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_irakli\Desktop\2018\2019\სოცილაური სახლი - სამშენებლო\ასატვირთი\ხარჯთაღრიცხვა\"/>
    </mc:Choice>
  </mc:AlternateContent>
  <bookViews>
    <workbookView xWindow="0" yWindow="0" windowWidth="20430" windowHeight="7650" tabRatio="952"/>
  </bookViews>
  <sheets>
    <sheet name="K.X." sheetId="48" r:id="rId1"/>
    <sheet name="ობ.ხ. 2.1" sheetId="49" r:id="rId2"/>
    <sheet name="gare wyalsadenis danadgarebi" sheetId="64" r:id="rId3"/>
    <sheet name="gare wyali" sheetId="71" r:id="rId4"/>
    <sheet name="gare.ganateba" sheetId="73" r:id="rId5"/>
    <sheet name="gare kanalizacia" sheetId="74" r:id="rId6"/>
    <sheet name="keTilmowyoba" sheetId="75" r:id="rId7"/>
    <sheet name="rezervuaris mowyoba" sheetId="77" r:id="rId8"/>
  </sheets>
  <definedNames>
    <definedName name="_xlnm.Print_Titles" localSheetId="2">'gare wyalsadenis danadgarebi'!$9:$9</definedName>
    <definedName name="_xlnm.Print_Titles" localSheetId="0">K.X.!$10:$10</definedName>
    <definedName name="_xlnm.Print_Area" localSheetId="2">'gare wyalsadenis danadgarebi'!$A$1:$M$52</definedName>
    <definedName name="_xlnm.Print_Area" localSheetId="0">K.X.!$A$1:$H$18</definedName>
  </definedNames>
  <calcPr calcId="162913"/>
</workbook>
</file>

<file path=xl/calcChain.xml><?xml version="1.0" encoding="utf-8"?>
<calcChain xmlns="http://schemas.openxmlformats.org/spreadsheetml/2006/main">
  <c r="F44" i="77" l="1"/>
  <c r="H44" i="77" s="1"/>
  <c r="M44" i="77" s="1"/>
  <c r="F40" i="77"/>
  <c r="J40" i="77" s="1"/>
  <c r="M40" i="77" s="1"/>
  <c r="F43" i="77"/>
  <c r="H43" i="77" s="1"/>
  <c r="M43" i="77" s="1"/>
  <c r="F38" i="77"/>
  <c r="H38" i="77" s="1"/>
  <c r="M38" i="77" s="1"/>
  <c r="F37" i="77"/>
  <c r="H37" i="77" s="1"/>
  <c r="M37" i="77" s="1"/>
  <c r="H36" i="77"/>
  <c r="M36" i="77" s="1"/>
  <c r="F35" i="77"/>
  <c r="H35" i="77" s="1"/>
  <c r="M35" i="77" s="1"/>
  <c r="E34" i="77"/>
  <c r="F34" i="77" s="1"/>
  <c r="L34" i="77" s="1"/>
  <c r="M34" i="77" s="1"/>
  <c r="F33" i="77"/>
  <c r="J33" i="77" s="1"/>
  <c r="M33" i="77" s="1"/>
  <c r="H28" i="77"/>
  <c r="M28" i="77" s="1"/>
  <c r="F22" i="77"/>
  <c r="H22" i="77" s="1"/>
  <c r="M22" i="77" s="1"/>
  <c r="F21" i="77"/>
  <c r="H21" i="77" s="1"/>
  <c r="M21" i="77" s="1"/>
  <c r="F20" i="77"/>
  <c r="L20" i="77" s="1"/>
  <c r="M20" i="77" s="1"/>
  <c r="F19" i="77"/>
  <c r="J19" i="77" s="1"/>
  <c r="M19" i="77" s="1"/>
  <c r="H27" i="77"/>
  <c r="M27" i="77" s="1"/>
  <c r="F24" i="77"/>
  <c r="J24" i="77" s="1"/>
  <c r="M24" i="77" s="1"/>
  <c r="F17" i="77"/>
  <c r="H17" i="77" s="1"/>
  <c r="M17" i="77" s="1"/>
  <c r="F16" i="77"/>
  <c r="H16" i="77" s="1"/>
  <c r="M16" i="77" s="1"/>
  <c r="F15" i="77"/>
  <c r="L15" i="77" s="1"/>
  <c r="M15" i="77" s="1"/>
  <c r="F14" i="77"/>
  <c r="J14" i="77" s="1"/>
  <c r="M14" i="77" s="1"/>
  <c r="F12" i="77"/>
  <c r="H12" i="77" s="1"/>
  <c r="M12" i="77" s="1"/>
  <c r="F11" i="77"/>
  <c r="H11" i="77" s="1"/>
  <c r="M11" i="77" s="1"/>
  <c r="F9" i="77"/>
  <c r="J9" i="77" s="1"/>
  <c r="M9" i="77" s="1"/>
  <c r="F10" i="77"/>
  <c r="L10" i="77" s="1"/>
  <c r="M10" i="77" s="1"/>
  <c r="J46" i="77" l="1"/>
  <c r="F41" i="77"/>
  <c r="L41" i="77" s="1"/>
  <c r="M41" i="77" s="1"/>
  <c r="F45" i="77"/>
  <c r="H45" i="77" s="1"/>
  <c r="M45" i="77" s="1"/>
  <c r="F42" i="77"/>
  <c r="H42" i="77" s="1"/>
  <c r="M42" i="77" s="1"/>
  <c r="F25" i="77"/>
  <c r="L25" i="77" s="1"/>
  <c r="M25" i="77" s="1"/>
  <c r="F29" i="77"/>
  <c r="H29" i="77" s="1"/>
  <c r="M29" i="77" s="1"/>
  <c r="F26" i="77"/>
  <c r="H26" i="77" s="1"/>
  <c r="M26" i="77" s="1"/>
  <c r="F30" i="77"/>
  <c r="H30" i="77" s="1"/>
  <c r="M30" i="77" s="1"/>
  <c r="F31" i="77"/>
  <c r="H31" i="77" s="1"/>
  <c r="M31" i="77" s="1"/>
  <c r="H46" i="77" l="1"/>
  <c r="L46" i="77"/>
  <c r="F38" i="75"/>
  <c r="H38" i="75" s="1"/>
  <c r="M38" i="75" s="1"/>
  <c r="F37" i="75"/>
  <c r="L37" i="75" s="1"/>
  <c r="M37" i="75" s="1"/>
  <c r="M46" i="77" l="1"/>
  <c r="M47" i="77"/>
  <c r="J44" i="64"/>
  <c r="M44" i="64" s="1"/>
  <c r="F43" i="64"/>
  <c r="L43" i="64" s="1"/>
  <c r="M43" i="64" s="1"/>
  <c r="F42" i="64"/>
  <c r="H42" i="64" s="1"/>
  <c r="M42" i="64" s="1"/>
  <c r="F69" i="75"/>
  <c r="H69" i="75" s="1"/>
  <c r="M69" i="75" s="1"/>
  <c r="F68" i="75"/>
  <c r="H68" i="75" s="1"/>
  <c r="M68" i="75" s="1"/>
  <c r="F67" i="75"/>
  <c r="L67" i="75" s="1"/>
  <c r="M67" i="75" s="1"/>
  <c r="F66" i="75"/>
  <c r="L66" i="75" s="1"/>
  <c r="M66" i="75" s="1"/>
  <c r="F65" i="75"/>
  <c r="L65" i="75" s="1"/>
  <c r="M65" i="75" s="1"/>
  <c r="F64" i="75"/>
  <c r="J64" i="75" s="1"/>
  <c r="M64" i="75" s="1"/>
  <c r="F62" i="75"/>
  <c r="H62" i="75" s="1"/>
  <c r="M62" i="75" s="1"/>
  <c r="F61" i="75"/>
  <c r="H61" i="75" s="1"/>
  <c r="M61" i="75" s="1"/>
  <c r="F60" i="75"/>
  <c r="L60" i="75" s="1"/>
  <c r="M60" i="75" s="1"/>
  <c r="F59" i="75"/>
  <c r="L59" i="75" s="1"/>
  <c r="M59" i="75" s="1"/>
  <c r="F58" i="75"/>
  <c r="L58" i="75" s="1"/>
  <c r="M58" i="75" s="1"/>
  <c r="F57" i="75"/>
  <c r="L57" i="75" s="1"/>
  <c r="M57" i="75" s="1"/>
  <c r="F56" i="75"/>
  <c r="J56" i="75" s="1"/>
  <c r="M56" i="75" s="1"/>
  <c r="F54" i="75"/>
  <c r="H54" i="75" s="1"/>
  <c r="M54" i="75" s="1"/>
  <c r="F53" i="75"/>
  <c r="H53" i="75" s="1"/>
  <c r="M53" i="75" s="1"/>
  <c r="F52" i="75"/>
  <c r="L52" i="75" s="1"/>
  <c r="M52" i="75" s="1"/>
  <c r="F51" i="75"/>
  <c r="L51" i="75" s="1"/>
  <c r="M51" i="75" s="1"/>
  <c r="F50" i="75"/>
  <c r="L50" i="75" s="1"/>
  <c r="M50" i="75" s="1"/>
  <c r="F49" i="75"/>
  <c r="L49" i="75" s="1"/>
  <c r="M49" i="75" s="1"/>
  <c r="F48" i="75"/>
  <c r="J48" i="75" s="1"/>
  <c r="M48" i="75" s="1"/>
  <c r="M48" i="77" l="1"/>
  <c r="M49" i="77" s="1"/>
  <c r="M50" i="77" s="1"/>
  <c r="H106" i="75"/>
  <c r="M106" i="75" s="1"/>
  <c r="H105" i="75"/>
  <c r="M105" i="75" s="1"/>
  <c r="H104" i="75"/>
  <c r="M104" i="75" s="1"/>
  <c r="H103" i="75"/>
  <c r="M103" i="75" s="1"/>
  <c r="H102" i="75"/>
  <c r="M102" i="75" s="1"/>
  <c r="F101" i="75"/>
  <c r="L101" i="75" s="1"/>
  <c r="M101" i="75" s="1"/>
  <c r="F100" i="75"/>
  <c r="J100" i="75" s="1"/>
  <c r="M100" i="75" s="1"/>
  <c r="F98" i="75"/>
  <c r="H98" i="75" s="1"/>
  <c r="M98" i="75" s="1"/>
  <c r="F97" i="75"/>
  <c r="H97" i="75" s="1"/>
  <c r="M97" i="75" s="1"/>
  <c r="F96" i="75"/>
  <c r="H96" i="75" s="1"/>
  <c r="M96" i="75" s="1"/>
  <c r="F95" i="75"/>
  <c r="H95" i="75" s="1"/>
  <c r="M95" i="75" s="1"/>
  <c r="F94" i="75"/>
  <c r="L94" i="75" s="1"/>
  <c r="M94" i="75" s="1"/>
  <c r="F93" i="75"/>
  <c r="J93" i="75" s="1"/>
  <c r="M93" i="75" s="1"/>
  <c r="L91" i="75"/>
  <c r="M91" i="75" s="1"/>
  <c r="F90" i="75"/>
  <c r="J90" i="75" s="1"/>
  <c r="M90" i="75" s="1"/>
  <c r="F88" i="75"/>
  <c r="J88" i="75" s="1"/>
  <c r="M88" i="75" s="1"/>
  <c r="F85" i="75"/>
  <c r="H85" i="75" s="1"/>
  <c r="M85" i="75" s="1"/>
  <c r="F84" i="75"/>
  <c r="J84" i="75" s="1"/>
  <c r="M84" i="75" s="1"/>
  <c r="F82" i="75"/>
  <c r="H82" i="75" s="1"/>
  <c r="M82" i="75" s="1"/>
  <c r="H81" i="75"/>
  <c r="M81" i="75" s="1"/>
  <c r="F80" i="75"/>
  <c r="J80" i="75" s="1"/>
  <c r="M80" i="75" s="1"/>
  <c r="F78" i="75"/>
  <c r="H78" i="75" s="1"/>
  <c r="M78" i="75" s="1"/>
  <c r="F77" i="75"/>
  <c r="J77" i="75" s="1"/>
  <c r="M77" i="75" s="1"/>
  <c r="L75" i="75"/>
  <c r="M75" i="75" s="1"/>
  <c r="F74" i="75"/>
  <c r="J74" i="75" s="1"/>
  <c r="M74" i="75" s="1"/>
  <c r="F72" i="75"/>
  <c r="J72" i="75" s="1"/>
  <c r="M72" i="75" s="1"/>
  <c r="F46" i="75"/>
  <c r="H46" i="75" s="1"/>
  <c r="M46" i="75" s="1"/>
  <c r="F45" i="75"/>
  <c r="H45" i="75" s="1"/>
  <c r="M45" i="75" s="1"/>
  <c r="F44" i="75"/>
  <c r="L44" i="75" s="1"/>
  <c r="M44" i="75" s="1"/>
  <c r="F43" i="75"/>
  <c r="L43" i="75" s="1"/>
  <c r="M43" i="75" s="1"/>
  <c r="F42" i="75"/>
  <c r="L42" i="75" s="1"/>
  <c r="M42" i="75" s="1"/>
  <c r="F41" i="75"/>
  <c r="L41" i="75" s="1"/>
  <c r="M41" i="75" s="1"/>
  <c r="F40" i="75"/>
  <c r="J40" i="75" s="1"/>
  <c r="M40" i="75" s="1"/>
  <c r="F35" i="75"/>
  <c r="H35" i="75" s="1"/>
  <c r="M35" i="75" s="1"/>
  <c r="F34" i="75"/>
  <c r="H34" i="75" s="1"/>
  <c r="M34" i="75" s="1"/>
  <c r="F33" i="75"/>
  <c r="L33" i="75" s="1"/>
  <c r="M33" i="75" s="1"/>
  <c r="F32" i="75"/>
  <c r="J32" i="75" s="1"/>
  <c r="M32" i="75" s="1"/>
  <c r="F30" i="75"/>
  <c r="H30" i="75" s="1"/>
  <c r="M30" i="75" s="1"/>
  <c r="F29" i="75"/>
  <c r="H29" i="75" s="1"/>
  <c r="M29" i="75" s="1"/>
  <c r="F28" i="75"/>
  <c r="L28" i="75" s="1"/>
  <c r="M28" i="75" s="1"/>
  <c r="F27" i="75"/>
  <c r="J27" i="75" s="1"/>
  <c r="M27" i="75" s="1"/>
  <c r="H25" i="75"/>
  <c r="M25" i="75" s="1"/>
  <c r="F24" i="75"/>
  <c r="H24" i="75" s="1"/>
  <c r="M24" i="75" s="1"/>
  <c r="F23" i="75"/>
  <c r="H23" i="75" s="1"/>
  <c r="M23" i="75" s="1"/>
  <c r="F22" i="75"/>
  <c r="L22" i="75" s="1"/>
  <c r="M22" i="75" s="1"/>
  <c r="F21" i="75"/>
  <c r="J21" i="75" s="1"/>
  <c r="M21" i="75" s="1"/>
  <c r="F19" i="75"/>
  <c r="H19" i="75" s="1"/>
  <c r="F18" i="75"/>
  <c r="L18" i="75" s="1"/>
  <c r="M18" i="75" s="1"/>
  <c r="F17" i="75"/>
  <c r="J17" i="75" s="1"/>
  <c r="M17" i="75" s="1"/>
  <c r="M16" i="75"/>
  <c r="L15" i="75"/>
  <c r="M15" i="75" s="1"/>
  <c r="F14" i="75"/>
  <c r="L14" i="75" s="1"/>
  <c r="M14" i="75" s="1"/>
  <c r="F13" i="75"/>
  <c r="L13" i="75" s="1"/>
  <c r="F12" i="75"/>
  <c r="J12" i="75" s="1"/>
  <c r="M12" i="75" s="1"/>
  <c r="J59" i="71"/>
  <c r="M59" i="71" s="1"/>
  <c r="J34" i="71"/>
  <c r="M34" i="71" s="1"/>
  <c r="J26" i="71"/>
  <c r="M26" i="71" s="1"/>
  <c r="J27" i="71"/>
  <c r="M27" i="71" s="1"/>
  <c r="F11" i="74"/>
  <c r="H11" i="74" s="1"/>
  <c r="M11" i="74" s="1"/>
  <c r="F12" i="74"/>
  <c r="L12" i="74" s="1"/>
  <c r="M12" i="74" s="1"/>
  <c r="F13" i="74"/>
  <c r="L13" i="74" s="1"/>
  <c r="M13" i="74" s="1"/>
  <c r="F29" i="74"/>
  <c r="H29" i="74" s="1"/>
  <c r="M29" i="74" s="1"/>
  <c r="F30" i="74"/>
  <c r="L30" i="74" s="1"/>
  <c r="M30" i="74" s="1"/>
  <c r="J31" i="74"/>
  <c r="M31" i="74" s="1"/>
  <c r="F32" i="74"/>
  <c r="J32" i="74" s="1"/>
  <c r="M32" i="74" s="1"/>
  <c r="F50" i="74"/>
  <c r="H50" i="74" s="1"/>
  <c r="M50" i="74" s="1"/>
  <c r="F51" i="74"/>
  <c r="L51" i="74" s="1"/>
  <c r="M51" i="74" s="1"/>
  <c r="J52" i="74"/>
  <c r="M52" i="74" s="1"/>
  <c r="J53" i="74"/>
  <c r="M53" i="74" s="1"/>
  <c r="F55" i="74"/>
  <c r="J55" i="74" s="1"/>
  <c r="M55" i="74" s="1"/>
  <c r="J56" i="74"/>
  <c r="M56" i="74" s="1"/>
  <c r="F57" i="74"/>
  <c r="J57" i="74" s="1"/>
  <c r="M57" i="74" s="1"/>
  <c r="J76" i="73"/>
  <c r="M76" i="73" s="1"/>
  <c r="F75" i="73"/>
  <c r="L75" i="73" s="1"/>
  <c r="M75" i="73" s="1"/>
  <c r="F74" i="73"/>
  <c r="H74" i="73" s="1"/>
  <c r="M74" i="73" s="1"/>
  <c r="J72" i="73"/>
  <c r="M72" i="73" s="1"/>
  <c r="F71" i="73"/>
  <c r="L71" i="73" s="1"/>
  <c r="M71" i="73" s="1"/>
  <c r="F70" i="73"/>
  <c r="H70" i="73" s="1"/>
  <c r="M70" i="73" s="1"/>
  <c r="F68" i="73"/>
  <c r="J68" i="73" s="1"/>
  <c r="M68" i="73" s="1"/>
  <c r="F67" i="73"/>
  <c r="H67" i="73" s="1"/>
  <c r="M67" i="73" s="1"/>
  <c r="F65" i="73"/>
  <c r="J65" i="73" s="1"/>
  <c r="M65" i="73" s="1"/>
  <c r="F64" i="73"/>
  <c r="L64" i="73" s="1"/>
  <c r="M64" i="73" s="1"/>
  <c r="F63" i="73"/>
  <c r="H63" i="73" s="1"/>
  <c r="M63" i="73" s="1"/>
  <c r="F61" i="73"/>
  <c r="J61" i="73" s="1"/>
  <c r="M61" i="73" s="1"/>
  <c r="F60" i="73"/>
  <c r="L60" i="73" s="1"/>
  <c r="M60" i="73" s="1"/>
  <c r="F59" i="73"/>
  <c r="H59" i="73" s="1"/>
  <c r="M59" i="73" s="1"/>
  <c r="J57" i="73"/>
  <c r="M57" i="73" s="1"/>
  <c r="J56" i="73"/>
  <c r="M56" i="73" s="1"/>
  <c r="F55" i="73"/>
  <c r="J55" i="73" s="1"/>
  <c r="M55" i="73" s="1"/>
  <c r="C55" i="73"/>
  <c r="F54" i="73"/>
  <c r="L54" i="73" s="1"/>
  <c r="M54" i="73" s="1"/>
  <c r="F53" i="73"/>
  <c r="H53" i="73" s="1"/>
  <c r="M53" i="73" s="1"/>
  <c r="J51" i="73"/>
  <c r="M51" i="73" s="1"/>
  <c r="F46" i="73"/>
  <c r="J46" i="73" s="1"/>
  <c r="M46" i="73" s="1"/>
  <c r="F45" i="73"/>
  <c r="L45" i="73" s="1"/>
  <c r="M45" i="73" s="1"/>
  <c r="F44" i="73"/>
  <c r="H44" i="73" s="1"/>
  <c r="M44" i="73" s="1"/>
  <c r="J50" i="73"/>
  <c r="M50" i="73" s="1"/>
  <c r="F48" i="73"/>
  <c r="H48" i="73" s="1"/>
  <c r="M48" i="73" s="1"/>
  <c r="M51" i="77" l="1"/>
  <c r="M52" i="77" s="1"/>
  <c r="H14" i="49" s="1"/>
  <c r="H107" i="75"/>
  <c r="M108" i="75" s="1"/>
  <c r="M13" i="75"/>
  <c r="L107" i="75"/>
  <c r="M19" i="75"/>
  <c r="J107" i="75"/>
  <c r="F54" i="74"/>
  <c r="J54" i="74" s="1"/>
  <c r="M54" i="74" s="1"/>
  <c r="M107" i="75" l="1"/>
  <c r="M109" i="75" s="1"/>
  <c r="J110" i="75"/>
  <c r="J111" i="75" s="1"/>
  <c r="H110" i="75"/>
  <c r="L110" i="75"/>
  <c r="L111" i="75" s="1"/>
  <c r="F71" i="74"/>
  <c r="J71" i="74" s="1"/>
  <c r="M71" i="74" s="1"/>
  <c r="F70" i="74"/>
  <c r="J70" i="74" s="1"/>
  <c r="M70" i="74" s="1"/>
  <c r="F69" i="74"/>
  <c r="J69" i="74" s="1"/>
  <c r="M69" i="74" s="1"/>
  <c r="F68" i="74"/>
  <c r="H68" i="74" s="1"/>
  <c r="M68" i="74" s="1"/>
  <c r="F66" i="74"/>
  <c r="J66" i="74" s="1"/>
  <c r="M66" i="74" s="1"/>
  <c r="J65" i="74"/>
  <c r="M65" i="74" s="1"/>
  <c r="F64" i="74"/>
  <c r="J64" i="74" s="1"/>
  <c r="M64" i="74" s="1"/>
  <c r="J62" i="74"/>
  <c r="M62" i="74" s="1"/>
  <c r="J61" i="74"/>
  <c r="M61" i="74" s="1"/>
  <c r="F60" i="74"/>
  <c r="F63" i="74" s="1"/>
  <c r="J63" i="74" s="1"/>
  <c r="M63" i="74" s="1"/>
  <c r="F59" i="74"/>
  <c r="H59" i="74" s="1"/>
  <c r="M59" i="74" s="1"/>
  <c r="F48" i="74"/>
  <c r="J48" i="74" s="1"/>
  <c r="M48" i="74" s="1"/>
  <c r="F47" i="74"/>
  <c r="J47" i="74" s="1"/>
  <c r="M47" i="74" s="1"/>
  <c r="F46" i="74"/>
  <c r="L46" i="74" s="1"/>
  <c r="M46" i="74" s="1"/>
  <c r="F45" i="74"/>
  <c r="H45" i="74" s="1"/>
  <c r="M45" i="74" s="1"/>
  <c r="F43" i="74"/>
  <c r="J43" i="74" s="1"/>
  <c r="M43" i="74" s="1"/>
  <c r="F42" i="74"/>
  <c r="J42" i="74" s="1"/>
  <c r="M42" i="74" s="1"/>
  <c r="F41" i="74"/>
  <c r="L41" i="74" s="1"/>
  <c r="M41" i="74" s="1"/>
  <c r="F40" i="74"/>
  <c r="H40" i="74" s="1"/>
  <c r="M40" i="74" s="1"/>
  <c r="F38" i="74"/>
  <c r="F37" i="74"/>
  <c r="H37" i="74" s="1"/>
  <c r="M37" i="74" s="1"/>
  <c r="F35" i="74"/>
  <c r="J35" i="74" s="1"/>
  <c r="M35" i="74" s="1"/>
  <c r="F34" i="74"/>
  <c r="H34" i="74" s="1"/>
  <c r="M34" i="74" s="1"/>
  <c r="F27" i="74"/>
  <c r="J27" i="74" s="1"/>
  <c r="M27" i="74" s="1"/>
  <c r="J25" i="74"/>
  <c r="M25" i="74" s="1"/>
  <c r="F24" i="74"/>
  <c r="F23" i="74"/>
  <c r="J26" i="74" s="1"/>
  <c r="M26" i="74" s="1"/>
  <c r="F21" i="74"/>
  <c r="J21" i="74" s="1"/>
  <c r="F20" i="74"/>
  <c r="H20" i="74" s="1"/>
  <c r="M20" i="74" s="1"/>
  <c r="L18" i="74"/>
  <c r="M18" i="74" s="1"/>
  <c r="F17" i="74"/>
  <c r="H17" i="74" s="1"/>
  <c r="M17" i="74" s="1"/>
  <c r="F15" i="74"/>
  <c r="H15" i="74" s="1"/>
  <c r="M15" i="74" s="1"/>
  <c r="J60" i="71"/>
  <c r="M60" i="71" s="1"/>
  <c r="J58" i="71"/>
  <c r="M58" i="71" s="1"/>
  <c r="F57" i="71"/>
  <c r="H57" i="71" s="1"/>
  <c r="M57" i="71" s="1"/>
  <c r="F65" i="71"/>
  <c r="J65" i="71" s="1"/>
  <c r="M65" i="71" s="1"/>
  <c r="F64" i="71"/>
  <c r="J64" i="71" s="1"/>
  <c r="M64" i="71" s="1"/>
  <c r="F63" i="71"/>
  <c r="L63" i="71" s="1"/>
  <c r="M63" i="71" s="1"/>
  <c r="F62" i="71"/>
  <c r="H62" i="71" s="1"/>
  <c r="M62" i="71" s="1"/>
  <c r="F55" i="71"/>
  <c r="J55" i="71" s="1"/>
  <c r="M55" i="71" s="1"/>
  <c r="F54" i="71"/>
  <c r="H54" i="71" s="1"/>
  <c r="M54" i="71" s="1"/>
  <c r="F52" i="71"/>
  <c r="J52" i="71" s="1"/>
  <c r="M52" i="71" s="1"/>
  <c r="F51" i="71"/>
  <c r="H51" i="71" s="1"/>
  <c r="M51" i="71" s="1"/>
  <c r="F49" i="71"/>
  <c r="J49" i="71" s="1"/>
  <c r="M49" i="71" s="1"/>
  <c r="F48" i="71"/>
  <c r="J48" i="71" s="1"/>
  <c r="M48" i="71" s="1"/>
  <c r="F47" i="71"/>
  <c r="L47" i="71" s="1"/>
  <c r="M47" i="71" s="1"/>
  <c r="F46" i="71"/>
  <c r="H46" i="71" s="1"/>
  <c r="M46" i="71" s="1"/>
  <c r="F44" i="71"/>
  <c r="J44" i="71" s="1"/>
  <c r="M44" i="71" s="1"/>
  <c r="J43" i="71"/>
  <c r="M43" i="71" s="1"/>
  <c r="F42" i="71"/>
  <c r="J42" i="71" s="1"/>
  <c r="M42" i="71" s="1"/>
  <c r="F41" i="71"/>
  <c r="J41" i="71" s="1"/>
  <c r="M41" i="71" s="1"/>
  <c r="J40" i="71"/>
  <c r="M40" i="71" s="1"/>
  <c r="J39" i="71"/>
  <c r="M39" i="71" s="1"/>
  <c r="F38" i="71"/>
  <c r="L38" i="71" s="1"/>
  <c r="M38" i="71" s="1"/>
  <c r="F37" i="71"/>
  <c r="H37" i="71" s="1"/>
  <c r="M37" i="71" s="1"/>
  <c r="E35" i="71"/>
  <c r="F35" i="71" s="1"/>
  <c r="J35" i="71" s="1"/>
  <c r="M35" i="71" s="1"/>
  <c r="J33" i="71"/>
  <c r="M33" i="71" s="1"/>
  <c r="J32" i="71"/>
  <c r="M32" i="71" s="1"/>
  <c r="E31" i="71"/>
  <c r="F31" i="71" s="1"/>
  <c r="L31" i="71" s="1"/>
  <c r="M31" i="71" s="1"/>
  <c r="F30" i="71"/>
  <c r="H30" i="71" s="1"/>
  <c r="M30" i="71" s="1"/>
  <c r="F28" i="71"/>
  <c r="J28" i="71" s="1"/>
  <c r="M28" i="71" s="1"/>
  <c r="J25" i="71"/>
  <c r="M25" i="71" s="1"/>
  <c r="F24" i="71"/>
  <c r="L24" i="71" s="1"/>
  <c r="M24" i="71" s="1"/>
  <c r="F23" i="71"/>
  <c r="H23" i="71" s="1"/>
  <c r="M23" i="71" s="1"/>
  <c r="F21" i="71"/>
  <c r="J21" i="71" s="1"/>
  <c r="M21" i="71" s="1"/>
  <c r="F20" i="71"/>
  <c r="H20" i="71" s="1"/>
  <c r="M20" i="71" s="1"/>
  <c r="F18" i="71"/>
  <c r="J18" i="71" s="1"/>
  <c r="F17" i="71"/>
  <c r="H17" i="71" s="1"/>
  <c r="M17" i="71" s="1"/>
  <c r="L15" i="71"/>
  <c r="M15" i="71" s="1"/>
  <c r="F14" i="71"/>
  <c r="H14" i="71" s="1"/>
  <c r="M14" i="71" s="1"/>
  <c r="F12" i="71"/>
  <c r="H12" i="71" s="1"/>
  <c r="F84" i="73"/>
  <c r="J84" i="73" s="1"/>
  <c r="M84" i="73" s="1"/>
  <c r="E83" i="73"/>
  <c r="F83" i="73" s="1"/>
  <c r="L83" i="73" s="1"/>
  <c r="M83" i="73" s="1"/>
  <c r="F82" i="73"/>
  <c r="H82" i="73" s="1"/>
  <c r="M82" i="73" s="1"/>
  <c r="F80" i="73"/>
  <c r="J80" i="73" s="1"/>
  <c r="M80" i="73" s="1"/>
  <c r="E79" i="73"/>
  <c r="F79" i="73" s="1"/>
  <c r="L79" i="73" s="1"/>
  <c r="M79" i="73" s="1"/>
  <c r="E78" i="73"/>
  <c r="F78" i="73" s="1"/>
  <c r="H78" i="73" s="1"/>
  <c r="M78" i="73" s="1"/>
  <c r="F42" i="73"/>
  <c r="J42" i="73" s="1"/>
  <c r="F41" i="73"/>
  <c r="L41" i="73" s="1"/>
  <c r="M41" i="73" s="1"/>
  <c r="F40" i="73"/>
  <c r="H40" i="73" s="1"/>
  <c r="M40" i="73" s="1"/>
  <c r="L32" i="73"/>
  <c r="M32" i="73" s="1"/>
  <c r="F31" i="73"/>
  <c r="H31" i="73" s="1"/>
  <c r="M31" i="73" s="1"/>
  <c r="F29" i="73"/>
  <c r="H29" i="73" s="1"/>
  <c r="M29" i="73" s="1"/>
  <c r="F27" i="73"/>
  <c r="J27" i="73" s="1"/>
  <c r="M27" i="73" s="1"/>
  <c r="F26" i="73"/>
  <c r="J26" i="73" s="1"/>
  <c r="M26" i="73" s="1"/>
  <c r="F25" i="73"/>
  <c r="L25" i="73" s="1"/>
  <c r="M25" i="73" s="1"/>
  <c r="F24" i="73"/>
  <c r="H24" i="73" s="1"/>
  <c r="M24" i="73" s="1"/>
  <c r="F22" i="73"/>
  <c r="J22" i="73" s="1"/>
  <c r="M22" i="73" s="1"/>
  <c r="F21" i="73"/>
  <c r="H21" i="73" s="1"/>
  <c r="M21" i="73" s="1"/>
  <c r="F19" i="73"/>
  <c r="J19" i="73" s="1"/>
  <c r="M19" i="73" s="1"/>
  <c r="F18" i="73"/>
  <c r="J18" i="73" s="1"/>
  <c r="F17" i="73"/>
  <c r="L17" i="73" s="1"/>
  <c r="F16" i="73"/>
  <c r="H16" i="73" s="1"/>
  <c r="M16" i="73" s="1"/>
  <c r="F14" i="73"/>
  <c r="H14" i="73" s="1"/>
  <c r="M14" i="73" s="1"/>
  <c r="F12" i="73"/>
  <c r="H12" i="73" s="1"/>
  <c r="M110" i="75" l="1"/>
  <c r="M111" i="75" s="1"/>
  <c r="L112" i="75"/>
  <c r="L113" i="75" s="1"/>
  <c r="J112" i="75"/>
  <c r="J113" i="75" s="1"/>
  <c r="H111" i="75"/>
  <c r="H23" i="74"/>
  <c r="M23" i="74" s="1"/>
  <c r="L24" i="74"/>
  <c r="M24" i="74" s="1"/>
  <c r="L38" i="74"/>
  <c r="M38" i="74" s="1"/>
  <c r="H33" i="73"/>
  <c r="H34" i="73" s="1"/>
  <c r="L85" i="73"/>
  <c r="L87" i="73" s="1"/>
  <c r="L88" i="73" s="1"/>
  <c r="L89" i="73" s="1"/>
  <c r="M12" i="73"/>
  <c r="L60" i="74"/>
  <c r="M60" i="74" s="1"/>
  <c r="M21" i="74"/>
  <c r="H66" i="71"/>
  <c r="H67" i="71" s="1"/>
  <c r="M12" i="71"/>
  <c r="M18" i="71"/>
  <c r="J66" i="71"/>
  <c r="J67" i="71" s="1"/>
  <c r="J68" i="71" s="1"/>
  <c r="L66" i="71"/>
  <c r="L67" i="71" s="1"/>
  <c r="L68" i="71" s="1"/>
  <c r="H85" i="73"/>
  <c r="M17" i="73"/>
  <c r="L33" i="73"/>
  <c r="M42" i="73"/>
  <c r="M85" i="73" s="1"/>
  <c r="J85" i="73"/>
  <c r="J87" i="73" s="1"/>
  <c r="J33" i="73"/>
  <c r="M18" i="73"/>
  <c r="M112" i="75" l="1"/>
  <c r="M113" i="75" s="1"/>
  <c r="H72" i="74"/>
  <c r="H73" i="74" s="1"/>
  <c r="H74" i="74" s="1"/>
  <c r="H112" i="75"/>
  <c r="J72" i="74"/>
  <c r="J73" i="74" s="1"/>
  <c r="J74" i="74" s="1"/>
  <c r="J75" i="74" s="1"/>
  <c r="J76" i="74" s="1"/>
  <c r="M33" i="73"/>
  <c r="M72" i="74"/>
  <c r="L72" i="74"/>
  <c r="L73" i="74" s="1"/>
  <c r="L74" i="74" s="1"/>
  <c r="M66" i="71"/>
  <c r="J69" i="71"/>
  <c r="J70" i="71" s="1"/>
  <c r="L69" i="71"/>
  <c r="L70" i="71" s="1"/>
  <c r="H68" i="71"/>
  <c r="M67" i="71"/>
  <c r="J88" i="73"/>
  <c r="J89" i="73" s="1"/>
  <c r="H86" i="73"/>
  <c r="M86" i="73" s="1"/>
  <c r="J34" i="73"/>
  <c r="J35" i="73" s="1"/>
  <c r="L34" i="73"/>
  <c r="L35" i="73" s="1"/>
  <c r="H35" i="73"/>
  <c r="H113" i="75" l="1"/>
  <c r="H13" i="49" s="1"/>
  <c r="M73" i="74"/>
  <c r="H87" i="73"/>
  <c r="M87" i="73" s="1"/>
  <c r="L75" i="74"/>
  <c r="L76" i="74" s="1"/>
  <c r="H75" i="74"/>
  <c r="H76" i="74" s="1"/>
  <c r="M74" i="74"/>
  <c r="H69" i="71"/>
  <c r="M69" i="71" s="1"/>
  <c r="M68" i="71"/>
  <c r="J36" i="73"/>
  <c r="J37" i="73" s="1"/>
  <c r="J90" i="73" s="1"/>
  <c r="L36" i="73"/>
  <c r="L37" i="73" s="1"/>
  <c r="L90" i="73" s="1"/>
  <c r="H36" i="73"/>
  <c r="M35" i="73"/>
  <c r="M34" i="73"/>
  <c r="H88" i="73" l="1"/>
  <c r="M88" i="73" s="1"/>
  <c r="M76" i="74"/>
  <c r="H12" i="49" s="1"/>
  <c r="M75" i="74"/>
  <c r="H70" i="71"/>
  <c r="M70" i="71" s="1"/>
  <c r="H10" i="49" s="1"/>
  <c r="M36" i="73"/>
  <c r="H37" i="73"/>
  <c r="H89" i="73" l="1"/>
  <c r="M89" i="73" s="1"/>
  <c r="M37" i="73"/>
  <c r="H90" i="73" l="1"/>
  <c r="M90" i="73"/>
  <c r="H11" i="49" s="1"/>
  <c r="F35" i="64"/>
  <c r="J35" i="64" s="1"/>
  <c r="M35" i="64" s="1"/>
  <c r="F34" i="64"/>
  <c r="J34" i="64" s="1"/>
  <c r="F33" i="64"/>
  <c r="L33" i="64" s="1"/>
  <c r="F32" i="64"/>
  <c r="H32" i="64" s="1"/>
  <c r="M32" i="64" s="1"/>
  <c r="M34" i="64" l="1"/>
  <c r="M33" i="64"/>
  <c r="F15" i="64" l="1"/>
  <c r="J15" i="64" s="1"/>
  <c r="M15" i="64" s="1"/>
  <c r="F14" i="64"/>
  <c r="J14" i="64" s="1"/>
  <c r="M14" i="64" s="1"/>
  <c r="F13" i="64"/>
  <c r="L13" i="64" s="1"/>
  <c r="M13" i="64" s="1"/>
  <c r="F12" i="64"/>
  <c r="H12" i="64" s="1"/>
  <c r="M12" i="64" s="1"/>
  <c r="F40" i="64" l="1"/>
  <c r="F39" i="64"/>
  <c r="J39" i="64" s="1"/>
  <c r="M39" i="64" s="1"/>
  <c r="F38" i="64"/>
  <c r="L38" i="64" s="1"/>
  <c r="M38" i="64" s="1"/>
  <c r="F37" i="64"/>
  <c r="H37" i="64" s="1"/>
  <c r="M37" i="64" s="1"/>
  <c r="F30" i="64"/>
  <c r="J30" i="64" s="1"/>
  <c r="M30" i="64" s="1"/>
  <c r="F29" i="64"/>
  <c r="J29" i="64" s="1"/>
  <c r="M29" i="64" s="1"/>
  <c r="F28" i="64"/>
  <c r="L28" i="64" s="1"/>
  <c r="M28" i="64" s="1"/>
  <c r="F27" i="64"/>
  <c r="H27" i="64" s="1"/>
  <c r="M27" i="64" s="1"/>
  <c r="F25" i="64"/>
  <c r="J25" i="64" s="1"/>
  <c r="M25" i="64" s="1"/>
  <c r="F24" i="64"/>
  <c r="J24" i="64" s="1"/>
  <c r="M24" i="64" s="1"/>
  <c r="F23" i="64"/>
  <c r="L23" i="64" s="1"/>
  <c r="M23" i="64" s="1"/>
  <c r="F22" i="64"/>
  <c r="H22" i="64" s="1"/>
  <c r="M22" i="64" s="1"/>
  <c r="F20" i="64"/>
  <c r="J20" i="64" s="1"/>
  <c r="M20" i="64" s="1"/>
  <c r="F19" i="64"/>
  <c r="J19" i="64" s="1"/>
  <c r="M19" i="64" s="1"/>
  <c r="F18" i="64"/>
  <c r="L18" i="64" s="1"/>
  <c r="M18" i="64" s="1"/>
  <c r="F17" i="64"/>
  <c r="H17" i="64" s="1"/>
  <c r="M17" i="64" s="1"/>
  <c r="L46" i="64" l="1"/>
  <c r="L48" i="64" s="1"/>
  <c r="H46" i="64"/>
  <c r="J40" i="64"/>
  <c r="M40" i="64" s="1"/>
  <c r="F45" i="64"/>
  <c r="J45" i="64" s="1"/>
  <c r="M45" i="64" s="1"/>
  <c r="M46" i="64" l="1"/>
  <c r="J46" i="64"/>
  <c r="J48" i="64" s="1"/>
  <c r="H47" i="64"/>
  <c r="M47" i="64" s="1"/>
  <c r="H48" i="64" l="1"/>
  <c r="M48" i="64" s="1"/>
  <c r="M49" i="64" s="1"/>
  <c r="M50" i="64" l="1"/>
  <c r="H9" i="49" s="1"/>
  <c r="H15" i="49" s="1"/>
  <c r="H12" i="48" s="1"/>
  <c r="E15" i="49"/>
  <c r="H4" i="49" l="1"/>
  <c r="H13" i="48"/>
  <c r="F15" i="48" l="1"/>
  <c r="H14" i="48"/>
  <c r="H15" i="48" s="1"/>
  <c r="H16" i="48" l="1"/>
  <c r="H17" i="48" s="1"/>
</calcChain>
</file>

<file path=xl/sharedStrings.xml><?xml version="1.0" encoding="utf-8"?>
<sst xmlns="http://schemas.openxmlformats.org/spreadsheetml/2006/main" count="1113" uniqueCount="369">
  <si>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</si>
  <si>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</si>
  <si>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</si>
  <si>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</si>
  <si>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</si>
  <si>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</si>
  <si>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</si>
  <si>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</si>
  <si>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</si>
  <si>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</si>
  <si>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</si>
  <si>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</si>
  <si>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</si>
  <si>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</si>
  <si>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</si>
  <si>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</si>
  <si>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</si>
  <si>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</si>
  <si>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</si>
  <si>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</si>
  <si>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</si>
  <si>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</si>
  <si>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</si>
  <si>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</si>
  <si>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</si>
  <si>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</si>
  <si>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</si>
  <si>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</si>
  <si>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</si>
  <si>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</si>
  <si>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kompl</t>
  </si>
  <si>
    <t>SromiTi resursebi</t>
  </si>
  <si>
    <t>kac/sT</t>
  </si>
  <si>
    <t>manqanebi</t>
  </si>
  <si>
    <t>cali</t>
  </si>
  <si>
    <t>grZ.m</t>
  </si>
  <si>
    <t>grZ.m.</t>
  </si>
  <si>
    <t>zednadebi xarjebi montaJze</t>
  </si>
  <si>
    <t xml:space="preserve">gegmiuri mogeba </t>
  </si>
  <si>
    <t>sabazro</t>
  </si>
  <si>
    <t xml:space="preserve">saxarjTaRricxvo mogeba  </t>
  </si>
  <si>
    <t>8-84-1gam</t>
  </si>
  <si>
    <t>8-572-4</t>
  </si>
  <si>
    <t xml:space="preserve"> dasaparalelebeli salte 3polusa 3/63a</t>
  </si>
  <si>
    <t>kb/c</t>
  </si>
  <si>
    <t>saindikacio naTura 220v (mwvane)</t>
  </si>
  <si>
    <t>8-529-10</t>
  </si>
  <si>
    <t>CamrTveli Rilaki fiqsaciiT</t>
  </si>
  <si>
    <t>8-574-42</t>
  </si>
  <si>
    <t>8-525-1</t>
  </si>
  <si>
    <t>8-400-2</t>
  </si>
  <si>
    <t xml:space="preserve">kabelis montaJi  </t>
  </si>
  <si>
    <t>kabelebi</t>
  </si>
  <si>
    <t>proeqtiT</t>
  </si>
  <si>
    <t>8-472-1</t>
  </si>
  <si>
    <t>m/sT</t>
  </si>
  <si>
    <t>zednadebi xarjebi</t>
  </si>
  <si>
    <t>I+II Tavebis jami</t>
  </si>
  <si>
    <t>danarCeni xarjebi</t>
  </si>
  <si>
    <t>tona</t>
  </si>
  <si>
    <t>gegmiuri mogeba</t>
  </si>
  <si>
    <r>
      <t xml:space="preserve">milebis Tboizolacia </t>
    </r>
    <r>
      <rPr>
        <sz val="11"/>
        <rFont val="Cambria"/>
        <family val="1"/>
        <charset val="204"/>
      </rPr>
      <t/>
    </r>
  </si>
  <si>
    <t>22-23-1gam</t>
  </si>
  <si>
    <t>zednadebi xarjebi mowyobilobis montaJze</t>
  </si>
  <si>
    <t>kompl.</t>
  </si>
  <si>
    <t>18-8-1.</t>
  </si>
  <si>
    <t>krebsiTi saxarjTaRricxvo gaangariSeba</t>
  </si>
  <si>
    <t>mSeneblobis Rirebuleba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</si>
  <si>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</si>
  <si>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</si>
  <si>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</si>
  <si>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</si>
  <si>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</si>
  <si>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</si>
  <si>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</si>
  <si>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</si>
  <si>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Tavi 2</t>
  </si>
  <si>
    <t xml:space="preserve"> d.R.g. 18%</t>
  </si>
  <si>
    <t xml:space="preserve">saxarjTaRicxvo Rirebuleba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</si>
  <si>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</si>
  <si>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</si>
  <si>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</si>
  <si>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</si>
  <si>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</si>
  <si>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>lok.x.#2-2</t>
  </si>
  <si>
    <t>lok.x.#2-3</t>
  </si>
  <si>
    <t>lok.x.#2-4</t>
  </si>
  <si>
    <t>1-2 Tavebis jami</t>
  </si>
  <si>
    <t xml:space="preserve">sainstalacio gofrirebuli mili </t>
  </si>
  <si>
    <t>gauTvaliswinebeli xarji 3,0%</t>
  </si>
  <si>
    <t>saobieqti.x.#2-1</t>
  </si>
  <si>
    <t>samSeneblo saremonto samuSaoebi</t>
  </si>
  <si>
    <r>
      <t xml:space="preserve">dif. gaJonvis rele avtomaturi amomrTvelis funqciiT </t>
    </r>
    <r>
      <rPr>
        <sz val="11"/>
        <color indexed="8"/>
        <rFont val="Arial"/>
        <family val="2"/>
        <charset val="204"/>
      </rPr>
      <t>RCCB  25/0.03A/C/6kA  1</t>
    </r>
    <r>
      <rPr>
        <sz val="11"/>
        <color indexed="8"/>
        <rFont val="AcadNusx"/>
      </rPr>
      <t xml:space="preserve"> polusa</t>
    </r>
  </si>
  <si>
    <r>
      <t xml:space="preserve">kabeli (mrgvali) </t>
    </r>
    <r>
      <rPr>
        <sz val="11"/>
        <color indexed="8"/>
        <rFont val="Arial"/>
        <family val="2"/>
        <charset val="204"/>
      </rPr>
      <t>NA2XH-J 3x16+1x10</t>
    </r>
    <r>
      <rPr>
        <sz val="11"/>
        <color indexed="8"/>
        <rFont val="AcadNusx"/>
      </rPr>
      <t>mm</t>
    </r>
    <r>
      <rPr>
        <vertAlign val="superscript"/>
        <sz val="11"/>
        <color indexed="8"/>
        <rFont val="AcadNusx"/>
      </rPr>
      <t xml:space="preserve">2   </t>
    </r>
  </si>
  <si>
    <t xml:space="preserve">gare el.momarageba </t>
  </si>
  <si>
    <t>1-23-6</t>
  </si>
  <si>
    <t>sxva manqanebi</t>
  </si>
  <si>
    <t>qviSa</t>
  </si>
  <si>
    <r>
      <rPr>
        <sz val="11"/>
        <color indexed="8"/>
        <rFont val="AcadNusx"/>
      </rPr>
      <t>kontaqtori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Arial"/>
        <family val="2"/>
        <charset val="204"/>
      </rPr>
      <t xml:space="preserve">1NO/5kW/AC220 , 1NO+1NC </t>
    </r>
    <r>
      <rPr>
        <sz val="11"/>
        <color indexed="8"/>
        <rFont val="AcadNusx"/>
      </rPr>
      <t>damxmare kontaqtiT</t>
    </r>
  </si>
  <si>
    <r>
      <t>avtomaturi amomrTveli</t>
    </r>
    <r>
      <rPr>
        <b/>
        <sz val="11"/>
        <color theme="1"/>
        <rFont val="Arial"/>
        <family val="2"/>
        <charset val="204"/>
      </rPr>
      <t xml:space="preserve">  </t>
    </r>
    <r>
      <rPr>
        <b/>
        <sz val="11"/>
        <color theme="1"/>
        <rFont val="AcadNusx"/>
      </rPr>
      <t>63a-mde</t>
    </r>
  </si>
  <si>
    <r>
      <t>avtomaturi amomrTveli</t>
    </r>
    <r>
      <rPr>
        <sz val="11"/>
        <color indexed="8"/>
        <rFont val="Arial"/>
        <family val="2"/>
        <charset val="204"/>
      </rPr>
      <t xml:space="preserve">  MCB 25A/C/6kA  3 </t>
    </r>
    <r>
      <rPr>
        <sz val="11"/>
        <color indexed="8"/>
        <rFont val="AcadNusx"/>
      </rPr>
      <t>polusa</t>
    </r>
  </si>
  <si>
    <t>8-526-1</t>
  </si>
  <si>
    <r>
      <t>erTwvera kabeli (Savi) 4mm</t>
    </r>
    <r>
      <rPr>
        <sz val="11"/>
        <rFont val="Calibri"/>
        <family val="2"/>
        <charset val="204"/>
      </rPr>
      <t>²</t>
    </r>
  </si>
  <si>
    <r>
      <t>sainstalacio gofrirebuli mili Ø</t>
    </r>
    <r>
      <rPr>
        <b/>
        <sz val="11"/>
        <rFont val="Calibri"/>
        <family val="2"/>
      </rPr>
      <t>Ø40</t>
    </r>
    <r>
      <rPr>
        <b/>
        <sz val="11"/>
        <rFont val="AcadNusx"/>
      </rPr>
      <t>mm</t>
    </r>
  </si>
  <si>
    <t>8-418-2</t>
  </si>
  <si>
    <t>gare ganaTeba</t>
  </si>
  <si>
    <t>I samSeneblo samuSaoebi</t>
  </si>
  <si>
    <t>1-80-2</t>
  </si>
  <si>
    <t>tranSeis gaTxra xeliT qselis mosawyobad</t>
  </si>
  <si>
    <t xml:space="preserve">kub.m.  </t>
  </si>
  <si>
    <t xml:space="preserve">SromiTi resursebi                                                </t>
  </si>
  <si>
    <t xml:space="preserve">kac/sT                                                               </t>
  </si>
  <si>
    <t>1-80-6</t>
  </si>
  <si>
    <t>ormoebis amoReba gare ganaTebis boZebisaTvis</t>
  </si>
  <si>
    <t>6-1-1.</t>
  </si>
  <si>
    <t>gare ganaTebis boZebis dabetoneba</t>
  </si>
  <si>
    <t>kub.m.</t>
  </si>
  <si>
    <r>
      <t>betoni ~</t>
    </r>
    <r>
      <rPr>
        <sz val="11"/>
        <rFont val="Calibri"/>
        <family val="2"/>
        <charset val="204"/>
      </rPr>
      <t>B7,5</t>
    </r>
    <r>
      <rPr>
        <sz val="11"/>
        <rFont val="AcadNusx"/>
      </rPr>
      <t>~</t>
    </r>
  </si>
  <si>
    <t>sxva xarjebi</t>
  </si>
  <si>
    <t>23-1-1.</t>
  </si>
  <si>
    <t>sawolis momzadeba (qviSis safaris mowyoba)</t>
  </si>
  <si>
    <t xml:space="preserve">qviSa </t>
  </si>
  <si>
    <t>1-81-2</t>
  </si>
  <si>
    <t>gruntis ukan Cayra xeliT da mosworeba</t>
  </si>
  <si>
    <t>kub.m</t>
  </si>
  <si>
    <t>r1-2</t>
  </si>
  <si>
    <t xml:space="preserve">zedmeti gruntis datvirTva xeliT avtoTviTmclelebze </t>
  </si>
  <si>
    <t>srf2018-I 15p.7</t>
  </si>
  <si>
    <t xml:space="preserve">  I Tavis jami</t>
  </si>
  <si>
    <t>II samontaJo samuSaoebi</t>
  </si>
  <si>
    <t>8-606-1gam</t>
  </si>
  <si>
    <r>
      <t xml:space="preserve">gare ganaTebis sanaTi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 80</t>
    </r>
    <r>
      <rPr>
        <sz val="11"/>
        <rFont val="Cambria"/>
        <family val="1"/>
        <charset val="204"/>
        <scheme val="major"/>
      </rPr>
      <t xml:space="preserve">W </t>
    </r>
    <r>
      <rPr>
        <sz val="11"/>
        <rFont val="AcadNusx"/>
      </rPr>
      <t>boZiT 3,5m</t>
    </r>
  </si>
  <si>
    <t>8-471-1gam</t>
  </si>
  <si>
    <t>damiwebis Rero</t>
  </si>
  <si>
    <t>foladis naglini mavTuli</t>
  </si>
  <si>
    <t>II  Tavis jami</t>
  </si>
  <si>
    <t xml:space="preserve"> gruntis transportireba 25km-ze    53,8X1,75=</t>
  </si>
  <si>
    <t>gare wyalsadeni</t>
  </si>
  <si>
    <t>I gare wyalsadeni</t>
  </si>
  <si>
    <t>tranSeidan amoRebuli gruntis datvirT. avtoTviTm. xeliT</t>
  </si>
  <si>
    <t>srf2018-I T13p1.5</t>
  </si>
  <si>
    <t xml:space="preserve"> gruntis transportireba        25km-ze   16X1.75=</t>
  </si>
  <si>
    <t xml:space="preserve"> fasonuri nawilebis mowyoba  </t>
  </si>
  <si>
    <t>22-30-1</t>
  </si>
  <si>
    <t xml:space="preserve">wyalmzomis Wa </t>
  </si>
  <si>
    <t>anakrebi r/b rgolebi d=700mm</t>
  </si>
  <si>
    <t>Zirisa da gadaxurvis fila</t>
  </si>
  <si>
    <t>armatura</t>
  </si>
  <si>
    <t>betoni ~m100~</t>
  </si>
  <si>
    <t>Tujis xufi</t>
  </si>
  <si>
    <t>16-18-1.</t>
  </si>
  <si>
    <t xml:space="preserve">wyalmzomis mowyoba </t>
  </si>
  <si>
    <r>
      <t xml:space="preserve">wyalmzomi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25</t>
    </r>
  </si>
  <si>
    <t>23-1-3.</t>
  </si>
  <si>
    <t>tranSeis Sevseba qviSaxreSovani masaliT 0,3X0,2X23m</t>
  </si>
  <si>
    <t xml:space="preserve">qviSa-xreSi  </t>
  </si>
  <si>
    <t>23-1-2.</t>
  </si>
  <si>
    <t>fraqciuli RorRis 0-40mm fenis mowyoba 0,3X0,1X23m</t>
  </si>
  <si>
    <t>RorRi 0-40mm</t>
  </si>
  <si>
    <t>22-27-1.</t>
  </si>
  <si>
    <t xml:space="preserve">mierTeba arsebul qselTan </t>
  </si>
  <si>
    <t>adgili</t>
  </si>
  <si>
    <r>
      <t xml:space="preserve">mili foladis </t>
    </r>
    <r>
      <rPr>
        <sz val="11"/>
        <rFont val="Calibri"/>
        <family val="2"/>
        <charset val="204"/>
      </rPr>
      <t>Ø50</t>
    </r>
  </si>
  <si>
    <t>gare kanalizacia</t>
  </si>
  <si>
    <t>III kat. gruntis damuSaveba eqskavatoriT muxluxa  svlaze, CamCis moc. 0,25kub.m. avtoTviTmclelebze datvirTviT</t>
  </si>
  <si>
    <t>kodi0916</t>
  </si>
  <si>
    <t>eqskavatoris eqspluatacia</t>
  </si>
  <si>
    <t>1-80-3</t>
  </si>
  <si>
    <t>gruntis damuSaveba xeliT III kat. gruntSi</t>
  </si>
  <si>
    <t>gruntis datvirT. avtoTviTm. xeliT</t>
  </si>
  <si>
    <t>srf2018-I T15</t>
  </si>
  <si>
    <t xml:space="preserve"> gruntis transportireba 25km-ze   265X1.75=</t>
  </si>
  <si>
    <t xml:space="preserve">milebis Zirze qviSis sagebis mowyoba 10 sm-sisqiT </t>
  </si>
  <si>
    <t>22-8-5.</t>
  </si>
  <si>
    <r>
      <t xml:space="preserve">gofrirebuli mili </t>
    </r>
    <r>
      <rPr>
        <sz val="11"/>
        <rFont val="Cambria"/>
        <family val="1"/>
        <charset val="204"/>
      </rPr>
      <t>Ø</t>
    </r>
    <r>
      <rPr>
        <sz val="11"/>
        <rFont val="AcadNusx"/>
      </rPr>
      <t xml:space="preserve">=150mm </t>
    </r>
  </si>
  <si>
    <t>22-8-3.</t>
  </si>
  <si>
    <r>
      <t xml:space="preserve">kanalizaciis plastmasis milebis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=150mm mowyoba</t>
    </r>
  </si>
  <si>
    <r>
      <t xml:space="preserve">sakanaliz. mili  </t>
    </r>
    <r>
      <rPr>
        <sz val="11"/>
        <rFont val="Cambria"/>
        <family val="1"/>
        <charset val="204"/>
      </rPr>
      <t>Ø</t>
    </r>
    <r>
      <rPr>
        <sz val="11"/>
        <rFont val="AcadNusx"/>
      </rPr>
      <t xml:space="preserve">=150mm </t>
    </r>
  </si>
  <si>
    <t>milebis Tavze qviSis sagebis mowyoba xeliT'</t>
  </si>
  <si>
    <t>1-118-11</t>
  </si>
  <si>
    <t xml:space="preserve">qviSis datkepna pnevmpomtkepnaviT </t>
  </si>
  <si>
    <t>100kub.m</t>
  </si>
  <si>
    <t xml:space="preserve">SromiTi resursebi </t>
  </si>
  <si>
    <t>kodi0803 k=0.5       kodi3416</t>
  </si>
  <si>
    <t>pnevmomtkepnavi moZrav kompresorze</t>
  </si>
  <si>
    <t>8-3-2.</t>
  </si>
  <si>
    <t>wvrilmarcvlovani xreSi sisqiT 10sm</t>
  </si>
  <si>
    <t>wvrilmarcvlovani xreSi</t>
  </si>
  <si>
    <t>8-3-2gam</t>
  </si>
  <si>
    <t>Txrilis amovseba mdinaris balastiT</t>
  </si>
  <si>
    <t xml:space="preserve">balasti </t>
  </si>
  <si>
    <t>23-12-1.</t>
  </si>
  <si>
    <t>rk/betonis kanalizaciis Wa</t>
  </si>
  <si>
    <r>
      <t xml:space="preserve">anakrebi r/b rgolebi </t>
    </r>
    <r>
      <rPr>
        <sz val="11"/>
        <rFont val="Calibri"/>
        <family val="2"/>
        <charset val="204"/>
      </rPr>
      <t>d</t>
    </r>
    <r>
      <rPr>
        <sz val="11"/>
        <rFont val="AcadNusx"/>
      </rPr>
      <t>=1000mm</t>
    </r>
    <r>
      <rPr>
        <sz val="11"/>
        <rFont val="Calibri"/>
        <family val="2"/>
        <charset val="204"/>
      </rPr>
      <t xml:space="preserve"> h</t>
    </r>
    <r>
      <rPr>
        <sz val="11"/>
        <rFont val="AcadNusx"/>
      </rPr>
      <t>=1000mm</t>
    </r>
  </si>
  <si>
    <t>rkbetonis Wis Ziri</t>
  </si>
  <si>
    <t>betoni ~m200~</t>
  </si>
  <si>
    <t xml:space="preserve"> Tujis xufi betonis CarCoTi</t>
  </si>
  <si>
    <r>
      <t xml:space="preserve">anakrebi r/b rgolebi </t>
    </r>
    <r>
      <rPr>
        <sz val="11"/>
        <rFont val="Calibri"/>
        <family val="2"/>
        <charset val="204"/>
      </rPr>
      <t>d</t>
    </r>
    <r>
      <rPr>
        <sz val="11"/>
        <rFont val="AcadNusx"/>
      </rPr>
      <t>=1000mm</t>
    </r>
    <r>
      <rPr>
        <sz val="11"/>
        <rFont val="Calibri"/>
        <family val="2"/>
        <charset val="204"/>
      </rPr>
      <t xml:space="preserve"> h</t>
    </r>
    <r>
      <rPr>
        <sz val="11"/>
        <rFont val="AcadNusx"/>
      </rPr>
      <t>=1500mm</t>
    </r>
  </si>
  <si>
    <t>23-22-1.</t>
  </si>
  <si>
    <t>betoni ~100~</t>
  </si>
  <si>
    <r>
      <t xml:space="preserve">gare ganaTebis sanaTi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 150</t>
    </r>
    <r>
      <rPr>
        <sz val="11"/>
        <rFont val="Cambria"/>
        <family val="1"/>
        <charset val="204"/>
        <scheme val="major"/>
      </rPr>
      <t xml:space="preserve">W </t>
    </r>
    <r>
      <rPr>
        <sz val="11"/>
        <rFont val="AcadNusx"/>
      </rPr>
      <t>boZiT 5m</t>
    </r>
  </si>
  <si>
    <r>
      <t xml:space="preserve">kabeli (mrgvali) </t>
    </r>
    <r>
      <rPr>
        <sz val="11"/>
        <color indexed="8"/>
        <rFont val="Arial"/>
        <family val="2"/>
        <charset val="204"/>
      </rPr>
      <t>NA2XH-J 3x1,5</t>
    </r>
    <r>
      <rPr>
        <sz val="11"/>
        <color indexed="8"/>
        <rFont val="AcadNusx"/>
      </rPr>
      <t>mm</t>
    </r>
    <r>
      <rPr>
        <vertAlign val="superscript"/>
        <sz val="11"/>
        <color indexed="8"/>
        <rFont val="AcadNusx"/>
      </rPr>
      <t>3</t>
    </r>
    <r>
      <rPr>
        <sz val="11"/>
        <color theme="1"/>
        <rFont val="Calibri"/>
        <family val="2"/>
        <charset val="1"/>
        <scheme val="minor"/>
      </rPr>
      <t/>
    </r>
  </si>
  <si>
    <t>karada S/m 2X8 modulze</t>
  </si>
  <si>
    <r>
      <t xml:space="preserve">gofrirebuli milis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=200mm mowyoba</t>
    </r>
  </si>
  <si>
    <r>
      <t xml:space="preserve">gofrirebuli mili </t>
    </r>
    <r>
      <rPr>
        <sz val="11"/>
        <rFont val="Cambria"/>
        <family val="1"/>
        <charset val="204"/>
      </rPr>
      <t>Ø</t>
    </r>
    <r>
      <rPr>
        <sz val="11"/>
        <rFont val="AcadNusx"/>
      </rPr>
      <t xml:space="preserve">=200mm </t>
    </r>
  </si>
  <si>
    <t>tranSeis gaTxra xeliT 0,4X0,8X130m</t>
  </si>
  <si>
    <t>qviSis baliSis mowyoba milebis qveS 0,4X0,1X130m</t>
  </si>
  <si>
    <t>qviSis baliSis mowyoba milebis garSemo 0,4X0,2X130m</t>
  </si>
  <si>
    <r>
      <t>polieTilenis milis</t>
    </r>
    <r>
      <rPr>
        <sz val="11"/>
        <rFont val="Cambria"/>
        <family val="1"/>
        <charset val="204"/>
        <scheme val="major"/>
      </rPr>
      <t xml:space="preserve"> </t>
    </r>
    <r>
      <rPr>
        <sz val="11"/>
        <rFont val="Cambria"/>
        <family val="1"/>
        <charset val="204"/>
      </rPr>
      <t xml:space="preserve">Ø110 </t>
    </r>
    <r>
      <rPr>
        <sz val="11"/>
        <rFont val="AcadNusx"/>
      </rPr>
      <t>mm-mde Cawyoba tranSeaSi</t>
    </r>
  </si>
  <si>
    <r>
      <t>polieTilenis mili</t>
    </r>
    <r>
      <rPr>
        <sz val="11"/>
        <color indexed="8"/>
        <rFont val="Arial"/>
        <family val="2"/>
        <charset val="204"/>
      </rPr>
      <t xml:space="preserve"> PE Ø90</t>
    </r>
    <r>
      <rPr>
        <sz val="11"/>
        <color indexed="8"/>
        <rFont val="AcadNusx"/>
      </rPr>
      <t>mm</t>
    </r>
  </si>
  <si>
    <r>
      <t>polieTilenis mili</t>
    </r>
    <r>
      <rPr>
        <sz val="11"/>
        <color indexed="8"/>
        <rFont val="Arial"/>
        <family val="2"/>
        <charset val="204"/>
      </rPr>
      <t xml:space="preserve"> PE Ø110</t>
    </r>
    <r>
      <rPr>
        <sz val="11"/>
        <color indexed="8"/>
        <rFont val="AcadNusx"/>
      </rPr>
      <t>mm</t>
    </r>
  </si>
  <si>
    <r>
      <rPr>
        <sz val="11"/>
        <color indexed="8"/>
        <rFont val="Arial"/>
        <family val="2"/>
        <charset val="204"/>
      </rPr>
      <t xml:space="preserve"> Ø110</t>
    </r>
    <r>
      <rPr>
        <sz val="11"/>
        <color indexed="8"/>
        <rFont val="AcadNusx"/>
      </rPr>
      <t>mm muxli 90</t>
    </r>
    <r>
      <rPr>
        <vertAlign val="superscript"/>
        <sz val="11"/>
        <color indexed="8"/>
        <rFont val="AcadNusx"/>
      </rPr>
      <t>0</t>
    </r>
  </si>
  <si>
    <r>
      <rPr>
        <sz val="11"/>
        <color indexed="8"/>
        <rFont val="Arial"/>
        <family val="2"/>
        <charset val="204"/>
      </rPr>
      <t xml:space="preserve"> Ø90</t>
    </r>
    <r>
      <rPr>
        <sz val="11"/>
        <color indexed="8"/>
        <rFont val="AcadNusx"/>
      </rPr>
      <t>mm muxli 90</t>
    </r>
    <r>
      <rPr>
        <vertAlign val="superscript"/>
        <sz val="11"/>
        <color indexed="8"/>
        <rFont val="AcadNusx"/>
      </rPr>
      <t>0</t>
    </r>
  </si>
  <si>
    <r>
      <rPr>
        <sz val="11"/>
        <color indexed="8"/>
        <rFont val="Arial"/>
        <family val="2"/>
        <charset val="204"/>
      </rPr>
      <t xml:space="preserve"> Ø75</t>
    </r>
    <r>
      <rPr>
        <sz val="11"/>
        <color indexed="8"/>
        <rFont val="AcadNusx"/>
      </rPr>
      <t>mm muxli 90</t>
    </r>
  </si>
  <si>
    <r>
      <t>Tboizolacia</t>
    </r>
    <r>
      <rPr>
        <sz val="11"/>
        <color indexed="8"/>
        <rFont val="Arial"/>
        <family val="2"/>
        <charset val="204"/>
      </rPr>
      <t xml:space="preserve"> Ø110</t>
    </r>
    <r>
      <rPr>
        <sz val="11"/>
        <color indexed="8"/>
        <rFont val="AcadNusx"/>
      </rPr>
      <t xml:space="preserve">mm milisaTvis </t>
    </r>
  </si>
  <si>
    <r>
      <t>Tboizolacia</t>
    </r>
    <r>
      <rPr>
        <sz val="11"/>
        <color indexed="8"/>
        <rFont val="Arial"/>
        <family val="2"/>
        <charset val="204"/>
      </rPr>
      <t xml:space="preserve"> Ø90</t>
    </r>
    <r>
      <rPr>
        <sz val="11"/>
        <color indexed="8"/>
        <rFont val="AcadNusx"/>
      </rPr>
      <t xml:space="preserve">mm milisaTvis </t>
    </r>
  </si>
  <si>
    <r>
      <t>Tboizolacia</t>
    </r>
    <r>
      <rPr>
        <sz val="11"/>
        <color indexed="8"/>
        <rFont val="Arial"/>
        <family val="2"/>
        <charset val="204"/>
      </rPr>
      <t xml:space="preserve"> Ø75</t>
    </r>
    <r>
      <rPr>
        <sz val="11"/>
        <color indexed="8"/>
        <rFont val="AcadNusx"/>
      </rPr>
      <t xml:space="preserve">mm milisaTvis </t>
    </r>
  </si>
  <si>
    <r>
      <t xml:space="preserve">1-SenobisTvis, maRali, satumbo sadguri </t>
    </r>
    <r>
      <rPr>
        <sz val="11"/>
        <color indexed="8"/>
        <rFont val="AcadNusx"/>
      </rPr>
      <t xml:space="preserve">H-80m, 2XQ Q=3.5m³/sT
(ortumboiani kompleqtiT, sixSiruli marTviT)  </t>
    </r>
  </si>
  <si>
    <r>
      <t xml:space="preserve">1-SenobisTvis, dabali, satumbo sadguri </t>
    </r>
    <r>
      <rPr>
        <sz val="11"/>
        <color indexed="8"/>
        <rFont val="AcadNusx"/>
      </rPr>
      <t xml:space="preserve">H-60m, 2XQ Q=3.5m³/sT
(ortumboiani kompleqtiT, sixSiruli marTviT)  </t>
    </r>
  </si>
  <si>
    <r>
      <t xml:space="preserve">3-SenobisTvis, maRali, satumbo sadguri </t>
    </r>
    <r>
      <rPr>
        <sz val="11"/>
        <color indexed="8"/>
        <rFont val="AcadNusx"/>
      </rPr>
      <t xml:space="preserve">H-80m, 2XQ Q=2.0m³/sT
(ortumboiani kompleqtiT, sixSiruli marTviT)  </t>
    </r>
  </si>
  <si>
    <r>
      <t xml:space="preserve">3-SenobisTvis, dabali, satumbo sadguri </t>
    </r>
    <r>
      <rPr>
        <sz val="11"/>
        <color indexed="8"/>
        <rFont val="AcadNusx"/>
      </rPr>
      <t xml:space="preserve">H-60m, 2XQ Q=2.0m³/sT
(ortumboiani kompleqtiT, sixSiruli marTviT)  </t>
    </r>
  </si>
  <si>
    <t xml:space="preserve"> Tavis jami</t>
  </si>
  <si>
    <t xml:space="preserve"> danadgarebi</t>
  </si>
  <si>
    <t xml:space="preserve">gare wyalsadenis danadgarebi </t>
  </si>
  <si>
    <t>gare wyalsadenis danadgarebi</t>
  </si>
  <si>
    <t>lokalur-resursuli xarjTaRricxva #2-5</t>
  </si>
  <si>
    <t xml:space="preserve">keTilmowyobis samuSaoebi </t>
  </si>
  <si>
    <t>xelfasi</t>
  </si>
  <si>
    <t>manqana-meqanizmi</t>
  </si>
  <si>
    <t xml:space="preserve"> trotuaris da moednebis mowyoba</t>
  </si>
  <si>
    <t>1-22-9</t>
  </si>
  <si>
    <t xml:space="preserve">III kat. gruntis damuSaveba da datvirTva a/TviTmclelebze </t>
  </si>
  <si>
    <t>m3</t>
  </si>
  <si>
    <t xml:space="preserve">Sromis danaxarjebi </t>
  </si>
  <si>
    <t>eqskavatori 0,65m3</t>
  </si>
  <si>
    <t>sxva manqana</t>
  </si>
  <si>
    <t xml:space="preserve">gruntis gatana 5 km-ze </t>
  </si>
  <si>
    <t>t</t>
  </si>
  <si>
    <t>30-3-3</t>
  </si>
  <si>
    <t>qvefenis momzadeba xreSisgan (30sm)</t>
  </si>
  <si>
    <t xml:space="preserve"> m3</t>
  </si>
  <si>
    <t>Sromis danaxarji</t>
  </si>
  <si>
    <t>qviSa-xreSovani narevi</t>
  </si>
  <si>
    <t>6-1-16 mis</t>
  </si>
  <si>
    <r>
      <t xml:space="preserve">qvefenis mowyoba monoliTuri betoniT  </t>
    </r>
    <r>
      <rPr>
        <b/>
        <sz val="12"/>
        <color theme="1"/>
        <rFont val="Times New Roman"/>
        <family val="1"/>
        <charset val="204"/>
      </rPr>
      <t>B22.5;  F200</t>
    </r>
  </si>
  <si>
    <t>k/sT</t>
  </si>
  <si>
    <t>betoni b25</t>
  </si>
  <si>
    <r>
      <t>m</t>
    </r>
    <r>
      <rPr>
        <vertAlign val="superscript"/>
        <sz val="11"/>
        <rFont val="AcadNusx"/>
      </rPr>
      <t>3</t>
    </r>
  </si>
  <si>
    <t>sxva masala</t>
  </si>
  <si>
    <t>armatura I kl</t>
  </si>
  <si>
    <t>pr</t>
  </si>
  <si>
    <t>27-18-1</t>
  </si>
  <si>
    <t>trotuaris safaris mowyoba, betonis filebiT 5sm</t>
  </si>
  <si>
    <t>m2</t>
  </si>
  <si>
    <t>betonis filebi</t>
  </si>
  <si>
    <t>11-14-1</t>
  </si>
  <si>
    <t>sabavSvo moedanis safaris mowyoba, kauCukis filebiT 3sm</t>
  </si>
  <si>
    <t>safari</t>
  </si>
  <si>
    <t>27-39-1.2</t>
  </si>
  <si>
    <t>asfaltis damgebi</t>
  </si>
  <si>
    <t>katoki 5t</t>
  </si>
  <si>
    <t>katoki 10t</t>
  </si>
  <si>
    <t>a/betoni</t>
  </si>
  <si>
    <t>დრენაჯის მოწყობა</t>
  </si>
  <si>
    <t xml:space="preserve">gruntis damuSaveba xeliT </t>
  </si>
  <si>
    <t>e1-19</t>
  </si>
  <si>
    <t>zedmeti gruntis datvirTva xeliT avtomanqanaze</t>
  </si>
  <si>
    <t>23-1-1</t>
  </si>
  <si>
    <r>
      <t xml:space="preserve">ormoebis Sevseba fraqciuli RirRiT </t>
    </r>
    <r>
      <rPr>
        <b/>
        <sz val="12"/>
        <rFont val="Calibri"/>
        <family val="2"/>
        <charset val="204"/>
      </rPr>
      <t>Ø</t>
    </r>
    <r>
      <rPr>
        <b/>
        <sz val="12"/>
        <rFont val="AcadNusx"/>
      </rPr>
      <t>10mm</t>
    </r>
  </si>
  <si>
    <t>fraqciuli RirRi Ø10mm</t>
  </si>
  <si>
    <t>23-3-1</t>
  </si>
  <si>
    <t>plastmasis sadrenaJe milebis Calageba  TxrilSi d=300mm</t>
  </si>
  <si>
    <t xml:space="preserve">300მმ საკანალიზაციო მილი </t>
  </si>
  <si>
    <t xml:space="preserve">pr </t>
  </si>
  <si>
    <t>milebis moTavseba xreSis garcmaSi</t>
  </si>
  <si>
    <t>bordiurebis mowyoba</t>
  </si>
  <si>
    <t>27-19-2</t>
  </si>
  <si>
    <t>betonis bordiurebis mowyoba zomiT 30*15sm betonis safuZvelze В20</t>
  </si>
  <si>
    <t>100 m</t>
  </si>
  <si>
    <t>bordiurebi</t>
  </si>
  <si>
    <t>m</t>
  </si>
  <si>
    <t>betoni В20</t>
  </si>
  <si>
    <t>cementis xsnari m 150</t>
  </si>
  <si>
    <t>sxva masalebi</t>
  </si>
  <si>
    <t xml:space="preserve"> 07-05-030-11                                                                                                                                                                                                     </t>
  </si>
  <si>
    <t>saparke inventaris mowyoba</t>
  </si>
  <si>
    <t>gare dasajdomi skami (daiTvalos naxazebis mixedviT)</t>
  </si>
  <si>
    <t>c.</t>
  </si>
  <si>
    <t>nagvis urna (daiTvalos naxazebis mixedviT)</t>
  </si>
  <si>
    <t>saqanela  (daiTvalos naxazebis mixedviT)</t>
  </si>
  <si>
    <t>aiwona-daiwona (daiTvalos naxazebis mixedviT)</t>
  </si>
  <si>
    <t>sasrialo (daiTvalos naxazebis mixedviT)</t>
  </si>
  <si>
    <t xml:space="preserve"> jami</t>
  </si>
  <si>
    <t>keTilmowyobis samuSaoebi</t>
  </si>
  <si>
    <t>lok.x.#2-5</t>
  </si>
  <si>
    <t>18-8-5.</t>
  </si>
  <si>
    <t>lokalur-resursuli xarjTaRricxva #2-6</t>
  </si>
  <si>
    <t>c</t>
  </si>
  <si>
    <t>kg</t>
  </si>
  <si>
    <t xml:space="preserve"> saobieqto xarjTaRricxva #2</t>
  </si>
  <si>
    <t>asfaltobetonis safaris mowyoba ezoSi da parkirebaze (5sm)</t>
  </si>
  <si>
    <t>8</t>
  </si>
  <si>
    <t>9</t>
  </si>
  <si>
    <t>asfaltobetonis safaris qveda fenis mowyoba msxvilmarcvlovanini a/betoniT sisqiT (6sm)</t>
  </si>
  <si>
    <t xml:space="preserve">asfaltobetonis Semasworebeli fenis mowyoba </t>
  </si>
  <si>
    <t>10</t>
  </si>
  <si>
    <t>Slagbaumis mowyoba</t>
  </si>
  <si>
    <t>sab</t>
  </si>
  <si>
    <t xml:space="preserve">Slagbaumi </t>
  </si>
  <si>
    <r>
      <t xml:space="preserve">dif. gaJonvis rele avtomaturi amomrTvelis funqciiT </t>
    </r>
    <r>
      <rPr>
        <b/>
        <sz val="11"/>
        <color indexed="8"/>
        <rFont val="Arial"/>
        <family val="2"/>
        <charset val="204"/>
      </rPr>
      <t>RCCB  25/0.03A/C/6kA  1</t>
    </r>
    <r>
      <rPr>
        <b/>
        <sz val="11"/>
        <color indexed="8"/>
        <rFont val="AcadNusx"/>
      </rPr>
      <t xml:space="preserve"> polusa</t>
    </r>
  </si>
  <si>
    <r>
      <t xml:space="preserve">gare ganaTebis sanaTi </t>
    </r>
    <r>
      <rPr>
        <b/>
        <sz val="11"/>
        <rFont val="Cambria"/>
        <family val="1"/>
        <charset val="204"/>
        <scheme val="major"/>
      </rPr>
      <t xml:space="preserve">LED </t>
    </r>
    <r>
      <rPr>
        <b/>
        <sz val="11"/>
        <rFont val="AcadNusx"/>
      </rPr>
      <t>naTuriT 80</t>
    </r>
    <r>
      <rPr>
        <b/>
        <sz val="11"/>
        <rFont val="Cambria"/>
        <family val="1"/>
        <charset val="204"/>
        <scheme val="major"/>
      </rPr>
      <t xml:space="preserve">W </t>
    </r>
    <r>
      <rPr>
        <b/>
        <sz val="11"/>
        <rFont val="AcadNusx"/>
      </rPr>
      <t>boZiT 3,5m (skveris perimetri)</t>
    </r>
  </si>
  <si>
    <r>
      <t xml:space="preserve">gare ganaTebis sanaTi </t>
    </r>
    <r>
      <rPr>
        <b/>
        <sz val="11"/>
        <rFont val="Cambria"/>
        <family val="1"/>
        <charset val="204"/>
        <scheme val="major"/>
      </rPr>
      <t xml:space="preserve">LED </t>
    </r>
    <r>
      <rPr>
        <b/>
        <sz val="11"/>
        <rFont val="AcadNusx"/>
      </rPr>
      <t>naTuriT 150</t>
    </r>
    <r>
      <rPr>
        <b/>
        <sz val="11"/>
        <rFont val="Cambria"/>
        <family val="1"/>
        <charset val="204"/>
        <scheme val="major"/>
      </rPr>
      <t xml:space="preserve">W </t>
    </r>
    <r>
      <rPr>
        <b/>
        <sz val="11"/>
        <rFont val="AcadNusx"/>
      </rPr>
      <t>boZiT 5m (gzis perimetri)</t>
    </r>
  </si>
  <si>
    <t xml:space="preserve">bitumis mosxma </t>
  </si>
  <si>
    <t>mosasxmeli manqana</t>
  </si>
  <si>
    <t xml:space="preserve">bitumi </t>
  </si>
  <si>
    <t>11</t>
  </si>
  <si>
    <t>masalebis transportireba</t>
  </si>
  <si>
    <t>asfaltobetonis safaris zeda fenis mowyoba wvrilmarcvlovanini a/betoniT sisqiT (4sm)</t>
  </si>
  <si>
    <t>N</t>
  </si>
  <si>
    <t>samuSaoebis dasaxeleba</t>
  </si>
  <si>
    <t>normatiuli resursi</t>
  </si>
  <si>
    <t>masala</t>
  </si>
  <si>
    <t xml:space="preserve">samSeneblo meqanizmebi </t>
  </si>
  <si>
    <t>erTeuli</t>
  </si>
  <si>
    <t>erT. fasi</t>
  </si>
  <si>
    <t>I. saZirkvlis fila</t>
  </si>
  <si>
    <t xml:space="preserve">sndaw
IV-2-82
6-1-1   </t>
  </si>
  <si>
    <r>
      <t>betonis momzadebis mowyoba saZirkvlis Kfilis qveS  betoni</t>
    </r>
    <r>
      <rPr>
        <b/>
        <sz val="10"/>
        <rFont val="Arial"/>
        <family val="2"/>
        <charset val="204"/>
      </rPr>
      <t xml:space="preserve"> B7,5 (</t>
    </r>
    <r>
      <rPr>
        <b/>
        <sz val="10"/>
        <rFont val="AcadNusx"/>
      </rPr>
      <t>hidrosaizolacio danamatiT)</t>
    </r>
  </si>
  <si>
    <t>100m3</t>
  </si>
  <si>
    <t xml:space="preserve">manqanebi </t>
  </si>
  <si>
    <r>
      <t>betoni</t>
    </r>
    <r>
      <rPr>
        <sz val="10"/>
        <rFont val="Arial"/>
        <family val="2"/>
        <charset val="204"/>
      </rPr>
      <t xml:space="preserve"> B 7,5</t>
    </r>
  </si>
  <si>
    <t>100m2</t>
  </si>
  <si>
    <t xml:space="preserve">sndaw
IV-2-82
6-1-17  </t>
  </si>
  <si>
    <r>
      <t>betoni</t>
    </r>
    <r>
      <rPr>
        <sz val="10"/>
        <rFont val="Arial"/>
        <family val="2"/>
        <charset val="204"/>
      </rPr>
      <t xml:space="preserve"> B 25W8</t>
    </r>
  </si>
  <si>
    <t>k=0,1</t>
  </si>
  <si>
    <t>yalibis fari40mm.</t>
  </si>
  <si>
    <t>ficari Camoganuli III xar. 40mm.</t>
  </si>
  <si>
    <t xml:space="preserve">sxva masala </t>
  </si>
  <si>
    <t>sndaw
IV-2-82
8-4-7</t>
  </si>
  <si>
    <t>hidroizolaciis mowyoba  hidrosaizolacio 2 fena Txevadi epoqsiduri masaliT</t>
  </si>
  <si>
    <t>hidroizolaciis mowyoba  hidrosaizolacio 2 fena cerezitis Txevadi masaliT</t>
  </si>
  <si>
    <t>Txevadi epoqsiduri masala</t>
  </si>
  <si>
    <t>cerezitis Txevadi masala</t>
  </si>
  <si>
    <r>
      <rPr>
        <sz val="11"/>
        <rFont val="Cambria"/>
        <family val="1"/>
        <charset val="204"/>
        <scheme val="major"/>
      </rPr>
      <t>A240C</t>
    </r>
    <r>
      <rPr>
        <sz val="11"/>
        <rFont val="AcadNusx"/>
      </rPr>
      <t xml:space="preserve"> kl armatura</t>
    </r>
  </si>
  <si>
    <r>
      <t>monoliTuri rkinabetonis mowyoba betoni</t>
    </r>
    <r>
      <rPr>
        <b/>
        <sz val="10"/>
        <rFont val="AcadNusx"/>
      </rPr>
      <t xml:space="preserve"> </t>
    </r>
    <r>
      <rPr>
        <b/>
        <sz val="10"/>
        <rFont val="Rusuli"/>
      </rPr>
      <t>B</t>
    </r>
    <r>
      <rPr>
        <b/>
        <sz val="10"/>
        <rFont val="AcadNusx"/>
      </rPr>
      <t xml:space="preserve">25 rezervuarisTvis </t>
    </r>
  </si>
  <si>
    <t>sn da w   9-11-12</t>
  </si>
  <si>
    <t xml:space="preserve">liTonis konstruqcia </t>
  </si>
  <si>
    <t>eleqtrodi</t>
  </si>
  <si>
    <t>rezervuaris kibis da luqis liTonis konstruqciebis mowyoba</t>
  </si>
  <si>
    <t>samontaJo masala WanWiki</t>
  </si>
  <si>
    <t>sndaw
IV-2-82      9-4-3 .</t>
  </si>
  <si>
    <t>100 kvm</t>
  </si>
  <si>
    <t xml:space="preserve">sxva manqana  </t>
  </si>
  <si>
    <t>samontaJo detalebi</t>
  </si>
  <si>
    <t>samontaJo WanWikebi</t>
  </si>
  <si>
    <t>6</t>
  </si>
  <si>
    <t>luqis gadaxurvis mowyoba kompozituri masaliT</t>
  </si>
  <si>
    <t>kompozituri masala</t>
  </si>
  <si>
    <t>gegmiuri dagroveba</t>
  </si>
  <si>
    <t>rezervuaris mowyoba</t>
  </si>
  <si>
    <t>lok.x.#2-7</t>
  </si>
  <si>
    <t>27-63</t>
  </si>
  <si>
    <t>lokalur-resursuli xarjTaRricxva #2-1</t>
  </si>
  <si>
    <t>lokalur-resursuli xarjTaRricxva #2-2</t>
  </si>
  <si>
    <t>lokalur-resursuli xarjTaRricxva #2-3</t>
  </si>
  <si>
    <t xml:space="preserve">lokalur-resursuli xarjTaRricxva #2-4 </t>
  </si>
  <si>
    <t>sul jami</t>
  </si>
  <si>
    <t>ქ. ბათუმი. სოციალური მრავალბინიანი საცხოვრებელი კომპლექსი</t>
  </si>
  <si>
    <t>ტერიტორიის კეთილმოწყობა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</si>
</sst>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\ &quot;Lari&quot;_-;\-* #,##0.00\ &quot;Lari&quot;_-;_-* &quot;-&quot;??\ &quot;Lari&quot;_-;_-@_-"/>
    <numFmt numFmtId="167" formatCode="_-* #,##0.00\ _L_a_r_i_-;\-* #,##0.00\ _L_a_r_i_-;_-* &quot;-&quot;??\ _L_a_r_i_-;_-@_-"/>
    <numFmt numFmtId="168" formatCode="_-* #,##0.00_р_._-;\-* #,##0.00_р_._-;_-* &quot;-&quot;??_р_._-;_-@_-"/>
    <numFmt numFmtId="169" formatCode="0.0"/>
    <numFmt numFmtId="170" formatCode="0.000"/>
    <numFmt numFmtId="171" formatCode="0.0000"/>
    <numFmt numFmtId="172" formatCode="_-* #,##0.00_-;\-* #,##0.0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0.00000"/>
    <numFmt numFmtId="176" formatCode="_-* #,##0.000_р_._-;\-* #,##0.000_р_._-;_-* &quot;-&quot;??_р_._-;_-@_-"/>
    <numFmt numFmtId="177" formatCode="_-* #,##0.000_р_._-;\-* #,##0.000_р_._-;_-* &quot;-&quot;???_р_._-;_-@_-"/>
    <numFmt numFmtId="178" formatCode="_(* #,##0.000_);_(* \(#,##0.000\);_(* &quot;-&quot;??_);_(@_)"/>
    <numFmt numFmtId="179" formatCode="#,##0.000;[Red]#,##0.000"/>
    <numFmt numFmtId="180" formatCode="#,##0.000"/>
  </numFmts>
  <fonts count="99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AcadNusx"/>
    </font>
    <font>
      <sz val="12"/>
      <name val="AcadNusx"/>
    </font>
    <font>
      <sz val="11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cadNusx"/>
    </font>
    <font>
      <sz val="14"/>
      <name val="AcadNusx"/>
    </font>
    <font>
      <b/>
      <sz val="11"/>
      <name val="AcadNusx"/>
    </font>
    <font>
      <sz val="8"/>
      <name val="AcadNusx"/>
    </font>
    <font>
      <b/>
      <sz val="10"/>
      <name val="AcadNusx"/>
    </font>
    <font>
      <sz val="11"/>
      <color indexed="8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u/>
      <sz val="11"/>
      <name val="AcadNusx"/>
    </font>
    <font>
      <sz val="11"/>
      <color indexed="9"/>
      <name val="Calibri"/>
      <family val="2"/>
    </font>
    <font>
      <sz val="10"/>
      <name val="Arial Cyr"/>
      <charset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  <charset val="204"/>
    </font>
    <font>
      <b/>
      <sz val="12"/>
      <name val="AcadNusx"/>
    </font>
    <font>
      <b/>
      <u/>
      <sz val="10"/>
      <name val="AcadNusx"/>
    </font>
    <font>
      <sz val="11"/>
      <color theme="1"/>
      <name val="Calibri"/>
      <family val="2"/>
      <charset val="204"/>
      <scheme val="minor"/>
    </font>
    <font>
      <u/>
      <sz val="10"/>
      <name val="AcadNusx"/>
    </font>
    <font>
      <b/>
      <sz val="9"/>
      <name val="AcadNusx"/>
    </font>
    <font>
      <b/>
      <sz val="11"/>
      <name val="Calibri"/>
      <family val="2"/>
    </font>
    <font>
      <b/>
      <sz val="11"/>
      <color theme="1"/>
      <name val="AcadNusx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AcadNusx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1"/>
      <name val="Times New Roman"/>
      <family val="1"/>
      <charset val="204"/>
    </font>
    <font>
      <b/>
      <sz val="11"/>
      <color indexed="8"/>
      <name val="AcadNusx"/>
    </font>
    <font>
      <sz val="11"/>
      <name val="Times New Roman"/>
      <family val="1"/>
    </font>
    <font>
      <b/>
      <sz val="12"/>
      <color theme="1"/>
      <name val="AcadNusx"/>
    </font>
    <font>
      <b/>
      <sz val="12"/>
      <color theme="1"/>
      <name val="Times New Roman"/>
      <family val="1"/>
      <charset val="204"/>
    </font>
    <font>
      <vertAlign val="superscript"/>
      <sz val="11"/>
      <name val="AcadNusx"/>
    </font>
    <font>
      <sz val="12"/>
      <color theme="1"/>
      <name val="AcadNusx"/>
    </font>
    <font>
      <i/>
      <sz val="11"/>
      <name val="AcadNusx"/>
    </font>
    <font>
      <b/>
      <sz val="12"/>
      <name val="Calibri"/>
      <family val="2"/>
      <charset val="204"/>
    </font>
    <font>
      <sz val="10"/>
      <color theme="1"/>
      <name val="AcadNusx"/>
    </font>
    <font>
      <b/>
      <sz val="11"/>
      <color indexed="8"/>
      <name val="Arial"/>
      <family val="2"/>
      <charset val="204"/>
    </font>
    <font>
      <b/>
      <sz val="8"/>
      <name val="AcadNusx"/>
    </font>
    <font>
      <b/>
      <sz val="11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theme="1"/>
      <name val="AcadNusx"/>
    </font>
    <font>
      <b/>
      <sz val="10"/>
      <name val="Rusuli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5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0" fontId="12" fillId="22" borderId="17" applyNumberFormat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1" fillId="8" borderId="16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6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25" borderId="0" applyNumberFormat="0" applyBorder="0" applyAlignment="0" applyProtection="0"/>
    <xf numFmtId="0" fontId="1" fillId="0" borderId="0"/>
    <xf numFmtId="0" fontId="3" fillId="0" borderId="0"/>
    <xf numFmtId="168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45" fillId="7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43" fontId="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6" fillId="0" borderId="0"/>
    <xf numFmtId="0" fontId="45" fillId="28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9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7" fillId="23" borderId="16" applyNumberFormat="0" applyAlignment="0" applyProtection="0"/>
    <xf numFmtId="0" fontId="48" fillId="26" borderId="23" applyNumberFormat="0" applyAlignment="0" applyProtection="0"/>
    <xf numFmtId="0" fontId="49" fillId="26" borderId="16" applyNumberFormat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54" fillId="22" borderId="17" applyNumberForma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24" borderId="22" applyNumberFormat="0" applyFont="0" applyAlignment="0" applyProtection="0"/>
    <xf numFmtId="0" fontId="58" fillId="0" borderId="29" applyNumberFormat="0" applyFill="0" applyAlignment="0" applyProtection="0"/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4" fillId="0" borderId="0"/>
    <xf numFmtId="0" fontId="63" fillId="0" borderId="0"/>
    <xf numFmtId="168" fontId="15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7" fillId="0" borderId="0"/>
    <xf numFmtId="0" fontId="1" fillId="0" borderId="0"/>
    <xf numFmtId="0" fontId="25" fillId="0" borderId="0"/>
  </cellStyleXfs>
  <cellXfs count="884">
    <xf numFmtId="0" fontId="0" fillId="0" borderId="0" xfId="0"/>
    <xf numFmtId="0" fontId="6" fillId="0" borderId="0" xfId="4" applyFont="1" applyAlignment="1">
      <alignment horizontal="center"/>
    </xf>
    <xf numFmtId="0" fontId="6" fillId="0" borderId="0" xfId="6" applyFont="1" applyBorder="1" applyAlignment="1">
      <alignment horizontal="center"/>
    </xf>
    <xf numFmtId="0" fontId="35" fillId="0" borderId="13" xfId="6" applyFont="1" applyBorder="1" applyAlignment="1">
      <alignment horizontal="center" vertical="center" wrapText="1"/>
    </xf>
    <xf numFmtId="0" fontId="6" fillId="0" borderId="0" xfId="18" applyFont="1" applyBorder="1" applyAlignment="1">
      <alignment horizontal="center"/>
    </xf>
    <xf numFmtId="0" fontId="37" fillId="0" borderId="13" xfId="821" applyFont="1" applyBorder="1" applyAlignment="1">
      <alignment horizontal="center" vertical="center"/>
    </xf>
    <xf numFmtId="170" fontId="37" fillId="0" borderId="13" xfId="821" applyNumberFormat="1" applyFont="1" applyBorder="1" applyAlignment="1">
      <alignment horizontal="center" vertical="center"/>
    </xf>
    <xf numFmtId="171" fontId="37" fillId="0" borderId="13" xfId="821" applyNumberFormat="1" applyFont="1" applyBorder="1" applyAlignment="1">
      <alignment horizontal="center" vertical="center"/>
    </xf>
    <xf numFmtId="2" fontId="37" fillId="0" borderId="13" xfId="821" applyNumberFormat="1" applyFont="1" applyBorder="1" applyAlignment="1">
      <alignment horizontal="center" vertical="center"/>
    </xf>
    <xf numFmtId="169" fontId="37" fillId="0" borderId="13" xfId="821" applyNumberFormat="1" applyFont="1" applyBorder="1" applyAlignment="1">
      <alignment horizontal="center" vertical="center"/>
    </xf>
    <xf numFmtId="9" fontId="37" fillId="0" borderId="13" xfId="19" applyFont="1" applyBorder="1" applyAlignment="1">
      <alignment horizontal="center" vertical="center" wrapText="1"/>
    </xf>
    <xf numFmtId="170" fontId="37" fillId="0" borderId="13" xfId="821" applyNumberFormat="1" applyFont="1" applyBorder="1" applyAlignment="1">
      <alignment horizontal="center" vertical="center" wrapText="1"/>
    </xf>
    <xf numFmtId="2" fontId="37" fillId="0" borderId="13" xfId="821" applyNumberFormat="1" applyFont="1" applyBorder="1" applyAlignment="1">
      <alignment horizontal="center" vertical="center" wrapText="1"/>
    </xf>
    <xf numFmtId="169" fontId="37" fillId="0" borderId="13" xfId="821" applyNumberFormat="1" applyFont="1" applyBorder="1" applyAlignment="1">
      <alignment horizontal="center" vertical="center" wrapText="1"/>
    </xf>
    <xf numFmtId="9" fontId="37" fillId="0" borderId="13" xfId="19" applyFont="1" applyBorder="1" applyAlignment="1">
      <alignment horizontal="center" vertical="center"/>
    </xf>
    <xf numFmtId="0" fontId="6" fillId="0" borderId="0" xfId="876" applyFont="1" applyAlignment="1">
      <alignment horizontal="left"/>
    </xf>
    <xf numFmtId="0" fontId="33" fillId="0" borderId="0" xfId="3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0" xfId="10" applyFont="1" applyBorder="1" applyAlignment="1">
      <alignment horizontal="right"/>
    </xf>
    <xf numFmtId="169" fontId="33" fillId="0" borderId="0" xfId="10" applyNumberFormat="1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3" fillId="0" borderId="13" xfId="3" applyFont="1" applyBorder="1" applyAlignment="1">
      <alignment horizontal="center"/>
    </xf>
    <xf numFmtId="0" fontId="33" fillId="0" borderId="14" xfId="3" applyFont="1" applyBorder="1" applyAlignment="1">
      <alignment horizontal="center"/>
    </xf>
    <xf numFmtId="0" fontId="33" fillId="0" borderId="15" xfId="3" applyFont="1" applyBorder="1" applyAlignment="1">
      <alignment horizontal="center"/>
    </xf>
    <xf numFmtId="0" fontId="7" fillId="0" borderId="13" xfId="16" applyFont="1" applyBorder="1" applyAlignment="1">
      <alignment horizontal="center" vertical="center"/>
    </xf>
    <xf numFmtId="0" fontId="33" fillId="2" borderId="13" xfId="16" applyFont="1" applyFill="1" applyBorder="1" applyAlignment="1">
      <alignment horizontal="center"/>
    </xf>
    <xf numFmtId="0" fontId="6" fillId="0" borderId="0" xfId="798" applyFont="1" applyBorder="1" applyAlignment="1">
      <alignment horizontal="center"/>
    </xf>
    <xf numFmtId="0" fontId="6" fillId="0" borderId="0" xfId="798" applyFont="1" applyAlignment="1">
      <alignment horizontal="center"/>
    </xf>
    <xf numFmtId="0" fontId="35" fillId="0" borderId="13" xfId="821" applyFont="1" applyBorder="1" applyAlignment="1">
      <alignment horizontal="center" vertical="center" wrapText="1"/>
    </xf>
    <xf numFmtId="0" fontId="35" fillId="0" borderId="13" xfId="821" applyFont="1" applyBorder="1" applyAlignment="1">
      <alignment horizontal="center" vertical="center"/>
    </xf>
    <xf numFmtId="169" fontId="37" fillId="2" borderId="13" xfId="821" applyNumberFormat="1" applyFont="1" applyFill="1" applyBorder="1" applyAlignment="1">
      <alignment horizontal="center" vertical="center"/>
    </xf>
    <xf numFmtId="0" fontId="35" fillId="2" borderId="13" xfId="18" applyFont="1" applyFill="1" applyBorder="1" applyAlignment="1">
      <alignment horizontal="center"/>
    </xf>
    <xf numFmtId="2" fontId="37" fillId="2" borderId="13" xfId="18" applyNumberFormat="1" applyFont="1" applyFill="1" applyBorder="1" applyAlignment="1">
      <alignment horizontal="center"/>
    </xf>
    <xf numFmtId="9" fontId="35" fillId="2" borderId="13" xfId="19" applyFont="1" applyFill="1" applyBorder="1" applyAlignment="1">
      <alignment horizontal="center"/>
    </xf>
    <xf numFmtId="170" fontId="35" fillId="2" borderId="13" xfId="18" applyNumberFormat="1" applyFont="1" applyFill="1" applyBorder="1" applyAlignment="1">
      <alignment horizontal="center"/>
    </xf>
    <xf numFmtId="2" fontId="35" fillId="2" borderId="13" xfId="18" applyNumberFormat="1" applyFont="1" applyFill="1" applyBorder="1" applyAlignment="1">
      <alignment horizontal="center"/>
    </xf>
    <xf numFmtId="0" fontId="6" fillId="27" borderId="0" xfId="798" applyFont="1" applyFill="1" applyAlignment="1">
      <alignment horizontal="center"/>
    </xf>
    <xf numFmtId="0" fontId="6" fillId="27" borderId="0" xfId="798" applyFont="1" applyFill="1" applyBorder="1" applyAlignment="1">
      <alignment horizontal="center"/>
    </xf>
    <xf numFmtId="0" fontId="33" fillId="27" borderId="0" xfId="16" applyFont="1" applyFill="1" applyAlignment="1">
      <alignment horizontal="center"/>
    </xf>
    <xf numFmtId="0" fontId="33" fillId="27" borderId="0" xfId="16" applyFont="1" applyFill="1" applyBorder="1" applyAlignment="1">
      <alignment horizontal="center"/>
    </xf>
    <xf numFmtId="0" fontId="33" fillId="27" borderId="2" xfId="16" applyFont="1" applyFill="1" applyBorder="1"/>
    <xf numFmtId="0" fontId="33" fillId="27" borderId="3" xfId="16" applyFont="1" applyFill="1" applyBorder="1" applyAlignment="1">
      <alignment horizontal="center"/>
    </xf>
    <xf numFmtId="0" fontId="33" fillId="27" borderId="4" xfId="16" applyFont="1" applyFill="1" applyBorder="1" applyAlignment="1">
      <alignment horizontal="center"/>
    </xf>
    <xf numFmtId="0" fontId="33" fillId="27" borderId="5" xfId="16" applyFont="1" applyFill="1" applyBorder="1"/>
    <xf numFmtId="0" fontId="33" fillId="27" borderId="6" xfId="16" applyFont="1" applyFill="1" applyBorder="1" applyAlignment="1">
      <alignment horizontal="center"/>
    </xf>
    <xf numFmtId="0" fontId="33" fillId="27" borderId="0" xfId="16" applyFont="1" applyFill="1" applyAlignment="1">
      <alignment horizontal="left"/>
    </xf>
    <xf numFmtId="0" fontId="33" fillId="27" borderId="7" xfId="16" applyFont="1" applyFill="1" applyBorder="1"/>
    <xf numFmtId="0" fontId="33" fillId="27" borderId="4" xfId="16" applyFont="1" applyFill="1" applyBorder="1"/>
    <xf numFmtId="0" fontId="33" fillId="27" borderId="8" xfId="16" applyFont="1" applyFill="1" applyBorder="1"/>
    <xf numFmtId="0" fontId="33" fillId="27" borderId="5" xfId="16" applyFont="1" applyFill="1" applyBorder="1" applyAlignment="1">
      <alignment horizontal="center"/>
    </xf>
    <xf numFmtId="0" fontId="7" fillId="27" borderId="0" xfId="16" applyFont="1" applyFill="1" applyAlignment="1">
      <alignment horizontal="center"/>
    </xf>
    <xf numFmtId="0" fontId="33" fillId="27" borderId="9" xfId="16" applyFont="1" applyFill="1" applyBorder="1"/>
    <xf numFmtId="0" fontId="33" fillId="27" borderId="10" xfId="16" applyFont="1" applyFill="1" applyBorder="1" applyAlignment="1">
      <alignment horizontal="center"/>
    </xf>
    <xf numFmtId="0" fontId="33" fillId="27" borderId="11" xfId="16" applyFont="1" applyFill="1" applyBorder="1"/>
    <xf numFmtId="0" fontId="33" fillId="27" borderId="10" xfId="16" applyFont="1" applyFill="1" applyBorder="1"/>
    <xf numFmtId="0" fontId="33" fillId="27" borderId="1" xfId="16" applyFont="1" applyFill="1" applyBorder="1"/>
    <xf numFmtId="0" fontId="33" fillId="27" borderId="8" xfId="16" applyFont="1" applyFill="1" applyBorder="1" applyAlignment="1">
      <alignment horizontal="center"/>
    </xf>
    <xf numFmtId="0" fontId="33" fillId="27" borderId="9" xfId="16" applyFont="1" applyFill="1" applyBorder="1" applyAlignment="1">
      <alignment horizontal="center"/>
    </xf>
    <xf numFmtId="0" fontId="33" fillId="27" borderId="1" xfId="16" applyFont="1" applyFill="1" applyBorder="1" applyAlignment="1">
      <alignment horizontal="center"/>
    </xf>
    <xf numFmtId="0" fontId="33" fillId="27" borderId="12" xfId="16" applyFont="1" applyFill="1" applyBorder="1" applyAlignment="1">
      <alignment horizontal="center"/>
    </xf>
    <xf numFmtId="0" fontId="33" fillId="27" borderId="13" xfId="16" applyFont="1" applyFill="1" applyBorder="1" applyAlignment="1">
      <alignment horizontal="center"/>
    </xf>
    <xf numFmtId="0" fontId="33" fillId="27" borderId="14" xfId="16" applyFont="1" applyFill="1" applyBorder="1" applyAlignment="1">
      <alignment horizontal="center"/>
    </xf>
    <xf numFmtId="0" fontId="33" fillId="27" borderId="15" xfId="16" applyFont="1" applyFill="1" applyBorder="1" applyAlignment="1">
      <alignment horizontal="center"/>
    </xf>
    <xf numFmtId="0" fontId="6" fillId="0" borderId="0" xfId="657" applyFont="1" applyAlignment="1">
      <alignment horizontal="center"/>
    </xf>
    <xf numFmtId="0" fontId="6" fillId="0" borderId="0" xfId="620" applyFont="1"/>
    <xf numFmtId="0" fontId="6" fillId="0" borderId="0" xfId="657" applyFont="1"/>
    <xf numFmtId="0" fontId="33" fillId="0" borderId="0" xfId="798" applyFont="1" applyBorder="1" applyAlignment="1">
      <alignment horizontal="center"/>
    </xf>
    <xf numFmtId="0" fontId="6" fillId="27" borderId="0" xfId="876" applyFont="1" applyFill="1" applyAlignment="1">
      <alignment horizontal="left"/>
    </xf>
    <xf numFmtId="0" fontId="33" fillId="27" borderId="0" xfId="876" applyFont="1" applyFill="1" applyAlignment="1">
      <alignment horizontal="center"/>
    </xf>
    <xf numFmtId="0" fontId="33" fillId="27" borderId="0" xfId="876" applyFont="1" applyFill="1"/>
    <xf numFmtId="0" fontId="6" fillId="27" borderId="0" xfId="944" applyFont="1" applyFill="1" applyAlignment="1">
      <alignment horizontal="right"/>
    </xf>
    <xf numFmtId="169" fontId="37" fillId="27" borderId="0" xfId="944" applyNumberFormat="1" applyFont="1" applyFill="1" applyAlignment="1">
      <alignment horizontal="center"/>
    </xf>
    <xf numFmtId="0" fontId="6" fillId="27" borderId="0" xfId="944" applyFont="1" applyFill="1" applyAlignment="1">
      <alignment horizontal="center"/>
    </xf>
    <xf numFmtId="0" fontId="7" fillId="0" borderId="0" xfId="657" applyFont="1"/>
    <xf numFmtId="0" fontId="6" fillId="0" borderId="0" xfId="821" applyFont="1" applyAlignment="1">
      <alignment horizontal="center"/>
    </xf>
    <xf numFmtId="0" fontId="6" fillId="0" borderId="0" xfId="821" applyFont="1" applyBorder="1" applyAlignment="1">
      <alignment horizontal="center"/>
    </xf>
    <xf numFmtId="0" fontId="33" fillId="0" borderId="0" xfId="876" applyFont="1" applyAlignment="1">
      <alignment horizontal="center"/>
    </xf>
    <xf numFmtId="0" fontId="33" fillId="0" borderId="0" xfId="876" applyFont="1"/>
    <xf numFmtId="0" fontId="6" fillId="0" borderId="0" xfId="944" applyFont="1" applyAlignment="1">
      <alignment horizontal="right"/>
    </xf>
    <xf numFmtId="0" fontId="6" fillId="0" borderId="0" xfId="944" applyFont="1" applyAlignment="1">
      <alignment horizontal="center"/>
    </xf>
    <xf numFmtId="0" fontId="33" fillId="0" borderId="0" xfId="876" applyFont="1" applyBorder="1" applyAlignment="1">
      <alignment horizontal="center"/>
    </xf>
    <xf numFmtId="0" fontId="33" fillId="0" borderId="0" xfId="876" applyFont="1" applyBorder="1"/>
    <xf numFmtId="0" fontId="7" fillId="0" borderId="13" xfId="11" applyFont="1" applyBorder="1" applyAlignment="1">
      <alignment horizontal="center"/>
    </xf>
    <xf numFmtId="169" fontId="37" fillId="0" borderId="0" xfId="18" applyNumberFormat="1" applyFont="1" applyBorder="1" applyAlignment="1">
      <alignment horizontal="center"/>
    </xf>
    <xf numFmtId="0" fontId="33" fillId="27" borderId="0" xfId="876" applyFont="1" applyFill="1" applyBorder="1" applyAlignment="1">
      <alignment horizontal="center"/>
    </xf>
    <xf numFmtId="0" fontId="33" fillId="27" borderId="0" xfId="876" applyFont="1" applyFill="1" applyBorder="1"/>
    <xf numFmtId="0" fontId="33" fillId="27" borderId="3" xfId="16" applyFont="1" applyFill="1" applyBorder="1"/>
    <xf numFmtId="0" fontId="33" fillId="27" borderId="7" xfId="16" applyFont="1" applyFill="1" applyBorder="1" applyAlignment="1">
      <alignment horizontal="center"/>
    </xf>
    <xf numFmtId="0" fontId="33" fillId="27" borderId="4" xfId="16" applyFont="1" applyFill="1" applyBorder="1" applyAlignment="1">
      <alignment horizontal="left"/>
    </xf>
    <xf numFmtId="0" fontId="5" fillId="27" borderId="5" xfId="16" applyFont="1" applyFill="1" applyBorder="1" applyAlignment="1">
      <alignment horizontal="center"/>
    </xf>
    <xf numFmtId="0" fontId="35" fillId="27" borderId="13" xfId="18" applyFont="1" applyFill="1" applyBorder="1" applyAlignment="1">
      <alignment horizontal="center"/>
    </xf>
    <xf numFmtId="0" fontId="7" fillId="27" borderId="0" xfId="18" applyFont="1" applyFill="1" applyBorder="1" applyAlignment="1">
      <alignment horizontal="center"/>
    </xf>
    <xf numFmtId="0" fontId="35" fillId="27" borderId="13" xfId="6" applyFont="1" applyFill="1" applyBorder="1" applyAlignment="1">
      <alignment horizontal="center" vertical="center"/>
    </xf>
    <xf numFmtId="0" fontId="35" fillId="27" borderId="13" xfId="849" applyFont="1" applyFill="1" applyBorder="1" applyAlignment="1">
      <alignment horizontal="center" vertical="center" wrapText="1"/>
    </xf>
    <xf numFmtId="9" fontId="35" fillId="27" borderId="13" xfId="6" applyNumberFormat="1" applyFont="1" applyFill="1" applyBorder="1" applyAlignment="1">
      <alignment horizontal="center" vertical="center"/>
    </xf>
    <xf numFmtId="170" fontId="35" fillId="27" borderId="13" xfId="6" applyNumberFormat="1" applyFont="1" applyFill="1" applyBorder="1" applyAlignment="1">
      <alignment horizontal="center" vertical="center"/>
    </xf>
    <xf numFmtId="0" fontId="7" fillId="27" borderId="0" xfId="6" applyFont="1" applyFill="1" applyBorder="1" applyAlignment="1">
      <alignment horizontal="center" vertical="center"/>
    </xf>
    <xf numFmtId="0" fontId="35" fillId="27" borderId="13" xfId="6" applyFont="1" applyFill="1" applyBorder="1" applyAlignment="1">
      <alignment horizontal="center"/>
    </xf>
    <xf numFmtId="170" fontId="35" fillId="27" borderId="13" xfId="6" applyNumberFormat="1" applyFont="1" applyFill="1" applyBorder="1" applyAlignment="1">
      <alignment horizontal="center"/>
    </xf>
    <xf numFmtId="0" fontId="7" fillId="27" borderId="0" xfId="6" applyFont="1" applyFill="1" applyBorder="1" applyAlignment="1">
      <alignment horizontal="center"/>
    </xf>
    <xf numFmtId="0" fontId="35" fillId="27" borderId="13" xfId="6" applyFont="1" applyFill="1" applyBorder="1" applyAlignment="1">
      <alignment horizontal="center" vertical="center" wrapText="1"/>
    </xf>
    <xf numFmtId="9" fontId="35" fillId="27" borderId="13" xfId="6" applyNumberFormat="1" applyFont="1" applyFill="1" applyBorder="1" applyAlignment="1">
      <alignment horizontal="center" vertical="center" wrapText="1"/>
    </xf>
    <xf numFmtId="170" fontId="35" fillId="27" borderId="13" xfId="6" applyNumberFormat="1" applyFont="1" applyFill="1" applyBorder="1" applyAlignment="1">
      <alignment horizontal="center" vertical="center" wrapText="1"/>
    </xf>
    <xf numFmtId="0" fontId="7" fillId="27" borderId="0" xfId="6" applyFont="1" applyFill="1" applyBorder="1" applyAlignment="1">
      <alignment horizontal="center" vertical="center" wrapText="1"/>
    </xf>
    <xf numFmtId="169" fontId="37" fillId="27" borderId="13" xfId="18" applyNumberFormat="1" applyFont="1" applyFill="1" applyBorder="1" applyAlignment="1">
      <alignment horizontal="center"/>
    </xf>
    <xf numFmtId="169" fontId="37" fillId="27" borderId="13" xfId="6" applyNumberFormat="1" applyFont="1" applyFill="1" applyBorder="1" applyAlignment="1">
      <alignment horizontal="center" vertical="center"/>
    </xf>
    <xf numFmtId="169" fontId="37" fillId="27" borderId="13" xfId="6" applyNumberFormat="1" applyFont="1" applyFill="1" applyBorder="1" applyAlignment="1">
      <alignment horizontal="center"/>
    </xf>
    <xf numFmtId="169" fontId="37" fillId="27" borderId="13" xfId="6" applyNumberFormat="1" applyFont="1" applyFill="1" applyBorder="1" applyAlignment="1">
      <alignment horizontal="center" vertical="center" wrapText="1"/>
    </xf>
    <xf numFmtId="0" fontId="33" fillId="0" borderId="0" xfId="657" applyFont="1"/>
    <xf numFmtId="0" fontId="6" fillId="0" borderId="9" xfId="657" applyFont="1" applyBorder="1" applyAlignment="1">
      <alignment horizontal="center"/>
    </xf>
    <xf numFmtId="0" fontId="5" fillId="0" borderId="1" xfId="657" applyFont="1" applyBorder="1" applyAlignment="1">
      <alignment horizontal="center" vertical="center" wrapText="1"/>
    </xf>
    <xf numFmtId="0" fontId="5" fillId="0" borderId="9" xfId="657" applyFont="1" applyBorder="1" applyAlignment="1">
      <alignment horizontal="center" vertical="center" wrapText="1"/>
    </xf>
    <xf numFmtId="0" fontId="5" fillId="0" borderId="10" xfId="657" applyFont="1" applyBorder="1" applyAlignment="1">
      <alignment horizontal="center" vertical="center" wrapText="1"/>
    </xf>
    <xf numFmtId="0" fontId="33" fillId="0" borderId="13" xfId="657" applyFont="1" applyBorder="1" applyAlignment="1">
      <alignment horizontal="center"/>
    </xf>
    <xf numFmtId="0" fontId="33" fillId="0" borderId="0" xfId="657" applyFont="1" applyBorder="1"/>
    <xf numFmtId="0" fontId="33" fillId="0" borderId="13" xfId="657" applyFont="1" applyBorder="1"/>
    <xf numFmtId="0" fontId="37" fillId="0" borderId="13" xfId="657" applyFont="1" applyBorder="1" applyAlignment="1">
      <alignment horizontal="center"/>
    </xf>
    <xf numFmtId="176" fontId="33" fillId="0" borderId="13" xfId="948" applyNumberFormat="1" applyFont="1" applyBorder="1" applyAlignment="1">
      <alignment horizontal="center"/>
    </xf>
    <xf numFmtId="176" fontId="33" fillId="0" borderId="13" xfId="948" applyNumberFormat="1" applyFont="1" applyBorder="1"/>
    <xf numFmtId="0" fontId="6" fillId="0" borderId="0" xfId="657" applyFont="1" applyBorder="1" applyAlignment="1">
      <alignment horizontal="center"/>
    </xf>
    <xf numFmtId="0" fontId="6" fillId="0" borderId="0" xfId="657" applyFont="1" applyBorder="1"/>
    <xf numFmtId="177" fontId="6" fillId="0" borderId="0" xfId="657" applyNumberFormat="1" applyFont="1" applyBorder="1"/>
    <xf numFmtId="0" fontId="6" fillId="0" borderId="0" xfId="657" applyFont="1" applyAlignment="1">
      <alignment horizontal="left"/>
    </xf>
    <xf numFmtId="0" fontId="6" fillId="0" borderId="1" xfId="657" applyFont="1" applyBorder="1"/>
    <xf numFmtId="0" fontId="6" fillId="0" borderId="1" xfId="657" applyFont="1" applyBorder="1" applyAlignment="1">
      <alignment horizontal="left"/>
    </xf>
    <xf numFmtId="170" fontId="7" fillId="0" borderId="0" xfId="657" applyNumberFormat="1" applyFont="1" applyBorder="1"/>
    <xf numFmtId="0" fontId="6" fillId="0" borderId="2" xfId="657" applyFont="1" applyBorder="1"/>
    <xf numFmtId="0" fontId="6" fillId="0" borderId="12" xfId="657" applyFont="1" applyBorder="1"/>
    <xf numFmtId="0" fontId="6" fillId="0" borderId="14" xfId="657" applyFont="1" applyBorder="1"/>
    <xf numFmtId="0" fontId="33" fillId="0" borderId="15" xfId="657" applyFont="1" applyBorder="1"/>
    <xf numFmtId="0" fontId="6" fillId="0" borderId="9" xfId="657" applyFont="1" applyBorder="1" applyAlignment="1">
      <alignment horizontal="center" vertical="center"/>
    </xf>
    <xf numFmtId="0" fontId="33" fillId="0" borderId="9" xfId="657" applyFont="1" applyBorder="1" applyAlignment="1">
      <alignment horizontal="center" vertical="center" wrapText="1"/>
    </xf>
    <xf numFmtId="0" fontId="6" fillId="0" borderId="13" xfId="657" applyFont="1" applyBorder="1" applyAlignment="1">
      <alignment horizontal="center"/>
    </xf>
    <xf numFmtId="0" fontId="6" fillId="0" borderId="14" xfId="657" applyFont="1" applyBorder="1" applyAlignment="1">
      <alignment horizontal="center"/>
    </xf>
    <xf numFmtId="0" fontId="33" fillId="0" borderId="0" xfId="657" applyFont="1" applyBorder="1" applyAlignment="1">
      <alignment vertical="center"/>
    </xf>
    <xf numFmtId="0" fontId="33" fillId="0" borderId="0" xfId="657" applyFont="1" applyAlignment="1">
      <alignment vertical="center"/>
    </xf>
    <xf numFmtId="170" fontId="33" fillId="27" borderId="13" xfId="657" applyNumberFormat="1" applyFont="1" applyFill="1" applyBorder="1" applyAlignment="1">
      <alignment horizontal="center"/>
    </xf>
    <xf numFmtId="170" fontId="33" fillId="27" borderId="13" xfId="657" applyNumberFormat="1" applyFont="1" applyFill="1" applyBorder="1"/>
    <xf numFmtId="0" fontId="6" fillId="0" borderId="0" xfId="18" applyFont="1" applyAlignment="1">
      <alignment horizontal="center"/>
    </xf>
    <xf numFmtId="178" fontId="7" fillId="0" borderId="0" xfId="657" applyNumberFormat="1" applyFont="1"/>
    <xf numFmtId="0" fontId="33" fillId="30" borderId="13" xfId="16" applyFont="1" applyFill="1" applyBorder="1" applyAlignment="1">
      <alignment horizontal="center"/>
    </xf>
    <xf numFmtId="0" fontId="35" fillId="30" borderId="13" xfId="16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0" fontId="7" fillId="0" borderId="13" xfId="606" applyFont="1" applyFill="1" applyBorder="1" applyAlignment="1">
      <alignment horizontal="center"/>
    </xf>
    <xf numFmtId="2" fontId="7" fillId="0" borderId="13" xfId="606" applyNumberFormat="1" applyFont="1" applyFill="1" applyBorder="1" applyAlignment="1">
      <alignment horizontal="center"/>
    </xf>
    <xf numFmtId="0" fontId="6" fillId="0" borderId="13" xfId="606" applyFont="1" applyFill="1" applyBorder="1" applyAlignment="1">
      <alignment horizontal="center"/>
    </xf>
    <xf numFmtId="0" fontId="7" fillId="0" borderId="13" xfId="606" applyFont="1" applyFill="1" applyBorder="1" applyAlignment="1">
      <alignment horizontal="center" vertical="center" wrapText="1"/>
    </xf>
    <xf numFmtId="2" fontId="7" fillId="0" borderId="13" xfId="606" applyNumberFormat="1" applyFont="1" applyFill="1" applyBorder="1" applyAlignment="1">
      <alignment horizontal="center" vertical="center" wrapText="1"/>
    </xf>
    <xf numFmtId="0" fontId="7" fillId="0" borderId="13" xfId="11" applyFont="1" applyFill="1" applyBorder="1" applyAlignment="1">
      <alignment horizontal="center" vertical="center" wrapText="1"/>
    </xf>
    <xf numFmtId="0" fontId="35" fillId="0" borderId="13" xfId="606" applyFont="1" applyFill="1" applyBorder="1" applyAlignment="1">
      <alignment horizontal="center" vertical="center" wrapText="1"/>
    </xf>
    <xf numFmtId="170" fontId="35" fillId="0" borderId="13" xfId="606" applyNumberFormat="1" applyFont="1" applyFill="1" applyBorder="1" applyAlignment="1">
      <alignment horizontal="center" vertical="center" wrapText="1"/>
    </xf>
    <xf numFmtId="2" fontId="35" fillId="0" borderId="13" xfId="606" applyNumberFormat="1" applyFont="1" applyFill="1" applyBorder="1" applyAlignment="1">
      <alignment horizontal="center" vertical="center" wrapText="1"/>
    </xf>
    <xf numFmtId="169" fontId="7" fillId="0" borderId="13" xfId="606" applyNumberFormat="1" applyFont="1" applyFill="1" applyBorder="1" applyAlignment="1">
      <alignment horizontal="center" vertical="center" wrapText="1"/>
    </xf>
    <xf numFmtId="0" fontId="7" fillId="0" borderId="13" xfId="606" applyFont="1" applyFill="1" applyBorder="1" applyAlignment="1">
      <alignment horizontal="center" vertical="center"/>
    </xf>
    <xf numFmtId="2" fontId="7" fillId="0" borderId="13" xfId="606" applyNumberFormat="1" applyFont="1" applyFill="1" applyBorder="1" applyAlignment="1">
      <alignment horizontal="center" vertical="center"/>
    </xf>
    <xf numFmtId="169" fontId="7" fillId="0" borderId="13" xfId="606" applyNumberFormat="1" applyFont="1" applyFill="1" applyBorder="1" applyAlignment="1">
      <alignment horizontal="center" vertical="center"/>
    </xf>
    <xf numFmtId="14" fontId="65" fillId="0" borderId="13" xfId="606" applyNumberFormat="1" applyFont="1" applyFill="1" applyBorder="1" applyAlignment="1">
      <alignment horizontal="center" vertical="center" wrapText="1"/>
    </xf>
    <xf numFmtId="0" fontId="6" fillId="0" borderId="0" xfId="14" applyFont="1" applyFill="1" applyAlignment="1">
      <alignment horizontal="center" vertical="center" wrapText="1"/>
    </xf>
    <xf numFmtId="0" fontId="6" fillId="0" borderId="0" xfId="14" applyFont="1" applyFill="1" applyAlignment="1">
      <alignment horizontal="center"/>
    </xf>
    <xf numFmtId="2" fontId="7" fillId="0" borderId="13" xfId="14" applyNumberFormat="1" applyFont="1" applyFill="1" applyBorder="1" applyAlignment="1">
      <alignment horizontal="center" vertical="center" wrapText="1"/>
    </xf>
    <xf numFmtId="169" fontId="7" fillId="0" borderId="13" xfId="14" applyNumberFormat="1" applyFont="1" applyFill="1" applyBorder="1" applyAlignment="1">
      <alignment horizontal="center" vertical="center" wrapText="1"/>
    </xf>
    <xf numFmtId="0" fontId="7" fillId="0" borderId="13" xfId="14" applyFont="1" applyFill="1" applyBorder="1" applyAlignment="1">
      <alignment horizontal="center"/>
    </xf>
    <xf numFmtId="2" fontId="7" fillId="0" borderId="13" xfId="14" applyNumberFormat="1" applyFont="1" applyFill="1" applyBorder="1" applyAlignment="1">
      <alignment horizontal="center"/>
    </xf>
    <xf numFmtId="170" fontId="7" fillId="0" borderId="13" xfId="14" applyNumberFormat="1" applyFont="1" applyFill="1" applyBorder="1" applyAlignment="1">
      <alignment horizontal="center"/>
    </xf>
    <xf numFmtId="0" fontId="7" fillId="0" borderId="13" xfId="14" applyFont="1" applyFill="1" applyBorder="1" applyAlignment="1">
      <alignment horizontal="center" vertical="center"/>
    </xf>
    <xf numFmtId="170" fontId="7" fillId="0" borderId="13" xfId="14" applyNumberFormat="1" applyFont="1" applyFill="1" applyBorder="1" applyAlignment="1">
      <alignment horizontal="center" vertical="center"/>
    </xf>
    <xf numFmtId="2" fontId="7" fillId="0" borderId="13" xfId="14" applyNumberFormat="1" applyFont="1" applyFill="1" applyBorder="1" applyAlignment="1">
      <alignment horizontal="center" vertical="center"/>
    </xf>
    <xf numFmtId="0" fontId="6" fillId="0" borderId="13" xfId="14" applyFont="1" applyFill="1" applyBorder="1" applyAlignment="1">
      <alignment horizontal="center"/>
    </xf>
    <xf numFmtId="0" fontId="35" fillId="0" borderId="13" xfId="14" applyFont="1" applyFill="1" applyBorder="1" applyAlignment="1">
      <alignment horizontal="center" vertical="center" wrapText="1"/>
    </xf>
    <xf numFmtId="170" fontId="35" fillId="0" borderId="13" xfId="14" applyNumberFormat="1" applyFont="1" applyFill="1" applyBorder="1" applyAlignment="1">
      <alignment horizontal="center" vertical="center" wrapText="1"/>
    </xf>
    <xf numFmtId="2" fontId="35" fillId="0" borderId="13" xfId="14" applyNumberFormat="1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/>
    </xf>
    <xf numFmtId="0" fontId="7" fillId="0" borderId="13" xfId="13" applyFont="1" applyFill="1" applyBorder="1" applyAlignment="1">
      <alignment horizontal="center" vertical="center" wrapText="1"/>
    </xf>
    <xf numFmtId="2" fontId="7" fillId="0" borderId="13" xfId="13" applyNumberFormat="1" applyFont="1" applyFill="1" applyBorder="1" applyAlignment="1">
      <alignment horizontal="center" vertical="center" wrapText="1"/>
    </xf>
    <xf numFmtId="0" fontId="7" fillId="0" borderId="13" xfId="13" applyFont="1" applyFill="1" applyBorder="1" applyAlignment="1">
      <alignment horizontal="center"/>
    </xf>
    <xf numFmtId="2" fontId="7" fillId="0" borderId="13" xfId="13" applyNumberFormat="1" applyFont="1" applyFill="1" applyBorder="1" applyAlignment="1">
      <alignment horizontal="center"/>
    </xf>
    <xf numFmtId="0" fontId="7" fillId="0" borderId="13" xfId="12" applyFont="1" applyFill="1" applyBorder="1" applyAlignment="1">
      <alignment horizontal="center" vertical="center"/>
    </xf>
    <xf numFmtId="17" fontId="7" fillId="0" borderId="13" xfId="12" applyNumberFormat="1" applyFont="1" applyFill="1" applyBorder="1" applyAlignment="1">
      <alignment horizontal="center" vertical="center"/>
    </xf>
    <xf numFmtId="2" fontId="7" fillId="0" borderId="13" xfId="12" applyNumberFormat="1" applyFont="1" applyFill="1" applyBorder="1" applyAlignment="1">
      <alignment horizontal="center" vertical="center"/>
    </xf>
    <xf numFmtId="0" fontId="7" fillId="0" borderId="13" xfId="16" applyFont="1" applyFill="1" applyBorder="1" applyAlignment="1">
      <alignment horizontal="center" vertical="center"/>
    </xf>
    <xf numFmtId="2" fontId="7" fillId="0" borderId="13" xfId="16" applyNumberFormat="1" applyFont="1" applyFill="1" applyBorder="1" applyAlignment="1">
      <alignment horizontal="center" vertical="center"/>
    </xf>
    <xf numFmtId="0" fontId="35" fillId="0" borderId="13" xfId="13" applyFont="1" applyFill="1" applyBorder="1" applyAlignment="1">
      <alignment horizontal="center" vertical="center" wrapText="1"/>
    </xf>
    <xf numFmtId="170" fontId="35" fillId="0" borderId="13" xfId="13" applyNumberFormat="1" applyFont="1" applyFill="1" applyBorder="1" applyAlignment="1">
      <alignment horizontal="center" vertical="center" wrapText="1"/>
    </xf>
    <xf numFmtId="2" fontId="35" fillId="0" borderId="13" xfId="13" applyNumberFormat="1" applyFont="1" applyFill="1" applyBorder="1" applyAlignment="1">
      <alignment horizontal="center" vertical="center" wrapText="1"/>
    </xf>
    <xf numFmtId="0" fontId="7" fillId="0" borderId="13" xfId="11" applyFont="1" applyBorder="1" applyAlignment="1">
      <alignment horizontal="center" vertical="center" wrapText="1"/>
    </xf>
    <xf numFmtId="0" fontId="7" fillId="0" borderId="13" xfId="10" applyFont="1" applyBorder="1" applyAlignment="1">
      <alignment horizontal="center"/>
    </xf>
    <xf numFmtId="2" fontId="7" fillId="0" borderId="13" xfId="10" applyNumberFormat="1" applyFont="1" applyBorder="1" applyAlignment="1">
      <alignment horizontal="center"/>
    </xf>
    <xf numFmtId="2" fontId="7" fillId="0" borderId="13" xfId="13" applyNumberFormat="1" applyFont="1" applyBorder="1" applyAlignment="1">
      <alignment horizontal="center"/>
    </xf>
    <xf numFmtId="0" fontId="7" fillId="0" borderId="13" xfId="12" applyFont="1" applyBorder="1" applyAlignment="1">
      <alignment horizontal="center" vertical="center"/>
    </xf>
    <xf numFmtId="17" fontId="7" fillId="0" borderId="13" xfId="12" applyNumberFormat="1" applyFont="1" applyBorder="1" applyAlignment="1">
      <alignment horizontal="center" vertical="center"/>
    </xf>
    <xf numFmtId="2" fontId="7" fillId="0" borderId="13" xfId="12" applyNumberFormat="1" applyFont="1" applyBorder="1" applyAlignment="1">
      <alignment horizontal="center" vertical="center"/>
    </xf>
    <xf numFmtId="2" fontId="7" fillId="2" borderId="13" xfId="12" applyNumberFormat="1" applyFont="1" applyFill="1" applyBorder="1" applyAlignment="1">
      <alignment horizontal="center" vertical="center"/>
    </xf>
    <xf numFmtId="2" fontId="7" fillId="0" borderId="13" xfId="16" applyNumberFormat="1" applyFont="1" applyBorder="1" applyAlignment="1">
      <alignment horizontal="center" vertical="center"/>
    </xf>
    <xf numFmtId="0" fontId="7" fillId="0" borderId="13" xfId="10" applyFont="1" applyBorder="1" applyAlignment="1">
      <alignment horizontal="center" vertical="center"/>
    </xf>
    <xf numFmtId="2" fontId="7" fillId="0" borderId="13" xfId="10" applyNumberFormat="1" applyFont="1" applyBorder="1" applyAlignment="1">
      <alignment horizontal="center" vertical="center"/>
    </xf>
    <xf numFmtId="0" fontId="7" fillId="0" borderId="13" xfId="11" applyFont="1" applyBorder="1" applyAlignment="1">
      <alignment horizontal="center" vertical="center"/>
    </xf>
    <xf numFmtId="0" fontId="35" fillId="0" borderId="13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70" fontId="35" fillId="0" borderId="13" xfId="0" applyNumberFormat="1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10" applyFont="1" applyFill="1" applyBorder="1" applyAlignment="1">
      <alignment horizontal="center"/>
    </xf>
    <xf numFmtId="2" fontId="7" fillId="0" borderId="13" xfId="10" applyNumberFormat="1" applyFont="1" applyFill="1" applyBorder="1" applyAlignment="1">
      <alignment horizontal="center"/>
    </xf>
    <xf numFmtId="0" fontId="7" fillId="0" borderId="13" xfId="8" applyFont="1" applyFill="1" applyBorder="1" applyAlignment="1">
      <alignment horizontal="center" vertical="center" wrapText="1"/>
    </xf>
    <xf numFmtId="2" fontId="36" fillId="0" borderId="13" xfId="8" applyNumberFormat="1" applyFont="1" applyFill="1" applyBorder="1" applyAlignment="1">
      <alignment horizontal="center" vertical="center" wrapText="1"/>
    </xf>
    <xf numFmtId="2" fontId="7" fillId="0" borderId="13" xfId="8" applyNumberFormat="1" applyFont="1" applyFill="1" applyBorder="1" applyAlignment="1">
      <alignment horizontal="center" vertical="center" wrapText="1"/>
    </xf>
    <xf numFmtId="169" fontId="7" fillId="0" borderId="13" xfId="9" applyNumberFormat="1" applyFont="1" applyFill="1" applyBorder="1" applyAlignment="1">
      <alignment horizontal="center" vertical="center" wrapText="1"/>
    </xf>
    <xf numFmtId="2" fontId="7" fillId="0" borderId="13" xfId="9" applyNumberFormat="1" applyFont="1" applyFill="1" applyBorder="1" applyAlignment="1">
      <alignment horizontal="center" vertical="center" wrapText="1"/>
    </xf>
    <xf numFmtId="169" fontId="7" fillId="0" borderId="13" xfId="8" applyNumberFormat="1" applyFont="1" applyFill="1" applyBorder="1" applyAlignment="1">
      <alignment horizontal="center" vertical="center" wrapText="1"/>
    </xf>
    <xf numFmtId="0" fontId="35" fillId="0" borderId="13" xfId="10" applyFont="1" applyFill="1" applyBorder="1" applyAlignment="1">
      <alignment horizontal="center" vertical="center" wrapText="1"/>
    </xf>
    <xf numFmtId="170" fontId="35" fillId="0" borderId="13" xfId="10" applyNumberFormat="1" applyFont="1" applyFill="1" applyBorder="1" applyAlignment="1">
      <alignment horizontal="center" vertical="center" wrapText="1"/>
    </xf>
    <xf numFmtId="2" fontId="35" fillId="0" borderId="13" xfId="10" applyNumberFormat="1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2" fontId="7" fillId="0" borderId="13" xfId="1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/>
    </xf>
    <xf numFmtId="0" fontId="43" fillId="0" borderId="13" xfId="949" applyFont="1" applyFill="1" applyBorder="1" applyAlignment="1">
      <alignment horizontal="center" vertical="center" wrapText="1"/>
    </xf>
    <xf numFmtId="0" fontId="35" fillId="0" borderId="13" xfId="8" applyFont="1" applyFill="1" applyBorder="1" applyAlignment="1">
      <alignment horizontal="center" vertical="center" wrapText="1"/>
    </xf>
    <xf numFmtId="170" fontId="35" fillId="0" borderId="13" xfId="8" applyNumberFormat="1" applyFont="1" applyFill="1" applyBorder="1" applyAlignment="1">
      <alignment horizontal="center" vertical="center" wrapText="1"/>
    </xf>
    <xf numFmtId="169" fontId="35" fillId="0" borderId="13" xfId="8" applyNumberFormat="1" applyFont="1" applyFill="1" applyBorder="1" applyAlignment="1">
      <alignment horizontal="center" vertical="center" wrapText="1"/>
    </xf>
    <xf numFmtId="2" fontId="6" fillId="0" borderId="13" xfId="8" applyNumberFormat="1" applyFont="1" applyFill="1" applyBorder="1" applyAlignment="1">
      <alignment horizontal="center" vertical="center" wrapText="1"/>
    </xf>
    <xf numFmtId="1" fontId="7" fillId="0" borderId="13" xfId="8" applyNumberFormat="1" applyFont="1" applyFill="1" applyBorder="1" applyAlignment="1">
      <alignment horizontal="center" vertical="center" wrapText="1"/>
    </xf>
    <xf numFmtId="1" fontId="7" fillId="0" borderId="13" xfId="9" applyNumberFormat="1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/>
    </xf>
    <xf numFmtId="2" fontId="7" fillId="0" borderId="13" xfId="8" applyNumberFormat="1" applyFont="1" applyFill="1" applyBorder="1" applyAlignment="1">
      <alignment horizontal="center"/>
    </xf>
    <xf numFmtId="169" fontId="7" fillId="0" borderId="13" xfId="8" applyNumberFormat="1" applyFont="1" applyFill="1" applyBorder="1" applyAlignment="1">
      <alignment horizontal="center"/>
    </xf>
    <xf numFmtId="2" fontId="7" fillId="0" borderId="13" xfId="12" applyNumberFormat="1" applyFont="1" applyFill="1" applyBorder="1" applyAlignment="1">
      <alignment horizontal="center"/>
    </xf>
    <xf numFmtId="171" fontId="7" fillId="0" borderId="13" xfId="8" applyNumberFormat="1" applyFont="1" applyFill="1" applyBorder="1" applyAlignment="1">
      <alignment horizontal="center"/>
    </xf>
    <xf numFmtId="170" fontId="7" fillId="0" borderId="13" xfId="8" applyNumberFormat="1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 vertical="center"/>
    </xf>
    <xf numFmtId="2" fontId="7" fillId="0" borderId="13" xfId="8" applyNumberFormat="1" applyFont="1" applyFill="1" applyBorder="1" applyAlignment="1">
      <alignment horizontal="center" vertical="center"/>
    </xf>
    <xf numFmtId="2" fontId="7" fillId="0" borderId="13" xfId="9" applyNumberFormat="1" applyFont="1" applyFill="1" applyBorder="1" applyAlignment="1">
      <alignment horizontal="center" vertical="center"/>
    </xf>
    <xf numFmtId="0" fontId="35" fillId="0" borderId="13" xfId="12" applyFont="1" applyFill="1" applyBorder="1" applyAlignment="1">
      <alignment horizontal="center" vertical="center" wrapText="1"/>
    </xf>
    <xf numFmtId="170" fontId="35" fillId="0" borderId="13" xfId="12" applyNumberFormat="1" applyFont="1" applyFill="1" applyBorder="1" applyAlignment="1">
      <alignment horizontal="center" vertical="center" wrapText="1"/>
    </xf>
    <xf numFmtId="2" fontId="35" fillId="0" borderId="13" xfId="12" applyNumberFormat="1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 vertical="center" wrapText="1"/>
    </xf>
    <xf numFmtId="2" fontId="7" fillId="0" borderId="13" xfId="12" applyNumberFormat="1" applyFont="1" applyFill="1" applyBorder="1" applyAlignment="1">
      <alignment horizontal="center" vertical="center" wrapText="1"/>
    </xf>
    <xf numFmtId="2" fontId="6" fillId="0" borderId="13" xfId="12" applyNumberFormat="1" applyFont="1" applyFill="1" applyBorder="1" applyAlignment="1">
      <alignment horizontal="center" vertical="center" wrapText="1"/>
    </xf>
    <xf numFmtId="1" fontId="7" fillId="0" borderId="13" xfId="12" applyNumberFormat="1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/>
    </xf>
    <xf numFmtId="0" fontId="44" fillId="0" borderId="13" xfId="12" applyFont="1" applyFill="1" applyBorder="1" applyAlignment="1">
      <alignment horizontal="center"/>
    </xf>
    <xf numFmtId="170" fontId="7" fillId="0" borderId="13" xfId="12" applyNumberFormat="1" applyFont="1" applyFill="1" applyBorder="1" applyAlignment="1">
      <alignment horizontal="center"/>
    </xf>
    <xf numFmtId="169" fontId="7" fillId="0" borderId="13" xfId="12" applyNumberFormat="1" applyFont="1" applyFill="1" applyBorder="1" applyAlignment="1">
      <alignment horizontal="center"/>
    </xf>
    <xf numFmtId="170" fontId="5" fillId="0" borderId="13" xfId="12" applyNumberFormat="1" applyFont="1" applyFill="1" applyBorder="1" applyAlignment="1">
      <alignment horizontal="center" vertical="center"/>
    </xf>
    <xf numFmtId="1" fontId="7" fillId="0" borderId="13" xfId="10" applyNumberFormat="1" applyFont="1" applyFill="1" applyBorder="1" applyAlignment="1">
      <alignment horizontal="center"/>
    </xf>
    <xf numFmtId="0" fontId="6" fillId="0" borderId="0" xfId="14" applyFont="1" applyFill="1" applyAlignment="1">
      <alignment horizontal="center" vertical="center"/>
    </xf>
    <xf numFmtId="2" fontId="7" fillId="0" borderId="13" xfId="6" applyNumberFormat="1" applyFont="1" applyFill="1" applyBorder="1" applyAlignment="1">
      <alignment horizontal="center"/>
    </xf>
    <xf numFmtId="14" fontId="35" fillId="0" borderId="13" xfId="14" applyNumberFormat="1" applyFont="1" applyFill="1" applyBorder="1" applyAlignment="1">
      <alignment horizontal="center" vertical="center" wrapText="1"/>
    </xf>
    <xf numFmtId="1" fontId="7" fillId="0" borderId="13" xfId="606" applyNumberFormat="1" applyFont="1" applyFill="1" applyBorder="1" applyAlignment="1">
      <alignment horizontal="center"/>
    </xf>
    <xf numFmtId="2" fontId="35" fillId="30" borderId="13" xfId="6" applyNumberFormat="1" applyFont="1" applyFill="1" applyBorder="1" applyAlignment="1">
      <alignment horizontal="center"/>
    </xf>
    <xf numFmtId="2" fontId="37" fillId="27" borderId="13" xfId="657" applyNumberFormat="1" applyFont="1" applyFill="1" applyBorder="1" applyAlignment="1">
      <alignment horizontal="center"/>
    </xf>
    <xf numFmtId="2" fontId="37" fillId="0" borderId="0" xfId="657" applyNumberFormat="1" applyFont="1" applyAlignment="1">
      <alignment horizontal="center" vertical="center"/>
    </xf>
    <xf numFmtId="168" fontId="37" fillId="0" borderId="13" xfId="948" applyNumberFormat="1" applyFont="1" applyBorder="1" applyAlignment="1">
      <alignment horizontal="center"/>
    </xf>
    <xf numFmtId="0" fontId="37" fillId="0" borderId="0" xfId="657" applyFont="1"/>
    <xf numFmtId="0" fontId="65" fillId="0" borderId="1" xfId="657" applyFont="1" applyBorder="1" applyAlignment="1">
      <alignment horizontal="center" vertical="center" wrapText="1"/>
    </xf>
    <xf numFmtId="0" fontId="65" fillId="0" borderId="9" xfId="657" applyFont="1" applyBorder="1" applyAlignment="1">
      <alignment horizontal="center" vertical="center" wrapText="1"/>
    </xf>
    <xf numFmtId="0" fontId="65" fillId="0" borderId="10" xfId="657" applyFont="1" applyBorder="1" applyAlignment="1">
      <alignment horizontal="center" vertical="center" wrapText="1"/>
    </xf>
    <xf numFmtId="168" fontId="37" fillId="0" borderId="13" xfId="948" applyNumberFormat="1" applyFont="1" applyBorder="1" applyAlignment="1">
      <alignment horizontal="center" vertical="center"/>
    </xf>
    <xf numFmtId="168" fontId="37" fillId="0" borderId="13" xfId="474" applyFont="1" applyBorder="1" applyAlignment="1">
      <alignment horizontal="right" vertical="center"/>
    </xf>
    <xf numFmtId="2" fontId="37" fillId="27" borderId="13" xfId="18" applyNumberFormat="1" applyFont="1" applyFill="1" applyBorder="1" applyAlignment="1">
      <alignment horizontal="center"/>
    </xf>
    <xf numFmtId="2" fontId="37" fillId="27" borderId="13" xfId="6" applyNumberFormat="1" applyFont="1" applyFill="1" applyBorder="1" applyAlignment="1">
      <alignment horizontal="center" vertical="center"/>
    </xf>
    <xf numFmtId="2" fontId="37" fillId="27" borderId="13" xfId="6" applyNumberFormat="1" applyFont="1" applyFill="1" applyBorder="1" applyAlignment="1">
      <alignment horizontal="center"/>
    </xf>
    <xf numFmtId="2" fontId="37" fillId="27" borderId="13" xfId="6" applyNumberFormat="1" applyFont="1" applyFill="1" applyBorder="1" applyAlignment="1">
      <alignment horizontal="center" vertical="center" wrapText="1"/>
    </xf>
    <xf numFmtId="2" fontId="37" fillId="27" borderId="13" xfId="3" applyNumberFormat="1" applyFont="1" applyFill="1" applyBorder="1" applyAlignment="1">
      <alignment horizontal="center" vertical="center"/>
    </xf>
    <xf numFmtId="2" fontId="37" fillId="27" borderId="13" xfId="3" applyNumberFormat="1" applyFont="1" applyFill="1" applyBorder="1" applyAlignment="1">
      <alignment horizontal="center"/>
    </xf>
    <xf numFmtId="2" fontId="37" fillId="27" borderId="13" xfId="3" applyNumberFormat="1" applyFont="1" applyFill="1" applyBorder="1" applyAlignment="1">
      <alignment horizontal="center" vertical="center" wrapText="1"/>
    </xf>
    <xf numFmtId="170" fontId="36" fillId="0" borderId="13" xfId="606" applyNumberFormat="1" applyFont="1" applyFill="1" applyBorder="1" applyAlignment="1">
      <alignment horizontal="center" vertical="center"/>
    </xf>
    <xf numFmtId="0" fontId="70" fillId="0" borderId="13" xfId="837" applyFont="1" applyFill="1" applyBorder="1" applyAlignment="1">
      <alignment horizontal="center" vertical="center" wrapText="1"/>
    </xf>
    <xf numFmtId="2" fontId="43" fillId="0" borderId="13" xfId="949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6" fillId="27" borderId="0" xfId="798" applyFont="1" applyFill="1" applyAlignment="1">
      <alignment horizontal="center"/>
    </xf>
    <xf numFmtId="0" fontId="6" fillId="0" borderId="0" xfId="6" applyFont="1" applyAlignment="1">
      <alignment horizontal="center"/>
    </xf>
    <xf numFmtId="0" fontId="6" fillId="0" borderId="0" xfId="821" applyFont="1" applyAlignment="1">
      <alignment horizontal="center"/>
    </xf>
    <xf numFmtId="0" fontId="43" fillId="0" borderId="13" xfId="949" applyFont="1" applyFill="1" applyBorder="1" applyAlignment="1">
      <alignment horizontal="center" wrapText="1"/>
    </xf>
    <xf numFmtId="0" fontId="33" fillId="0" borderId="2" xfId="3" applyFont="1" applyBorder="1"/>
    <xf numFmtId="0" fontId="33" fillId="0" borderId="3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5" xfId="3" applyFont="1" applyBorder="1"/>
    <xf numFmtId="0" fontId="33" fillId="0" borderId="0" xfId="3" applyFont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left"/>
    </xf>
    <xf numFmtId="0" fontId="33" fillId="0" borderId="7" xfId="3" applyFont="1" applyBorder="1"/>
    <xf numFmtId="0" fontId="33" fillId="0" borderId="4" xfId="3" applyFont="1" applyBorder="1"/>
    <xf numFmtId="169" fontId="33" fillId="0" borderId="4" xfId="3" applyNumberFormat="1" applyFont="1" applyBorder="1"/>
    <xf numFmtId="0" fontId="33" fillId="0" borderId="8" xfId="3" applyFont="1" applyBorder="1"/>
    <xf numFmtId="0" fontId="33" fillId="0" borderId="5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33" fillId="0" borderId="9" xfId="3" applyFont="1" applyBorder="1"/>
    <xf numFmtId="0" fontId="33" fillId="0" borderId="10" xfId="3" applyFont="1" applyBorder="1" applyAlignment="1">
      <alignment horizontal="center"/>
    </xf>
    <xf numFmtId="0" fontId="33" fillId="0" borderId="11" xfId="3" applyFont="1" applyBorder="1"/>
    <xf numFmtId="0" fontId="33" fillId="0" borderId="10" xfId="3" applyFont="1" applyBorder="1"/>
    <xf numFmtId="0" fontId="33" fillId="0" borderId="1" xfId="3" applyFont="1" applyBorder="1"/>
    <xf numFmtId="0" fontId="33" fillId="0" borderId="8" xfId="3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0" fontId="33" fillId="0" borderId="1" xfId="3" applyFont="1" applyBorder="1" applyAlignment="1">
      <alignment horizontal="center"/>
    </xf>
    <xf numFmtId="0" fontId="35" fillId="2" borderId="13" xfId="16" applyFont="1" applyFill="1" applyBorder="1" applyAlignment="1">
      <alignment horizontal="center"/>
    </xf>
    <xf numFmtId="0" fontId="43" fillId="0" borderId="13" xfId="832" applyFont="1" applyBorder="1" applyAlignment="1">
      <alignment horizontal="center" vertical="center"/>
    </xf>
    <xf numFmtId="0" fontId="43" fillId="0" borderId="13" xfId="832" applyFont="1" applyBorder="1" applyAlignment="1">
      <alignment horizontal="center" vertical="center" wrapText="1"/>
    </xf>
    <xf numFmtId="0" fontId="7" fillId="0" borderId="13" xfId="13" applyFont="1" applyBorder="1" applyAlignment="1">
      <alignment horizontal="center" vertical="center" wrapText="1"/>
    </xf>
    <xf numFmtId="2" fontId="43" fillId="2" borderId="13" xfId="832" applyNumberFormat="1" applyFont="1" applyFill="1" applyBorder="1" applyAlignment="1">
      <alignment horizontal="center" vertical="center"/>
    </xf>
    <xf numFmtId="2" fontId="43" fillId="0" borderId="13" xfId="832" applyNumberFormat="1" applyFont="1" applyBorder="1" applyAlignment="1">
      <alignment horizontal="center" vertical="center"/>
    </xf>
    <xf numFmtId="0" fontId="7" fillId="0" borderId="13" xfId="13" applyFont="1" applyBorder="1" applyAlignment="1">
      <alignment horizontal="center"/>
    </xf>
    <xf numFmtId="170" fontId="7" fillId="0" borderId="13" xfId="13" applyNumberFormat="1" applyFont="1" applyBorder="1" applyAlignment="1">
      <alignment horizontal="center"/>
    </xf>
    <xf numFmtId="0" fontId="7" fillId="0" borderId="13" xfId="16" applyFont="1" applyBorder="1" applyAlignment="1">
      <alignment horizontal="center"/>
    </xf>
    <xf numFmtId="0" fontId="33" fillId="0" borderId="13" xfId="13" applyFont="1" applyBorder="1"/>
    <xf numFmtId="2" fontId="7" fillId="0" borderId="13" xfId="16" applyNumberFormat="1" applyFont="1" applyBorder="1" applyAlignment="1">
      <alignment horizontal="center"/>
    </xf>
    <xf numFmtId="0" fontId="33" fillId="0" borderId="13" xfId="13" applyFont="1" applyBorder="1" applyAlignment="1">
      <alignment horizontal="center"/>
    </xf>
    <xf numFmtId="0" fontId="7" fillId="0" borderId="13" xfId="14" applyFont="1" applyBorder="1" applyAlignment="1">
      <alignment horizontal="center"/>
    </xf>
    <xf numFmtId="0" fontId="7" fillId="0" borderId="13" xfId="21" applyFont="1" applyBorder="1" applyAlignment="1">
      <alignment horizontal="center" vertical="center" wrapText="1"/>
    </xf>
    <xf numFmtId="14" fontId="7" fillId="0" borderId="13" xfId="21" applyNumberFormat="1" applyFont="1" applyBorder="1" applyAlignment="1">
      <alignment horizontal="center" vertical="center" wrapText="1"/>
    </xf>
    <xf numFmtId="170" fontId="7" fillId="0" borderId="13" xfId="21" applyNumberFormat="1" applyFont="1" applyBorder="1" applyAlignment="1">
      <alignment horizontal="center" vertical="center" wrapText="1"/>
    </xf>
    <xf numFmtId="2" fontId="7" fillId="2" borderId="13" xfId="21" applyNumberFormat="1" applyFont="1" applyFill="1" applyBorder="1" applyAlignment="1">
      <alignment horizontal="center" vertical="center" wrapText="1"/>
    </xf>
    <xf numFmtId="2" fontId="7" fillId="0" borderId="13" xfId="21" applyNumberFormat="1" applyFont="1" applyBorder="1" applyAlignment="1">
      <alignment horizontal="center" vertical="center" wrapText="1"/>
    </xf>
    <xf numFmtId="169" fontId="7" fillId="0" borderId="13" xfId="21" applyNumberFormat="1" applyFont="1" applyBorder="1" applyAlignment="1">
      <alignment horizontal="center" vertical="center" wrapText="1"/>
    </xf>
    <xf numFmtId="0" fontId="7" fillId="0" borderId="13" xfId="21" applyFont="1" applyBorder="1" applyAlignment="1">
      <alignment horizontal="center"/>
    </xf>
    <xf numFmtId="2" fontId="7" fillId="0" borderId="13" xfId="21" applyNumberFormat="1" applyFont="1" applyBorder="1" applyAlignment="1">
      <alignment horizontal="center"/>
    </xf>
    <xf numFmtId="2" fontId="7" fillId="0" borderId="13" xfId="22" applyNumberFormat="1" applyFont="1" applyBorder="1" applyAlignment="1">
      <alignment horizontal="center"/>
    </xf>
    <xf numFmtId="169" fontId="7" fillId="0" borderId="13" xfId="21" applyNumberFormat="1" applyFont="1" applyBorder="1" applyAlignment="1">
      <alignment horizontal="center"/>
    </xf>
    <xf numFmtId="175" fontId="7" fillId="0" borderId="13" xfId="13" applyNumberFormat="1" applyFont="1" applyBorder="1" applyAlignment="1">
      <alignment horizontal="center"/>
    </xf>
    <xf numFmtId="2" fontId="6" fillId="0" borderId="13" xfId="13" applyNumberFormat="1" applyFont="1" applyBorder="1" applyAlignment="1">
      <alignment horizontal="center"/>
    </xf>
    <xf numFmtId="169" fontId="6" fillId="0" borderId="13" xfId="13" applyNumberFormat="1" applyFont="1" applyBorder="1" applyAlignment="1">
      <alignment horizontal="center"/>
    </xf>
    <xf numFmtId="0" fontId="6" fillId="0" borderId="13" xfId="13" applyFont="1" applyBorder="1" applyAlignment="1">
      <alignment horizontal="center"/>
    </xf>
    <xf numFmtId="0" fontId="7" fillId="0" borderId="13" xfId="17" applyFont="1" applyBorder="1" applyAlignment="1">
      <alignment horizontal="center" vertical="center" wrapText="1"/>
    </xf>
    <xf numFmtId="170" fontId="7" fillId="0" borderId="13" xfId="17" applyNumberFormat="1" applyFont="1" applyBorder="1" applyAlignment="1">
      <alignment horizontal="center" vertical="center" wrapText="1"/>
    </xf>
    <xf numFmtId="2" fontId="7" fillId="2" borderId="13" xfId="17" applyNumberFormat="1" applyFont="1" applyFill="1" applyBorder="1" applyAlignment="1">
      <alignment horizontal="center" vertical="center" wrapText="1"/>
    </xf>
    <xf numFmtId="2" fontId="7" fillId="0" borderId="13" xfId="17" applyNumberFormat="1" applyFont="1" applyBorder="1" applyAlignment="1">
      <alignment horizontal="center" vertical="center" wrapText="1"/>
    </xf>
    <xf numFmtId="0" fontId="7" fillId="0" borderId="13" xfId="17" applyFont="1" applyBorder="1" applyAlignment="1">
      <alignment horizontal="center"/>
    </xf>
    <xf numFmtId="170" fontId="7" fillId="0" borderId="13" xfId="17" applyNumberFormat="1" applyFont="1" applyBorder="1" applyAlignment="1">
      <alignment horizontal="center"/>
    </xf>
    <xf numFmtId="2" fontId="7" fillId="0" borderId="13" xfId="17" applyNumberFormat="1" applyFont="1" applyBorder="1" applyAlignment="1">
      <alignment horizontal="center"/>
    </xf>
    <xf numFmtId="2" fontId="7" fillId="0" borderId="13" xfId="11" applyNumberFormat="1" applyFont="1" applyBorder="1" applyAlignment="1">
      <alignment horizontal="center"/>
    </xf>
    <xf numFmtId="0" fontId="7" fillId="2" borderId="13" xfId="681" applyFont="1" applyFill="1" applyBorder="1" applyAlignment="1">
      <alignment horizontal="center" vertical="center"/>
    </xf>
    <xf numFmtId="0" fontId="7" fillId="0" borderId="13" xfId="681" applyFont="1" applyBorder="1" applyAlignment="1">
      <alignment horizontal="center" vertical="center"/>
    </xf>
    <xf numFmtId="0" fontId="7" fillId="0" borderId="13" xfId="832" applyFont="1" applyBorder="1" applyAlignment="1">
      <alignment horizontal="center" vertical="center" wrapText="1"/>
    </xf>
    <xf numFmtId="170" fontId="7" fillId="0" borderId="13" xfId="681" applyNumberFormat="1" applyFont="1" applyBorder="1" applyAlignment="1">
      <alignment horizontal="center" vertical="center"/>
    </xf>
    <xf numFmtId="2" fontId="7" fillId="2" borderId="13" xfId="681" applyNumberFormat="1" applyFont="1" applyFill="1" applyBorder="1" applyAlignment="1">
      <alignment horizontal="center" vertical="center"/>
    </xf>
    <xf numFmtId="2" fontId="7" fillId="0" borderId="13" xfId="681" applyNumberFormat="1" applyFont="1" applyBorder="1" applyAlignment="1">
      <alignment horizontal="center" vertical="center"/>
    </xf>
    <xf numFmtId="0" fontId="7" fillId="0" borderId="13" xfId="681" applyFont="1" applyBorder="1" applyAlignment="1">
      <alignment horizontal="center"/>
    </xf>
    <xf numFmtId="170" fontId="7" fillId="0" borderId="13" xfId="681" applyNumberFormat="1" applyFont="1" applyBorder="1" applyAlignment="1">
      <alignment horizontal="center"/>
    </xf>
    <xf numFmtId="2" fontId="7" fillId="0" borderId="13" xfId="681" applyNumberFormat="1" applyFont="1" applyBorder="1" applyAlignment="1">
      <alignment horizontal="center"/>
    </xf>
    <xf numFmtId="0" fontId="7" fillId="2" borderId="13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170" fontId="7" fillId="0" borderId="13" xfId="20" applyNumberFormat="1" applyFont="1" applyBorder="1" applyAlignment="1">
      <alignment horizontal="center" vertical="center" wrapText="1"/>
    </xf>
    <xf numFmtId="2" fontId="7" fillId="0" borderId="13" xfId="20" applyNumberFormat="1" applyFont="1" applyBorder="1" applyAlignment="1">
      <alignment horizontal="center" vertical="center" wrapText="1"/>
    </xf>
    <xf numFmtId="2" fontId="7" fillId="2" borderId="13" xfId="20" applyNumberFormat="1" applyFont="1" applyFill="1" applyBorder="1" applyAlignment="1">
      <alignment horizontal="center" vertical="center" wrapText="1"/>
    </xf>
    <xf numFmtId="0" fontId="33" fillId="0" borderId="13" xfId="20" applyFont="1" applyBorder="1" applyAlignment="1">
      <alignment horizontal="center"/>
    </xf>
    <xf numFmtId="0" fontId="35" fillId="0" borderId="13" xfId="20" applyFont="1" applyBorder="1" applyAlignment="1">
      <alignment horizontal="center" vertical="center"/>
    </xf>
    <xf numFmtId="170" fontId="33" fillId="0" borderId="13" xfId="20" applyNumberFormat="1" applyFont="1" applyBorder="1" applyAlignment="1">
      <alignment horizontal="center"/>
    </xf>
    <xf numFmtId="2" fontId="33" fillId="0" borderId="13" xfId="20" applyNumberFormat="1" applyFont="1" applyBorder="1" applyAlignment="1">
      <alignment horizontal="center"/>
    </xf>
    <xf numFmtId="0" fontId="33" fillId="0" borderId="13" xfId="16" applyFont="1" applyBorder="1" applyAlignment="1">
      <alignment horizontal="center"/>
    </xf>
    <xf numFmtId="169" fontId="7" fillId="0" borderId="13" xfId="12" applyNumberFormat="1" applyFont="1" applyBorder="1" applyAlignment="1">
      <alignment horizontal="center" vertical="center"/>
    </xf>
    <xf numFmtId="0" fontId="36" fillId="0" borderId="13" xfId="13" applyFont="1" applyBorder="1" applyAlignment="1">
      <alignment horizontal="center" vertical="center" wrapText="1"/>
    </xf>
    <xf numFmtId="2" fontId="7" fillId="0" borderId="13" xfId="13" applyNumberFormat="1" applyFont="1" applyBorder="1" applyAlignment="1">
      <alignment horizontal="center" vertical="center" wrapText="1"/>
    </xf>
    <xf numFmtId="2" fontId="6" fillId="0" borderId="13" xfId="13" applyNumberFormat="1" applyFont="1" applyBorder="1" applyAlignment="1">
      <alignment horizontal="center" vertical="center" wrapText="1"/>
    </xf>
    <xf numFmtId="1" fontId="7" fillId="0" borderId="13" xfId="13" applyNumberFormat="1" applyFont="1" applyBorder="1" applyAlignment="1">
      <alignment horizontal="center" vertical="center" wrapText="1"/>
    </xf>
    <xf numFmtId="1" fontId="7" fillId="0" borderId="13" xfId="11" applyNumberFormat="1" applyFont="1" applyBorder="1" applyAlignment="1">
      <alignment horizontal="center" vertical="center" wrapText="1"/>
    </xf>
    <xf numFmtId="2" fontId="7" fillId="0" borderId="13" xfId="1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170" fontId="7" fillId="0" borderId="13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3" xfId="9" applyNumberFormat="1" applyFont="1" applyBorder="1" applyAlignment="1">
      <alignment horizontal="center" vertical="center"/>
    </xf>
    <xf numFmtId="0" fontId="7" fillId="0" borderId="13" xfId="13" applyFont="1" applyBorder="1" applyAlignment="1">
      <alignment horizontal="center" vertical="center"/>
    </xf>
    <xf numFmtId="170" fontId="7" fillId="0" borderId="13" xfId="13" applyNumberFormat="1" applyFont="1" applyBorder="1" applyAlignment="1">
      <alignment horizontal="center" vertical="center"/>
    </xf>
    <xf numFmtId="2" fontId="7" fillId="0" borderId="13" xfId="13" applyNumberFormat="1" applyFont="1" applyBorder="1" applyAlignment="1">
      <alignment horizontal="center" vertical="center"/>
    </xf>
    <xf numFmtId="0" fontId="7" fillId="0" borderId="13" xfId="821" applyFont="1" applyBorder="1" applyAlignment="1">
      <alignment horizontal="center" vertical="center"/>
    </xf>
    <xf numFmtId="2" fontId="7" fillId="2" borderId="13" xfId="13" applyNumberFormat="1" applyFont="1" applyFill="1" applyBorder="1" applyAlignment="1">
      <alignment horizontal="center" vertical="center"/>
    </xf>
    <xf numFmtId="0" fontId="33" fillId="27" borderId="1" xfId="876" applyFont="1" applyFill="1" applyBorder="1" applyAlignment="1">
      <alignment horizontal="center"/>
    </xf>
    <xf numFmtId="0" fontId="33" fillId="27" borderId="1" xfId="876" applyFont="1" applyFill="1" applyBorder="1"/>
    <xf numFmtId="0" fontId="33" fillId="27" borderId="6" xfId="16" applyFont="1" applyFill="1" applyBorder="1"/>
    <xf numFmtId="0" fontId="35" fillId="27" borderId="13" xfId="16" applyFont="1" applyFill="1" applyBorder="1" applyAlignment="1">
      <alignment horizontal="center"/>
    </xf>
    <xf numFmtId="0" fontId="7" fillId="0" borderId="13" xfId="606" applyFont="1" applyBorder="1" applyAlignment="1">
      <alignment horizontal="center" vertical="center" wrapText="1"/>
    </xf>
    <xf numFmtId="0" fontId="7" fillId="0" borderId="13" xfId="606" applyFont="1" applyBorder="1" applyAlignment="1">
      <alignment horizontal="center" vertical="center"/>
    </xf>
    <xf numFmtId="170" fontId="7" fillId="0" borderId="13" xfId="606" applyNumberFormat="1" applyFont="1" applyBorder="1" applyAlignment="1">
      <alignment horizontal="center" vertical="center" wrapText="1"/>
    </xf>
    <xf numFmtId="0" fontId="7" fillId="0" borderId="13" xfId="606" applyFont="1" applyBorder="1" applyAlignment="1">
      <alignment vertical="center" wrapText="1"/>
    </xf>
    <xf numFmtId="0" fontId="7" fillId="0" borderId="13" xfId="606" applyFont="1" applyBorder="1" applyAlignment="1">
      <alignment horizontal="center"/>
    </xf>
    <xf numFmtId="170" fontId="7" fillId="0" borderId="13" xfId="606" applyNumberFormat="1" applyFont="1" applyBorder="1" applyAlignment="1">
      <alignment horizontal="center"/>
    </xf>
    <xf numFmtId="2" fontId="7" fillId="0" borderId="13" xfId="606" applyNumberFormat="1" applyFont="1" applyBorder="1" applyAlignment="1">
      <alignment horizontal="center"/>
    </xf>
    <xf numFmtId="2" fontId="7" fillId="0" borderId="13" xfId="873" applyNumberFormat="1" applyFont="1" applyBorder="1" applyAlignment="1">
      <alignment horizontal="center"/>
    </xf>
    <xf numFmtId="2" fontId="7" fillId="0" borderId="13" xfId="606" applyNumberFormat="1" applyFont="1" applyBorder="1" applyAlignment="1">
      <alignment horizontal="center" vertical="center" wrapText="1"/>
    </xf>
    <xf numFmtId="0" fontId="7" fillId="0" borderId="13" xfId="873" applyFont="1" applyBorder="1" applyAlignment="1">
      <alignment horizontal="center"/>
    </xf>
    <xf numFmtId="0" fontId="7" fillId="0" borderId="13" xfId="14" applyFont="1" applyBorder="1" applyAlignment="1">
      <alignment horizontal="center" vertical="center" wrapText="1"/>
    </xf>
    <xf numFmtId="0" fontId="36" fillId="0" borderId="13" xfId="14" applyFont="1" applyBorder="1" applyAlignment="1">
      <alignment horizontal="center" vertical="center" wrapText="1"/>
    </xf>
    <xf numFmtId="170" fontId="7" fillId="0" borderId="13" xfId="14" applyNumberFormat="1" applyFont="1" applyBorder="1" applyAlignment="1">
      <alignment horizontal="center" vertical="center" wrapText="1"/>
    </xf>
    <xf numFmtId="2" fontId="7" fillId="0" borderId="13" xfId="14" applyNumberFormat="1" applyFont="1" applyBorder="1" applyAlignment="1">
      <alignment horizontal="center" vertical="center" wrapText="1"/>
    </xf>
    <xf numFmtId="0" fontId="7" fillId="0" borderId="13" xfId="839" applyFont="1" applyBorder="1" applyAlignment="1">
      <alignment horizontal="center" vertical="center" wrapText="1"/>
    </xf>
    <xf numFmtId="14" fontId="7" fillId="0" borderId="13" xfId="839" applyNumberFormat="1" applyFont="1" applyBorder="1" applyAlignment="1">
      <alignment horizontal="center" vertical="center" wrapText="1"/>
    </xf>
    <xf numFmtId="170" fontId="7" fillId="0" borderId="13" xfId="839" applyNumberFormat="1" applyFont="1" applyBorder="1" applyAlignment="1">
      <alignment horizontal="center" vertical="center" wrapText="1"/>
    </xf>
    <xf numFmtId="2" fontId="7" fillId="0" borderId="13" xfId="839" applyNumberFormat="1" applyFont="1" applyBorder="1" applyAlignment="1">
      <alignment horizontal="center" vertical="center" wrapText="1"/>
    </xf>
    <xf numFmtId="169" fontId="7" fillId="0" borderId="13" xfId="839" applyNumberFormat="1" applyFont="1" applyBorder="1" applyAlignment="1">
      <alignment horizontal="center" vertical="center" wrapText="1"/>
    </xf>
    <xf numFmtId="0" fontId="7" fillId="0" borderId="13" xfId="839" applyFont="1" applyBorder="1" applyAlignment="1">
      <alignment horizontal="center"/>
    </xf>
    <xf numFmtId="2" fontId="7" fillId="0" borderId="13" xfId="839" applyNumberFormat="1" applyFont="1" applyBorder="1" applyAlignment="1">
      <alignment horizontal="center"/>
    </xf>
    <xf numFmtId="169" fontId="7" fillId="0" borderId="13" xfId="839" applyNumberFormat="1" applyFont="1" applyBorder="1" applyAlignment="1">
      <alignment horizontal="center"/>
    </xf>
    <xf numFmtId="14" fontId="7" fillId="0" borderId="13" xfId="606" applyNumberFormat="1" applyFont="1" applyBorder="1" applyAlignment="1">
      <alignment horizontal="center" vertical="center" wrapText="1"/>
    </xf>
    <xf numFmtId="2" fontId="6" fillId="0" borderId="13" xfId="606" applyNumberFormat="1" applyFont="1" applyBorder="1" applyAlignment="1">
      <alignment horizontal="center" vertical="center" wrapText="1"/>
    </xf>
    <xf numFmtId="169" fontId="6" fillId="0" borderId="13" xfId="606" applyNumberFormat="1" applyFont="1" applyBorder="1" applyAlignment="1">
      <alignment horizontal="center" vertical="center" wrapText="1"/>
    </xf>
    <xf numFmtId="169" fontId="7" fillId="0" borderId="13" xfId="606" applyNumberFormat="1" applyFont="1" applyBorder="1" applyAlignment="1">
      <alignment horizontal="center" vertical="center" wrapText="1"/>
    </xf>
    <xf numFmtId="171" fontId="7" fillId="27" borderId="13" xfId="606" applyNumberFormat="1" applyFont="1" applyFill="1" applyBorder="1" applyAlignment="1">
      <alignment horizontal="center"/>
    </xf>
    <xf numFmtId="170" fontId="7" fillId="0" borderId="13" xfId="606" applyNumberFormat="1" applyFont="1" applyBorder="1" applyAlignment="1">
      <alignment horizontal="center" vertical="center"/>
    </xf>
    <xf numFmtId="2" fontId="7" fillId="0" borderId="13" xfId="606" applyNumberFormat="1" applyFont="1" applyBorder="1" applyAlignment="1">
      <alignment horizontal="center" vertical="center"/>
    </xf>
    <xf numFmtId="2" fontId="6" fillId="0" borderId="13" xfId="606" applyNumberFormat="1" applyFont="1" applyBorder="1" applyAlignment="1">
      <alignment horizontal="center"/>
    </xf>
    <xf numFmtId="14" fontId="36" fillId="0" borderId="13" xfId="832" applyNumberFormat="1" applyFont="1" applyBorder="1" applyAlignment="1">
      <alignment horizontal="center" vertical="center" wrapText="1"/>
    </xf>
    <xf numFmtId="170" fontId="7" fillId="0" borderId="13" xfId="832" applyNumberFormat="1" applyFont="1" applyBorder="1" applyAlignment="1">
      <alignment horizontal="center" vertical="center" wrapText="1"/>
    </xf>
    <xf numFmtId="2" fontId="7" fillId="0" borderId="13" xfId="832" applyNumberFormat="1" applyFont="1" applyBorder="1" applyAlignment="1">
      <alignment horizontal="center" vertical="center" wrapText="1"/>
    </xf>
    <xf numFmtId="2" fontId="6" fillId="0" borderId="13" xfId="832" applyNumberFormat="1" applyFont="1" applyBorder="1" applyAlignment="1">
      <alignment horizontal="center" vertical="center" wrapText="1"/>
    </xf>
    <xf numFmtId="0" fontId="6" fillId="0" borderId="13" xfId="832" applyFont="1" applyBorder="1" applyAlignment="1">
      <alignment horizontal="center" vertical="center" wrapText="1"/>
    </xf>
    <xf numFmtId="0" fontId="7" fillId="0" borderId="13" xfId="832" applyFont="1" applyBorder="1" applyAlignment="1">
      <alignment horizontal="center"/>
    </xf>
    <xf numFmtId="170" fontId="7" fillId="0" borderId="13" xfId="832" applyNumberFormat="1" applyFont="1" applyBorder="1" applyAlignment="1">
      <alignment horizontal="center"/>
    </xf>
    <xf numFmtId="2" fontId="7" fillId="0" borderId="13" xfId="832" applyNumberFormat="1" applyFont="1" applyBorder="1" applyAlignment="1">
      <alignment horizontal="center"/>
    </xf>
    <xf numFmtId="0" fontId="7" fillId="0" borderId="13" xfId="617" applyFont="1" applyBorder="1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170" fontId="36" fillId="0" borderId="13" xfId="617" applyNumberFormat="1" applyFont="1" applyBorder="1" applyAlignment="1">
      <alignment horizontal="center"/>
    </xf>
    <xf numFmtId="2" fontId="7" fillId="0" borderId="13" xfId="617" applyNumberFormat="1" applyFont="1" applyBorder="1" applyAlignment="1">
      <alignment horizontal="center"/>
    </xf>
    <xf numFmtId="169" fontId="7" fillId="0" borderId="13" xfId="617" applyNumberFormat="1" applyFont="1" applyBorder="1" applyAlignment="1">
      <alignment horizontal="center"/>
    </xf>
    <xf numFmtId="2" fontId="6" fillId="0" borderId="13" xfId="832" applyNumberFormat="1" applyFont="1" applyBorder="1" applyAlignment="1">
      <alignment horizontal="center"/>
    </xf>
    <xf numFmtId="0" fontId="6" fillId="0" borderId="13" xfId="832" applyFont="1" applyBorder="1" applyAlignment="1">
      <alignment horizontal="center"/>
    </xf>
    <xf numFmtId="14" fontId="7" fillId="0" borderId="13" xfId="606" applyNumberFormat="1" applyFont="1" applyBorder="1" applyAlignment="1">
      <alignment horizontal="center"/>
    </xf>
    <xf numFmtId="169" fontId="7" fillId="0" borderId="13" xfId="606" applyNumberFormat="1" applyFont="1" applyBorder="1" applyAlignment="1">
      <alignment horizontal="center"/>
    </xf>
    <xf numFmtId="0" fontId="6" fillId="0" borderId="13" xfId="606" applyFont="1" applyBorder="1" applyAlignment="1">
      <alignment horizontal="center"/>
    </xf>
    <xf numFmtId="1" fontId="7" fillId="0" borderId="13" xfId="606" applyNumberFormat="1" applyFont="1" applyBorder="1" applyAlignment="1">
      <alignment horizontal="center"/>
    </xf>
    <xf numFmtId="170" fontId="36" fillId="0" borderId="13" xfId="606" applyNumberFormat="1" applyFont="1" applyBorder="1" applyAlignment="1">
      <alignment horizontal="center"/>
    </xf>
    <xf numFmtId="0" fontId="6" fillId="0" borderId="13" xfId="606" applyFont="1" applyBorder="1" applyAlignment="1">
      <alignment horizontal="center" vertical="center" wrapText="1"/>
    </xf>
    <xf numFmtId="0" fontId="33" fillId="0" borderId="13" xfId="606" applyFont="1" applyBorder="1" applyAlignment="1">
      <alignment horizontal="center"/>
    </xf>
    <xf numFmtId="169" fontId="7" fillId="0" borderId="0" xfId="821" applyNumberFormat="1" applyFont="1" applyBorder="1" applyAlignment="1">
      <alignment horizontal="center"/>
    </xf>
    <xf numFmtId="169" fontId="33" fillId="0" borderId="0" xfId="944" applyNumberFormat="1" applyFont="1" applyAlignment="1">
      <alignment horizontal="center"/>
    </xf>
    <xf numFmtId="0" fontId="33" fillId="0" borderId="2" xfId="876" applyFont="1" applyBorder="1"/>
    <xf numFmtId="0" fontId="33" fillId="0" borderId="3" xfId="876" applyFont="1" applyBorder="1" applyAlignment="1">
      <alignment horizontal="center"/>
    </xf>
    <xf numFmtId="0" fontId="33" fillId="0" borderId="4" xfId="876" applyFont="1" applyBorder="1" applyAlignment="1">
      <alignment horizontal="center"/>
    </xf>
    <xf numFmtId="0" fontId="33" fillId="0" borderId="3" xfId="876" applyFont="1" applyBorder="1"/>
    <xf numFmtId="0" fontId="33" fillId="0" borderId="7" xfId="876" applyFont="1" applyBorder="1" applyAlignment="1">
      <alignment horizontal="center"/>
    </xf>
    <xf numFmtId="0" fontId="33" fillId="0" borderId="4" xfId="876" applyFont="1" applyBorder="1" applyAlignment="1">
      <alignment horizontal="left"/>
    </xf>
    <xf numFmtId="0" fontId="33" fillId="0" borderId="7" xfId="876" applyFont="1" applyBorder="1"/>
    <xf numFmtId="0" fontId="33" fillId="0" borderId="4" xfId="876" applyFont="1" applyBorder="1"/>
    <xf numFmtId="0" fontId="33" fillId="0" borderId="8" xfId="876" applyFont="1" applyBorder="1"/>
    <xf numFmtId="0" fontId="33" fillId="0" borderId="5" xfId="876" applyFont="1" applyBorder="1" applyAlignment="1">
      <alignment horizontal="center"/>
    </xf>
    <xf numFmtId="0" fontId="7" fillId="0" borderId="0" xfId="876" applyFont="1" applyAlignment="1">
      <alignment horizontal="center"/>
    </xf>
    <xf numFmtId="0" fontId="33" fillId="0" borderId="9" xfId="876" applyFont="1" applyBorder="1"/>
    <xf numFmtId="0" fontId="33" fillId="0" borderId="10" xfId="876" applyFont="1" applyBorder="1" applyAlignment="1">
      <alignment horizontal="center"/>
    </xf>
    <xf numFmtId="0" fontId="33" fillId="0" borderId="11" xfId="876" applyFont="1" applyBorder="1"/>
    <xf numFmtId="0" fontId="33" fillId="0" borderId="10" xfId="876" applyFont="1" applyBorder="1"/>
    <xf numFmtId="0" fontId="33" fillId="0" borderId="1" xfId="876" applyFont="1" applyBorder="1"/>
    <xf numFmtId="0" fontId="33" fillId="0" borderId="8" xfId="876" applyFont="1" applyBorder="1" applyAlignment="1">
      <alignment horizontal="center"/>
    </xf>
    <xf numFmtId="0" fontId="33" fillId="0" borderId="5" xfId="820" applyFont="1" applyBorder="1" applyAlignment="1">
      <alignment horizontal="center"/>
    </xf>
    <xf numFmtId="0" fontId="33" fillId="0" borderId="9" xfId="876" applyFont="1" applyBorder="1" applyAlignment="1">
      <alignment horizontal="center"/>
    </xf>
    <xf numFmtId="0" fontId="33" fillId="0" borderId="1" xfId="876" applyFont="1" applyBorder="1" applyAlignment="1">
      <alignment horizontal="center"/>
    </xf>
    <xf numFmtId="0" fontId="33" fillId="0" borderId="9" xfId="820" applyFont="1" applyBorder="1" applyAlignment="1">
      <alignment horizontal="center"/>
    </xf>
    <xf numFmtId="0" fontId="33" fillId="0" borderId="12" xfId="876" applyFont="1" applyBorder="1" applyAlignment="1">
      <alignment horizontal="center"/>
    </xf>
    <xf numFmtId="0" fontId="33" fillId="0" borderId="13" xfId="876" applyFont="1" applyBorder="1" applyAlignment="1">
      <alignment horizontal="center"/>
    </xf>
    <xf numFmtId="0" fontId="33" fillId="0" borderId="14" xfId="876" applyFont="1" applyBorder="1" applyAlignment="1">
      <alignment horizontal="center"/>
    </xf>
    <xf numFmtId="0" fontId="33" fillId="0" borderId="15" xfId="876" applyFont="1" applyBorder="1" applyAlignment="1">
      <alignment horizontal="center"/>
    </xf>
    <xf numFmtId="0" fontId="33" fillId="0" borderId="13" xfId="820" applyFont="1" applyBorder="1" applyAlignment="1">
      <alignment horizontal="center"/>
    </xf>
    <xf numFmtId="171" fontId="7" fillId="0" borderId="13" xfId="606" applyNumberFormat="1" applyFont="1" applyBorder="1" applyAlignment="1">
      <alignment horizontal="center"/>
    </xf>
    <xf numFmtId="175" fontId="7" fillId="0" borderId="13" xfId="606" applyNumberFormat="1" applyFont="1" applyBorder="1" applyAlignment="1">
      <alignment horizontal="center"/>
    </xf>
    <xf numFmtId="0" fontId="5" fillId="0" borderId="13" xfId="14" applyFont="1" applyBorder="1" applyAlignment="1">
      <alignment horizontal="center" vertical="center" wrapText="1"/>
    </xf>
    <xf numFmtId="0" fontId="7" fillId="0" borderId="13" xfId="614" applyFont="1" applyBorder="1" applyAlignment="1">
      <alignment horizontal="center" vertical="center" wrapText="1"/>
    </xf>
    <xf numFmtId="14" fontId="7" fillId="0" borderId="13" xfId="614" applyNumberFormat="1" applyFont="1" applyBorder="1" applyAlignment="1">
      <alignment horizontal="center" vertical="center" wrapText="1"/>
    </xf>
    <xf numFmtId="170" fontId="7" fillId="0" borderId="13" xfId="614" applyNumberFormat="1" applyFont="1" applyBorder="1" applyAlignment="1">
      <alignment horizontal="center" vertical="center" wrapText="1"/>
    </xf>
    <xf numFmtId="2" fontId="7" fillId="0" borderId="13" xfId="614" applyNumberFormat="1" applyFont="1" applyBorder="1" applyAlignment="1">
      <alignment horizontal="center" vertical="center" wrapText="1"/>
    </xf>
    <xf numFmtId="169" fontId="7" fillId="0" borderId="13" xfId="614" applyNumberFormat="1" applyFont="1" applyBorder="1" applyAlignment="1">
      <alignment horizontal="center" vertical="center" wrapText="1"/>
    </xf>
    <xf numFmtId="2" fontId="7" fillId="27" borderId="13" xfId="614" applyNumberFormat="1" applyFont="1" applyFill="1" applyBorder="1" applyAlignment="1">
      <alignment horizontal="center" vertical="center" wrapText="1"/>
    </xf>
    <xf numFmtId="0" fontId="7" fillId="0" borderId="13" xfId="614" applyFont="1" applyBorder="1" applyAlignment="1">
      <alignment horizontal="center"/>
    </xf>
    <xf numFmtId="2" fontId="7" fillId="0" borderId="13" xfId="614" applyNumberFormat="1" applyFont="1" applyBorder="1" applyAlignment="1">
      <alignment horizontal="center"/>
    </xf>
    <xf numFmtId="0" fontId="7" fillId="27" borderId="13" xfId="614" applyFont="1" applyFill="1" applyBorder="1" applyAlignment="1">
      <alignment horizontal="center"/>
    </xf>
    <xf numFmtId="169" fontId="7" fillId="0" borderId="13" xfId="614" applyNumberFormat="1" applyFont="1" applyBorder="1" applyAlignment="1">
      <alignment horizontal="center"/>
    </xf>
    <xf numFmtId="2" fontId="7" fillId="27" borderId="13" xfId="614" applyNumberFormat="1" applyFont="1" applyFill="1" applyBorder="1" applyAlignment="1">
      <alignment horizontal="center"/>
    </xf>
    <xf numFmtId="170" fontId="5" fillId="0" borderId="13" xfId="606" applyNumberFormat="1" applyFont="1" applyBorder="1" applyAlignment="1">
      <alignment horizontal="center" vertical="center"/>
    </xf>
    <xf numFmtId="0" fontId="33" fillId="0" borderId="13" xfId="606" applyFont="1" applyBorder="1" applyAlignment="1">
      <alignment horizontal="center" vertical="center" wrapText="1"/>
    </xf>
    <xf numFmtId="0" fontId="7" fillId="27" borderId="13" xfId="606" applyFont="1" applyFill="1" applyBorder="1" applyAlignment="1">
      <alignment horizontal="center" vertical="center"/>
    </xf>
    <xf numFmtId="0" fontId="36" fillId="27" borderId="13" xfId="606" applyFont="1" applyFill="1" applyBorder="1" applyAlignment="1">
      <alignment horizontal="center" vertical="center" wrapText="1"/>
    </xf>
    <xf numFmtId="0" fontId="7" fillId="27" borderId="13" xfId="606" applyFont="1" applyFill="1" applyBorder="1" applyAlignment="1">
      <alignment horizontal="center" vertical="center" wrapText="1"/>
    </xf>
    <xf numFmtId="2" fontId="7" fillId="27" borderId="13" xfId="606" applyNumberFormat="1" applyFont="1" applyFill="1" applyBorder="1" applyAlignment="1">
      <alignment horizontal="center" vertical="center"/>
    </xf>
    <xf numFmtId="170" fontId="7" fillId="27" borderId="13" xfId="606" applyNumberFormat="1" applyFont="1" applyFill="1" applyBorder="1" applyAlignment="1">
      <alignment horizontal="center" vertical="center"/>
    </xf>
    <xf numFmtId="0" fontId="7" fillId="27" borderId="13" xfId="11" applyFont="1" applyFill="1" applyBorder="1" applyAlignment="1">
      <alignment horizontal="center" vertical="center"/>
    </xf>
    <xf numFmtId="0" fontId="7" fillId="0" borderId="13" xfId="873" applyFont="1" applyBorder="1" applyAlignment="1">
      <alignment horizontal="center" vertical="center" wrapText="1"/>
    </xf>
    <xf numFmtId="0" fontId="33" fillId="0" borderId="13" xfId="606" applyFont="1" applyBorder="1"/>
    <xf numFmtId="0" fontId="7" fillId="0" borderId="13" xfId="14" applyFont="1" applyBorder="1" applyAlignment="1">
      <alignment horizontal="center" vertical="center"/>
    </xf>
    <xf numFmtId="170" fontId="5" fillId="0" borderId="13" xfId="14" applyNumberFormat="1" applyFont="1" applyBorder="1" applyAlignment="1">
      <alignment horizontal="center" vertical="center" wrapText="1"/>
    </xf>
    <xf numFmtId="170" fontId="7" fillId="0" borderId="13" xfId="14" applyNumberFormat="1" applyFont="1" applyBorder="1" applyAlignment="1">
      <alignment horizontal="center"/>
    </xf>
    <xf numFmtId="169" fontId="35" fillId="2" borderId="13" xfId="18" applyNumberFormat="1" applyFont="1" applyFill="1" applyBorder="1" applyAlignment="1">
      <alignment horizontal="center"/>
    </xf>
    <xf numFmtId="2" fontId="35" fillId="30" borderId="13" xfId="18" applyNumberFormat="1" applyFont="1" applyFill="1" applyBorder="1" applyAlignment="1">
      <alignment horizontal="center"/>
    </xf>
    <xf numFmtId="169" fontId="37" fillId="30" borderId="13" xfId="821" applyNumberFormat="1" applyFont="1" applyFill="1" applyBorder="1" applyAlignment="1">
      <alignment horizontal="center" vertical="center"/>
    </xf>
    <xf numFmtId="169" fontId="35" fillId="30" borderId="13" xfId="18" applyNumberFormat="1" applyFont="1" applyFill="1" applyBorder="1" applyAlignment="1">
      <alignment horizontal="center"/>
    </xf>
    <xf numFmtId="1" fontId="35" fillId="0" borderId="13" xfId="10" applyNumberFormat="1" applyFont="1" applyFill="1" applyBorder="1" applyAlignment="1">
      <alignment horizontal="center" vertical="center" wrapText="1"/>
    </xf>
    <xf numFmtId="1" fontId="7" fillId="0" borderId="13" xfId="13" applyNumberFormat="1" applyFont="1" applyFill="1" applyBorder="1" applyAlignment="1">
      <alignment horizontal="center"/>
    </xf>
    <xf numFmtId="1" fontId="7" fillId="0" borderId="13" xfId="12" applyNumberFormat="1" applyFont="1" applyFill="1" applyBorder="1" applyAlignment="1">
      <alignment horizontal="center" vertical="center"/>
    </xf>
    <xf numFmtId="1" fontId="35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/>
    </xf>
    <xf numFmtId="1" fontId="35" fillId="0" borderId="13" xfId="606" applyNumberFormat="1" applyFont="1" applyFill="1" applyBorder="1" applyAlignment="1">
      <alignment horizontal="center" vertical="center" wrapText="1"/>
    </xf>
    <xf numFmtId="0" fontId="6" fillId="2" borderId="0" xfId="798" applyFont="1" applyFill="1" applyAlignment="1">
      <alignment horizontal="center"/>
    </xf>
    <xf numFmtId="0" fontId="6" fillId="2" borderId="0" xfId="798" applyFont="1" applyFill="1" applyBorder="1" applyAlignment="1">
      <alignment horizontal="center"/>
    </xf>
    <xf numFmtId="0" fontId="6" fillId="2" borderId="1" xfId="798" applyFont="1" applyFill="1" applyBorder="1" applyAlignment="1">
      <alignment horizontal="center"/>
    </xf>
    <xf numFmtId="0" fontId="35" fillId="2" borderId="2" xfId="16" applyFont="1" applyFill="1" applyBorder="1"/>
    <xf numFmtId="0" fontId="35" fillId="2" borderId="4" xfId="16" applyFont="1" applyFill="1" applyBorder="1" applyAlignment="1">
      <alignment horizontal="center"/>
    </xf>
    <xf numFmtId="0" fontId="35" fillId="2" borderId="5" xfId="16" applyFont="1" applyFill="1" applyBorder="1"/>
    <xf numFmtId="0" fontId="35" fillId="2" borderId="0" xfId="16" applyFont="1" applyFill="1" applyAlignment="1">
      <alignment horizontal="center"/>
    </xf>
    <xf numFmtId="0" fontId="35" fillId="2" borderId="6" xfId="16" applyFont="1" applyFill="1" applyBorder="1" applyAlignment="1">
      <alignment horizontal="center"/>
    </xf>
    <xf numFmtId="0" fontId="35" fillId="2" borderId="3" xfId="16" applyFont="1" applyFill="1" applyBorder="1" applyAlignment="1">
      <alignment horizontal="center"/>
    </xf>
    <xf numFmtId="0" fontId="35" fillId="2" borderId="8" xfId="16" applyFont="1" applyFill="1" applyBorder="1"/>
    <xf numFmtId="0" fontId="35" fillId="2" borderId="9" xfId="16" applyFont="1" applyFill="1" applyBorder="1"/>
    <xf numFmtId="0" fontId="35" fillId="2" borderId="10" xfId="16" applyFont="1" applyFill="1" applyBorder="1" applyAlignment="1">
      <alignment horizontal="center"/>
    </xf>
    <xf numFmtId="0" fontId="35" fillId="2" borderId="11" xfId="16" applyFont="1" applyFill="1" applyBorder="1"/>
    <xf numFmtId="0" fontId="35" fillId="2" borderId="5" xfId="16" applyFont="1" applyFill="1" applyBorder="1" applyAlignment="1">
      <alignment horizontal="center"/>
    </xf>
    <xf numFmtId="0" fontId="35" fillId="2" borderId="8" xfId="16" applyFont="1" applyFill="1" applyBorder="1" applyAlignment="1">
      <alignment horizontal="center"/>
    </xf>
    <xf numFmtId="0" fontId="35" fillId="2" borderId="0" xfId="798" applyFont="1" applyFill="1" applyAlignment="1">
      <alignment horizontal="center"/>
    </xf>
    <xf numFmtId="0" fontId="35" fillId="2" borderId="10" xfId="16" applyFont="1" applyFill="1" applyBorder="1"/>
    <xf numFmtId="0" fontId="35" fillId="2" borderId="1" xfId="16" applyFont="1" applyFill="1" applyBorder="1" applyAlignment="1">
      <alignment horizontal="center"/>
    </xf>
    <xf numFmtId="0" fontId="35" fillId="2" borderId="9" xfId="16" applyFont="1" applyFill="1" applyBorder="1" applyAlignment="1">
      <alignment horizontal="center"/>
    </xf>
    <xf numFmtId="0" fontId="33" fillId="2" borderId="12" xfId="16" applyFont="1" applyFill="1" applyBorder="1" applyAlignment="1">
      <alignment horizontal="center"/>
    </xf>
    <xf numFmtId="0" fontId="33" fillId="2" borderId="14" xfId="16" applyFont="1" applyFill="1" applyBorder="1" applyAlignment="1">
      <alignment horizontal="center"/>
    </xf>
    <xf numFmtId="0" fontId="33" fillId="2" borderId="15" xfId="16" applyFont="1" applyFill="1" applyBorder="1" applyAlignment="1">
      <alignment horizontal="center"/>
    </xf>
    <xf numFmtId="0" fontId="33" fillId="30" borderId="15" xfId="16" applyFont="1" applyFill="1" applyBorder="1" applyAlignment="1">
      <alignment horizontal="center"/>
    </xf>
    <xf numFmtId="0" fontId="33" fillId="30" borderId="1" xfId="16" applyFont="1" applyFill="1" applyBorder="1" applyAlignment="1">
      <alignment horizontal="center"/>
    </xf>
    <xf numFmtId="0" fontId="33" fillId="30" borderId="12" xfId="16" applyFont="1" applyFill="1" applyBorder="1" applyAlignment="1">
      <alignment horizontal="center"/>
    </xf>
    <xf numFmtId="0" fontId="33" fillId="30" borderId="9" xfId="16" applyFont="1" applyFill="1" applyBorder="1" applyAlignment="1">
      <alignment horizontal="center"/>
    </xf>
    <xf numFmtId="0" fontId="33" fillId="30" borderId="14" xfId="16" applyFont="1" applyFill="1" applyBorder="1" applyAlignment="1">
      <alignment horizontal="center"/>
    </xf>
    <xf numFmtId="0" fontId="33" fillId="30" borderId="10" xfId="16" applyFont="1" applyFill="1" applyBorder="1" applyAlignment="1">
      <alignment horizontal="center"/>
    </xf>
    <xf numFmtId="0" fontId="61" fillId="0" borderId="5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165" fontId="35" fillId="0" borderId="13" xfId="950" applyNumberFormat="1" applyFont="1" applyFill="1" applyBorder="1" applyAlignment="1" applyProtection="1">
      <alignment vertical="center" wrapText="1"/>
    </xf>
    <xf numFmtId="168" fontId="75" fillId="0" borderId="13" xfId="479" applyFont="1" applyFill="1" applyBorder="1" applyAlignment="1" applyProtection="1">
      <alignment horizontal="center" vertical="center" wrapText="1"/>
    </xf>
    <xf numFmtId="168" fontId="33" fillId="0" borderId="1" xfId="479" applyFont="1" applyFill="1" applyBorder="1" applyAlignment="1">
      <alignment horizontal="center" vertical="center"/>
    </xf>
    <xf numFmtId="168" fontId="33" fillId="0" borderId="12" xfId="479" applyFont="1" applyFill="1" applyBorder="1" applyAlignment="1">
      <alignment horizontal="center" vertical="center"/>
    </xf>
    <xf numFmtId="168" fontId="33" fillId="0" borderId="9" xfId="479" applyFont="1" applyFill="1" applyBorder="1" applyAlignment="1">
      <alignment horizontal="center" vertical="center"/>
    </xf>
    <xf numFmtId="168" fontId="33" fillId="0" borderId="14" xfId="479" applyFont="1" applyFill="1" applyBorder="1" applyAlignment="1">
      <alignment horizontal="center" vertical="center"/>
    </xf>
    <xf numFmtId="168" fontId="33" fillId="0" borderId="13" xfId="479" applyFont="1" applyFill="1" applyBorder="1" applyAlignment="1">
      <alignment horizontal="center" vertical="center"/>
    </xf>
    <xf numFmtId="168" fontId="33" fillId="0" borderId="10" xfId="479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top" wrapText="1"/>
    </xf>
    <xf numFmtId="0" fontId="7" fillId="0" borderId="13" xfId="0" applyFont="1" applyFill="1" applyBorder="1" applyAlignment="1" applyProtection="1">
      <alignment horizontal="center" vertical="top" wrapText="1"/>
    </xf>
    <xf numFmtId="165" fontId="7" fillId="0" borderId="13" xfId="950" applyNumberFormat="1" applyFont="1" applyFill="1" applyBorder="1" applyAlignment="1" applyProtection="1">
      <alignment vertical="center" wrapText="1"/>
    </xf>
    <xf numFmtId="168" fontId="38" fillId="0" borderId="13" xfId="479" applyFont="1" applyFill="1" applyBorder="1" applyAlignment="1" applyProtection="1">
      <alignment horizontal="center" vertical="center" wrapText="1"/>
    </xf>
    <xf numFmtId="168" fontId="7" fillId="0" borderId="13" xfId="479" applyFont="1" applyFill="1" applyBorder="1" applyAlignment="1" applyProtection="1">
      <alignment horizontal="center" vertical="center" wrapText="1"/>
    </xf>
    <xf numFmtId="0" fontId="7" fillId="0" borderId="13" xfId="701" applyFont="1" applyFill="1" applyBorder="1" applyAlignment="1">
      <alignment horizontal="left" vertical="center" wrapText="1"/>
    </xf>
    <xf numFmtId="0" fontId="7" fillId="0" borderId="13" xfId="701" applyFont="1" applyFill="1" applyBorder="1" applyAlignment="1">
      <alignment horizontal="center" vertical="center" wrapText="1"/>
    </xf>
    <xf numFmtId="165" fontId="7" fillId="0" borderId="9" xfId="950" applyNumberFormat="1" applyFont="1" applyFill="1" applyBorder="1" applyAlignment="1">
      <alignment vertical="center" wrapText="1"/>
    </xf>
    <xf numFmtId="168" fontId="7" fillId="0" borderId="9" xfId="479" applyFont="1" applyFill="1" applyBorder="1" applyAlignment="1">
      <alignment horizontal="center" vertical="center" wrapText="1"/>
    </xf>
    <xf numFmtId="168" fontId="7" fillId="0" borderId="13" xfId="479" applyFont="1" applyFill="1" applyBorder="1" applyAlignment="1">
      <alignment horizontal="center" vertical="center" wrapText="1"/>
    </xf>
    <xf numFmtId="0" fontId="35" fillId="0" borderId="13" xfId="0" applyFont="1" applyFill="1" applyBorder="1" applyAlignment="1" applyProtection="1">
      <alignment horizontal="center" vertical="top" wrapText="1"/>
    </xf>
    <xf numFmtId="0" fontId="76" fillId="0" borderId="13" xfId="0" quotePrefix="1" applyFont="1" applyFill="1" applyBorder="1" applyAlignment="1" applyProtection="1">
      <alignment horizontal="center" vertical="top" wrapText="1"/>
    </xf>
    <xf numFmtId="0" fontId="61" fillId="0" borderId="13" xfId="0" applyFont="1" applyFill="1" applyBorder="1" applyAlignment="1" applyProtection="1">
      <alignment horizontal="left" vertical="top" wrapText="1"/>
    </xf>
    <xf numFmtId="168" fontId="35" fillId="0" borderId="13" xfId="479" applyFont="1" applyFill="1" applyBorder="1" applyAlignment="1" applyProtection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35" fillId="2" borderId="13" xfId="95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8" fontId="7" fillId="2" borderId="13" xfId="479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top" wrapText="1"/>
    </xf>
    <xf numFmtId="0" fontId="7" fillId="2" borderId="13" xfId="952" applyFont="1" applyFill="1" applyBorder="1" applyAlignment="1">
      <alignment horizontal="center" vertical="top"/>
    </xf>
    <xf numFmtId="168" fontId="7" fillId="2" borderId="13" xfId="479" applyFont="1" applyFill="1" applyBorder="1" applyAlignment="1">
      <alignment horizontal="center" vertical="top"/>
    </xf>
    <xf numFmtId="0" fontId="7" fillId="2" borderId="13" xfId="952" applyFont="1" applyFill="1" applyBorder="1" applyAlignment="1">
      <alignment horizontal="center" vertical="center"/>
    </xf>
    <xf numFmtId="168" fontId="7" fillId="2" borderId="13" xfId="479" applyFont="1" applyFill="1" applyBorder="1" applyAlignment="1">
      <alignment horizontal="center" vertical="center"/>
    </xf>
    <xf numFmtId="2" fontId="77" fillId="2" borderId="13" xfId="0" applyNumberFormat="1" applyFont="1" applyFill="1" applyBorder="1" applyAlignment="1">
      <alignment horizontal="left" vertical="top" wrapText="1"/>
    </xf>
    <xf numFmtId="2" fontId="67" fillId="2" borderId="13" xfId="0" applyNumberFormat="1" applyFont="1" applyFill="1" applyBorder="1" applyAlignment="1">
      <alignment horizontal="center" vertical="center"/>
    </xf>
    <xf numFmtId="1" fontId="67" fillId="2" borderId="13" xfId="952" applyNumberFormat="1" applyFont="1" applyFill="1" applyBorder="1" applyAlignment="1">
      <alignment horizontal="center" vertical="center"/>
    </xf>
    <xf numFmtId="168" fontId="43" fillId="2" borderId="13" xfId="479" applyFont="1" applyFill="1" applyBorder="1" applyAlignment="1">
      <alignment horizontal="center" vertical="center"/>
    </xf>
    <xf numFmtId="0" fontId="7" fillId="0" borderId="9" xfId="70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35" fillId="0" borderId="13" xfId="701" applyFont="1" applyFill="1" applyBorder="1" applyAlignment="1">
      <alignment horizontal="center" vertical="center" wrapText="1"/>
    </xf>
    <xf numFmtId="0" fontId="37" fillId="0" borderId="13" xfId="701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35" fillId="2" borderId="13" xfId="0" applyFont="1" applyFill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/>
    </xf>
    <xf numFmtId="168" fontId="7" fillId="0" borderId="13" xfId="479" applyFont="1" applyFill="1" applyBorder="1" applyAlignment="1">
      <alignment horizontal="center" wrapText="1"/>
    </xf>
    <xf numFmtId="0" fontId="7" fillId="2" borderId="13" xfId="0" applyFont="1" applyFill="1" applyBorder="1" applyAlignment="1">
      <alignment vertical="center" wrapText="1"/>
    </xf>
    <xf numFmtId="0" fontId="7" fillId="30" borderId="13" xfId="613" applyFont="1" applyFill="1" applyBorder="1" applyAlignment="1">
      <alignment horizontal="center"/>
    </xf>
    <xf numFmtId="0" fontId="61" fillId="30" borderId="13" xfId="613" applyFont="1" applyFill="1" applyBorder="1" applyAlignment="1">
      <alignment horizontal="center" vertical="center" wrapText="1"/>
    </xf>
    <xf numFmtId="0" fontId="33" fillId="30" borderId="13" xfId="8" applyFont="1" applyFill="1" applyBorder="1" applyAlignment="1">
      <alignment horizontal="center" vertical="center" wrapText="1"/>
    </xf>
    <xf numFmtId="2" fontId="36" fillId="30" borderId="13" xfId="613" applyNumberFormat="1" applyFont="1" applyFill="1" applyBorder="1" applyAlignment="1">
      <alignment horizontal="center" vertical="center"/>
    </xf>
    <xf numFmtId="2" fontId="7" fillId="30" borderId="13" xfId="613" applyNumberFormat="1" applyFont="1" applyFill="1" applyBorder="1" applyAlignment="1">
      <alignment horizontal="center"/>
    </xf>
    <xf numFmtId="169" fontId="7" fillId="30" borderId="13" xfId="613" applyNumberFormat="1" applyFont="1" applyFill="1" applyBorder="1" applyAlignment="1">
      <alignment horizontal="center"/>
    </xf>
    <xf numFmtId="168" fontId="75" fillId="0" borderId="13" xfId="480" applyFont="1" applyFill="1" applyBorder="1" applyAlignment="1" applyProtection="1">
      <alignment vertical="center" wrapText="1"/>
    </xf>
    <xf numFmtId="168" fontId="7" fillId="0" borderId="13" xfId="480" applyFont="1" applyFill="1" applyBorder="1" applyAlignment="1" applyProtection="1">
      <alignment vertical="center" wrapText="1"/>
    </xf>
    <xf numFmtId="168" fontId="38" fillId="0" borderId="13" xfId="480" applyFont="1" applyFill="1" applyBorder="1" applyAlignment="1" applyProtection="1">
      <alignment vertical="center" wrapText="1"/>
    </xf>
    <xf numFmtId="0" fontId="61" fillId="0" borderId="13" xfId="0" applyFont="1" applyFill="1" applyBorder="1" applyAlignment="1" applyProtection="1">
      <alignment vertical="top" wrapText="1"/>
    </xf>
    <xf numFmtId="0" fontId="35" fillId="0" borderId="13" xfId="0" applyFont="1" applyFill="1" applyBorder="1" applyAlignment="1" applyProtection="1">
      <alignment horizontal="center" vertical="center" wrapText="1"/>
    </xf>
    <xf numFmtId="168" fontId="35" fillId="0" borderId="13" xfId="48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8" fontId="81" fillId="0" borderId="13" xfId="480" applyFont="1" applyFill="1" applyBorder="1" applyAlignment="1" applyProtection="1">
      <alignment vertical="center" wrapText="1"/>
    </xf>
    <xf numFmtId="0" fontId="61" fillId="0" borderId="5" xfId="606" applyFont="1" applyFill="1" applyBorder="1" applyAlignment="1">
      <alignment horizontal="left" vertical="center" wrapText="1"/>
    </xf>
    <xf numFmtId="2" fontId="35" fillId="0" borderId="11" xfId="701" applyNumberFormat="1" applyFont="1" applyFill="1" applyBorder="1" applyAlignment="1">
      <alignment horizontal="center" vertical="center" wrapText="1"/>
    </xf>
    <xf numFmtId="2" fontId="7" fillId="0" borderId="1" xfId="701" applyNumberFormat="1" applyFont="1" applyFill="1" applyBorder="1" applyAlignment="1">
      <alignment horizontal="center" vertical="center" wrapText="1"/>
    </xf>
    <xf numFmtId="2" fontId="7" fillId="0" borderId="12" xfId="701" applyNumberFormat="1" applyFont="1" applyFill="1" applyBorder="1" applyAlignment="1">
      <alignment horizontal="center" vertical="center" wrapText="1"/>
    </xf>
    <xf numFmtId="2" fontId="7" fillId="0" borderId="9" xfId="701" applyNumberFormat="1" applyFont="1" applyFill="1" applyBorder="1" applyAlignment="1">
      <alignment horizontal="center" vertical="center" wrapText="1"/>
    </xf>
    <xf numFmtId="2" fontId="7" fillId="0" borderId="14" xfId="701" applyNumberFormat="1" applyFont="1" applyFill="1" applyBorder="1" applyAlignment="1">
      <alignment horizontal="center" vertical="center" wrapText="1"/>
    </xf>
    <xf numFmtId="2" fontId="7" fillId="0" borderId="13" xfId="701" applyNumberFormat="1" applyFont="1" applyFill="1" applyBorder="1" applyAlignment="1">
      <alignment horizontal="center" vertical="center" wrapText="1"/>
    </xf>
    <xf numFmtId="2" fontId="7" fillId="0" borderId="10" xfId="701" applyNumberFormat="1" applyFont="1" applyFill="1" applyBorder="1" applyAlignment="1">
      <alignment horizontal="center" vertical="center" wrapText="1"/>
    </xf>
    <xf numFmtId="170" fontId="7" fillId="0" borderId="9" xfId="701" applyNumberFormat="1" applyFont="1" applyFill="1" applyBorder="1" applyAlignment="1">
      <alignment horizontal="center" vertical="center" wrapText="1"/>
    </xf>
    <xf numFmtId="164" fontId="61" fillId="0" borderId="3" xfId="951" applyNumberFormat="1" applyFont="1" applyFill="1" applyBorder="1" applyAlignment="1">
      <alignment horizontal="left" vertical="center" wrapText="1"/>
    </xf>
    <xf numFmtId="0" fontId="35" fillId="0" borderId="13" xfId="832" applyFont="1" applyFill="1" applyBorder="1" applyAlignment="1">
      <alignment horizontal="center" vertical="center"/>
    </xf>
    <xf numFmtId="170" fontId="35" fillId="0" borderId="13" xfId="832" applyNumberFormat="1" applyFont="1" applyFill="1" applyBorder="1" applyAlignment="1">
      <alignment horizontal="center" vertical="center"/>
    </xf>
    <xf numFmtId="2" fontId="35" fillId="0" borderId="13" xfId="832" applyNumberFormat="1" applyFont="1" applyFill="1" applyBorder="1" applyAlignment="1">
      <alignment horizontal="center" vertical="center"/>
    </xf>
    <xf numFmtId="2" fontId="6" fillId="0" borderId="13" xfId="832" applyNumberFormat="1" applyFont="1" applyFill="1" applyBorder="1" applyAlignment="1">
      <alignment horizontal="center" vertical="center"/>
    </xf>
    <xf numFmtId="2" fontId="7" fillId="0" borderId="13" xfId="832" applyNumberFormat="1" applyFont="1" applyFill="1" applyBorder="1" applyAlignment="1">
      <alignment horizontal="center" vertical="center"/>
    </xf>
    <xf numFmtId="0" fontId="7" fillId="0" borderId="13" xfId="832" applyFont="1" applyFill="1" applyBorder="1" applyAlignment="1">
      <alignment horizontal="center" vertical="center"/>
    </xf>
    <xf numFmtId="0" fontId="6" fillId="0" borderId="13" xfId="832" applyFont="1" applyFill="1" applyBorder="1" applyAlignment="1">
      <alignment horizontal="center" vertical="center"/>
    </xf>
    <xf numFmtId="0" fontId="7" fillId="0" borderId="13" xfId="832" applyFont="1" applyFill="1" applyBorder="1" applyAlignment="1">
      <alignment horizontal="left"/>
    </xf>
    <xf numFmtId="170" fontId="7" fillId="0" borderId="13" xfId="832" applyNumberFormat="1" applyFont="1" applyFill="1" applyBorder="1" applyAlignment="1">
      <alignment horizontal="center"/>
    </xf>
    <xf numFmtId="2" fontId="7" fillId="0" borderId="13" xfId="832" applyNumberFormat="1" applyFont="1" applyFill="1" applyBorder="1" applyAlignment="1">
      <alignment horizontal="center"/>
    </xf>
    <xf numFmtId="0" fontId="7" fillId="0" borderId="13" xfId="832" applyFont="1" applyFill="1" applyBorder="1" applyAlignment="1">
      <alignment horizontal="center"/>
    </xf>
    <xf numFmtId="0" fontId="43" fillId="0" borderId="13" xfId="0" applyFont="1" applyFill="1" applyBorder="1" applyAlignment="1">
      <alignment horizontal="left" vertical="center"/>
    </xf>
    <xf numFmtId="170" fontId="7" fillId="0" borderId="13" xfId="617" applyNumberFormat="1" applyFont="1" applyFill="1" applyBorder="1" applyAlignment="1">
      <alignment horizontal="center"/>
    </xf>
    <xf numFmtId="0" fontId="61" fillId="0" borderId="3" xfId="606" applyFont="1" applyFill="1" applyBorder="1" applyAlignment="1">
      <alignment horizontal="left" vertical="center" wrapText="1"/>
    </xf>
    <xf numFmtId="0" fontId="0" fillId="30" borderId="13" xfId="0" applyFill="1" applyBorder="1"/>
    <xf numFmtId="168" fontId="0" fillId="30" borderId="13" xfId="479" applyFont="1" applyFill="1" applyBorder="1" applyAlignment="1">
      <alignment horizontal="center"/>
    </xf>
    <xf numFmtId="168" fontId="81" fillId="0" borderId="13" xfId="479" applyFont="1" applyFill="1" applyBorder="1" applyAlignment="1" applyProtection="1">
      <alignment horizontal="center" vertical="center" wrapText="1"/>
    </xf>
    <xf numFmtId="2" fontId="77" fillId="0" borderId="13" xfId="0" applyNumberFormat="1" applyFont="1" applyFill="1" applyBorder="1" applyAlignment="1">
      <alignment horizontal="left" vertical="center" wrapText="1"/>
    </xf>
    <xf numFmtId="2" fontId="67" fillId="0" borderId="13" xfId="0" applyNumberFormat="1" applyFont="1" applyFill="1" applyBorder="1" applyAlignment="1">
      <alignment horizontal="center" vertical="center"/>
    </xf>
    <xf numFmtId="2" fontId="67" fillId="0" borderId="13" xfId="952" applyNumberFormat="1" applyFont="1" applyFill="1" applyBorder="1" applyAlignment="1">
      <alignment horizontal="center" vertical="center"/>
    </xf>
    <xf numFmtId="168" fontId="67" fillId="0" borderId="13" xfId="479" applyFont="1" applyFill="1" applyBorder="1" applyAlignment="1">
      <alignment horizontal="center" vertical="center"/>
    </xf>
    <xf numFmtId="168" fontId="83" fillId="0" borderId="13" xfId="479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left" vertical="center" wrapText="1"/>
    </xf>
    <xf numFmtId="2" fontId="43" fillId="0" borderId="13" xfId="952" applyNumberFormat="1" applyFont="1" applyFill="1" applyBorder="1" applyAlignment="1">
      <alignment horizontal="center" vertical="center"/>
    </xf>
    <xf numFmtId="168" fontId="43" fillId="0" borderId="13" xfId="479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left" vertical="top" wrapText="1"/>
    </xf>
    <xf numFmtId="2" fontId="43" fillId="0" borderId="13" xfId="952" applyNumberFormat="1" applyFont="1" applyFill="1" applyBorder="1" applyAlignment="1">
      <alignment horizontal="center" vertical="top"/>
    </xf>
    <xf numFmtId="2" fontId="43" fillId="0" borderId="13" xfId="0" applyNumberFormat="1" applyFont="1" applyFill="1" applyBorder="1" applyAlignment="1">
      <alignment horizontal="center" vertical="top"/>
    </xf>
    <xf numFmtId="168" fontId="43" fillId="0" borderId="13" xfId="479" applyFont="1" applyFill="1" applyBorder="1" applyAlignment="1">
      <alignment horizontal="center" vertical="top"/>
    </xf>
    <xf numFmtId="0" fontId="67" fillId="0" borderId="9" xfId="0" applyFont="1" applyFill="1" applyBorder="1" applyAlignment="1">
      <alignment horizontal="center" vertical="center"/>
    </xf>
    <xf numFmtId="49" fontId="67" fillId="0" borderId="9" xfId="0" applyNumberFormat="1" applyFont="1" applyBorder="1" applyAlignment="1">
      <alignment horizontal="center" vertical="center" wrapText="1"/>
    </xf>
    <xf numFmtId="0" fontId="83" fillId="0" borderId="13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 horizontal="center" vertical="center" wrapText="1"/>
    </xf>
    <xf numFmtId="2" fontId="80" fillId="0" borderId="13" xfId="0" applyNumberFormat="1" applyFont="1" applyFill="1" applyBorder="1" applyAlignment="1">
      <alignment horizontal="center" vertical="center" wrapText="1"/>
    </xf>
    <xf numFmtId="2" fontId="83" fillId="0" borderId="13" xfId="0" applyNumberFormat="1" applyFont="1" applyFill="1" applyBorder="1" applyAlignment="1">
      <alignment vertical="center" wrapText="1"/>
    </xf>
    <xf numFmtId="0" fontId="7" fillId="2" borderId="13" xfId="798" applyFont="1" applyFill="1" applyBorder="1" applyAlignment="1">
      <alignment horizontal="center"/>
    </xf>
    <xf numFmtId="0" fontId="35" fillId="2" borderId="13" xfId="798" applyFont="1" applyFill="1" applyBorder="1" applyAlignment="1">
      <alignment horizontal="center" vertical="center"/>
    </xf>
    <xf numFmtId="170" fontId="7" fillId="2" borderId="13" xfId="798" applyNumberFormat="1" applyFont="1" applyFill="1" applyBorder="1" applyAlignment="1">
      <alignment horizontal="center"/>
    </xf>
    <xf numFmtId="168" fontId="7" fillId="2" borderId="13" xfId="479" applyFont="1" applyFill="1" applyBorder="1" applyAlignment="1">
      <alignment horizontal="center"/>
    </xf>
    <xf numFmtId="168" fontId="35" fillId="2" borderId="13" xfId="479" applyFont="1" applyFill="1" applyBorder="1" applyAlignment="1">
      <alignment horizontal="center"/>
    </xf>
    <xf numFmtId="9" fontId="35" fillId="2" borderId="13" xfId="798" applyNumberFormat="1" applyFont="1" applyFill="1" applyBorder="1" applyAlignment="1">
      <alignment horizontal="center"/>
    </xf>
    <xf numFmtId="0" fontId="6" fillId="2" borderId="13" xfId="798" applyFont="1" applyFill="1" applyBorder="1" applyAlignment="1">
      <alignment horizontal="center"/>
    </xf>
    <xf numFmtId="0" fontId="61" fillId="2" borderId="13" xfId="798" applyFont="1" applyFill="1" applyBorder="1" applyAlignment="1">
      <alignment horizontal="center"/>
    </xf>
    <xf numFmtId="168" fontId="6" fillId="2" borderId="13" xfId="479" applyFont="1" applyFill="1" applyBorder="1" applyAlignment="1">
      <alignment horizontal="center"/>
    </xf>
    <xf numFmtId="168" fontId="35" fillId="31" borderId="13" xfId="479" applyFont="1" applyFill="1" applyBorder="1" applyAlignment="1">
      <alignment horizontal="center"/>
    </xf>
    <xf numFmtId="0" fontId="7" fillId="0" borderId="3" xfId="701" applyFont="1" applyFill="1" applyBorder="1" applyAlignment="1">
      <alignment horizontal="center" vertical="center" wrapText="1"/>
    </xf>
    <xf numFmtId="0" fontId="7" fillId="0" borderId="5" xfId="701" applyFont="1" applyFill="1" applyBorder="1" applyAlignment="1">
      <alignment horizontal="center" vertical="center" wrapText="1"/>
    </xf>
    <xf numFmtId="168" fontId="7" fillId="0" borderId="5" xfId="479" applyFont="1" applyFill="1" applyBorder="1" applyAlignment="1">
      <alignment horizontal="center" vertical="center" wrapText="1"/>
    </xf>
    <xf numFmtId="168" fontId="7" fillId="0" borderId="3" xfId="479" applyFont="1" applyFill="1" applyBorder="1" applyAlignment="1">
      <alignment horizontal="center" vertical="center" wrapText="1"/>
    </xf>
    <xf numFmtId="0" fontId="33" fillId="0" borderId="13" xfId="657" applyFont="1" applyFill="1" applyBorder="1" applyAlignment="1">
      <alignment horizontal="center"/>
    </xf>
    <xf numFmtId="0" fontId="33" fillId="0" borderId="13" xfId="657" applyFont="1" applyFill="1" applyBorder="1" applyAlignment="1">
      <alignment horizontal="center" vertical="center" wrapText="1"/>
    </xf>
    <xf numFmtId="170" fontId="33" fillId="0" borderId="13" xfId="657" applyNumberFormat="1" applyFont="1" applyFill="1" applyBorder="1" applyAlignment="1">
      <alignment horizontal="center" vertical="center"/>
    </xf>
    <xf numFmtId="170" fontId="33" fillId="0" borderId="13" xfId="657" applyNumberFormat="1" applyFont="1" applyFill="1" applyBorder="1" applyAlignment="1">
      <alignment horizontal="center"/>
    </xf>
    <xf numFmtId="170" fontId="33" fillId="0" borderId="13" xfId="657" applyNumberFormat="1" applyFont="1" applyFill="1" applyBorder="1" applyAlignment="1">
      <alignment vertical="center"/>
    </xf>
    <xf numFmtId="2" fontId="33" fillId="0" borderId="13" xfId="657" applyNumberFormat="1" applyFont="1" applyFill="1" applyBorder="1" applyAlignment="1">
      <alignment horizontal="center" vertical="center"/>
    </xf>
    <xf numFmtId="0" fontId="62" fillId="0" borderId="13" xfId="657" applyFont="1" applyBorder="1" applyAlignment="1">
      <alignment horizontal="center" vertical="center"/>
    </xf>
    <xf numFmtId="0" fontId="64" fillId="0" borderId="13" xfId="657" applyFont="1" applyBorder="1" applyAlignment="1">
      <alignment horizontal="center" vertical="center"/>
    </xf>
    <xf numFmtId="0" fontId="37" fillId="0" borderId="13" xfId="657" applyFont="1" applyBorder="1" applyAlignment="1">
      <alignment horizontal="center" vertical="center"/>
    </xf>
    <xf numFmtId="0" fontId="33" fillId="0" borderId="13" xfId="657" applyFont="1" applyBorder="1" applyAlignment="1">
      <alignment horizontal="center" vertical="center"/>
    </xf>
    <xf numFmtId="9" fontId="37" fillId="0" borderId="13" xfId="19" applyFont="1" applyBorder="1" applyAlignment="1"/>
    <xf numFmtId="0" fontId="67" fillId="0" borderId="13" xfId="949" applyFont="1" applyFill="1" applyBorder="1" applyAlignment="1">
      <alignment horizontal="center" vertical="center" wrapText="1"/>
    </xf>
    <xf numFmtId="0" fontId="35" fillId="0" borderId="13" xfId="13" applyFont="1" applyBorder="1" applyAlignment="1">
      <alignment horizontal="center" vertical="center" wrapText="1"/>
    </xf>
    <xf numFmtId="170" fontId="35" fillId="0" borderId="13" xfId="13" applyNumberFormat="1" applyFont="1" applyBorder="1" applyAlignment="1">
      <alignment horizontal="center" vertical="center" wrapText="1"/>
    </xf>
    <xf numFmtId="2" fontId="35" fillId="0" borderId="13" xfId="13" applyNumberFormat="1" applyFont="1" applyBorder="1" applyAlignment="1">
      <alignment horizontal="center" vertical="center" wrapText="1"/>
    </xf>
    <xf numFmtId="0" fontId="35" fillId="0" borderId="13" xfId="10" applyFont="1" applyBorder="1" applyAlignment="1">
      <alignment horizontal="center" vertical="center"/>
    </xf>
    <xf numFmtId="0" fontId="85" fillId="0" borderId="13" xfId="10" applyFont="1" applyBorder="1" applyAlignment="1">
      <alignment horizontal="center" vertical="center"/>
    </xf>
    <xf numFmtId="0" fontId="35" fillId="0" borderId="13" xfId="20" applyFont="1" applyBorder="1" applyAlignment="1">
      <alignment horizontal="center" vertical="center" wrapText="1"/>
    </xf>
    <xf numFmtId="170" fontId="35" fillId="0" borderId="13" xfId="10" applyNumberFormat="1" applyFont="1" applyBorder="1" applyAlignment="1">
      <alignment horizontal="center" vertical="center"/>
    </xf>
    <xf numFmtId="2" fontId="35" fillId="0" borderId="13" xfId="10" applyNumberFormat="1" applyFont="1" applyBorder="1" applyAlignment="1">
      <alignment horizontal="center" vertical="center"/>
    </xf>
    <xf numFmtId="0" fontId="35" fillId="0" borderId="13" xfId="701" applyFont="1" applyFill="1" applyBorder="1" applyAlignment="1">
      <alignment horizontal="left" vertical="center" wrapText="1"/>
    </xf>
    <xf numFmtId="0" fontId="7" fillId="0" borderId="3" xfId="701" applyFont="1" applyFill="1" applyBorder="1" applyAlignment="1">
      <alignment horizontal="left" vertical="center" wrapText="1"/>
    </xf>
    <xf numFmtId="168" fontId="35" fillId="0" borderId="13" xfId="479" applyFont="1" applyFill="1" applyBorder="1" applyAlignment="1">
      <alignment horizontal="center" vertical="center" wrapText="1"/>
    </xf>
    <xf numFmtId="179" fontId="37" fillId="0" borderId="13" xfId="953" applyNumberFormat="1" applyFont="1" applyBorder="1" applyAlignment="1">
      <alignment horizontal="center" vertical="center" wrapText="1"/>
    </xf>
    <xf numFmtId="0" fontId="37" fillId="0" borderId="0" xfId="954" applyNumberFormat="1" applyFont="1" applyBorder="1" applyAlignment="1">
      <alignment horizontal="center" vertical="center" wrapText="1"/>
    </xf>
    <xf numFmtId="49" fontId="37" fillId="0" borderId="0" xfId="954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7" fillId="0" borderId="0" xfId="954" applyNumberFormat="1" applyFont="1" applyBorder="1" applyAlignment="1">
      <alignment vertical="center" wrapText="1"/>
    </xf>
    <xf numFmtId="0" fontId="37" fillId="0" borderId="0" xfId="954" applyNumberFormat="1" applyFont="1" applyBorder="1" applyAlignment="1">
      <alignment horizontal="left" vertical="center"/>
    </xf>
    <xf numFmtId="0" fontId="33" fillId="0" borderId="0" xfId="954" applyFont="1" applyBorder="1" applyAlignment="1">
      <alignment vertical="center" wrapText="1"/>
    </xf>
    <xf numFmtId="2" fontId="37" fillId="0" borderId="0" xfId="954" applyNumberFormat="1" applyFont="1" applyBorder="1" applyAlignment="1">
      <alignment vertical="center" wrapText="1"/>
    </xf>
    <xf numFmtId="180" fontId="37" fillId="0" borderId="0" xfId="954" applyNumberFormat="1" applyFont="1" applyBorder="1" applyAlignment="1">
      <alignment vertical="center" wrapText="1"/>
    </xf>
    <xf numFmtId="0" fontId="37" fillId="0" borderId="13" xfId="954" applyFont="1" applyBorder="1" applyAlignment="1">
      <alignment horizontal="center" vertical="center" wrapText="1"/>
    </xf>
    <xf numFmtId="2" fontId="37" fillId="0" borderId="13" xfId="954" applyNumberFormat="1" applyFont="1" applyBorder="1" applyAlignment="1">
      <alignment horizontal="center" vertical="center" wrapText="1"/>
    </xf>
    <xf numFmtId="0" fontId="37" fillId="0" borderId="13" xfId="954" applyNumberFormat="1" applyFont="1" applyBorder="1" applyAlignment="1">
      <alignment horizontal="center" vertical="center" wrapText="1"/>
    </xf>
    <xf numFmtId="49" fontId="37" fillId="0" borderId="13" xfId="954" applyNumberFormat="1" applyFont="1" applyBorder="1" applyAlignment="1">
      <alignment horizontal="center" vertical="center" wrapText="1"/>
    </xf>
    <xf numFmtId="0" fontId="88" fillId="0" borderId="36" xfId="954" quotePrefix="1" applyFont="1" applyBorder="1" applyAlignment="1">
      <alignment horizontal="center" vertical="center" wrapText="1"/>
    </xf>
    <xf numFmtId="0" fontId="89" fillId="0" borderId="13" xfId="954" quotePrefix="1" applyFont="1" applyBorder="1" applyAlignment="1">
      <alignment horizontal="center" vertical="center" wrapText="1"/>
    </xf>
    <xf numFmtId="0" fontId="88" fillId="0" borderId="13" xfId="954" quotePrefix="1" applyFont="1" applyBorder="1" applyAlignment="1">
      <alignment horizontal="center" vertical="center" wrapText="1"/>
    </xf>
    <xf numFmtId="0" fontId="90" fillId="0" borderId="36" xfId="954" quotePrefix="1" applyFont="1" applyBorder="1" applyAlignment="1">
      <alignment horizontal="center" vertical="center" wrapText="1"/>
    </xf>
    <xf numFmtId="0" fontId="37" fillId="0" borderId="13" xfId="954" quotePrefix="1" applyFont="1" applyBorder="1" applyAlignment="1">
      <alignment horizontal="center" vertical="center" wrapText="1"/>
    </xf>
    <xf numFmtId="0" fontId="90" fillId="0" borderId="13" xfId="954" quotePrefix="1" applyFont="1" applyBorder="1" applyAlignment="1">
      <alignment horizontal="center" vertical="center" wrapText="1"/>
    </xf>
    <xf numFmtId="1" fontId="90" fillId="0" borderId="13" xfId="954" quotePrefix="1" applyNumberFormat="1" applyFont="1" applyBorder="1" applyAlignment="1">
      <alignment horizontal="center" vertical="center" wrapText="1"/>
    </xf>
    <xf numFmtId="0" fontId="90" fillId="0" borderId="37" xfId="954" quotePrefix="1" applyFont="1" applyBorder="1" applyAlignment="1">
      <alignment horizontal="center" vertical="center" wrapText="1"/>
    </xf>
    <xf numFmtId="49" fontId="65" fillId="0" borderId="13" xfId="954" applyNumberFormat="1" applyFont="1" applyFill="1" applyBorder="1" applyAlignment="1">
      <alignment horizontal="center" vertical="center" wrapText="1"/>
    </xf>
    <xf numFmtId="179" fontId="37" fillId="0" borderId="13" xfId="953" applyNumberFormat="1" applyFont="1" applyBorder="1" applyAlignment="1">
      <alignment horizontal="left" vertical="center" wrapText="1"/>
    </xf>
    <xf numFmtId="0" fontId="37" fillId="0" borderId="13" xfId="954" applyFont="1" applyFill="1" applyBorder="1" applyAlignment="1">
      <alignment horizontal="center" vertical="center" wrapText="1"/>
    </xf>
    <xf numFmtId="0" fontId="33" fillId="0" borderId="13" xfId="954" applyNumberFormat="1" applyFont="1" applyFill="1" applyBorder="1" applyAlignment="1">
      <alignment horizontal="center" vertical="center" wrapText="1"/>
    </xf>
    <xf numFmtId="2" fontId="33" fillId="0" borderId="13" xfId="954" applyNumberFormat="1" applyFont="1" applyFill="1" applyBorder="1" applyAlignment="1">
      <alignment horizontal="center" vertical="center" wrapText="1"/>
    </xf>
    <xf numFmtId="0" fontId="33" fillId="0" borderId="13" xfId="954" applyFont="1" applyFill="1" applyBorder="1" applyAlignment="1">
      <alignment horizontal="left" vertical="center" wrapText="1"/>
    </xf>
    <xf numFmtId="2" fontId="33" fillId="0" borderId="37" xfId="954" applyNumberFormat="1" applyFont="1" applyFill="1" applyBorder="1" applyAlignment="1">
      <alignment horizontal="center" vertical="center" wrapText="1"/>
    </xf>
    <xf numFmtId="49" fontId="5" fillId="0" borderId="13" xfId="954" applyNumberFormat="1" applyFont="1" applyFill="1" applyBorder="1" applyAlignment="1">
      <alignment horizontal="center" vertical="center" wrapText="1"/>
    </xf>
    <xf numFmtId="0" fontId="33" fillId="0" borderId="13" xfId="954" applyFont="1" applyBorder="1" applyAlignment="1">
      <alignment vertical="center" wrapText="1"/>
    </xf>
    <xf numFmtId="0" fontId="33" fillId="0" borderId="13" xfId="954" applyFont="1" applyBorder="1" applyAlignment="1">
      <alignment horizontal="center" vertical="center" wrapText="1"/>
    </xf>
    <xf numFmtId="0" fontId="33" fillId="2" borderId="13" xfId="954" applyFont="1" applyFill="1" applyBorder="1" applyAlignment="1">
      <alignment horizontal="center" vertical="center" wrapText="1"/>
    </xf>
    <xf numFmtId="0" fontId="5" fillId="0" borderId="13" xfId="954" applyFont="1" applyBorder="1" applyAlignment="1">
      <alignment vertical="center" wrapText="1"/>
    </xf>
    <xf numFmtId="0" fontId="33" fillId="0" borderId="13" xfId="954" applyFont="1" applyBorder="1" applyAlignment="1">
      <alignment horizontal="left" vertical="center" wrapText="1"/>
    </xf>
    <xf numFmtId="0" fontId="33" fillId="0" borderId="13" xfId="954" applyFont="1" applyFill="1" applyBorder="1" applyAlignment="1">
      <alignment horizontal="center" vertical="center" wrapText="1"/>
    </xf>
    <xf numFmtId="0" fontId="5" fillId="0" borderId="13" xfId="954" quotePrefix="1" applyFont="1" applyBorder="1" applyAlignment="1">
      <alignment horizontal="center" vertical="center" wrapText="1"/>
    </xf>
    <xf numFmtId="0" fontId="33" fillId="0" borderId="13" xfId="954" quotePrefix="1" applyFont="1" applyBorder="1" applyAlignment="1">
      <alignment horizontal="left" vertical="center" wrapText="1"/>
    </xf>
    <xf numFmtId="0" fontId="33" fillId="0" borderId="13" xfId="954" quotePrefix="1" applyFont="1" applyBorder="1" applyAlignment="1">
      <alignment horizontal="center" vertical="center" wrapText="1"/>
    </xf>
    <xf numFmtId="0" fontId="37" fillId="0" borderId="36" xfId="954" applyFont="1" applyBorder="1" applyAlignment="1">
      <alignment horizontal="center" vertical="center" wrapText="1"/>
    </xf>
    <xf numFmtId="49" fontId="91" fillId="0" borderId="13" xfId="954" applyNumberFormat="1" applyFont="1" applyFill="1" applyBorder="1" applyAlignment="1">
      <alignment horizontal="center" vertical="center" wrapText="1"/>
    </xf>
    <xf numFmtId="0" fontId="33" fillId="0" borderId="13" xfId="954" applyFont="1" applyBorder="1" applyAlignment="1">
      <alignment vertical="top" wrapText="1"/>
    </xf>
    <xf numFmtId="0" fontId="7" fillId="0" borderId="13" xfId="954" applyFont="1" applyBorder="1" applyAlignment="1">
      <alignment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70" fontId="93" fillId="0" borderId="13" xfId="0" applyNumberFormat="1" applyFont="1" applyFill="1" applyBorder="1" applyAlignment="1">
      <alignment horizontal="center" vertical="center" wrapText="1"/>
    </xf>
    <xf numFmtId="2" fontId="93" fillId="0" borderId="13" xfId="0" applyNumberFormat="1" applyFont="1" applyFill="1" applyBorder="1" applyAlignment="1">
      <alignment horizontal="center" vertical="center" wrapText="1"/>
    </xf>
    <xf numFmtId="0" fontId="94" fillId="0" borderId="13" xfId="11" applyFont="1" applyFill="1" applyBorder="1" applyAlignment="1">
      <alignment horizontal="center" vertical="center" wrapText="1"/>
    </xf>
    <xf numFmtId="2" fontId="94" fillId="0" borderId="13" xfId="0" applyNumberFormat="1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2" fontId="94" fillId="0" borderId="13" xfId="22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3" xfId="22" applyFont="1" applyFill="1" applyBorder="1" applyAlignment="1">
      <alignment horizontal="center" vertical="center"/>
    </xf>
    <xf numFmtId="170" fontId="94" fillId="0" borderId="13" xfId="0" applyNumberFormat="1" applyFont="1" applyFill="1" applyBorder="1" applyAlignment="1">
      <alignment horizontal="center" vertical="center"/>
    </xf>
    <xf numFmtId="2" fontId="94" fillId="0" borderId="13" xfId="11" applyNumberFormat="1" applyFont="1" applyFill="1" applyBorder="1" applyAlignment="1">
      <alignment horizontal="center" vertical="center"/>
    </xf>
    <xf numFmtId="2" fontId="94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171" fontId="94" fillId="0" borderId="13" xfId="0" applyNumberFormat="1" applyFont="1" applyFill="1" applyBorder="1" applyAlignment="1">
      <alignment horizontal="center" vertical="center"/>
    </xf>
    <xf numFmtId="0" fontId="94" fillId="0" borderId="13" xfId="11" applyFont="1" applyFill="1" applyBorder="1" applyAlignment="1">
      <alignment horizontal="center" vertical="center"/>
    </xf>
    <xf numFmtId="169" fontId="94" fillId="0" borderId="13" xfId="22" applyNumberFormat="1" applyFont="1" applyFill="1" applyBorder="1" applyAlignment="1">
      <alignment horizontal="center" vertical="center"/>
    </xf>
    <xf numFmtId="0" fontId="5" fillId="0" borderId="13" xfId="954" applyFont="1" applyFill="1" applyBorder="1" applyAlignment="1">
      <alignment horizontal="center" vertical="center" wrapText="1"/>
    </xf>
    <xf numFmtId="0" fontId="93" fillId="0" borderId="13" xfId="954" applyFont="1" applyFill="1" applyBorder="1" applyAlignment="1">
      <alignment horizontal="center" vertical="center" wrapText="1"/>
    </xf>
    <xf numFmtId="171" fontId="93" fillId="0" borderId="13" xfId="954" applyNumberFormat="1" applyFont="1" applyFill="1" applyBorder="1" applyAlignment="1">
      <alignment horizontal="center" vertical="center" wrapText="1"/>
    </xf>
    <xf numFmtId="0" fontId="94" fillId="0" borderId="13" xfId="954" applyNumberFormat="1" applyFont="1" applyFill="1" applyBorder="1" applyAlignment="1">
      <alignment horizontal="center" vertical="center" wrapText="1"/>
    </xf>
    <xf numFmtId="2" fontId="94" fillId="0" borderId="13" xfId="954" applyNumberFormat="1" applyFont="1" applyFill="1" applyBorder="1" applyAlignment="1">
      <alignment horizontal="center" vertical="center" wrapText="1"/>
    </xf>
    <xf numFmtId="0" fontId="94" fillId="0" borderId="13" xfId="954" applyFont="1" applyFill="1" applyBorder="1" applyAlignment="1">
      <alignment horizontal="left" vertical="center" wrapText="1"/>
    </xf>
    <xf numFmtId="0" fontId="95" fillId="0" borderId="13" xfId="954" applyFont="1" applyFill="1" applyBorder="1" applyAlignment="1">
      <alignment horizontal="left" vertical="center" wrapText="1"/>
    </xf>
    <xf numFmtId="2" fontId="94" fillId="0" borderId="37" xfId="954" applyNumberFormat="1" applyFont="1" applyFill="1" applyBorder="1" applyAlignment="1">
      <alignment horizontal="center" vertical="center" wrapText="1"/>
    </xf>
    <xf numFmtId="0" fontId="94" fillId="2" borderId="13" xfId="954" applyFont="1" applyFill="1" applyBorder="1" applyAlignment="1">
      <alignment horizontal="center" vertical="center" wrapText="1"/>
    </xf>
    <xf numFmtId="0" fontId="94" fillId="0" borderId="13" xfId="954" applyFont="1" applyFill="1" applyBorder="1" applyAlignment="1">
      <alignment horizontal="center" vertical="center" wrapText="1"/>
    </xf>
    <xf numFmtId="0" fontId="94" fillId="0" borderId="13" xfId="954" quotePrefix="1" applyFont="1" applyBorder="1" applyAlignment="1">
      <alignment horizontal="center" vertical="center" wrapText="1"/>
    </xf>
    <xf numFmtId="2" fontId="94" fillId="0" borderId="13" xfId="954" quotePrefix="1" applyNumberFormat="1" applyFont="1" applyBorder="1" applyAlignment="1">
      <alignment horizontal="center" vertical="center" wrapText="1"/>
    </xf>
    <xf numFmtId="0" fontId="93" fillId="0" borderId="0" xfId="954" applyNumberFormat="1" applyFont="1" applyFill="1" applyBorder="1" applyAlignment="1">
      <alignment horizontal="center" vertical="center" wrapText="1"/>
    </xf>
    <xf numFmtId="171" fontId="96" fillId="0" borderId="13" xfId="954" applyNumberFormat="1" applyFont="1" applyFill="1" applyBorder="1" applyAlignment="1">
      <alignment horizontal="center" vertical="center" wrapText="1"/>
    </xf>
    <xf numFmtId="0" fontId="97" fillId="0" borderId="36" xfId="954" quotePrefix="1" applyFont="1" applyBorder="1" applyAlignment="1">
      <alignment horizontal="center" vertical="center" wrapText="1"/>
    </xf>
    <xf numFmtId="0" fontId="35" fillId="0" borderId="36" xfId="954" applyFont="1" applyBorder="1" applyAlignment="1">
      <alignment horizontal="center" vertical="center" wrapText="1"/>
    </xf>
    <xf numFmtId="0" fontId="7" fillId="0" borderId="36" xfId="954" applyFont="1" applyBorder="1" applyAlignment="1">
      <alignment horizontal="center" vertical="center" wrapText="1"/>
    </xf>
    <xf numFmtId="0" fontId="98" fillId="0" borderId="36" xfId="954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2" fontId="96" fillId="0" borderId="13" xfId="0" applyNumberFormat="1" applyFont="1" applyFill="1" applyBorder="1" applyAlignment="1">
      <alignment horizontal="center" vertical="center" wrapText="1"/>
    </xf>
    <xf numFmtId="0" fontId="8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80" fillId="0" borderId="13" xfId="0" applyNumberFormat="1" applyFont="1" applyFill="1" applyBorder="1" applyAlignment="1" applyProtection="1">
      <alignment vertical="center" wrapText="1"/>
      <protection hidden="1"/>
    </xf>
    <xf numFmtId="0" fontId="33" fillId="0" borderId="13" xfId="659" applyFont="1" applyFill="1" applyBorder="1" applyAlignment="1" applyProtection="1">
      <alignment horizontal="left" vertical="center" wrapText="1"/>
    </xf>
    <xf numFmtId="2" fontId="8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49" fontId="4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30" borderId="13" xfId="798" applyFont="1" applyFill="1" applyBorder="1" applyAlignment="1">
      <alignment horizontal="center"/>
    </xf>
    <xf numFmtId="0" fontId="37" fillId="30" borderId="13" xfId="798" applyFont="1" applyFill="1" applyBorder="1" applyAlignment="1">
      <alignment horizontal="center" wrapText="1"/>
    </xf>
    <xf numFmtId="0" fontId="37" fillId="30" borderId="13" xfId="798" applyFont="1" applyFill="1" applyBorder="1" applyAlignment="1">
      <alignment horizontal="left" vertical="center" wrapText="1"/>
    </xf>
    <xf numFmtId="0" fontId="33" fillId="30" borderId="13" xfId="798" applyFont="1" applyFill="1" applyBorder="1" applyAlignment="1">
      <alignment horizontal="center"/>
    </xf>
    <xf numFmtId="170" fontId="94" fillId="30" borderId="13" xfId="798" applyNumberFormat="1" applyFont="1" applyFill="1" applyBorder="1" applyAlignment="1">
      <alignment horizontal="center" vertical="center"/>
    </xf>
    <xf numFmtId="171" fontId="94" fillId="30" borderId="13" xfId="798" applyNumberFormat="1" applyFont="1" applyFill="1" applyBorder="1" applyAlignment="1">
      <alignment horizontal="center" vertical="center"/>
    </xf>
    <xf numFmtId="2" fontId="93" fillId="30" borderId="13" xfId="798" applyNumberFormat="1" applyFont="1" applyFill="1" applyBorder="1" applyAlignment="1">
      <alignment horizontal="center" vertical="center"/>
    </xf>
    <xf numFmtId="2" fontId="94" fillId="30" borderId="13" xfId="798" applyNumberFormat="1" applyFont="1" applyFill="1" applyBorder="1" applyAlignment="1">
      <alignment horizontal="center" vertical="center"/>
    </xf>
    <xf numFmtId="9" fontId="37" fillId="0" borderId="13" xfId="954" applyNumberFormat="1" applyFont="1" applyFill="1" applyBorder="1" applyAlignment="1">
      <alignment horizontal="center" vertical="center" wrapText="1"/>
    </xf>
    <xf numFmtId="0" fontId="33" fillId="0" borderId="36" xfId="954" applyFont="1" applyFill="1" applyBorder="1" applyAlignment="1">
      <alignment horizontal="center" vertical="center" wrapText="1"/>
    </xf>
    <xf numFmtId="0" fontId="37" fillId="0" borderId="13" xfId="954" applyFont="1" applyFill="1" applyBorder="1" applyAlignment="1">
      <alignment horizontal="left" vertical="center" wrapText="1"/>
    </xf>
    <xf numFmtId="4" fontId="37" fillId="0" borderId="13" xfId="954" applyNumberFormat="1" applyFont="1" applyFill="1" applyBorder="1" applyAlignment="1">
      <alignment horizontal="center" vertical="center" wrapText="1"/>
    </xf>
    <xf numFmtId="4" fontId="37" fillId="0" borderId="37" xfId="954" applyNumberFormat="1" applyFont="1" applyFill="1" applyBorder="1" applyAlignment="1">
      <alignment horizontal="center" vertical="center" wrapText="1"/>
    </xf>
    <xf numFmtId="4" fontId="33" fillId="0" borderId="13" xfId="954" applyNumberFormat="1" applyFont="1" applyFill="1" applyBorder="1" applyAlignment="1">
      <alignment vertical="center" wrapText="1"/>
    </xf>
    <xf numFmtId="0" fontId="33" fillId="0" borderId="13" xfId="954" applyFont="1" applyFill="1" applyBorder="1" applyAlignment="1">
      <alignment vertical="center" wrapText="1"/>
    </xf>
    <xf numFmtId="4" fontId="33" fillId="0" borderId="13" xfId="954" applyNumberFormat="1" applyFont="1" applyFill="1" applyBorder="1" applyAlignment="1">
      <alignment horizontal="center" vertical="center" wrapText="1"/>
    </xf>
    <xf numFmtId="4" fontId="33" fillId="0" borderId="37" xfId="954" applyNumberFormat="1" applyFont="1" applyFill="1" applyBorder="1" applyAlignment="1">
      <alignment horizontal="center" vertical="center" wrapText="1"/>
    </xf>
    <xf numFmtId="4" fontId="37" fillId="30" borderId="37" xfId="954" applyNumberFormat="1" applyFont="1" applyFill="1" applyBorder="1" applyAlignment="1">
      <alignment horizontal="center" vertical="center" wrapText="1"/>
    </xf>
    <xf numFmtId="0" fontId="61" fillId="0" borderId="13" xfId="620" applyFont="1" applyBorder="1"/>
    <xf numFmtId="0" fontId="6" fillId="0" borderId="13" xfId="657" applyFont="1" applyBorder="1"/>
    <xf numFmtId="168" fontId="37" fillId="30" borderId="13" xfId="657" applyNumberFormat="1" applyFont="1" applyFill="1" applyBorder="1"/>
    <xf numFmtId="0" fontId="6" fillId="0" borderId="0" xfId="657" applyFont="1" applyAlignment="1">
      <alignment horizontal="center"/>
    </xf>
    <xf numFmtId="0" fontId="6" fillId="0" borderId="0" xfId="657" applyFont="1" applyAlignment="1">
      <alignment horizontal="center"/>
    </xf>
    <xf numFmtId="0" fontId="61" fillId="0" borderId="0" xfId="657" applyFont="1" applyAlignment="1">
      <alignment horizontal="center"/>
    </xf>
    <xf numFmtId="0" fontId="61" fillId="0" borderId="3" xfId="657" applyFont="1" applyBorder="1" applyAlignment="1">
      <alignment horizontal="center" vertical="center"/>
    </xf>
    <xf numFmtId="0" fontId="61" fillId="0" borderId="9" xfId="657" applyFont="1" applyBorder="1" applyAlignment="1">
      <alignment horizontal="center" vertical="center"/>
    </xf>
    <xf numFmtId="0" fontId="61" fillId="0" borderId="0" xfId="798" applyFont="1" applyAlignment="1">
      <alignment horizontal="center" vertical="center"/>
    </xf>
    <xf numFmtId="0" fontId="61" fillId="0" borderId="0" xfId="798" applyFont="1" applyAlignment="1">
      <alignment horizontal="center" vertical="center" wrapText="1"/>
    </xf>
    <xf numFmtId="0" fontId="65" fillId="0" borderId="3" xfId="657" applyFont="1" applyBorder="1" applyAlignment="1">
      <alignment horizontal="center" vertical="center" wrapText="1"/>
    </xf>
    <xf numFmtId="0" fontId="65" fillId="0" borderId="9" xfId="657" applyFont="1" applyBorder="1" applyAlignment="1">
      <alignment horizontal="center" vertical="center" wrapText="1"/>
    </xf>
    <xf numFmtId="0" fontId="37" fillId="0" borderId="3" xfId="657" applyFont="1" applyBorder="1" applyAlignment="1">
      <alignment horizontal="center" vertical="center" wrapText="1"/>
    </xf>
    <xf numFmtId="0" fontId="37" fillId="0" borderId="9" xfId="657" applyFont="1" applyBorder="1" applyAlignment="1">
      <alignment horizontal="center" vertical="center" wrapText="1"/>
    </xf>
    <xf numFmtId="0" fontId="37" fillId="0" borderId="12" xfId="657" applyFont="1" applyBorder="1" applyAlignment="1">
      <alignment horizontal="center"/>
    </xf>
    <xf numFmtId="0" fontId="37" fillId="0" borderId="14" xfId="657" applyFont="1" applyBorder="1" applyAlignment="1">
      <alignment horizontal="center"/>
    </xf>
    <xf numFmtId="0" fontId="37" fillId="0" borderId="15" xfId="657" applyFont="1" applyBorder="1" applyAlignment="1">
      <alignment horizontal="center"/>
    </xf>
    <xf numFmtId="0" fontId="34" fillId="0" borderId="0" xfId="657" applyFont="1" applyAlignment="1">
      <alignment horizontal="center"/>
    </xf>
    <xf numFmtId="0" fontId="34" fillId="0" borderId="0" xfId="821" applyFont="1" applyAlignment="1">
      <alignment horizontal="center"/>
    </xf>
    <xf numFmtId="0" fontId="6" fillId="0" borderId="0" xfId="821" applyFont="1" applyAlignment="1">
      <alignment horizontal="center"/>
    </xf>
    <xf numFmtId="0" fontId="6" fillId="27" borderId="0" xfId="798" applyFont="1" applyFill="1" applyAlignment="1">
      <alignment horizontal="center" vertical="center"/>
    </xf>
    <xf numFmtId="0" fontId="34" fillId="27" borderId="0" xfId="798" applyFont="1" applyFill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34" fillId="0" borderId="0" xfId="821" applyFont="1" applyAlignment="1">
      <alignment horizontal="center" vertical="center"/>
    </xf>
    <xf numFmtId="0" fontId="6" fillId="0" borderId="0" xfId="821" applyFont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49" fontId="67" fillId="0" borderId="3" xfId="0" applyNumberFormat="1" applyFont="1" applyBorder="1" applyAlignment="1">
      <alignment horizontal="center" vertical="center" wrapText="1"/>
    </xf>
    <xf numFmtId="49" fontId="67" fillId="0" borderId="5" xfId="0" applyNumberFormat="1" applyFont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0" fontId="61" fillId="30" borderId="13" xfId="798" applyFont="1" applyFill="1" applyBorder="1" applyAlignment="1">
      <alignment horizontal="center" vertical="center"/>
    </xf>
    <xf numFmtId="0" fontId="61" fillId="0" borderId="3" xfId="0" applyFont="1" applyFill="1" applyBorder="1" applyAlignment="1" applyProtection="1">
      <alignment horizontal="center" vertical="center" wrapText="1"/>
    </xf>
    <xf numFmtId="0" fontId="61" fillId="0" borderId="9" xfId="0" applyFont="1" applyFill="1" applyBorder="1" applyAlignment="1" applyProtection="1">
      <alignment horizontal="center" vertical="center" wrapText="1"/>
    </xf>
    <xf numFmtId="0" fontId="74" fillId="0" borderId="3" xfId="0" quotePrefix="1" applyFont="1" applyFill="1" applyBorder="1" applyAlignment="1" applyProtection="1">
      <alignment horizontal="center" vertical="center" wrapText="1"/>
    </xf>
    <xf numFmtId="0" fontId="74" fillId="0" borderId="9" xfId="0" quotePrefix="1" applyFont="1" applyFill="1" applyBorder="1" applyAlignment="1" applyProtection="1">
      <alignment horizontal="center" vertical="center" wrapText="1"/>
    </xf>
    <xf numFmtId="0" fontId="35" fillId="0" borderId="3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49" fontId="35" fillId="0" borderId="3" xfId="0" applyNumberFormat="1" applyFont="1" applyFill="1" applyBorder="1" applyAlignment="1" applyProtection="1">
      <alignment horizontal="center" vertical="center" wrapText="1"/>
    </xf>
    <xf numFmtId="49" fontId="35" fillId="0" borderId="9" xfId="0" applyNumberFormat="1" applyFont="1" applyFill="1" applyBorder="1" applyAlignment="1" applyProtection="1">
      <alignment horizontal="center" vertical="center" wrapText="1"/>
    </xf>
    <xf numFmtId="0" fontId="61" fillId="30" borderId="12" xfId="798" applyFont="1" applyFill="1" applyBorder="1" applyAlignment="1">
      <alignment horizontal="center" vertical="center" wrapText="1"/>
    </xf>
    <xf numFmtId="0" fontId="73" fillId="30" borderId="14" xfId="0" applyFont="1" applyFill="1" applyBorder="1" applyAlignment="1">
      <alignment horizontal="center" vertical="center" wrapText="1"/>
    </xf>
    <xf numFmtId="0" fontId="73" fillId="30" borderId="15" xfId="0" applyFont="1" applyFill="1" applyBorder="1" applyAlignment="1">
      <alignment horizontal="center" vertical="center" wrapText="1"/>
    </xf>
    <xf numFmtId="0" fontId="37" fillId="0" borderId="3" xfId="16" applyFont="1" applyFill="1" applyBorder="1" applyAlignment="1">
      <alignment horizontal="center" vertical="center"/>
    </xf>
    <xf numFmtId="0" fontId="37" fillId="0" borderId="5" xfId="16" applyFont="1" applyFill="1" applyBorder="1" applyAlignment="1">
      <alignment horizontal="center" vertical="center"/>
    </xf>
    <xf numFmtId="0" fontId="37" fillId="0" borderId="9" xfId="16" applyFont="1" applyFill="1" applyBorder="1" applyAlignment="1">
      <alignment horizontal="center" vertical="center"/>
    </xf>
    <xf numFmtId="49" fontId="35" fillId="2" borderId="3" xfId="0" applyNumberFormat="1" applyFont="1" applyFill="1" applyBorder="1" applyAlignment="1">
      <alignment horizontal="center" vertical="center" wrapText="1"/>
    </xf>
    <xf numFmtId="49" fontId="35" fillId="2" borderId="5" xfId="0" applyNumberFormat="1" applyFont="1" applyFill="1" applyBorder="1" applyAlignment="1">
      <alignment horizontal="center" vertical="center" wrapText="1"/>
    </xf>
    <xf numFmtId="49" fontId="35" fillId="2" borderId="9" xfId="0" applyNumberFormat="1" applyFont="1" applyFill="1" applyBorder="1" applyAlignment="1">
      <alignment horizontal="center" vertical="center" wrapText="1"/>
    </xf>
    <xf numFmtId="0" fontId="34" fillId="2" borderId="0" xfId="798" applyFont="1" applyFill="1" applyAlignment="1">
      <alignment horizontal="center"/>
    </xf>
    <xf numFmtId="0" fontId="6" fillId="2" borderId="0" xfId="798" applyFont="1" applyFill="1" applyAlignment="1">
      <alignment horizontal="center"/>
    </xf>
    <xf numFmtId="0" fontId="35" fillId="2" borderId="3" xfId="16" applyFont="1" applyFill="1" applyBorder="1" applyAlignment="1">
      <alignment horizontal="center" vertical="center" wrapText="1"/>
    </xf>
    <xf numFmtId="0" fontId="35" fillId="2" borderId="5" xfId="16" applyFont="1" applyFill="1" applyBorder="1" applyAlignment="1">
      <alignment horizontal="center" vertical="center" wrapText="1"/>
    </xf>
    <xf numFmtId="0" fontId="35" fillId="2" borderId="9" xfId="16" applyFont="1" applyFill="1" applyBorder="1" applyAlignment="1">
      <alignment horizontal="center" vertical="center" wrapText="1"/>
    </xf>
    <xf numFmtId="0" fontId="35" fillId="2" borderId="2" xfId="16" applyFont="1" applyFill="1" applyBorder="1" applyAlignment="1">
      <alignment horizontal="center" vertical="center"/>
    </xf>
    <xf numFmtId="0" fontId="35" fillId="2" borderId="7" xfId="16" applyFont="1" applyFill="1" applyBorder="1" applyAlignment="1">
      <alignment horizontal="center" vertical="center"/>
    </xf>
    <xf numFmtId="0" fontId="35" fillId="2" borderId="10" xfId="16" applyFont="1" applyFill="1" applyBorder="1" applyAlignment="1">
      <alignment horizontal="center" vertical="center"/>
    </xf>
    <xf numFmtId="0" fontId="35" fillId="2" borderId="11" xfId="16" applyFont="1" applyFill="1" applyBorder="1" applyAlignment="1">
      <alignment horizontal="center" vertical="center"/>
    </xf>
    <xf numFmtId="0" fontId="35" fillId="2" borderId="3" xfId="16" applyFont="1" applyFill="1" applyBorder="1" applyAlignment="1">
      <alignment horizontal="center" vertical="center"/>
    </xf>
    <xf numFmtId="0" fontId="35" fillId="2" borderId="9" xfId="16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49" fontId="67" fillId="0" borderId="3" xfId="0" applyNumberFormat="1" applyFont="1" applyFill="1" applyBorder="1" applyAlignment="1">
      <alignment horizontal="center" vertical="center" wrapText="1"/>
    </xf>
    <xf numFmtId="49" fontId="67" fillId="0" borderId="5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74" fillId="0" borderId="5" xfId="0" quotePrefix="1" applyFont="1" applyFill="1" applyBorder="1" applyAlignment="1" applyProtection="1">
      <alignment horizontal="center" vertical="center" wrapText="1"/>
    </xf>
    <xf numFmtId="0" fontId="67" fillId="2" borderId="3" xfId="0" applyFont="1" applyFill="1" applyBorder="1" applyAlignment="1">
      <alignment horizontal="center" vertical="center"/>
    </xf>
    <xf numFmtId="0" fontId="67" fillId="2" borderId="5" xfId="0" applyFont="1" applyFill="1" applyBorder="1" applyAlignment="1">
      <alignment horizontal="center" vertical="center"/>
    </xf>
    <xf numFmtId="0" fontId="67" fillId="2" borderId="9" xfId="0" applyFont="1" applyFill="1" applyBorder="1" applyAlignment="1">
      <alignment horizontal="center" vertical="center"/>
    </xf>
    <xf numFmtId="49" fontId="67" fillId="2" borderId="3" xfId="0" applyNumberFormat="1" applyFont="1" applyFill="1" applyBorder="1" applyAlignment="1">
      <alignment horizontal="center" vertical="center" wrapText="1"/>
    </xf>
    <xf numFmtId="49" fontId="67" fillId="2" borderId="5" xfId="0" applyNumberFormat="1" applyFont="1" applyFill="1" applyBorder="1" applyAlignment="1">
      <alignment horizontal="center" vertical="center" wrapText="1"/>
    </xf>
    <xf numFmtId="49" fontId="67" fillId="2" borderId="9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0" borderId="3" xfId="16" applyFont="1" applyFill="1" applyBorder="1" applyAlignment="1">
      <alignment horizontal="center" vertical="center"/>
    </xf>
    <xf numFmtId="0" fontId="35" fillId="0" borderId="5" xfId="16" applyFont="1" applyFill="1" applyBorder="1" applyAlignment="1">
      <alignment horizontal="center" vertical="center"/>
    </xf>
    <xf numFmtId="0" fontId="35" fillId="0" borderId="9" xfId="16" applyFont="1" applyFill="1" applyBorder="1" applyAlignment="1">
      <alignment horizontal="center" vertical="center"/>
    </xf>
    <xf numFmtId="49" fontId="35" fillId="0" borderId="3" xfId="16" applyNumberFormat="1" applyFont="1" applyFill="1" applyBorder="1" applyAlignment="1">
      <alignment horizontal="center" vertical="center"/>
    </xf>
    <xf numFmtId="49" fontId="35" fillId="0" borderId="5" xfId="16" applyNumberFormat="1" applyFont="1" applyFill="1" applyBorder="1" applyAlignment="1">
      <alignment horizontal="center" vertical="center"/>
    </xf>
    <xf numFmtId="49" fontId="35" fillId="0" borderId="9" xfId="16" applyNumberFormat="1" applyFont="1" applyFill="1" applyBorder="1" applyAlignment="1">
      <alignment horizontal="center" vertical="center"/>
    </xf>
    <xf numFmtId="0" fontId="35" fillId="0" borderId="3" xfId="832" applyFont="1" applyFill="1" applyBorder="1" applyAlignment="1">
      <alignment horizontal="center" vertical="center"/>
    </xf>
    <xf numFmtId="0" fontId="35" fillId="0" borderId="5" xfId="832" applyFont="1" applyFill="1" applyBorder="1" applyAlignment="1">
      <alignment horizontal="center" vertical="center"/>
    </xf>
    <xf numFmtId="0" fontId="35" fillId="0" borderId="9" xfId="832" applyFont="1" applyFill="1" applyBorder="1" applyAlignment="1">
      <alignment horizontal="center" vertical="center"/>
    </xf>
    <xf numFmtId="49" fontId="35" fillId="0" borderId="3" xfId="832" applyNumberFormat="1" applyFont="1" applyFill="1" applyBorder="1" applyAlignment="1">
      <alignment horizontal="center" vertical="center"/>
    </xf>
    <xf numFmtId="49" fontId="35" fillId="0" borderId="5" xfId="832" applyNumberFormat="1" applyFont="1" applyFill="1" applyBorder="1" applyAlignment="1">
      <alignment horizontal="center" vertical="center"/>
    </xf>
    <xf numFmtId="49" fontId="35" fillId="0" borderId="9" xfId="832" applyNumberFormat="1" applyFont="1" applyFill="1" applyBorder="1" applyAlignment="1">
      <alignment horizontal="center" vertical="center"/>
    </xf>
    <xf numFmtId="0" fontId="35" fillId="27" borderId="30" xfId="18" applyFont="1" applyFill="1" applyBorder="1" applyAlignment="1">
      <alignment horizontal="center" vertical="center" wrapText="1"/>
    </xf>
    <xf numFmtId="0" fontId="35" fillId="27" borderId="5" xfId="18" applyFont="1" applyFill="1" applyBorder="1" applyAlignment="1">
      <alignment horizontal="center" vertical="center" wrapText="1"/>
    </xf>
    <xf numFmtId="0" fontId="35" fillId="27" borderId="9" xfId="18" applyFont="1" applyFill="1" applyBorder="1" applyAlignment="1">
      <alignment horizontal="center" vertical="center" wrapText="1"/>
    </xf>
    <xf numFmtId="2" fontId="37" fillId="0" borderId="35" xfId="954" applyNumberFormat="1" applyFont="1" applyBorder="1" applyAlignment="1">
      <alignment horizontal="center" vertical="center" wrapText="1"/>
    </xf>
    <xf numFmtId="2" fontId="37" fillId="0" borderId="37" xfId="954" applyNumberFormat="1" applyFont="1" applyBorder="1" applyAlignment="1">
      <alignment horizontal="center" vertical="center" wrapText="1"/>
    </xf>
    <xf numFmtId="0" fontId="37" fillId="0" borderId="0" xfId="954" applyNumberFormat="1" applyFont="1" applyBorder="1" applyAlignment="1">
      <alignment horizontal="right" vertical="center" wrapText="1"/>
    </xf>
    <xf numFmtId="0" fontId="33" fillId="0" borderId="0" xfId="954" applyFont="1" applyBorder="1" applyAlignment="1">
      <alignment vertical="center" wrapText="1"/>
    </xf>
    <xf numFmtId="0" fontId="87" fillId="0" borderId="31" xfId="954" applyFont="1" applyBorder="1" applyAlignment="1">
      <alignment horizontal="center" vertical="center" wrapText="1"/>
    </xf>
    <xf numFmtId="0" fontId="87" fillId="0" borderId="36" xfId="954" applyFont="1" applyBorder="1" applyAlignment="1">
      <alignment horizontal="center" vertical="center" wrapText="1"/>
    </xf>
    <xf numFmtId="0" fontId="65" fillId="0" borderId="32" xfId="954" applyFont="1" applyBorder="1" applyAlignment="1">
      <alignment horizontal="center" vertical="center" wrapText="1"/>
    </xf>
    <xf numFmtId="0" fontId="65" fillId="0" borderId="13" xfId="954" applyFont="1" applyBorder="1" applyAlignment="1">
      <alignment horizontal="center" vertical="center" wrapText="1"/>
    </xf>
    <xf numFmtId="0" fontId="37" fillId="0" borderId="32" xfId="954" applyFont="1" applyBorder="1" applyAlignment="1">
      <alignment horizontal="center" vertical="center" wrapText="1"/>
    </xf>
    <xf numFmtId="0" fontId="37" fillId="0" borderId="13" xfId="954" applyFont="1" applyBorder="1" applyAlignment="1">
      <alignment horizontal="center" vertical="center" wrapText="1"/>
    </xf>
    <xf numFmtId="0" fontId="37" fillId="0" borderId="33" xfId="954" applyFont="1" applyBorder="1" applyAlignment="1">
      <alignment horizontal="center" vertical="center" wrapText="1"/>
    </xf>
    <xf numFmtId="0" fontId="37" fillId="0" borderId="34" xfId="954" applyFont="1" applyBorder="1" applyAlignment="1">
      <alignment horizontal="center" vertical="center" wrapText="1"/>
    </xf>
    <xf numFmtId="0" fontId="37" fillId="0" borderId="33" xfId="954" applyNumberFormat="1" applyFont="1" applyBorder="1" applyAlignment="1">
      <alignment horizontal="center" vertical="center" wrapText="1"/>
    </xf>
    <xf numFmtId="0" fontId="37" fillId="0" borderId="34" xfId="954" applyNumberFormat="1" applyFont="1" applyBorder="1" applyAlignment="1">
      <alignment horizontal="center" vertical="center" wrapText="1"/>
    </xf>
    <xf numFmtId="0" fontId="37" fillId="0" borderId="32" xfId="954" applyNumberFormat="1" applyFont="1" applyBorder="1" applyAlignment="1">
      <alignment horizontal="center" vertical="center" wrapText="1"/>
    </xf>
    <xf numFmtId="0" fontId="33" fillId="0" borderId="3" xfId="657" applyFont="1" applyBorder="1" applyAlignment="1">
      <alignment horizontal="center" vertical="center" wrapText="1"/>
    </xf>
    <xf numFmtId="0" fontId="33" fillId="0" borderId="9" xfId="657" applyFont="1" applyBorder="1" applyAlignment="1">
      <alignment horizontal="center" vertical="center" wrapText="1"/>
    </xf>
    <xf numFmtId="0" fontId="33" fillId="0" borderId="3" xfId="657" applyFont="1" applyBorder="1" applyAlignment="1">
      <alignment horizontal="center" vertical="center"/>
    </xf>
    <xf numFmtId="0" fontId="33" fillId="0" borderId="9" xfId="657" applyFont="1" applyBorder="1" applyAlignment="1">
      <alignment horizontal="center" vertical="center"/>
    </xf>
  </cellXfs>
  <cellStyles count="955">
    <cellStyle name="20% - Accent1 2" xfId="23"/>
    <cellStyle name="20% - Accent1 2 2" xfId="24"/>
    <cellStyle name="20% - Accent1 2 2 2" xfId="25"/>
    <cellStyle name="20% - Accent1 2 3" xfId="26"/>
    <cellStyle name="20% - Accent1 2 3 2" xfId="27"/>
    <cellStyle name="20% - Accent1 2 4" xfId="28"/>
    <cellStyle name="20% - Accent1 2 4 2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4" xfId="35"/>
    <cellStyle name="20% - Accent1 4 2" xfId="36"/>
    <cellStyle name="20% - Accent1 4 2 2" xfId="37"/>
    <cellStyle name="20% - Accent1 4 3" xfId="38"/>
    <cellStyle name="20% - Accent1 5" xfId="39"/>
    <cellStyle name="20% - Accent1 5 2" xfId="40"/>
    <cellStyle name="20% - Accent1 6" xfId="41"/>
    <cellStyle name="20% - Accent1 6 2" xfId="42"/>
    <cellStyle name="20% - Accent1 7" xfId="43"/>
    <cellStyle name="20% - Accent1 7 2" xfId="44"/>
    <cellStyle name="20% - Accent2 2" xfId="45"/>
    <cellStyle name="20% - Accent2 2 2" xfId="46"/>
    <cellStyle name="20% - Accent2 2 2 2" xfId="47"/>
    <cellStyle name="20% - Accent2 2 3" xfId="48"/>
    <cellStyle name="20% - Accent2 2 3 2" xfId="49"/>
    <cellStyle name="20% - Accent2 2 4" xfId="50"/>
    <cellStyle name="20% - Accent2 2 4 2" xfId="51"/>
    <cellStyle name="20% - Accent2 2 5" xfId="52"/>
    <cellStyle name="20% - Accent2 2 5 2" xfId="53"/>
    <cellStyle name="20% - Accent2 2 6" xfId="54"/>
    <cellStyle name="20% - Accent2 3" xfId="55"/>
    <cellStyle name="20% - Accent2 3 2" xfId="56"/>
    <cellStyle name="20% - Accent2 4" xfId="57"/>
    <cellStyle name="20% - Accent2 4 2" xfId="58"/>
    <cellStyle name="20% - Accent2 4 2 2" xfId="59"/>
    <cellStyle name="20% - Accent2 4 3" xfId="60"/>
    <cellStyle name="20% - Accent2 5" xfId="61"/>
    <cellStyle name="20% - Accent2 5 2" xfId="62"/>
    <cellStyle name="20% - Accent2 6" xfId="63"/>
    <cellStyle name="20% - Accent2 6 2" xfId="64"/>
    <cellStyle name="20% - Accent2 7" xfId="65"/>
    <cellStyle name="20% - Accent2 7 2" xfId="66"/>
    <cellStyle name="20% - Accent3 2" xfId="67"/>
    <cellStyle name="20% - Accent3 2 2" xfId="68"/>
    <cellStyle name="20% - Accent3 2 2 2" xfId="69"/>
    <cellStyle name="20% - Accent3 2 3" xfId="70"/>
    <cellStyle name="20% - Accent3 2 3 2" xfId="71"/>
    <cellStyle name="20% - Accent3 2 4" xfId="72"/>
    <cellStyle name="20% - Accent3 2 4 2" xfId="73"/>
    <cellStyle name="20% - Accent3 2 5" xfId="74"/>
    <cellStyle name="20% - Accent3 2 5 2" xfId="75"/>
    <cellStyle name="20% - Accent3 2 6" xfId="76"/>
    <cellStyle name="20% - Accent3 3" xfId="77"/>
    <cellStyle name="20% - Accent3 3 2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7 2" xfId="88"/>
    <cellStyle name="20% - Accent4 2" xfId="89"/>
    <cellStyle name="20% - Accent4 2 2" xfId="90"/>
    <cellStyle name="20% - Accent4 2 2 2" xfId="91"/>
    <cellStyle name="20% - Accent4 2 3" xfId="92"/>
    <cellStyle name="20% - Accent4 2 3 2" xfId="93"/>
    <cellStyle name="20% - Accent4 2 4" xfId="94"/>
    <cellStyle name="20% - Accent4 2 4 2" xfId="95"/>
    <cellStyle name="20% - Accent4 2 5" xfId="96"/>
    <cellStyle name="20% - Accent4 2 5 2" xfId="97"/>
    <cellStyle name="20% - Accent4 2 6" xfId="98"/>
    <cellStyle name="20% - Accent4 3" xfId="99"/>
    <cellStyle name="20% - Accent4 3 2" xfId="100"/>
    <cellStyle name="20% - Accent4 4" xfId="101"/>
    <cellStyle name="20% - Accent4 4 2" xfId="102"/>
    <cellStyle name="20% - Accent4 4 2 2" xfId="103"/>
    <cellStyle name="20% - Accent4 4 3" xfId="104"/>
    <cellStyle name="20% - Accent4 5" xfId="105"/>
    <cellStyle name="20% - Accent4 5 2" xfId="106"/>
    <cellStyle name="20% - Accent4 6" xfId="107"/>
    <cellStyle name="20% - Accent4 6 2" xfId="108"/>
    <cellStyle name="20% - Accent4 7" xfId="109"/>
    <cellStyle name="20% - Accent4 7 2" xfId="110"/>
    <cellStyle name="20% - Accent5 2" xfId="111"/>
    <cellStyle name="20% - Accent5 2 2" xfId="112"/>
    <cellStyle name="20% - Accent5 2 2 2" xfId="113"/>
    <cellStyle name="20% - Accent5 2 3" xfId="114"/>
    <cellStyle name="20% - Accent5 2 3 2" xfId="115"/>
    <cellStyle name="20% - Accent5 2 4" xfId="116"/>
    <cellStyle name="20% - Accent5 2 4 2" xfId="117"/>
    <cellStyle name="20% - Accent5 2 5" xfId="118"/>
    <cellStyle name="20% - Accent5 2 5 2" xfId="119"/>
    <cellStyle name="20% - Accent5 2 6" xfId="120"/>
    <cellStyle name="20% - Accent5 3" xfId="121"/>
    <cellStyle name="20% - Accent5 3 2" xfId="122"/>
    <cellStyle name="20% - Accent5 4" xfId="123"/>
    <cellStyle name="20% - Accent5 4 2" xfId="124"/>
    <cellStyle name="20% - Accent5 4 2 2" xfId="125"/>
    <cellStyle name="20% - Accent5 4 3" xfId="126"/>
    <cellStyle name="20% - Accent5 5" xfId="127"/>
    <cellStyle name="20% - Accent5 5 2" xfId="128"/>
    <cellStyle name="20% - Accent5 6" xfId="129"/>
    <cellStyle name="20% - Accent5 6 2" xfId="130"/>
    <cellStyle name="20% - Accent5 7" xfId="131"/>
    <cellStyle name="20% - Accent5 7 2" xfId="132"/>
    <cellStyle name="20% - Accent6 2" xfId="133"/>
    <cellStyle name="20% - Accent6 2 2" xfId="134"/>
    <cellStyle name="20% - Accent6 2 2 2" xfId="135"/>
    <cellStyle name="20% - Accent6 2 3" xfId="136"/>
    <cellStyle name="20% - Accent6 2 3 2" xfId="137"/>
    <cellStyle name="20% - Accent6 2 4" xfId="138"/>
    <cellStyle name="20% - Accent6 2 4 2" xfId="139"/>
    <cellStyle name="20% - Accent6 2 5" xfId="140"/>
    <cellStyle name="20% - Accent6 2 5 2" xfId="141"/>
    <cellStyle name="20% - Accent6 2 6" xfId="142"/>
    <cellStyle name="20% - Accent6 3" xfId="143"/>
    <cellStyle name="20% - Accent6 3 2" xfId="144"/>
    <cellStyle name="20% - Accent6 4" xfId="145"/>
    <cellStyle name="20% - Accent6 4 2" xfId="146"/>
    <cellStyle name="20% - Accent6 4 2 2" xfId="147"/>
    <cellStyle name="20% - Accent6 4 3" xfId="148"/>
    <cellStyle name="20% - Accent6 5" xfId="149"/>
    <cellStyle name="20% - Accent6 5 2" xfId="150"/>
    <cellStyle name="20% - Accent6 6" xfId="151"/>
    <cellStyle name="20% - Accent6 6 2" xfId="152"/>
    <cellStyle name="20% - Accent6 7" xfId="153"/>
    <cellStyle name="20% - Accent6 7 2" xfId="154"/>
    <cellStyle name="20% - Акцент1" xfId="877"/>
    <cellStyle name="20% - Акцент2" xfId="878"/>
    <cellStyle name="20% - Акцент3" xfId="879"/>
    <cellStyle name="20% - Акцент4" xfId="880"/>
    <cellStyle name="20% - Акцент5" xfId="881"/>
    <cellStyle name="20% - Акцент6" xfId="882"/>
    <cellStyle name="40% - Accent1 2" xfId="155"/>
    <cellStyle name="40% - Accent1 2 2" xfId="156"/>
    <cellStyle name="40% - Accent1 2 2 2" xfId="157"/>
    <cellStyle name="40% - Accent1 2 3" xfId="158"/>
    <cellStyle name="40% - Accent1 2 3 2" xfId="159"/>
    <cellStyle name="40% - Accent1 2 4" xfId="160"/>
    <cellStyle name="40% - Accent1 2 4 2" xfId="161"/>
    <cellStyle name="40% - Accent1 2 5" xfId="162"/>
    <cellStyle name="40% - Accent1 2 5 2" xfId="163"/>
    <cellStyle name="40% - Accent1 2 6" xfId="164"/>
    <cellStyle name="40% - Accent1 3" xfId="165"/>
    <cellStyle name="40% - Accent1 3 2" xfId="166"/>
    <cellStyle name="40% - Accent1 4" xfId="167"/>
    <cellStyle name="40% - Accent1 4 2" xfId="168"/>
    <cellStyle name="40% - Accent1 4 2 2" xfId="169"/>
    <cellStyle name="40% - Accent1 4 3" xfId="170"/>
    <cellStyle name="40% - Accent1 5" xfId="171"/>
    <cellStyle name="40% - Accent1 5 2" xfId="172"/>
    <cellStyle name="40% - Accent1 6" xfId="173"/>
    <cellStyle name="40% - Accent1 6 2" xfId="174"/>
    <cellStyle name="40% - Accent1 7" xfId="175"/>
    <cellStyle name="40% - Accent1 7 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4 2" xfId="221"/>
    <cellStyle name="40% - Accent4 2 2" xfId="222"/>
    <cellStyle name="40% - Accent4 2 2 2" xfId="223"/>
    <cellStyle name="40% - Accent4 2 3" xfId="224"/>
    <cellStyle name="40% - Accent4 2 3 2" xfId="225"/>
    <cellStyle name="40% - Accent4 2 4" xfId="226"/>
    <cellStyle name="40% - Accent4 2 4 2" xfId="227"/>
    <cellStyle name="40% - Accent4 2 5" xfId="228"/>
    <cellStyle name="40% - Accent4 2 5 2" xfId="229"/>
    <cellStyle name="40% - Accent4 2 6" xfId="230"/>
    <cellStyle name="40% - Accent4 3" xfId="231"/>
    <cellStyle name="40% - Accent4 3 2" xfId="232"/>
    <cellStyle name="40% - Accent4 4" xfId="233"/>
    <cellStyle name="40% - Accent4 4 2" xfId="234"/>
    <cellStyle name="40% - Accent4 4 2 2" xfId="235"/>
    <cellStyle name="40% - Accent4 4 3" xfId="236"/>
    <cellStyle name="40% - Accent4 5" xfId="237"/>
    <cellStyle name="40% - Accent4 5 2" xfId="238"/>
    <cellStyle name="40% - Accent4 6" xfId="239"/>
    <cellStyle name="40% - Accent4 6 2" xfId="240"/>
    <cellStyle name="40% - Accent4 7" xfId="241"/>
    <cellStyle name="40% - Accent4 7 2" xfId="242"/>
    <cellStyle name="40% - Accent5 2" xfId="243"/>
    <cellStyle name="40% - Accent5 2 2" xfId="244"/>
    <cellStyle name="40% - Accent5 2 2 2" xfId="245"/>
    <cellStyle name="40% - Accent5 2 3" xfId="246"/>
    <cellStyle name="40% - Accent5 2 3 2" xfId="247"/>
    <cellStyle name="40% - Accent5 2 4" xfId="248"/>
    <cellStyle name="40% - Accent5 2 4 2" xfId="249"/>
    <cellStyle name="40% - Accent5 2 5" xfId="250"/>
    <cellStyle name="40% - Accent5 2 5 2" xfId="251"/>
    <cellStyle name="40% - Accent5 2 6" xfId="252"/>
    <cellStyle name="40% - Accent5 3" xfId="253"/>
    <cellStyle name="40% - Accent5 3 2" xfId="254"/>
    <cellStyle name="40% - Accent5 4" xfId="255"/>
    <cellStyle name="40% - Accent5 4 2" xfId="256"/>
    <cellStyle name="40% - Accent5 4 2 2" xfId="257"/>
    <cellStyle name="40% - Accent5 4 3" xfId="258"/>
    <cellStyle name="40% - Accent5 5" xfId="259"/>
    <cellStyle name="40% - Accent5 5 2" xfId="260"/>
    <cellStyle name="40% - Accent5 6" xfId="261"/>
    <cellStyle name="40% - Accent5 6 2" xfId="262"/>
    <cellStyle name="40% - Accent5 7" xfId="263"/>
    <cellStyle name="40% - Accent5 7 2" xfId="264"/>
    <cellStyle name="40% - Accent6 2" xfId="265"/>
    <cellStyle name="40% - Accent6 2 2" xfId="266"/>
    <cellStyle name="40% - Accent6 2 2 2" xfId="267"/>
    <cellStyle name="40% - Accent6 2 3" xfId="268"/>
    <cellStyle name="40% - Accent6 2 3 2" xfId="269"/>
    <cellStyle name="40% - Accent6 2 4" xfId="270"/>
    <cellStyle name="40% - Accent6 2 4 2" xfId="271"/>
    <cellStyle name="40% - Accent6 2 5" xfId="272"/>
    <cellStyle name="40% - Accent6 2 5 2" xfId="273"/>
    <cellStyle name="40% - Accent6 2 6" xfId="274"/>
    <cellStyle name="40% - Accent6 3" xfId="275"/>
    <cellStyle name="40% - Accent6 3 2" xfId="276"/>
    <cellStyle name="40% - Accent6 4" xfId="277"/>
    <cellStyle name="40% - Accent6 4 2" xfId="278"/>
    <cellStyle name="40% - Accent6 4 2 2" xfId="279"/>
    <cellStyle name="40% - Accent6 4 3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Акцент1" xfId="883"/>
    <cellStyle name="40% - Акцент2" xfId="884"/>
    <cellStyle name="40% - Акцент3" xfId="885"/>
    <cellStyle name="40% - Акцент4" xfId="886"/>
    <cellStyle name="40% - Акцент5" xfId="887"/>
    <cellStyle name="40% - Акцент6" xfId="888"/>
    <cellStyle name="60% - Accent1 2" xfId="287"/>
    <cellStyle name="60% - Accent1 2 2" xfId="288"/>
    <cellStyle name="60% - Accent1 2 3" xfId="289"/>
    <cellStyle name="60% - Accent1 2 4" xfId="290"/>
    <cellStyle name="60% - Accent1 2 5" xfId="291"/>
    <cellStyle name="60% - Accent1 3" xfId="292"/>
    <cellStyle name="60% - Accent1 4" xfId="293"/>
    <cellStyle name="60% - Accent1 4 2" xfId="294"/>
    <cellStyle name="60% - Accent1 5" xfId="295"/>
    <cellStyle name="60% - Accent1 6" xfId="296"/>
    <cellStyle name="60% - Accent1 7" xfId="297"/>
    <cellStyle name="60% - Accent2 2" xfId="298"/>
    <cellStyle name="60% - Accent2 2 2" xfId="299"/>
    <cellStyle name="60% - Accent2 2 3" xfId="300"/>
    <cellStyle name="60% - Accent2 2 4" xfId="301"/>
    <cellStyle name="60% - Accent2 2 5" xfId="302"/>
    <cellStyle name="60% - Accent2 3" xfId="303"/>
    <cellStyle name="60% - Accent2 4" xfId="304"/>
    <cellStyle name="60% - Accent2 4 2" xfId="305"/>
    <cellStyle name="60% - Accent2 5" xfId="306"/>
    <cellStyle name="60% - Accent2 6" xfId="307"/>
    <cellStyle name="60% - Accent2 7" xfId="308"/>
    <cellStyle name="60% - Accent3 2" xfId="309"/>
    <cellStyle name="60% - Accent3 2 2" xfId="310"/>
    <cellStyle name="60% - Accent3 2 3" xfId="311"/>
    <cellStyle name="60% - Accent3 2 4" xfId="312"/>
    <cellStyle name="60% - Accent3 2 5" xfId="313"/>
    <cellStyle name="60% - Accent3 3" xfId="314"/>
    <cellStyle name="60% - Accent3 4" xfId="315"/>
    <cellStyle name="60% - Accent3 4 2" xfId="316"/>
    <cellStyle name="60% - Accent3 5" xfId="317"/>
    <cellStyle name="60% - Accent3 6" xfId="318"/>
    <cellStyle name="60% - Accent3 7" xfId="319"/>
    <cellStyle name="60% - Accent4 2" xfId="320"/>
    <cellStyle name="60% - Accent4 2 2" xfId="321"/>
    <cellStyle name="60% - Accent4 2 3" xfId="322"/>
    <cellStyle name="60% - Accent4 2 4" xfId="323"/>
    <cellStyle name="60% - Accent4 2 5" xfId="324"/>
    <cellStyle name="60% - Accent4 3" xfId="325"/>
    <cellStyle name="60% - Accent4 4" xfId="326"/>
    <cellStyle name="60% - Accent4 4 2" xfId="327"/>
    <cellStyle name="60% - Accent4 5" xfId="328"/>
    <cellStyle name="60% - Accent4 6" xfId="329"/>
    <cellStyle name="60% - Accent4 7" xfId="330"/>
    <cellStyle name="60% - Accent5 2" xfId="331"/>
    <cellStyle name="60% - Accent5 2 2" xfId="332"/>
    <cellStyle name="60% - Accent5 2 3" xfId="333"/>
    <cellStyle name="60% - Accent5 2 4" xfId="334"/>
    <cellStyle name="60% - Accent5 2 5" xfId="335"/>
    <cellStyle name="60% - Accent5 3" xfId="336"/>
    <cellStyle name="60% - Accent5 4" xfId="337"/>
    <cellStyle name="60% - Accent5 4 2" xfId="338"/>
    <cellStyle name="60% - Accent5 5" xfId="339"/>
    <cellStyle name="60% - Accent5 6" xfId="340"/>
    <cellStyle name="60% - Accent5 7" xfId="341"/>
    <cellStyle name="60% - Accent6 2" xfId="342"/>
    <cellStyle name="60% - Accent6 2 2" xfId="343"/>
    <cellStyle name="60% - Accent6 2 3" xfId="344"/>
    <cellStyle name="60% - Accent6 2 4" xfId="345"/>
    <cellStyle name="60% - Accent6 2 5" xfId="346"/>
    <cellStyle name="60% - Accent6 3" xfId="347"/>
    <cellStyle name="60% - Accent6 4" xfId="348"/>
    <cellStyle name="60% - Accent6 4 2" xfId="349"/>
    <cellStyle name="60% - Accent6 5" xfId="350"/>
    <cellStyle name="60% - Accent6 6" xfId="351"/>
    <cellStyle name="60% - Accent6 7" xfId="352"/>
    <cellStyle name="60% - Акцент1" xfId="889"/>
    <cellStyle name="60% - Акцент2" xfId="890"/>
    <cellStyle name="60% - Акцент3" xfId="891"/>
    <cellStyle name="60% - Акцент4" xfId="892"/>
    <cellStyle name="60% - Акцент5" xfId="893"/>
    <cellStyle name="60% - Акцент6" xfId="894"/>
    <cellStyle name="Accent1 2" xfId="353"/>
    <cellStyle name="Accent1 2 2" xfId="354"/>
    <cellStyle name="Accent1 2 3" xfId="355"/>
    <cellStyle name="Accent1 2 4" xfId="356"/>
    <cellStyle name="Accent1 2 5" xfId="357"/>
    <cellStyle name="Accent1 3" xfId="358"/>
    <cellStyle name="Accent1 4" xfId="359"/>
    <cellStyle name="Accent1 4 2" xfId="360"/>
    <cellStyle name="Accent1 5" xfId="361"/>
    <cellStyle name="Accent1 6" xfId="362"/>
    <cellStyle name="Accent1 7" xfId="363"/>
    <cellStyle name="Accent2 2" xfId="364"/>
    <cellStyle name="Accent2 2 2" xfId="365"/>
    <cellStyle name="Accent2 2 3" xfId="366"/>
    <cellStyle name="Accent2 2 4" xfId="367"/>
    <cellStyle name="Accent2 2 5" xfId="368"/>
    <cellStyle name="Accent2 3" xfId="369"/>
    <cellStyle name="Accent2 4" xfId="370"/>
    <cellStyle name="Accent2 4 2" xfId="371"/>
    <cellStyle name="Accent2 5" xfId="372"/>
    <cellStyle name="Accent2 6" xfId="373"/>
    <cellStyle name="Accent2 7" xfId="374"/>
    <cellStyle name="Accent3 2" xfId="375"/>
    <cellStyle name="Accent3 2 2" xfId="376"/>
    <cellStyle name="Accent3 2 3" xfId="377"/>
    <cellStyle name="Accent3 2 4" xfId="378"/>
    <cellStyle name="Accent3 2 5" xfId="379"/>
    <cellStyle name="Accent3 3" xfId="380"/>
    <cellStyle name="Accent3 4" xfId="381"/>
    <cellStyle name="Accent3 4 2" xfId="382"/>
    <cellStyle name="Accent3 5" xfId="383"/>
    <cellStyle name="Accent3 6" xfId="384"/>
    <cellStyle name="Accent3 7" xfId="385"/>
    <cellStyle name="Accent4 2" xfId="386"/>
    <cellStyle name="Accent4 2 2" xfId="387"/>
    <cellStyle name="Accent4 2 3" xfId="388"/>
    <cellStyle name="Accent4 2 4" xfId="389"/>
    <cellStyle name="Accent4 2 5" xfId="390"/>
    <cellStyle name="Accent4 3" xfId="391"/>
    <cellStyle name="Accent4 4" xfId="392"/>
    <cellStyle name="Accent4 4 2" xfId="393"/>
    <cellStyle name="Accent4 5" xfId="394"/>
    <cellStyle name="Accent4 6" xfId="395"/>
    <cellStyle name="Accent4 7" xfId="396"/>
    <cellStyle name="Accent5 2" xfId="397"/>
    <cellStyle name="Accent5 2 2" xfId="398"/>
    <cellStyle name="Accent5 2 3" xfId="399"/>
    <cellStyle name="Accent5 2 4" xfId="400"/>
    <cellStyle name="Accent5 2 5" xfId="401"/>
    <cellStyle name="Accent5 3" xfId="402"/>
    <cellStyle name="Accent5 4" xfId="403"/>
    <cellStyle name="Accent5 4 2" xfId="404"/>
    <cellStyle name="Accent5 5" xfId="405"/>
    <cellStyle name="Accent5 6" xfId="406"/>
    <cellStyle name="Accent5 7" xfId="407"/>
    <cellStyle name="Accent6 2" xfId="408"/>
    <cellStyle name="Accent6 2 2" xfId="409"/>
    <cellStyle name="Accent6 2 3" xfId="410"/>
    <cellStyle name="Accent6 2 4" xfId="411"/>
    <cellStyle name="Accent6 2 5" xfId="412"/>
    <cellStyle name="Accent6 3" xfId="413"/>
    <cellStyle name="Accent6 4" xfId="414"/>
    <cellStyle name="Accent6 4 2" xfId="415"/>
    <cellStyle name="Accent6 5" xfId="416"/>
    <cellStyle name="Accent6 6" xfId="417"/>
    <cellStyle name="Accent6 7" xfId="418"/>
    <cellStyle name="Bad 2" xfId="419"/>
    <cellStyle name="Bad 2 2" xfId="420"/>
    <cellStyle name="Bad 2 3" xfId="421"/>
    <cellStyle name="Bad 2 4" xfId="422"/>
    <cellStyle name="Bad 2 5" xfId="423"/>
    <cellStyle name="Bad 3" xfId="424"/>
    <cellStyle name="Bad 4" xfId="425"/>
    <cellStyle name="Bad 4 2" xfId="426"/>
    <cellStyle name="Bad 5" xfId="427"/>
    <cellStyle name="Bad 6" xfId="428"/>
    <cellStyle name="Bad 7" xfId="429"/>
    <cellStyle name="Calculation 2" xfId="430"/>
    <cellStyle name="Calculation 2 2" xfId="431"/>
    <cellStyle name="Calculation 2 3" xfId="432"/>
    <cellStyle name="Calculation 2 4" xfId="433"/>
    <cellStyle name="Calculation 2 5" xfId="434"/>
    <cellStyle name="Calculation 2_anakia II etapi.xls sm. defeqturi" xfId="435"/>
    <cellStyle name="Calculation 3" xfId="436"/>
    <cellStyle name="Calculation 4" xfId="437"/>
    <cellStyle name="Calculation 4 2" xfId="438"/>
    <cellStyle name="Calculation 4_anakia II etapi.xls sm. defeqturi" xfId="439"/>
    <cellStyle name="Calculation 5" xfId="440"/>
    <cellStyle name="Calculation 6" xfId="441"/>
    <cellStyle name="Calculation 7" xfId="442"/>
    <cellStyle name="Check Cell 2" xfId="443"/>
    <cellStyle name="Check Cell 2 2" xfId="444"/>
    <cellStyle name="Check Cell 2 3" xfId="445"/>
    <cellStyle name="Check Cell 2 4" xfId="446"/>
    <cellStyle name="Check Cell 2 5" xfId="447"/>
    <cellStyle name="Check Cell 2_anakia II etapi.xls sm. defeqturi" xfId="448"/>
    <cellStyle name="Check Cell 3" xfId="449"/>
    <cellStyle name="Check Cell 4" xfId="450"/>
    <cellStyle name="Check Cell 4 2" xfId="451"/>
    <cellStyle name="Check Cell 4_anakia II etapi.xls sm. defeqturi" xfId="452"/>
    <cellStyle name="Check Cell 5" xfId="453"/>
    <cellStyle name="Check Cell 6" xfId="454"/>
    <cellStyle name="Check Cell 7" xfId="455"/>
    <cellStyle name="Comma 10" xfId="456"/>
    <cellStyle name="Comma 10 2" xfId="457"/>
    <cellStyle name="Comma 10 3" xfId="895"/>
    <cellStyle name="Comma 11" xfId="458"/>
    <cellStyle name="Comma 12" xfId="459"/>
    <cellStyle name="Comma 12 2" xfId="460"/>
    <cellStyle name="Comma 12 3" xfId="461"/>
    <cellStyle name="Comma 12 4" xfId="462"/>
    <cellStyle name="Comma 12 5" xfId="463"/>
    <cellStyle name="Comma 12 6" xfId="464"/>
    <cellStyle name="Comma 12 7" xfId="465"/>
    <cellStyle name="Comma 12 8" xfId="466"/>
    <cellStyle name="Comma 13" xfId="467"/>
    <cellStyle name="Comma 14" xfId="468"/>
    <cellStyle name="Comma 15" xfId="469"/>
    <cellStyle name="Comma 15 2" xfId="470"/>
    <cellStyle name="Comma 16" xfId="471"/>
    <cellStyle name="Comma 16 2" xfId="945"/>
    <cellStyle name="Comma 17" xfId="472"/>
    <cellStyle name="Comma 17 2" xfId="473"/>
    <cellStyle name="Comma 17 3" xfId="847"/>
    <cellStyle name="Comma 17 3 2" xfId="896"/>
    <cellStyle name="Comma 17 4" xfId="897"/>
    <cellStyle name="Comma 18" xfId="819"/>
    <cellStyle name="Comma 18 2" xfId="848"/>
    <cellStyle name="Comma 18 3" xfId="898"/>
    <cellStyle name="Comma 18 4" xfId="948"/>
    <cellStyle name="Comma 19" xfId="824"/>
    <cellStyle name="Comma 2" xfId="474"/>
    <cellStyle name="Comma 2 2" xfId="475"/>
    <cellStyle name="Comma 2 2 2" xfId="476"/>
    <cellStyle name="Comma 2 2 3" xfId="477"/>
    <cellStyle name="Comma 2 3" xfId="478"/>
    <cellStyle name="Comma 2 3 2" xfId="899"/>
    <cellStyle name="Comma 2 4" xfId="900"/>
    <cellStyle name="Comma 20" xfId="825"/>
    <cellStyle name="Comma 21" xfId="901"/>
    <cellStyle name="Comma 3" xfId="479"/>
    <cellStyle name="Comma 4" xfId="480"/>
    <cellStyle name="Comma 5" xfId="481"/>
    <cellStyle name="Comma 6" xfId="482"/>
    <cellStyle name="Comma 7" xfId="483"/>
    <cellStyle name="Comma 8" xfId="484"/>
    <cellStyle name="Comma 9" xfId="485"/>
    <cellStyle name="Explanatory Text 2" xfId="486"/>
    <cellStyle name="Explanatory Text 2 2" xfId="487"/>
    <cellStyle name="Explanatory Text 2 3" xfId="488"/>
    <cellStyle name="Explanatory Text 2 4" xfId="489"/>
    <cellStyle name="Explanatory Text 2 5" xfId="490"/>
    <cellStyle name="Explanatory Text 3" xfId="491"/>
    <cellStyle name="Explanatory Text 4" xfId="492"/>
    <cellStyle name="Explanatory Text 4 2" xfId="493"/>
    <cellStyle name="Explanatory Text 5" xfId="494"/>
    <cellStyle name="Explanatory Text 6" xfId="495"/>
    <cellStyle name="Explanatory Text 7" xfId="496"/>
    <cellStyle name="Good 2" xfId="497"/>
    <cellStyle name="Good 2 2" xfId="498"/>
    <cellStyle name="Good 2 3" xfId="499"/>
    <cellStyle name="Good 2 4" xfId="500"/>
    <cellStyle name="Good 2 5" xfId="501"/>
    <cellStyle name="Good 3" xfId="502"/>
    <cellStyle name="Good 4" xfId="503"/>
    <cellStyle name="Good 4 2" xfId="504"/>
    <cellStyle name="Good 5" xfId="505"/>
    <cellStyle name="Good 6" xfId="506"/>
    <cellStyle name="Good 7" xfId="507"/>
    <cellStyle name="Heading 1 2" xfId="508"/>
    <cellStyle name="Heading 1 2 2" xfId="509"/>
    <cellStyle name="Heading 1 2 3" xfId="510"/>
    <cellStyle name="Heading 1 2 4" xfId="511"/>
    <cellStyle name="Heading 1 2 5" xfId="512"/>
    <cellStyle name="Heading 1 2_anakia II etapi.xls sm. defeqturi" xfId="513"/>
    <cellStyle name="Heading 1 3" xfId="514"/>
    <cellStyle name="Heading 1 4" xfId="515"/>
    <cellStyle name="Heading 1 4 2" xfId="516"/>
    <cellStyle name="Heading 1 4_anakia II etapi.xls sm. defeqturi" xfId="517"/>
    <cellStyle name="Heading 1 5" xfId="518"/>
    <cellStyle name="Heading 1 6" xfId="519"/>
    <cellStyle name="Heading 1 7" xfId="520"/>
    <cellStyle name="Heading 2 2" xfId="521"/>
    <cellStyle name="Heading 2 2 2" xfId="522"/>
    <cellStyle name="Heading 2 2 3" xfId="523"/>
    <cellStyle name="Heading 2 2 4" xfId="524"/>
    <cellStyle name="Heading 2 2 5" xfId="525"/>
    <cellStyle name="Heading 2 2_anakia II etapi.xls sm. defeqturi" xfId="526"/>
    <cellStyle name="Heading 2 3" xfId="527"/>
    <cellStyle name="Heading 2 4" xfId="528"/>
    <cellStyle name="Heading 2 4 2" xfId="529"/>
    <cellStyle name="Heading 2 4_anakia II etapi.xls sm. defeqturi" xfId="530"/>
    <cellStyle name="Heading 2 5" xfId="531"/>
    <cellStyle name="Heading 2 6" xfId="532"/>
    <cellStyle name="Heading 2 7" xfId="533"/>
    <cellStyle name="Heading 3 2" xfId="534"/>
    <cellStyle name="Heading 3 2 2" xfId="535"/>
    <cellStyle name="Heading 3 2 3" xfId="536"/>
    <cellStyle name="Heading 3 2 4" xfId="537"/>
    <cellStyle name="Heading 3 2 5" xfId="538"/>
    <cellStyle name="Heading 3 2_anakia II etapi.xls sm. defeqturi" xfId="539"/>
    <cellStyle name="Heading 3 3" xfId="540"/>
    <cellStyle name="Heading 3 4" xfId="541"/>
    <cellStyle name="Heading 3 4 2" xfId="542"/>
    <cellStyle name="Heading 3 4_anakia II etapi.xls sm. defeqturi" xfId="543"/>
    <cellStyle name="Heading 3 5" xfId="544"/>
    <cellStyle name="Heading 3 6" xfId="545"/>
    <cellStyle name="Heading 3 7" xfId="546"/>
    <cellStyle name="Heading 4 2" xfId="547"/>
    <cellStyle name="Heading 4 2 2" xfId="548"/>
    <cellStyle name="Heading 4 2 3" xfId="549"/>
    <cellStyle name="Heading 4 2 4" xfId="550"/>
    <cellStyle name="Heading 4 2 5" xfId="551"/>
    <cellStyle name="Heading 4 3" xfId="552"/>
    <cellStyle name="Heading 4 4" xfId="553"/>
    <cellStyle name="Heading 4 4 2" xfId="554"/>
    <cellStyle name="Heading 4 5" xfId="555"/>
    <cellStyle name="Heading 4 6" xfId="556"/>
    <cellStyle name="Heading 4 7" xfId="557"/>
    <cellStyle name="Hyperlink 2" xfId="826"/>
    <cellStyle name="Input 2" xfId="558"/>
    <cellStyle name="Input 2 2" xfId="559"/>
    <cellStyle name="Input 2 3" xfId="560"/>
    <cellStyle name="Input 2 4" xfId="561"/>
    <cellStyle name="Input 2 5" xfId="562"/>
    <cellStyle name="Input 2_anakia II etapi.xls sm. defeqturi" xfId="563"/>
    <cellStyle name="Input 3" xfId="564"/>
    <cellStyle name="Input 4" xfId="565"/>
    <cellStyle name="Input 4 2" xfId="566"/>
    <cellStyle name="Input 4_anakia II etapi.xls sm. defeqturi" xfId="567"/>
    <cellStyle name="Input 5" xfId="568"/>
    <cellStyle name="Input 6" xfId="569"/>
    <cellStyle name="Input 7" xfId="570"/>
    <cellStyle name="Linked Cell 2" xfId="571"/>
    <cellStyle name="Linked Cell 2 2" xfId="572"/>
    <cellStyle name="Linked Cell 2 3" xfId="573"/>
    <cellStyle name="Linked Cell 2 4" xfId="574"/>
    <cellStyle name="Linked Cell 2 5" xfId="575"/>
    <cellStyle name="Linked Cell 2_anakia II etapi.xls sm. defeqturi" xfId="576"/>
    <cellStyle name="Linked Cell 3" xfId="577"/>
    <cellStyle name="Linked Cell 4" xfId="578"/>
    <cellStyle name="Linked Cell 4 2" xfId="579"/>
    <cellStyle name="Linked Cell 4_anakia II etapi.xls sm. defeqturi" xfId="580"/>
    <cellStyle name="Linked Cell 5" xfId="581"/>
    <cellStyle name="Linked Cell 6" xfId="582"/>
    <cellStyle name="Linked Cell 7" xfId="583"/>
    <cellStyle name="Neutral 2" xfId="584"/>
    <cellStyle name="Neutral 2 2" xfId="585"/>
    <cellStyle name="Neutral 2 3" xfId="586"/>
    <cellStyle name="Neutral 2 4" xfId="587"/>
    <cellStyle name="Neutral 2 5" xfId="588"/>
    <cellStyle name="Neutral 3" xfId="589"/>
    <cellStyle name="Neutral 4" xfId="590"/>
    <cellStyle name="Neutral 4 2" xfId="591"/>
    <cellStyle name="Neutral 5" xfId="592"/>
    <cellStyle name="Neutral 6" xfId="593"/>
    <cellStyle name="Neutral 7" xfId="594"/>
    <cellStyle name="Normal 10" xfId="18"/>
    <cellStyle name="Normal 10 2" xfId="595"/>
    <cellStyle name="Normal 11" xfId="596"/>
    <cellStyle name="Normal 11 2" xfId="14"/>
    <cellStyle name="Normal 11 2 2" xfId="20"/>
    <cellStyle name="Normal 11 3" xfId="597"/>
    <cellStyle name="Normal 11_GAZI-2010" xfId="598"/>
    <cellStyle name="Normal 12" xfId="599"/>
    <cellStyle name="Normal 12 2" xfId="600"/>
    <cellStyle name="Normal 12_gazis gare qseli" xfId="601"/>
    <cellStyle name="Normal 13" xfId="602"/>
    <cellStyle name="Normal 13 2" xfId="603"/>
    <cellStyle name="Normal 13 2 2" xfId="827"/>
    <cellStyle name="Normal 13 2 2 2" xfId="902"/>
    <cellStyle name="Normal 13 2 3" xfId="849"/>
    <cellStyle name="Normal 13 2 3 2" xfId="903"/>
    <cellStyle name="Normal 13 2 4" xfId="904"/>
    <cellStyle name="Normal 13 3" xfId="604"/>
    <cellStyle name="Normal 13 3 2" xfId="605"/>
    <cellStyle name="Normal 13 3 2 2" xfId="905"/>
    <cellStyle name="Normal 13 3 3" xfId="606"/>
    <cellStyle name="Normal 13 3 3 2" xfId="828"/>
    <cellStyle name="Normal 13 3 3 2 2" xfId="850"/>
    <cellStyle name="Normal 13 3 3 3" xfId="829"/>
    <cellStyle name="Normal 13 3 3 4" xfId="851"/>
    <cellStyle name="Normal 13 3 3 5" xfId="852"/>
    <cellStyle name="Normal 13 3 3 6" xfId="846"/>
    <cellStyle name="Normal 13 3 4" xfId="830"/>
    <cellStyle name="Normal 13 3 4 2" xfId="906"/>
    <cellStyle name="Normal 13 3 5" xfId="853"/>
    <cellStyle name="Normal 13 4" xfId="607"/>
    <cellStyle name="Normal 13 5" xfId="7"/>
    <cellStyle name="Normal 13 5 2" xfId="831"/>
    <cellStyle name="Normal 13 5 3" xfId="832"/>
    <cellStyle name="Normal 13 5 3 2" xfId="833"/>
    <cellStyle name="Normal 13 5 3 2 2" xfId="854"/>
    <cellStyle name="Normal 13 5 3 3" xfId="834"/>
    <cellStyle name="Normal 13 5 3 3 2" xfId="855"/>
    <cellStyle name="Normal 13 5 3 3 3" xfId="856"/>
    <cellStyle name="Normal 13 5 3 4" xfId="857"/>
    <cellStyle name="Normal 13 5 3 5" xfId="858"/>
    <cellStyle name="Normal 13 5 3 6" xfId="859"/>
    <cellStyle name="Normal 13 5 3 7" xfId="860"/>
    <cellStyle name="Normal 13 5 4" xfId="835"/>
    <cellStyle name="Normal 13 5 5" xfId="861"/>
    <cellStyle name="Normal 13 6" xfId="608"/>
    <cellStyle name="Normal 13 7" xfId="836"/>
    <cellStyle name="Normal 13 8" xfId="862"/>
    <cellStyle name="Normal 13_# 6-1 27.01.12 - копия (1)" xfId="609"/>
    <cellStyle name="Normal 14" xfId="610"/>
    <cellStyle name="Normal 14 2" xfId="611"/>
    <cellStyle name="Normal 14 3" xfId="612"/>
    <cellStyle name="Normal 14 3 2" xfId="613"/>
    <cellStyle name="Normal 14 4" xfId="614"/>
    <cellStyle name="Normal 14 5" xfId="615"/>
    <cellStyle name="Normal 14 6" xfId="616"/>
    <cellStyle name="Normal 14_anakia II etapi.xls sm. defeqturi" xfId="617"/>
    <cellStyle name="Normal 14_axalqalaqis skola " xfId="8"/>
    <cellStyle name="Normal 15" xfId="618"/>
    <cellStyle name="Normal 16" xfId="619"/>
    <cellStyle name="Normal 16 2" xfId="620"/>
    <cellStyle name="Normal 16 3" xfId="621"/>
    <cellStyle name="Normal 16 4" xfId="622"/>
    <cellStyle name="Normal 16_# 6-1 27.01.12 - копия (1)" xfId="623"/>
    <cellStyle name="Normal 17" xfId="624"/>
    <cellStyle name="Normal 18" xfId="625"/>
    <cellStyle name="Normal 19" xfId="626"/>
    <cellStyle name="Normal 2" xfId="2"/>
    <cellStyle name="Normal 2 10" xfId="6"/>
    <cellStyle name="Normal 2 11" xfId="837"/>
    <cellStyle name="Normal 2 12" xfId="907"/>
    <cellStyle name="Normal 2 2" xfId="627"/>
    <cellStyle name="Normal 2 2 2" xfId="628"/>
    <cellStyle name="Normal 2 2 3" xfId="629"/>
    <cellStyle name="Normal 2 2 4" xfId="630"/>
    <cellStyle name="Normal 2 2 5" xfId="631"/>
    <cellStyle name="Normal 2 2 6" xfId="632"/>
    <cellStyle name="Normal 2 2 7" xfId="633"/>
    <cellStyle name="Normal 2 2_2D4CD000" xfId="634"/>
    <cellStyle name="Normal 2 3" xfId="635"/>
    <cellStyle name="Normal 2 4" xfId="636"/>
    <cellStyle name="Normal 2 5" xfId="637"/>
    <cellStyle name="Normal 2 6" xfId="638"/>
    <cellStyle name="Normal 2 7" xfId="639"/>
    <cellStyle name="Normal 2 7 2" xfId="640"/>
    <cellStyle name="Normal 2 7 3" xfId="641"/>
    <cellStyle name="Normal 2 7_anakia II etapi.xls sm. defeqturi" xfId="642"/>
    <cellStyle name="Normal 2 8" xfId="643"/>
    <cellStyle name="Normal 2 9" xfId="644"/>
    <cellStyle name="Normal 2_anakia II etapi.xls sm. defeqturi" xfId="645"/>
    <cellStyle name="Normal 20" xfId="646"/>
    <cellStyle name="Normal 21" xfId="647"/>
    <cellStyle name="Normal 22" xfId="648"/>
    <cellStyle name="Normal 23" xfId="649"/>
    <cellStyle name="Normal 24" xfId="650"/>
    <cellStyle name="Normal 25" xfId="651"/>
    <cellStyle name="Normal 26" xfId="652"/>
    <cellStyle name="Normal 27" xfId="653"/>
    <cellStyle name="Normal 28" xfId="654"/>
    <cellStyle name="Normal 29" xfId="655"/>
    <cellStyle name="Normal 29 2" xfId="656"/>
    <cellStyle name="Normal 3" xfId="657"/>
    <cellStyle name="Normal 3 2" xfId="658"/>
    <cellStyle name="Normal 3 2 2" xfId="659"/>
    <cellStyle name="Normal 3 2_anakia II etapi.xls sm. defeqturi" xfId="660"/>
    <cellStyle name="Normal 3 3" xfId="838"/>
    <cellStyle name="Normal 3 4" xfId="908"/>
    <cellStyle name="Normal 3 5" xfId="909"/>
    <cellStyle name="Normal 30" xfId="661"/>
    <cellStyle name="Normal 30 2" xfId="662"/>
    <cellStyle name="Normal 31" xfId="663"/>
    <cellStyle name="Normal 32" xfId="664"/>
    <cellStyle name="Normal 32 2" xfId="665"/>
    <cellStyle name="Normal 32 2 2" xfId="666"/>
    <cellStyle name="Normal 32 3" xfId="667"/>
    <cellStyle name="Normal 32 3 2" xfId="668"/>
    <cellStyle name="Normal 32 3 2 2" xfId="669"/>
    <cellStyle name="Normal 32 3 2 2 2" xfId="910"/>
    <cellStyle name="Normal 32 3 2 2 3" xfId="911"/>
    <cellStyle name="Normal 32 4" xfId="670"/>
    <cellStyle name="Normal 32_# 6-1 27.01.12 - копия (1)" xfId="671"/>
    <cellStyle name="Normal 33" xfId="672"/>
    <cellStyle name="Normal 33 2" xfId="673"/>
    <cellStyle name="Normal 34" xfId="674"/>
    <cellStyle name="Normal 35" xfId="675"/>
    <cellStyle name="Normal 35 2" xfId="676"/>
    <cellStyle name="Normal 35 3" xfId="677"/>
    <cellStyle name="Normal 36" xfId="678"/>
    <cellStyle name="Normal 36 2" xfId="21"/>
    <cellStyle name="Normal 36 2 2" xfId="13"/>
    <cellStyle name="Normal 36 2 2 2" xfId="863"/>
    <cellStyle name="Normal 36 2 2 3" xfId="912"/>
    <cellStyle name="Normal 36 2 2 4" xfId="913"/>
    <cellStyle name="Normal 36 2 3" xfId="839"/>
    <cellStyle name="Normal 36 2 3 2" xfId="864"/>
    <cellStyle name="Normal 36 2 3 2 2" xfId="865"/>
    <cellStyle name="Normal 36 2 4" xfId="840"/>
    <cellStyle name="Normal 36 2 5" xfId="866"/>
    <cellStyle name="Normal 36 2 6" xfId="867"/>
    <cellStyle name="Normal 36 2 7" xfId="868"/>
    <cellStyle name="Normal 36 3" xfId="679"/>
    <cellStyle name="Normal 36 4" xfId="841"/>
    <cellStyle name="Normal 36 5" xfId="946"/>
    <cellStyle name="Normal 37" xfId="680"/>
    <cellStyle name="Normal 37 2" xfId="681"/>
    <cellStyle name="Normal 38" xfId="682"/>
    <cellStyle name="Normal 38 2" xfId="683"/>
    <cellStyle name="Normal 38 2 2" xfId="684"/>
    <cellStyle name="Normal 38 3" xfId="685"/>
    <cellStyle name="Normal 38 3 2" xfId="686"/>
    <cellStyle name="Normal 38 4" xfId="687"/>
    <cellStyle name="Normal 39" xfId="688"/>
    <cellStyle name="Normal 39 2" xfId="689"/>
    <cellStyle name="Normal 4" xfId="690"/>
    <cellStyle name="Normal 4 2" xfId="842"/>
    <cellStyle name="Normal 4 3" xfId="691"/>
    <cellStyle name="Normal 4 4" xfId="914"/>
    <cellStyle name="Normal 40" xfId="692"/>
    <cellStyle name="Normal 40 2" xfId="693"/>
    <cellStyle name="Normal 40 3" xfId="694"/>
    <cellStyle name="Normal 41" xfId="695"/>
    <cellStyle name="Normal 41 2" xfId="696"/>
    <cellStyle name="Normal 42" xfId="697"/>
    <cellStyle name="Normal 42 2" xfId="698"/>
    <cellStyle name="Normal 42 3" xfId="699"/>
    <cellStyle name="Normal 43" xfId="700"/>
    <cellStyle name="Normal 44" xfId="701"/>
    <cellStyle name="Normal 45" xfId="702"/>
    <cellStyle name="Normal 46" xfId="703"/>
    <cellStyle name="Normal 47" xfId="704"/>
    <cellStyle name="Normal 47 2" xfId="822"/>
    <cellStyle name="Normal 47 3" xfId="823"/>
    <cellStyle name="Normal 47 3 2" xfId="845"/>
    <cellStyle name="Normal 47 3 3" xfId="869"/>
    <cellStyle name="Normal 47 3 3 2" xfId="915"/>
    <cellStyle name="Normal 47 4" xfId="870"/>
    <cellStyle name="Normal 48" xfId="871"/>
    <cellStyle name="Normal 48 2" xfId="916"/>
    <cellStyle name="Normal 49" xfId="872"/>
    <cellStyle name="Normal 5" xfId="705"/>
    <cellStyle name="Normal 5 2" xfId="706"/>
    <cellStyle name="Normal 5 2 2" xfId="707"/>
    <cellStyle name="Normal 5 3" xfId="708"/>
    <cellStyle name="Normal 5 4" xfId="709"/>
    <cellStyle name="Normal 5 4 2" xfId="710"/>
    <cellStyle name="Normal 5 4 3" xfId="711"/>
    <cellStyle name="Normal 5 5" xfId="712"/>
    <cellStyle name="Normal 5 6" xfId="947"/>
    <cellStyle name="Normal 5_Copy of SAN2010" xfId="713"/>
    <cellStyle name="Normal 50" xfId="917"/>
    <cellStyle name="Normal 50 2" xfId="918"/>
    <cellStyle name="Normal 51" xfId="919"/>
    <cellStyle name="Normal 6" xfId="714"/>
    <cellStyle name="Normal 7" xfId="715"/>
    <cellStyle name="Normal 7 2" xfId="920"/>
    <cellStyle name="Normal 75" xfId="716"/>
    <cellStyle name="Normal 8" xfId="717"/>
    <cellStyle name="Normal 8 2" xfId="718"/>
    <cellStyle name="Normal 8 3" xfId="921"/>
    <cellStyle name="Normal 8_2D4CD000" xfId="719"/>
    <cellStyle name="Normal 9" xfId="720"/>
    <cellStyle name="Normal 9 2" xfId="721"/>
    <cellStyle name="Normal 9 2 2" xfId="722"/>
    <cellStyle name="Normal 9 2 3" xfId="723"/>
    <cellStyle name="Normal 9 2 4" xfId="724"/>
    <cellStyle name="Normal 9 2_anakia II etapi.xls sm. defeqturi" xfId="725"/>
    <cellStyle name="Normal 9_2D4CD000" xfId="726"/>
    <cellStyle name="Normal_1 axali Fasebi" xfId="949"/>
    <cellStyle name="Normal_2-1-1" xfId="953"/>
    <cellStyle name="Normal_axalqalaqis skola  2" xfId="1"/>
    <cellStyle name="Normal_Book1 2" xfId="12"/>
    <cellStyle name="Normal_gare wyalsadfenigagarini" xfId="873"/>
    <cellStyle name="Normal_gare wyalsadfenigagarini 10" xfId="11"/>
    <cellStyle name="Normal_gare wyalsadfenigagarini 2 2" xfId="16"/>
    <cellStyle name="Normal_gare wyalsadfenigagarini 2_SMSH2008-IIkv ." xfId="820"/>
    <cellStyle name="Normal_gare wyalsadfenigagarini_ELEQ-08-IIkv" xfId="3"/>
    <cellStyle name="Normal_gare wyalsadfenigagarini_ELEQ10-I" xfId="9"/>
    <cellStyle name="Normal_gare wyalsadfenigagarini_SAN2008=IIkv" xfId="876"/>
    <cellStyle name="Normal_sida wyalsadeni_ELEQ-08-IIkv" xfId="4"/>
    <cellStyle name="Normal_sida wyalsadeni_SAN2008=IIkv" xfId="944"/>
    <cellStyle name="Normal_stadion-1" xfId="954"/>
    <cellStyle name="Note 2" xfId="727"/>
    <cellStyle name="Note 2 2" xfId="728"/>
    <cellStyle name="Note 2 3" xfId="729"/>
    <cellStyle name="Note 2 4" xfId="730"/>
    <cellStyle name="Note 2 5" xfId="731"/>
    <cellStyle name="Note 2_anakia II etapi.xls sm. defeqturi" xfId="732"/>
    <cellStyle name="Note 3" xfId="733"/>
    <cellStyle name="Note 4" xfId="734"/>
    <cellStyle name="Note 4 2" xfId="735"/>
    <cellStyle name="Note 4_anakia II etapi.xls sm. defeqturi" xfId="736"/>
    <cellStyle name="Note 5" xfId="737"/>
    <cellStyle name="Note 6" xfId="738"/>
    <cellStyle name="Note 7" xfId="739"/>
    <cellStyle name="Output 2" xfId="740"/>
    <cellStyle name="Output 2 2" xfId="741"/>
    <cellStyle name="Output 2 3" xfId="742"/>
    <cellStyle name="Output 2 4" xfId="743"/>
    <cellStyle name="Output 2 5" xfId="744"/>
    <cellStyle name="Output 2_anakia II etapi.xls sm. defeqturi" xfId="745"/>
    <cellStyle name="Output 3" xfId="746"/>
    <cellStyle name="Output 4" xfId="747"/>
    <cellStyle name="Output 4 2" xfId="748"/>
    <cellStyle name="Output 4_anakia II etapi.xls sm. defeqturi" xfId="749"/>
    <cellStyle name="Output 5" xfId="750"/>
    <cellStyle name="Output 6" xfId="751"/>
    <cellStyle name="Output 7" xfId="752"/>
    <cellStyle name="Percent 2" xfId="19"/>
    <cellStyle name="Percent 3" xfId="753"/>
    <cellStyle name="Percent 3 2" xfId="754"/>
    <cellStyle name="Percent 4" xfId="755"/>
    <cellStyle name="Percent 5" xfId="756"/>
    <cellStyle name="Percent 6" xfId="757"/>
    <cellStyle name="Style 1" xfId="758"/>
    <cellStyle name="Title 2" xfId="759"/>
    <cellStyle name="Title 2 2" xfId="760"/>
    <cellStyle name="Title 2 3" xfId="761"/>
    <cellStyle name="Title 2 4" xfId="762"/>
    <cellStyle name="Title 2 5" xfId="763"/>
    <cellStyle name="Title 3" xfId="764"/>
    <cellStyle name="Title 4" xfId="765"/>
    <cellStyle name="Title 4 2" xfId="766"/>
    <cellStyle name="Title 5" xfId="767"/>
    <cellStyle name="Title 6" xfId="768"/>
    <cellStyle name="Title 7" xfId="769"/>
    <cellStyle name="Total 2" xfId="770"/>
    <cellStyle name="Total 2 2" xfId="771"/>
    <cellStyle name="Total 2 3" xfId="772"/>
    <cellStyle name="Total 2 4" xfId="773"/>
    <cellStyle name="Total 2 5" xfId="774"/>
    <cellStyle name="Total 2_anakia II etapi.xls sm. defeqturi" xfId="775"/>
    <cellStyle name="Total 3" xfId="776"/>
    <cellStyle name="Total 4" xfId="777"/>
    <cellStyle name="Total 4 2" xfId="778"/>
    <cellStyle name="Total 4_anakia II etapi.xls sm. defeqturi" xfId="779"/>
    <cellStyle name="Total 5" xfId="780"/>
    <cellStyle name="Total 6" xfId="781"/>
    <cellStyle name="Total 7" xfId="782"/>
    <cellStyle name="Warning Text 2" xfId="783"/>
    <cellStyle name="Warning Text 2 2" xfId="784"/>
    <cellStyle name="Warning Text 2 3" xfId="785"/>
    <cellStyle name="Warning Text 2 4" xfId="786"/>
    <cellStyle name="Warning Text 2 5" xfId="787"/>
    <cellStyle name="Warning Text 3" xfId="788"/>
    <cellStyle name="Warning Text 4" xfId="789"/>
    <cellStyle name="Warning Text 4 2" xfId="790"/>
    <cellStyle name="Warning Text 5" xfId="791"/>
    <cellStyle name="Warning Text 6" xfId="792"/>
    <cellStyle name="Warning Text 7" xfId="793"/>
    <cellStyle name="Акцент1" xfId="922"/>
    <cellStyle name="Акцент2" xfId="923"/>
    <cellStyle name="Акцент3" xfId="924"/>
    <cellStyle name="Акцент4" xfId="925"/>
    <cellStyle name="Акцент5" xfId="926"/>
    <cellStyle name="Акцент6" xfId="927"/>
    <cellStyle name="Ввод " xfId="928"/>
    <cellStyle name="Вывод" xfId="929"/>
    <cellStyle name="Вычисление" xfId="930"/>
    <cellStyle name="Денежный" xfId="951" builtinId="4"/>
    <cellStyle name="Заголовок 1" xfId="931"/>
    <cellStyle name="Заголовок 2" xfId="932"/>
    <cellStyle name="Заголовок 3" xfId="933"/>
    <cellStyle name="Заголовок 4" xfId="934"/>
    <cellStyle name="Итог" xfId="935"/>
    <cellStyle name="Контрольная ячейка" xfId="936"/>
    <cellStyle name="Название" xfId="937"/>
    <cellStyle name="Нейтральный" xfId="938"/>
    <cellStyle name="Обычный" xfId="0" builtinId="0"/>
    <cellStyle name="Обычный 10" xfId="794"/>
    <cellStyle name="Обычный 10 2" xfId="795"/>
    <cellStyle name="Обычный 10 2 2" xfId="874"/>
    <cellStyle name="Обычный 2" xfId="15"/>
    <cellStyle name="Обычный 2 2" xfId="22"/>
    <cellStyle name="Обычный 3" xfId="17"/>
    <cellStyle name="Обычный 3 2" xfId="796"/>
    <cellStyle name="Обычный 3 3" xfId="797"/>
    <cellStyle name="Обычный 4" xfId="5"/>
    <cellStyle name="Обычный 4 2" xfId="798"/>
    <cellStyle name="Обычный 4 3" xfId="10"/>
    <cellStyle name="Обычный 4 4" xfId="799"/>
    <cellStyle name="Обычный 5" xfId="800"/>
    <cellStyle name="Обычный 5 2" xfId="801"/>
    <cellStyle name="Обычный 5 2 2" xfId="802"/>
    <cellStyle name="Обычный 5 3" xfId="803"/>
    <cellStyle name="Обычный 5 4" xfId="804"/>
    <cellStyle name="Обычный 5 4 2" xfId="875"/>
    <cellStyle name="Обычный 5 5" xfId="843"/>
    <cellStyle name="Обычный 6" xfId="805"/>
    <cellStyle name="Обычный 6 2" xfId="806"/>
    <cellStyle name="Обычный 7" xfId="807"/>
    <cellStyle name="Обычный 8" xfId="808"/>
    <cellStyle name="Обычный 8 2" xfId="809"/>
    <cellStyle name="Обычный 9" xfId="810"/>
    <cellStyle name="Обычный_SAN2008-I" xfId="821"/>
    <cellStyle name="Обычный_Лист1" xfId="952"/>
    <cellStyle name="Плохой" xfId="844"/>
    <cellStyle name="Пояснение" xfId="939"/>
    <cellStyle name="Примечание" xfId="940"/>
    <cellStyle name="Процентный 2" xfId="811"/>
    <cellStyle name="Процентный 3" xfId="812"/>
    <cellStyle name="Процентный 3 2" xfId="813"/>
    <cellStyle name="Связанная ячейка" xfId="941"/>
    <cellStyle name="Текст предупреждения" xfId="942"/>
    <cellStyle name="Финансовый" xfId="950" builtinId="3"/>
    <cellStyle name="Финансовый 2" xfId="814"/>
    <cellStyle name="Финансовый 2 2" xfId="815"/>
    <cellStyle name="Финансовый 3" xfId="816"/>
    <cellStyle name="Финансовый 4" xfId="817"/>
    <cellStyle name="Финансовый 5" xfId="818"/>
    <cellStyle name="Хороший" xfId="94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1476375</xdr:colOff>
      <xdr:row>12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52700" y="290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2</xdr:col>
      <xdr:colOff>1476375</xdr:colOff>
      <xdr:row>86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52700" y="15230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tabSelected="1" view="pageBreakPreview" zoomScaleNormal="120" zoomScaleSheetLayoutView="100" workbookViewId="0">
      <selection activeCell="D14" sqref="D14"/>
    </sheetView>
  </sheetViews>
  <sheetFormatPr defaultRowHeight="16.5"/>
  <cols>
    <col min="1" max="1" width="3.7109375" style="63" customWidth="1"/>
    <col min="2" max="2" width="11.140625" style="65" customWidth="1"/>
    <col min="3" max="3" width="40.140625" style="65" customWidth="1"/>
    <col min="4" max="4" width="11.42578125" style="65" customWidth="1"/>
    <col min="5" max="5" width="9.140625" style="65" customWidth="1"/>
    <col min="6" max="6" width="10.85546875" style="65" customWidth="1"/>
    <col min="7" max="7" width="11.28515625" style="65" customWidth="1"/>
    <col min="8" max="8" width="18.7109375" style="65" customWidth="1"/>
    <col min="9" max="11" width="9.140625" style="65"/>
    <col min="12" max="12" width="10.5703125" style="65" bestFit="1" customWidth="1"/>
    <col min="13" max="256" width="9.140625" style="65"/>
    <col min="257" max="257" width="3.7109375" style="65" customWidth="1"/>
    <col min="258" max="258" width="13.28515625" style="65" customWidth="1"/>
    <col min="259" max="259" width="40.140625" style="65" customWidth="1"/>
    <col min="260" max="260" width="11.42578125" style="65" customWidth="1"/>
    <col min="261" max="261" width="9.140625" style="65" customWidth="1"/>
    <col min="262" max="262" width="10.85546875" style="65" customWidth="1"/>
    <col min="263" max="263" width="11.28515625" style="65" customWidth="1"/>
    <col min="264" max="264" width="14.28515625" style="65" customWidth="1"/>
    <col min="265" max="512" width="9.140625" style="65"/>
    <col min="513" max="513" width="3.7109375" style="65" customWidth="1"/>
    <col min="514" max="514" width="13.28515625" style="65" customWidth="1"/>
    <col min="515" max="515" width="40.140625" style="65" customWidth="1"/>
    <col min="516" max="516" width="11.42578125" style="65" customWidth="1"/>
    <col min="517" max="517" width="9.140625" style="65" customWidth="1"/>
    <col min="518" max="518" width="10.85546875" style="65" customWidth="1"/>
    <col min="519" max="519" width="11.28515625" style="65" customWidth="1"/>
    <col min="520" max="520" width="14.28515625" style="65" customWidth="1"/>
    <col min="521" max="768" width="9.140625" style="65"/>
    <col min="769" max="769" width="3.7109375" style="65" customWidth="1"/>
    <col min="770" max="770" width="13.28515625" style="65" customWidth="1"/>
    <col min="771" max="771" width="40.140625" style="65" customWidth="1"/>
    <col min="772" max="772" width="11.42578125" style="65" customWidth="1"/>
    <col min="773" max="773" width="9.140625" style="65" customWidth="1"/>
    <col min="774" max="774" width="10.85546875" style="65" customWidth="1"/>
    <col min="775" max="775" width="11.28515625" style="65" customWidth="1"/>
    <col min="776" max="776" width="14.28515625" style="65" customWidth="1"/>
    <col min="777" max="1024" width="9.140625" style="65"/>
    <col min="1025" max="1025" width="3.7109375" style="65" customWidth="1"/>
    <col min="1026" max="1026" width="13.28515625" style="65" customWidth="1"/>
    <col min="1027" max="1027" width="40.140625" style="65" customWidth="1"/>
    <col min="1028" max="1028" width="11.42578125" style="65" customWidth="1"/>
    <col min="1029" max="1029" width="9.140625" style="65" customWidth="1"/>
    <col min="1030" max="1030" width="10.85546875" style="65" customWidth="1"/>
    <col min="1031" max="1031" width="11.28515625" style="65" customWidth="1"/>
    <col min="1032" max="1032" width="14.28515625" style="65" customWidth="1"/>
    <col min="1033" max="1280" width="9.140625" style="65"/>
    <col min="1281" max="1281" width="3.7109375" style="65" customWidth="1"/>
    <col min="1282" max="1282" width="13.28515625" style="65" customWidth="1"/>
    <col min="1283" max="1283" width="40.140625" style="65" customWidth="1"/>
    <col min="1284" max="1284" width="11.42578125" style="65" customWidth="1"/>
    <col min="1285" max="1285" width="9.140625" style="65" customWidth="1"/>
    <col min="1286" max="1286" width="10.85546875" style="65" customWidth="1"/>
    <col min="1287" max="1287" width="11.28515625" style="65" customWidth="1"/>
    <col min="1288" max="1288" width="14.28515625" style="65" customWidth="1"/>
    <col min="1289" max="1536" width="9.140625" style="65"/>
    <col min="1537" max="1537" width="3.7109375" style="65" customWidth="1"/>
    <col min="1538" max="1538" width="13.28515625" style="65" customWidth="1"/>
    <col min="1539" max="1539" width="40.140625" style="65" customWidth="1"/>
    <col min="1540" max="1540" width="11.42578125" style="65" customWidth="1"/>
    <col min="1541" max="1541" width="9.140625" style="65" customWidth="1"/>
    <col min="1542" max="1542" width="10.85546875" style="65" customWidth="1"/>
    <col min="1543" max="1543" width="11.28515625" style="65" customWidth="1"/>
    <col min="1544" max="1544" width="14.28515625" style="65" customWidth="1"/>
    <col min="1545" max="1792" width="9.140625" style="65"/>
    <col min="1793" max="1793" width="3.7109375" style="65" customWidth="1"/>
    <col min="1794" max="1794" width="13.28515625" style="65" customWidth="1"/>
    <col min="1795" max="1795" width="40.140625" style="65" customWidth="1"/>
    <col min="1796" max="1796" width="11.42578125" style="65" customWidth="1"/>
    <col min="1797" max="1797" width="9.140625" style="65" customWidth="1"/>
    <col min="1798" max="1798" width="10.85546875" style="65" customWidth="1"/>
    <col min="1799" max="1799" width="11.28515625" style="65" customWidth="1"/>
    <col min="1800" max="1800" width="14.28515625" style="65" customWidth="1"/>
    <col min="1801" max="2048" width="9.140625" style="65"/>
    <col min="2049" max="2049" width="3.7109375" style="65" customWidth="1"/>
    <col min="2050" max="2050" width="13.28515625" style="65" customWidth="1"/>
    <col min="2051" max="2051" width="40.140625" style="65" customWidth="1"/>
    <col min="2052" max="2052" width="11.42578125" style="65" customWidth="1"/>
    <col min="2053" max="2053" width="9.140625" style="65" customWidth="1"/>
    <col min="2054" max="2054" width="10.85546875" style="65" customWidth="1"/>
    <col min="2055" max="2055" width="11.28515625" style="65" customWidth="1"/>
    <col min="2056" max="2056" width="14.28515625" style="65" customWidth="1"/>
    <col min="2057" max="2304" width="9.140625" style="65"/>
    <col min="2305" max="2305" width="3.7109375" style="65" customWidth="1"/>
    <col min="2306" max="2306" width="13.28515625" style="65" customWidth="1"/>
    <col min="2307" max="2307" width="40.140625" style="65" customWidth="1"/>
    <col min="2308" max="2308" width="11.42578125" style="65" customWidth="1"/>
    <col min="2309" max="2309" width="9.140625" style="65" customWidth="1"/>
    <col min="2310" max="2310" width="10.85546875" style="65" customWidth="1"/>
    <col min="2311" max="2311" width="11.28515625" style="65" customWidth="1"/>
    <col min="2312" max="2312" width="14.28515625" style="65" customWidth="1"/>
    <col min="2313" max="2560" width="9.140625" style="65"/>
    <col min="2561" max="2561" width="3.7109375" style="65" customWidth="1"/>
    <col min="2562" max="2562" width="13.28515625" style="65" customWidth="1"/>
    <col min="2563" max="2563" width="40.140625" style="65" customWidth="1"/>
    <col min="2564" max="2564" width="11.42578125" style="65" customWidth="1"/>
    <col min="2565" max="2565" width="9.140625" style="65" customWidth="1"/>
    <col min="2566" max="2566" width="10.85546875" style="65" customWidth="1"/>
    <col min="2567" max="2567" width="11.28515625" style="65" customWidth="1"/>
    <col min="2568" max="2568" width="14.28515625" style="65" customWidth="1"/>
    <col min="2569" max="2816" width="9.140625" style="65"/>
    <col min="2817" max="2817" width="3.7109375" style="65" customWidth="1"/>
    <col min="2818" max="2818" width="13.28515625" style="65" customWidth="1"/>
    <col min="2819" max="2819" width="40.140625" style="65" customWidth="1"/>
    <col min="2820" max="2820" width="11.42578125" style="65" customWidth="1"/>
    <col min="2821" max="2821" width="9.140625" style="65" customWidth="1"/>
    <col min="2822" max="2822" width="10.85546875" style="65" customWidth="1"/>
    <col min="2823" max="2823" width="11.28515625" style="65" customWidth="1"/>
    <col min="2824" max="2824" width="14.28515625" style="65" customWidth="1"/>
    <col min="2825" max="3072" width="9.140625" style="65"/>
    <col min="3073" max="3073" width="3.7109375" style="65" customWidth="1"/>
    <col min="3074" max="3074" width="13.28515625" style="65" customWidth="1"/>
    <col min="3075" max="3075" width="40.140625" style="65" customWidth="1"/>
    <col min="3076" max="3076" width="11.42578125" style="65" customWidth="1"/>
    <col min="3077" max="3077" width="9.140625" style="65" customWidth="1"/>
    <col min="3078" max="3078" width="10.85546875" style="65" customWidth="1"/>
    <col min="3079" max="3079" width="11.28515625" style="65" customWidth="1"/>
    <col min="3080" max="3080" width="14.28515625" style="65" customWidth="1"/>
    <col min="3081" max="3328" width="9.140625" style="65"/>
    <col min="3329" max="3329" width="3.7109375" style="65" customWidth="1"/>
    <col min="3330" max="3330" width="13.28515625" style="65" customWidth="1"/>
    <col min="3331" max="3331" width="40.140625" style="65" customWidth="1"/>
    <col min="3332" max="3332" width="11.42578125" style="65" customWidth="1"/>
    <col min="3333" max="3333" width="9.140625" style="65" customWidth="1"/>
    <col min="3334" max="3334" width="10.85546875" style="65" customWidth="1"/>
    <col min="3335" max="3335" width="11.28515625" style="65" customWidth="1"/>
    <col min="3336" max="3336" width="14.28515625" style="65" customWidth="1"/>
    <col min="3337" max="3584" width="9.140625" style="65"/>
    <col min="3585" max="3585" width="3.7109375" style="65" customWidth="1"/>
    <col min="3586" max="3586" width="13.28515625" style="65" customWidth="1"/>
    <col min="3587" max="3587" width="40.140625" style="65" customWidth="1"/>
    <col min="3588" max="3588" width="11.42578125" style="65" customWidth="1"/>
    <col min="3589" max="3589" width="9.140625" style="65" customWidth="1"/>
    <col min="3590" max="3590" width="10.85546875" style="65" customWidth="1"/>
    <col min="3591" max="3591" width="11.28515625" style="65" customWidth="1"/>
    <col min="3592" max="3592" width="14.28515625" style="65" customWidth="1"/>
    <col min="3593" max="3840" width="9.140625" style="65"/>
    <col min="3841" max="3841" width="3.7109375" style="65" customWidth="1"/>
    <col min="3842" max="3842" width="13.28515625" style="65" customWidth="1"/>
    <col min="3843" max="3843" width="40.140625" style="65" customWidth="1"/>
    <col min="3844" max="3844" width="11.42578125" style="65" customWidth="1"/>
    <col min="3845" max="3845" width="9.140625" style="65" customWidth="1"/>
    <col min="3846" max="3846" width="10.85546875" style="65" customWidth="1"/>
    <col min="3847" max="3847" width="11.28515625" style="65" customWidth="1"/>
    <col min="3848" max="3848" width="14.28515625" style="65" customWidth="1"/>
    <col min="3849" max="4096" width="9.140625" style="65"/>
    <col min="4097" max="4097" width="3.7109375" style="65" customWidth="1"/>
    <col min="4098" max="4098" width="13.28515625" style="65" customWidth="1"/>
    <col min="4099" max="4099" width="40.140625" style="65" customWidth="1"/>
    <col min="4100" max="4100" width="11.42578125" style="65" customWidth="1"/>
    <col min="4101" max="4101" width="9.140625" style="65" customWidth="1"/>
    <col min="4102" max="4102" width="10.85546875" style="65" customWidth="1"/>
    <col min="4103" max="4103" width="11.28515625" style="65" customWidth="1"/>
    <col min="4104" max="4104" width="14.28515625" style="65" customWidth="1"/>
    <col min="4105" max="4352" width="9.140625" style="65"/>
    <col min="4353" max="4353" width="3.7109375" style="65" customWidth="1"/>
    <col min="4354" max="4354" width="13.28515625" style="65" customWidth="1"/>
    <col min="4355" max="4355" width="40.140625" style="65" customWidth="1"/>
    <col min="4356" max="4356" width="11.42578125" style="65" customWidth="1"/>
    <col min="4357" max="4357" width="9.140625" style="65" customWidth="1"/>
    <col min="4358" max="4358" width="10.85546875" style="65" customWidth="1"/>
    <col min="4359" max="4359" width="11.28515625" style="65" customWidth="1"/>
    <col min="4360" max="4360" width="14.28515625" style="65" customWidth="1"/>
    <col min="4361" max="4608" width="9.140625" style="65"/>
    <col min="4609" max="4609" width="3.7109375" style="65" customWidth="1"/>
    <col min="4610" max="4610" width="13.28515625" style="65" customWidth="1"/>
    <col min="4611" max="4611" width="40.140625" style="65" customWidth="1"/>
    <col min="4612" max="4612" width="11.42578125" style="65" customWidth="1"/>
    <col min="4613" max="4613" width="9.140625" style="65" customWidth="1"/>
    <col min="4614" max="4614" width="10.85546875" style="65" customWidth="1"/>
    <col min="4615" max="4615" width="11.28515625" style="65" customWidth="1"/>
    <col min="4616" max="4616" width="14.28515625" style="65" customWidth="1"/>
    <col min="4617" max="4864" width="9.140625" style="65"/>
    <col min="4865" max="4865" width="3.7109375" style="65" customWidth="1"/>
    <col min="4866" max="4866" width="13.28515625" style="65" customWidth="1"/>
    <col min="4867" max="4867" width="40.140625" style="65" customWidth="1"/>
    <col min="4868" max="4868" width="11.42578125" style="65" customWidth="1"/>
    <col min="4869" max="4869" width="9.140625" style="65" customWidth="1"/>
    <col min="4870" max="4870" width="10.85546875" style="65" customWidth="1"/>
    <col min="4871" max="4871" width="11.28515625" style="65" customWidth="1"/>
    <col min="4872" max="4872" width="14.28515625" style="65" customWidth="1"/>
    <col min="4873" max="5120" width="9.140625" style="65"/>
    <col min="5121" max="5121" width="3.7109375" style="65" customWidth="1"/>
    <col min="5122" max="5122" width="13.28515625" style="65" customWidth="1"/>
    <col min="5123" max="5123" width="40.140625" style="65" customWidth="1"/>
    <col min="5124" max="5124" width="11.42578125" style="65" customWidth="1"/>
    <col min="5125" max="5125" width="9.140625" style="65" customWidth="1"/>
    <col min="5126" max="5126" width="10.85546875" style="65" customWidth="1"/>
    <col min="5127" max="5127" width="11.28515625" style="65" customWidth="1"/>
    <col min="5128" max="5128" width="14.28515625" style="65" customWidth="1"/>
    <col min="5129" max="5376" width="9.140625" style="65"/>
    <col min="5377" max="5377" width="3.7109375" style="65" customWidth="1"/>
    <col min="5378" max="5378" width="13.28515625" style="65" customWidth="1"/>
    <col min="5379" max="5379" width="40.140625" style="65" customWidth="1"/>
    <col min="5380" max="5380" width="11.42578125" style="65" customWidth="1"/>
    <col min="5381" max="5381" width="9.140625" style="65" customWidth="1"/>
    <col min="5382" max="5382" width="10.85546875" style="65" customWidth="1"/>
    <col min="5383" max="5383" width="11.28515625" style="65" customWidth="1"/>
    <col min="5384" max="5384" width="14.28515625" style="65" customWidth="1"/>
    <col min="5385" max="5632" width="9.140625" style="65"/>
    <col min="5633" max="5633" width="3.7109375" style="65" customWidth="1"/>
    <col min="5634" max="5634" width="13.28515625" style="65" customWidth="1"/>
    <col min="5635" max="5635" width="40.140625" style="65" customWidth="1"/>
    <col min="5636" max="5636" width="11.42578125" style="65" customWidth="1"/>
    <col min="5637" max="5637" width="9.140625" style="65" customWidth="1"/>
    <col min="5638" max="5638" width="10.85546875" style="65" customWidth="1"/>
    <col min="5639" max="5639" width="11.28515625" style="65" customWidth="1"/>
    <col min="5640" max="5640" width="14.28515625" style="65" customWidth="1"/>
    <col min="5641" max="5888" width="9.140625" style="65"/>
    <col min="5889" max="5889" width="3.7109375" style="65" customWidth="1"/>
    <col min="5890" max="5890" width="13.28515625" style="65" customWidth="1"/>
    <col min="5891" max="5891" width="40.140625" style="65" customWidth="1"/>
    <col min="5892" max="5892" width="11.42578125" style="65" customWidth="1"/>
    <col min="5893" max="5893" width="9.140625" style="65" customWidth="1"/>
    <col min="5894" max="5894" width="10.85546875" style="65" customWidth="1"/>
    <col min="5895" max="5895" width="11.28515625" style="65" customWidth="1"/>
    <col min="5896" max="5896" width="14.28515625" style="65" customWidth="1"/>
    <col min="5897" max="6144" width="9.140625" style="65"/>
    <col min="6145" max="6145" width="3.7109375" style="65" customWidth="1"/>
    <col min="6146" max="6146" width="13.28515625" style="65" customWidth="1"/>
    <col min="6147" max="6147" width="40.140625" style="65" customWidth="1"/>
    <col min="6148" max="6148" width="11.42578125" style="65" customWidth="1"/>
    <col min="6149" max="6149" width="9.140625" style="65" customWidth="1"/>
    <col min="6150" max="6150" width="10.85546875" style="65" customWidth="1"/>
    <col min="6151" max="6151" width="11.28515625" style="65" customWidth="1"/>
    <col min="6152" max="6152" width="14.28515625" style="65" customWidth="1"/>
    <col min="6153" max="6400" width="9.140625" style="65"/>
    <col min="6401" max="6401" width="3.7109375" style="65" customWidth="1"/>
    <col min="6402" max="6402" width="13.28515625" style="65" customWidth="1"/>
    <col min="6403" max="6403" width="40.140625" style="65" customWidth="1"/>
    <col min="6404" max="6404" width="11.42578125" style="65" customWidth="1"/>
    <col min="6405" max="6405" width="9.140625" style="65" customWidth="1"/>
    <col min="6406" max="6406" width="10.85546875" style="65" customWidth="1"/>
    <col min="6407" max="6407" width="11.28515625" style="65" customWidth="1"/>
    <col min="6408" max="6408" width="14.28515625" style="65" customWidth="1"/>
    <col min="6409" max="6656" width="9.140625" style="65"/>
    <col min="6657" max="6657" width="3.7109375" style="65" customWidth="1"/>
    <col min="6658" max="6658" width="13.28515625" style="65" customWidth="1"/>
    <col min="6659" max="6659" width="40.140625" style="65" customWidth="1"/>
    <col min="6660" max="6660" width="11.42578125" style="65" customWidth="1"/>
    <col min="6661" max="6661" width="9.140625" style="65" customWidth="1"/>
    <col min="6662" max="6662" width="10.85546875" style="65" customWidth="1"/>
    <col min="6663" max="6663" width="11.28515625" style="65" customWidth="1"/>
    <col min="6664" max="6664" width="14.28515625" style="65" customWidth="1"/>
    <col min="6665" max="6912" width="9.140625" style="65"/>
    <col min="6913" max="6913" width="3.7109375" style="65" customWidth="1"/>
    <col min="6914" max="6914" width="13.28515625" style="65" customWidth="1"/>
    <col min="6915" max="6915" width="40.140625" style="65" customWidth="1"/>
    <col min="6916" max="6916" width="11.42578125" style="65" customWidth="1"/>
    <col min="6917" max="6917" width="9.140625" style="65" customWidth="1"/>
    <col min="6918" max="6918" width="10.85546875" style="65" customWidth="1"/>
    <col min="6919" max="6919" width="11.28515625" style="65" customWidth="1"/>
    <col min="6920" max="6920" width="14.28515625" style="65" customWidth="1"/>
    <col min="6921" max="7168" width="9.140625" style="65"/>
    <col min="7169" max="7169" width="3.7109375" style="65" customWidth="1"/>
    <col min="7170" max="7170" width="13.28515625" style="65" customWidth="1"/>
    <col min="7171" max="7171" width="40.140625" style="65" customWidth="1"/>
    <col min="7172" max="7172" width="11.42578125" style="65" customWidth="1"/>
    <col min="7173" max="7173" width="9.140625" style="65" customWidth="1"/>
    <col min="7174" max="7174" width="10.85546875" style="65" customWidth="1"/>
    <col min="7175" max="7175" width="11.28515625" style="65" customWidth="1"/>
    <col min="7176" max="7176" width="14.28515625" style="65" customWidth="1"/>
    <col min="7177" max="7424" width="9.140625" style="65"/>
    <col min="7425" max="7425" width="3.7109375" style="65" customWidth="1"/>
    <col min="7426" max="7426" width="13.28515625" style="65" customWidth="1"/>
    <col min="7427" max="7427" width="40.140625" style="65" customWidth="1"/>
    <col min="7428" max="7428" width="11.42578125" style="65" customWidth="1"/>
    <col min="7429" max="7429" width="9.140625" style="65" customWidth="1"/>
    <col min="7430" max="7430" width="10.85546875" style="65" customWidth="1"/>
    <col min="7431" max="7431" width="11.28515625" style="65" customWidth="1"/>
    <col min="7432" max="7432" width="14.28515625" style="65" customWidth="1"/>
    <col min="7433" max="7680" width="9.140625" style="65"/>
    <col min="7681" max="7681" width="3.7109375" style="65" customWidth="1"/>
    <col min="7682" max="7682" width="13.28515625" style="65" customWidth="1"/>
    <col min="7683" max="7683" width="40.140625" style="65" customWidth="1"/>
    <col min="7684" max="7684" width="11.42578125" style="65" customWidth="1"/>
    <col min="7685" max="7685" width="9.140625" style="65" customWidth="1"/>
    <col min="7686" max="7686" width="10.85546875" style="65" customWidth="1"/>
    <col min="7687" max="7687" width="11.28515625" style="65" customWidth="1"/>
    <col min="7688" max="7688" width="14.28515625" style="65" customWidth="1"/>
    <col min="7689" max="7936" width="9.140625" style="65"/>
    <col min="7937" max="7937" width="3.7109375" style="65" customWidth="1"/>
    <col min="7938" max="7938" width="13.28515625" style="65" customWidth="1"/>
    <col min="7939" max="7939" width="40.140625" style="65" customWidth="1"/>
    <col min="7940" max="7940" width="11.42578125" style="65" customWidth="1"/>
    <col min="7941" max="7941" width="9.140625" style="65" customWidth="1"/>
    <col min="7942" max="7942" width="10.85546875" style="65" customWidth="1"/>
    <col min="7943" max="7943" width="11.28515625" style="65" customWidth="1"/>
    <col min="7944" max="7944" width="14.28515625" style="65" customWidth="1"/>
    <col min="7945" max="8192" width="9.140625" style="65"/>
    <col min="8193" max="8193" width="3.7109375" style="65" customWidth="1"/>
    <col min="8194" max="8194" width="13.28515625" style="65" customWidth="1"/>
    <col min="8195" max="8195" width="40.140625" style="65" customWidth="1"/>
    <col min="8196" max="8196" width="11.42578125" style="65" customWidth="1"/>
    <col min="8197" max="8197" width="9.140625" style="65" customWidth="1"/>
    <col min="8198" max="8198" width="10.85546875" style="65" customWidth="1"/>
    <col min="8199" max="8199" width="11.28515625" style="65" customWidth="1"/>
    <col min="8200" max="8200" width="14.28515625" style="65" customWidth="1"/>
    <col min="8201" max="8448" width="9.140625" style="65"/>
    <col min="8449" max="8449" width="3.7109375" style="65" customWidth="1"/>
    <col min="8450" max="8450" width="13.28515625" style="65" customWidth="1"/>
    <col min="8451" max="8451" width="40.140625" style="65" customWidth="1"/>
    <col min="8452" max="8452" width="11.42578125" style="65" customWidth="1"/>
    <col min="8453" max="8453" width="9.140625" style="65" customWidth="1"/>
    <col min="8454" max="8454" width="10.85546875" style="65" customWidth="1"/>
    <col min="8455" max="8455" width="11.28515625" style="65" customWidth="1"/>
    <col min="8456" max="8456" width="14.28515625" style="65" customWidth="1"/>
    <col min="8457" max="8704" width="9.140625" style="65"/>
    <col min="8705" max="8705" width="3.7109375" style="65" customWidth="1"/>
    <col min="8706" max="8706" width="13.28515625" style="65" customWidth="1"/>
    <col min="8707" max="8707" width="40.140625" style="65" customWidth="1"/>
    <col min="8708" max="8708" width="11.42578125" style="65" customWidth="1"/>
    <col min="8709" max="8709" width="9.140625" style="65" customWidth="1"/>
    <col min="8710" max="8710" width="10.85546875" style="65" customWidth="1"/>
    <col min="8711" max="8711" width="11.28515625" style="65" customWidth="1"/>
    <col min="8712" max="8712" width="14.28515625" style="65" customWidth="1"/>
    <col min="8713" max="8960" width="9.140625" style="65"/>
    <col min="8961" max="8961" width="3.7109375" style="65" customWidth="1"/>
    <col min="8962" max="8962" width="13.28515625" style="65" customWidth="1"/>
    <col min="8963" max="8963" width="40.140625" style="65" customWidth="1"/>
    <col min="8964" max="8964" width="11.42578125" style="65" customWidth="1"/>
    <col min="8965" max="8965" width="9.140625" style="65" customWidth="1"/>
    <col min="8966" max="8966" width="10.85546875" style="65" customWidth="1"/>
    <col min="8967" max="8967" width="11.28515625" style="65" customWidth="1"/>
    <col min="8968" max="8968" width="14.28515625" style="65" customWidth="1"/>
    <col min="8969" max="9216" width="9.140625" style="65"/>
    <col min="9217" max="9217" width="3.7109375" style="65" customWidth="1"/>
    <col min="9218" max="9218" width="13.28515625" style="65" customWidth="1"/>
    <col min="9219" max="9219" width="40.140625" style="65" customWidth="1"/>
    <col min="9220" max="9220" width="11.42578125" style="65" customWidth="1"/>
    <col min="9221" max="9221" width="9.140625" style="65" customWidth="1"/>
    <col min="9222" max="9222" width="10.85546875" style="65" customWidth="1"/>
    <col min="9223" max="9223" width="11.28515625" style="65" customWidth="1"/>
    <col min="9224" max="9224" width="14.28515625" style="65" customWidth="1"/>
    <col min="9225" max="9472" width="9.140625" style="65"/>
    <col min="9473" max="9473" width="3.7109375" style="65" customWidth="1"/>
    <col min="9474" max="9474" width="13.28515625" style="65" customWidth="1"/>
    <col min="9475" max="9475" width="40.140625" style="65" customWidth="1"/>
    <col min="9476" max="9476" width="11.42578125" style="65" customWidth="1"/>
    <col min="9477" max="9477" width="9.140625" style="65" customWidth="1"/>
    <col min="9478" max="9478" width="10.85546875" style="65" customWidth="1"/>
    <col min="9479" max="9479" width="11.28515625" style="65" customWidth="1"/>
    <col min="9480" max="9480" width="14.28515625" style="65" customWidth="1"/>
    <col min="9481" max="9728" width="9.140625" style="65"/>
    <col min="9729" max="9729" width="3.7109375" style="65" customWidth="1"/>
    <col min="9730" max="9730" width="13.28515625" style="65" customWidth="1"/>
    <col min="9731" max="9731" width="40.140625" style="65" customWidth="1"/>
    <col min="9732" max="9732" width="11.42578125" style="65" customWidth="1"/>
    <col min="9733" max="9733" width="9.140625" style="65" customWidth="1"/>
    <col min="9734" max="9734" width="10.85546875" style="65" customWidth="1"/>
    <col min="9735" max="9735" width="11.28515625" style="65" customWidth="1"/>
    <col min="9736" max="9736" width="14.28515625" style="65" customWidth="1"/>
    <col min="9737" max="9984" width="9.140625" style="65"/>
    <col min="9985" max="9985" width="3.7109375" style="65" customWidth="1"/>
    <col min="9986" max="9986" width="13.28515625" style="65" customWidth="1"/>
    <col min="9987" max="9987" width="40.140625" style="65" customWidth="1"/>
    <col min="9988" max="9988" width="11.42578125" style="65" customWidth="1"/>
    <col min="9989" max="9989" width="9.140625" style="65" customWidth="1"/>
    <col min="9990" max="9990" width="10.85546875" style="65" customWidth="1"/>
    <col min="9991" max="9991" width="11.28515625" style="65" customWidth="1"/>
    <col min="9992" max="9992" width="14.28515625" style="65" customWidth="1"/>
    <col min="9993" max="10240" width="9.140625" style="65"/>
    <col min="10241" max="10241" width="3.7109375" style="65" customWidth="1"/>
    <col min="10242" max="10242" width="13.28515625" style="65" customWidth="1"/>
    <col min="10243" max="10243" width="40.140625" style="65" customWidth="1"/>
    <col min="10244" max="10244" width="11.42578125" style="65" customWidth="1"/>
    <col min="10245" max="10245" width="9.140625" style="65" customWidth="1"/>
    <col min="10246" max="10246" width="10.85546875" style="65" customWidth="1"/>
    <col min="10247" max="10247" width="11.28515625" style="65" customWidth="1"/>
    <col min="10248" max="10248" width="14.28515625" style="65" customWidth="1"/>
    <col min="10249" max="10496" width="9.140625" style="65"/>
    <col min="10497" max="10497" width="3.7109375" style="65" customWidth="1"/>
    <col min="10498" max="10498" width="13.28515625" style="65" customWidth="1"/>
    <col min="10499" max="10499" width="40.140625" style="65" customWidth="1"/>
    <col min="10500" max="10500" width="11.42578125" style="65" customWidth="1"/>
    <col min="10501" max="10501" width="9.140625" style="65" customWidth="1"/>
    <col min="10502" max="10502" width="10.85546875" style="65" customWidth="1"/>
    <col min="10503" max="10503" width="11.28515625" style="65" customWidth="1"/>
    <col min="10504" max="10504" width="14.28515625" style="65" customWidth="1"/>
    <col min="10505" max="10752" width="9.140625" style="65"/>
    <col min="10753" max="10753" width="3.7109375" style="65" customWidth="1"/>
    <col min="10754" max="10754" width="13.28515625" style="65" customWidth="1"/>
    <col min="10755" max="10755" width="40.140625" style="65" customWidth="1"/>
    <col min="10756" max="10756" width="11.42578125" style="65" customWidth="1"/>
    <col min="10757" max="10757" width="9.140625" style="65" customWidth="1"/>
    <col min="10758" max="10758" width="10.85546875" style="65" customWidth="1"/>
    <col min="10759" max="10759" width="11.28515625" style="65" customWidth="1"/>
    <col min="10760" max="10760" width="14.28515625" style="65" customWidth="1"/>
    <col min="10761" max="11008" width="9.140625" style="65"/>
    <col min="11009" max="11009" width="3.7109375" style="65" customWidth="1"/>
    <col min="11010" max="11010" width="13.28515625" style="65" customWidth="1"/>
    <col min="11011" max="11011" width="40.140625" style="65" customWidth="1"/>
    <col min="11012" max="11012" width="11.42578125" style="65" customWidth="1"/>
    <col min="11013" max="11013" width="9.140625" style="65" customWidth="1"/>
    <col min="11014" max="11014" width="10.85546875" style="65" customWidth="1"/>
    <col min="11015" max="11015" width="11.28515625" style="65" customWidth="1"/>
    <col min="11016" max="11016" width="14.28515625" style="65" customWidth="1"/>
    <col min="11017" max="11264" width="9.140625" style="65"/>
    <col min="11265" max="11265" width="3.7109375" style="65" customWidth="1"/>
    <col min="11266" max="11266" width="13.28515625" style="65" customWidth="1"/>
    <col min="11267" max="11267" width="40.140625" style="65" customWidth="1"/>
    <col min="11268" max="11268" width="11.42578125" style="65" customWidth="1"/>
    <col min="11269" max="11269" width="9.140625" style="65" customWidth="1"/>
    <col min="11270" max="11270" width="10.85546875" style="65" customWidth="1"/>
    <col min="11271" max="11271" width="11.28515625" style="65" customWidth="1"/>
    <col min="11272" max="11272" width="14.28515625" style="65" customWidth="1"/>
    <col min="11273" max="11520" width="9.140625" style="65"/>
    <col min="11521" max="11521" width="3.7109375" style="65" customWidth="1"/>
    <col min="11522" max="11522" width="13.28515625" style="65" customWidth="1"/>
    <col min="11523" max="11523" width="40.140625" style="65" customWidth="1"/>
    <col min="11524" max="11524" width="11.42578125" style="65" customWidth="1"/>
    <col min="11525" max="11525" width="9.140625" style="65" customWidth="1"/>
    <col min="11526" max="11526" width="10.85546875" style="65" customWidth="1"/>
    <col min="11527" max="11527" width="11.28515625" style="65" customWidth="1"/>
    <col min="11528" max="11528" width="14.28515625" style="65" customWidth="1"/>
    <col min="11529" max="11776" width="9.140625" style="65"/>
    <col min="11777" max="11777" width="3.7109375" style="65" customWidth="1"/>
    <col min="11778" max="11778" width="13.28515625" style="65" customWidth="1"/>
    <col min="11779" max="11779" width="40.140625" style="65" customWidth="1"/>
    <col min="11780" max="11780" width="11.42578125" style="65" customWidth="1"/>
    <col min="11781" max="11781" width="9.140625" style="65" customWidth="1"/>
    <col min="11782" max="11782" width="10.85546875" style="65" customWidth="1"/>
    <col min="11783" max="11783" width="11.28515625" style="65" customWidth="1"/>
    <col min="11784" max="11784" width="14.28515625" style="65" customWidth="1"/>
    <col min="11785" max="12032" width="9.140625" style="65"/>
    <col min="12033" max="12033" width="3.7109375" style="65" customWidth="1"/>
    <col min="12034" max="12034" width="13.28515625" style="65" customWidth="1"/>
    <col min="12035" max="12035" width="40.140625" style="65" customWidth="1"/>
    <col min="12036" max="12036" width="11.42578125" style="65" customWidth="1"/>
    <col min="12037" max="12037" width="9.140625" style="65" customWidth="1"/>
    <col min="12038" max="12038" width="10.85546875" style="65" customWidth="1"/>
    <col min="12039" max="12039" width="11.28515625" style="65" customWidth="1"/>
    <col min="12040" max="12040" width="14.28515625" style="65" customWidth="1"/>
    <col min="12041" max="12288" width="9.140625" style="65"/>
    <col min="12289" max="12289" width="3.7109375" style="65" customWidth="1"/>
    <col min="12290" max="12290" width="13.28515625" style="65" customWidth="1"/>
    <col min="12291" max="12291" width="40.140625" style="65" customWidth="1"/>
    <col min="12292" max="12292" width="11.42578125" style="65" customWidth="1"/>
    <col min="12293" max="12293" width="9.140625" style="65" customWidth="1"/>
    <col min="12294" max="12294" width="10.85546875" style="65" customWidth="1"/>
    <col min="12295" max="12295" width="11.28515625" style="65" customWidth="1"/>
    <col min="12296" max="12296" width="14.28515625" style="65" customWidth="1"/>
    <col min="12297" max="12544" width="9.140625" style="65"/>
    <col min="12545" max="12545" width="3.7109375" style="65" customWidth="1"/>
    <col min="12546" max="12546" width="13.28515625" style="65" customWidth="1"/>
    <col min="12547" max="12547" width="40.140625" style="65" customWidth="1"/>
    <col min="12548" max="12548" width="11.42578125" style="65" customWidth="1"/>
    <col min="12549" max="12549" width="9.140625" style="65" customWidth="1"/>
    <col min="12550" max="12550" width="10.85546875" style="65" customWidth="1"/>
    <col min="12551" max="12551" width="11.28515625" style="65" customWidth="1"/>
    <col min="12552" max="12552" width="14.28515625" style="65" customWidth="1"/>
    <col min="12553" max="12800" width="9.140625" style="65"/>
    <col min="12801" max="12801" width="3.7109375" style="65" customWidth="1"/>
    <col min="12802" max="12802" width="13.28515625" style="65" customWidth="1"/>
    <col min="12803" max="12803" width="40.140625" style="65" customWidth="1"/>
    <col min="12804" max="12804" width="11.42578125" style="65" customWidth="1"/>
    <col min="12805" max="12805" width="9.140625" style="65" customWidth="1"/>
    <col min="12806" max="12806" width="10.85546875" style="65" customWidth="1"/>
    <col min="12807" max="12807" width="11.28515625" style="65" customWidth="1"/>
    <col min="12808" max="12808" width="14.28515625" style="65" customWidth="1"/>
    <col min="12809" max="13056" width="9.140625" style="65"/>
    <col min="13057" max="13057" width="3.7109375" style="65" customWidth="1"/>
    <col min="13058" max="13058" width="13.28515625" style="65" customWidth="1"/>
    <col min="13059" max="13059" width="40.140625" style="65" customWidth="1"/>
    <col min="13060" max="13060" width="11.42578125" style="65" customWidth="1"/>
    <col min="13061" max="13061" width="9.140625" style="65" customWidth="1"/>
    <col min="13062" max="13062" width="10.85546875" style="65" customWidth="1"/>
    <col min="13063" max="13063" width="11.28515625" style="65" customWidth="1"/>
    <col min="13064" max="13064" width="14.28515625" style="65" customWidth="1"/>
    <col min="13065" max="13312" width="9.140625" style="65"/>
    <col min="13313" max="13313" width="3.7109375" style="65" customWidth="1"/>
    <col min="13314" max="13314" width="13.28515625" style="65" customWidth="1"/>
    <col min="13315" max="13315" width="40.140625" style="65" customWidth="1"/>
    <col min="13316" max="13316" width="11.42578125" style="65" customWidth="1"/>
    <col min="13317" max="13317" width="9.140625" style="65" customWidth="1"/>
    <col min="13318" max="13318" width="10.85546875" style="65" customWidth="1"/>
    <col min="13319" max="13319" width="11.28515625" style="65" customWidth="1"/>
    <col min="13320" max="13320" width="14.28515625" style="65" customWidth="1"/>
    <col min="13321" max="13568" width="9.140625" style="65"/>
    <col min="13569" max="13569" width="3.7109375" style="65" customWidth="1"/>
    <col min="13570" max="13570" width="13.28515625" style="65" customWidth="1"/>
    <col min="13571" max="13571" width="40.140625" style="65" customWidth="1"/>
    <col min="13572" max="13572" width="11.42578125" style="65" customWidth="1"/>
    <col min="13573" max="13573" width="9.140625" style="65" customWidth="1"/>
    <col min="13574" max="13574" width="10.85546875" style="65" customWidth="1"/>
    <col min="13575" max="13575" width="11.28515625" style="65" customWidth="1"/>
    <col min="13576" max="13576" width="14.28515625" style="65" customWidth="1"/>
    <col min="13577" max="13824" width="9.140625" style="65"/>
    <col min="13825" max="13825" width="3.7109375" style="65" customWidth="1"/>
    <col min="13826" max="13826" width="13.28515625" style="65" customWidth="1"/>
    <col min="13827" max="13827" width="40.140625" style="65" customWidth="1"/>
    <col min="13828" max="13828" width="11.42578125" style="65" customWidth="1"/>
    <col min="13829" max="13829" width="9.140625" style="65" customWidth="1"/>
    <col min="13830" max="13830" width="10.85546875" style="65" customWidth="1"/>
    <col min="13831" max="13831" width="11.28515625" style="65" customWidth="1"/>
    <col min="13832" max="13832" width="14.28515625" style="65" customWidth="1"/>
    <col min="13833" max="14080" width="9.140625" style="65"/>
    <col min="14081" max="14081" width="3.7109375" style="65" customWidth="1"/>
    <col min="14082" max="14082" width="13.28515625" style="65" customWidth="1"/>
    <col min="14083" max="14083" width="40.140625" style="65" customWidth="1"/>
    <col min="14084" max="14084" width="11.42578125" style="65" customWidth="1"/>
    <col min="14085" max="14085" width="9.140625" style="65" customWidth="1"/>
    <col min="14086" max="14086" width="10.85546875" style="65" customWidth="1"/>
    <col min="14087" max="14087" width="11.28515625" style="65" customWidth="1"/>
    <col min="14088" max="14088" width="14.28515625" style="65" customWidth="1"/>
    <col min="14089" max="14336" width="9.140625" style="65"/>
    <col min="14337" max="14337" width="3.7109375" style="65" customWidth="1"/>
    <col min="14338" max="14338" width="13.28515625" style="65" customWidth="1"/>
    <col min="14339" max="14339" width="40.140625" style="65" customWidth="1"/>
    <col min="14340" max="14340" width="11.42578125" style="65" customWidth="1"/>
    <col min="14341" max="14341" width="9.140625" style="65" customWidth="1"/>
    <col min="14342" max="14342" width="10.85546875" style="65" customWidth="1"/>
    <col min="14343" max="14343" width="11.28515625" style="65" customWidth="1"/>
    <col min="14344" max="14344" width="14.28515625" style="65" customWidth="1"/>
    <col min="14345" max="14592" width="9.140625" style="65"/>
    <col min="14593" max="14593" width="3.7109375" style="65" customWidth="1"/>
    <col min="14594" max="14594" width="13.28515625" style="65" customWidth="1"/>
    <col min="14595" max="14595" width="40.140625" style="65" customWidth="1"/>
    <col min="14596" max="14596" width="11.42578125" style="65" customWidth="1"/>
    <col min="14597" max="14597" width="9.140625" style="65" customWidth="1"/>
    <col min="14598" max="14598" width="10.85546875" style="65" customWidth="1"/>
    <col min="14599" max="14599" width="11.28515625" style="65" customWidth="1"/>
    <col min="14600" max="14600" width="14.28515625" style="65" customWidth="1"/>
    <col min="14601" max="14848" width="9.140625" style="65"/>
    <col min="14849" max="14849" width="3.7109375" style="65" customWidth="1"/>
    <col min="14850" max="14850" width="13.28515625" style="65" customWidth="1"/>
    <col min="14851" max="14851" width="40.140625" style="65" customWidth="1"/>
    <col min="14852" max="14852" width="11.42578125" style="65" customWidth="1"/>
    <col min="14853" max="14853" width="9.140625" style="65" customWidth="1"/>
    <col min="14854" max="14854" width="10.85546875" style="65" customWidth="1"/>
    <col min="14855" max="14855" width="11.28515625" style="65" customWidth="1"/>
    <col min="14856" max="14856" width="14.28515625" style="65" customWidth="1"/>
    <col min="14857" max="15104" width="9.140625" style="65"/>
    <col min="15105" max="15105" width="3.7109375" style="65" customWidth="1"/>
    <col min="15106" max="15106" width="13.28515625" style="65" customWidth="1"/>
    <col min="15107" max="15107" width="40.140625" style="65" customWidth="1"/>
    <col min="15108" max="15108" width="11.42578125" style="65" customWidth="1"/>
    <col min="15109" max="15109" width="9.140625" style="65" customWidth="1"/>
    <col min="15110" max="15110" width="10.85546875" style="65" customWidth="1"/>
    <col min="15111" max="15111" width="11.28515625" style="65" customWidth="1"/>
    <col min="15112" max="15112" width="14.28515625" style="65" customWidth="1"/>
    <col min="15113" max="15360" width="9.140625" style="65"/>
    <col min="15361" max="15361" width="3.7109375" style="65" customWidth="1"/>
    <col min="15362" max="15362" width="13.28515625" style="65" customWidth="1"/>
    <col min="15363" max="15363" width="40.140625" style="65" customWidth="1"/>
    <col min="15364" max="15364" width="11.42578125" style="65" customWidth="1"/>
    <col min="15365" max="15365" width="9.140625" style="65" customWidth="1"/>
    <col min="15366" max="15366" width="10.85546875" style="65" customWidth="1"/>
    <col min="15367" max="15367" width="11.28515625" style="65" customWidth="1"/>
    <col min="15368" max="15368" width="14.28515625" style="65" customWidth="1"/>
    <col min="15369" max="15616" width="9.140625" style="65"/>
    <col min="15617" max="15617" width="3.7109375" style="65" customWidth="1"/>
    <col min="15618" max="15618" width="13.28515625" style="65" customWidth="1"/>
    <col min="15619" max="15619" width="40.140625" style="65" customWidth="1"/>
    <col min="15620" max="15620" width="11.42578125" style="65" customWidth="1"/>
    <col min="15621" max="15621" width="9.140625" style="65" customWidth="1"/>
    <col min="15622" max="15622" width="10.85546875" style="65" customWidth="1"/>
    <col min="15623" max="15623" width="11.28515625" style="65" customWidth="1"/>
    <col min="15624" max="15624" width="14.28515625" style="65" customWidth="1"/>
    <col min="15625" max="15872" width="9.140625" style="65"/>
    <col min="15873" max="15873" width="3.7109375" style="65" customWidth="1"/>
    <col min="15874" max="15874" width="13.28515625" style="65" customWidth="1"/>
    <col min="15875" max="15875" width="40.140625" style="65" customWidth="1"/>
    <col min="15876" max="15876" width="11.42578125" style="65" customWidth="1"/>
    <col min="15877" max="15877" width="9.140625" style="65" customWidth="1"/>
    <col min="15878" max="15878" width="10.85546875" style="65" customWidth="1"/>
    <col min="15879" max="15879" width="11.28515625" style="65" customWidth="1"/>
    <col min="15880" max="15880" width="14.28515625" style="65" customWidth="1"/>
    <col min="15881" max="16128" width="9.140625" style="65"/>
    <col min="16129" max="16129" width="3.7109375" style="65" customWidth="1"/>
    <col min="16130" max="16130" width="13.28515625" style="65" customWidth="1"/>
    <col min="16131" max="16131" width="40.140625" style="65" customWidth="1"/>
    <col min="16132" max="16132" width="11.42578125" style="65" customWidth="1"/>
    <col min="16133" max="16133" width="9.140625" style="65" customWidth="1"/>
    <col min="16134" max="16134" width="10.85546875" style="65" customWidth="1"/>
    <col min="16135" max="16135" width="11.28515625" style="65" customWidth="1"/>
    <col min="16136" max="16136" width="14.28515625" style="65" customWidth="1"/>
    <col min="16137" max="16384" width="9.140625" style="65"/>
  </cols>
  <sheetData>
    <row r="1" spans="1:12">
      <c r="A1" s="778" t="s">
        <v>367</v>
      </c>
      <c r="B1" s="778"/>
      <c r="C1" s="778"/>
      <c r="D1" s="778"/>
      <c r="E1" s="778"/>
      <c r="F1" s="778"/>
      <c r="G1" s="778"/>
      <c r="H1" s="778"/>
    </row>
    <row r="2" spans="1:12">
      <c r="A2" s="778" t="s">
        <v>368</v>
      </c>
      <c r="B2" s="778"/>
      <c r="C2" s="778"/>
      <c r="D2" s="778"/>
      <c r="E2" s="778"/>
      <c r="F2" s="778"/>
      <c r="G2" s="778"/>
      <c r="H2" s="778"/>
    </row>
    <row r="3" spans="1:12" ht="18" customHeight="1">
      <c r="A3" s="778" t="s">
        <v>67</v>
      </c>
      <c r="B3" s="778"/>
      <c r="C3" s="778"/>
      <c r="D3" s="778"/>
      <c r="E3" s="778"/>
      <c r="F3" s="778"/>
      <c r="G3" s="778"/>
      <c r="H3" s="778"/>
    </row>
    <row r="4" spans="1:12" ht="18.75" customHeight="1">
      <c r="A4" s="781" t="s">
        <v>66</v>
      </c>
      <c r="B4" s="781"/>
      <c r="C4" s="781"/>
      <c r="D4" s="781"/>
      <c r="E4" s="781"/>
      <c r="F4" s="781"/>
      <c r="G4" s="781"/>
      <c r="H4" s="781"/>
    </row>
    <row r="5" spans="1:12" ht="15" customHeight="1">
      <c r="A5" s="782"/>
      <c r="B5" s="782"/>
      <c r="C5" s="782"/>
      <c r="D5" s="782"/>
      <c r="E5" s="782"/>
      <c r="F5" s="782"/>
      <c r="G5" s="782"/>
      <c r="H5" s="782"/>
    </row>
    <row r="6" spans="1:12" ht="15" customHeight="1">
      <c r="B6" s="260"/>
      <c r="C6" s="260"/>
    </row>
    <row r="7" spans="1:12" ht="15" customHeight="1">
      <c r="B7" s="108"/>
      <c r="C7" s="108"/>
    </row>
    <row r="8" spans="1:12">
      <c r="A8" s="779" t="s">
        <v>9</v>
      </c>
      <c r="B8" s="783" t="s">
        <v>68</v>
      </c>
      <c r="C8" s="785" t="s">
        <v>69</v>
      </c>
      <c r="D8" s="787" t="s">
        <v>70</v>
      </c>
      <c r="E8" s="788"/>
      <c r="F8" s="788"/>
      <c r="G8" s="789"/>
      <c r="H8" s="783" t="s">
        <v>71</v>
      </c>
    </row>
    <row r="9" spans="1:12" ht="64.5" customHeight="1">
      <c r="A9" s="780"/>
      <c r="B9" s="784"/>
      <c r="C9" s="786"/>
      <c r="D9" s="261" t="s">
        <v>72</v>
      </c>
      <c r="E9" s="262" t="s">
        <v>73</v>
      </c>
      <c r="F9" s="261" t="s">
        <v>74</v>
      </c>
      <c r="G9" s="263" t="s">
        <v>75</v>
      </c>
      <c r="H9" s="784"/>
    </row>
    <row r="10" spans="1:12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</row>
    <row r="11" spans="1:12" s="73" customFormat="1" ht="15.75" customHeight="1">
      <c r="A11" s="882">
        <v>1</v>
      </c>
      <c r="B11" s="880" t="s">
        <v>90</v>
      </c>
      <c r="C11" s="653" t="s">
        <v>76</v>
      </c>
      <c r="D11" s="118"/>
      <c r="E11" s="118"/>
      <c r="F11" s="118"/>
      <c r="G11" s="118"/>
      <c r="H11" s="118"/>
    </row>
    <row r="12" spans="1:12" s="73" customFormat="1" ht="15.75">
      <c r="A12" s="883"/>
      <c r="B12" s="881"/>
      <c r="C12" s="654" t="s">
        <v>91</v>
      </c>
      <c r="D12" s="117"/>
      <c r="E12" s="117"/>
      <c r="F12" s="117"/>
      <c r="G12" s="117"/>
      <c r="H12" s="259">
        <f>'ობ.ხ. 2.1'!H15</f>
        <v>0</v>
      </c>
      <c r="L12" s="139"/>
    </row>
    <row r="13" spans="1:12" s="73" customFormat="1" ht="15.75">
      <c r="A13" s="113"/>
      <c r="B13" s="115"/>
      <c r="C13" s="656" t="s">
        <v>87</v>
      </c>
      <c r="D13" s="117"/>
      <c r="E13" s="117"/>
      <c r="F13" s="117"/>
      <c r="G13" s="117"/>
      <c r="H13" s="264">
        <f>SUM(H11:H12)</f>
        <v>0</v>
      </c>
    </row>
    <row r="14" spans="1:12" s="73" customFormat="1" ht="15.75">
      <c r="A14" s="113"/>
      <c r="B14" s="657"/>
      <c r="C14" s="14" t="s">
        <v>89</v>
      </c>
      <c r="D14" s="118"/>
      <c r="E14" s="118"/>
      <c r="F14" s="118"/>
      <c r="G14" s="117"/>
      <c r="H14" s="264">
        <f>H13*0.02</f>
        <v>0</v>
      </c>
    </row>
    <row r="15" spans="1:12" s="73" customFormat="1" ht="15.75">
      <c r="A15" s="113"/>
      <c r="B15" s="115"/>
      <c r="C15" s="655" t="s">
        <v>8</v>
      </c>
      <c r="D15" s="117"/>
      <c r="E15" s="117"/>
      <c r="F15" s="117">
        <f>F13</f>
        <v>0</v>
      </c>
      <c r="G15" s="117"/>
      <c r="H15" s="264">
        <f>H13+H14</f>
        <v>0</v>
      </c>
    </row>
    <row r="16" spans="1:12" s="73" customFormat="1" ht="15.75">
      <c r="A16" s="113"/>
      <c r="B16" s="115"/>
      <c r="C16" s="655" t="s">
        <v>77</v>
      </c>
      <c r="D16" s="118"/>
      <c r="E16" s="118"/>
      <c r="F16" s="118"/>
      <c r="G16" s="117"/>
      <c r="H16" s="265">
        <f>H15*0.18</f>
        <v>0</v>
      </c>
    </row>
    <row r="17" spans="1:8" ht="18" customHeight="1">
      <c r="A17" s="132"/>
      <c r="B17" s="773"/>
      <c r="C17" s="655" t="s">
        <v>366</v>
      </c>
      <c r="D17" s="774"/>
      <c r="E17" s="774"/>
      <c r="F17" s="773"/>
      <c r="G17" s="773"/>
      <c r="H17" s="775">
        <f>H15+H16</f>
        <v>0</v>
      </c>
    </row>
    <row r="18" spans="1:8" ht="18" customHeight="1">
      <c r="A18" s="119"/>
      <c r="B18" s="64"/>
      <c r="C18" s="119"/>
      <c r="D18" s="120"/>
      <c r="E18" s="120"/>
      <c r="F18" s="64"/>
      <c r="G18" s="64"/>
      <c r="H18" s="121"/>
    </row>
  </sheetData>
  <mergeCells count="12">
    <mergeCell ref="A1:H1"/>
    <mergeCell ref="A2:H2"/>
    <mergeCell ref="B11:B12"/>
    <mergeCell ref="A11:A12"/>
    <mergeCell ref="A8:A9"/>
    <mergeCell ref="A3:H3"/>
    <mergeCell ref="A4:H4"/>
    <mergeCell ref="A5:H5"/>
    <mergeCell ref="B8:B9"/>
    <mergeCell ref="C8:C9"/>
    <mergeCell ref="D8:G8"/>
    <mergeCell ref="H8:H9"/>
  </mergeCells>
  <pageMargins left="1.7322834645669292" right="0.23622047244094491" top="0.74803149606299213" bottom="0.74803149606299213" header="0.31496062992125984" footer="0.31496062992125984"/>
  <pageSetup scale="8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view="pageBreakPreview" zoomScaleNormal="110" zoomScaleSheetLayoutView="100" workbookViewId="0">
      <selection activeCell="I1" sqref="I1:J1048576"/>
    </sheetView>
  </sheetViews>
  <sheetFormatPr defaultRowHeight="16.5"/>
  <cols>
    <col min="1" max="1" width="5.42578125" style="65" customWidth="1"/>
    <col min="2" max="2" width="14.85546875" style="65" customWidth="1"/>
    <col min="3" max="3" width="42.7109375" style="65" customWidth="1"/>
    <col min="4" max="4" width="9.42578125" style="65" customWidth="1"/>
    <col min="5" max="5" width="10.28515625" style="65" bestFit="1" customWidth="1"/>
    <col min="6" max="6" width="14" style="65" bestFit="1" customWidth="1"/>
    <col min="7" max="7" width="8.5703125" style="65" customWidth="1"/>
    <col min="8" max="8" width="13.5703125" style="65" customWidth="1"/>
    <col min="9" max="9" width="9.140625" style="65"/>
    <col min="10" max="10" width="8.42578125" style="65" customWidth="1"/>
    <col min="11" max="254" width="9.140625" style="65"/>
    <col min="255" max="255" width="5.42578125" style="65" customWidth="1"/>
    <col min="256" max="256" width="14.85546875" style="65" customWidth="1"/>
    <col min="257" max="257" width="42.7109375" style="65" customWidth="1"/>
    <col min="258" max="258" width="9.42578125" style="65" customWidth="1"/>
    <col min="259" max="259" width="10.28515625" style="65" bestFit="1" customWidth="1"/>
    <col min="260" max="260" width="14" style="65" bestFit="1" customWidth="1"/>
    <col min="261" max="261" width="8.5703125" style="65" customWidth="1"/>
    <col min="262" max="262" width="9.85546875" style="65" customWidth="1"/>
    <col min="263" max="263" width="10.28515625" style="65" customWidth="1"/>
    <col min="264" max="264" width="10.7109375" style="65" customWidth="1"/>
    <col min="265" max="265" width="9.140625" style="65"/>
    <col min="266" max="266" width="8.42578125" style="65" customWidth="1"/>
    <col min="267" max="510" width="9.140625" style="65"/>
    <col min="511" max="511" width="5.42578125" style="65" customWidth="1"/>
    <col min="512" max="512" width="14.85546875" style="65" customWidth="1"/>
    <col min="513" max="513" width="42.7109375" style="65" customWidth="1"/>
    <col min="514" max="514" width="9.42578125" style="65" customWidth="1"/>
    <col min="515" max="515" width="10.28515625" style="65" bestFit="1" customWidth="1"/>
    <col min="516" max="516" width="14" style="65" bestFit="1" customWidth="1"/>
    <col min="517" max="517" width="8.5703125" style="65" customWidth="1"/>
    <col min="518" max="518" width="9.85546875" style="65" customWidth="1"/>
    <col min="519" max="519" width="10.28515625" style="65" customWidth="1"/>
    <col min="520" max="520" width="10.7109375" style="65" customWidth="1"/>
    <col min="521" max="521" width="9.140625" style="65"/>
    <col min="522" max="522" width="8.42578125" style="65" customWidth="1"/>
    <col min="523" max="766" width="9.140625" style="65"/>
    <col min="767" max="767" width="5.42578125" style="65" customWidth="1"/>
    <col min="768" max="768" width="14.85546875" style="65" customWidth="1"/>
    <col min="769" max="769" width="42.7109375" style="65" customWidth="1"/>
    <col min="770" max="770" width="9.42578125" style="65" customWidth="1"/>
    <col min="771" max="771" width="10.28515625" style="65" bestFit="1" customWidth="1"/>
    <col min="772" max="772" width="14" style="65" bestFit="1" customWidth="1"/>
    <col min="773" max="773" width="8.5703125" style="65" customWidth="1"/>
    <col min="774" max="774" width="9.85546875" style="65" customWidth="1"/>
    <col min="775" max="775" width="10.28515625" style="65" customWidth="1"/>
    <col min="776" max="776" width="10.7109375" style="65" customWidth="1"/>
    <col min="777" max="777" width="9.140625" style="65"/>
    <col min="778" max="778" width="8.42578125" style="65" customWidth="1"/>
    <col min="779" max="1022" width="9.140625" style="65"/>
    <col min="1023" max="1023" width="5.42578125" style="65" customWidth="1"/>
    <col min="1024" max="1024" width="14.85546875" style="65" customWidth="1"/>
    <col min="1025" max="1025" width="42.7109375" style="65" customWidth="1"/>
    <col min="1026" max="1026" width="9.42578125" style="65" customWidth="1"/>
    <col min="1027" max="1027" width="10.28515625" style="65" bestFit="1" customWidth="1"/>
    <col min="1028" max="1028" width="14" style="65" bestFit="1" customWidth="1"/>
    <col min="1029" max="1029" width="8.5703125" style="65" customWidth="1"/>
    <col min="1030" max="1030" width="9.85546875" style="65" customWidth="1"/>
    <col min="1031" max="1031" width="10.28515625" style="65" customWidth="1"/>
    <col min="1032" max="1032" width="10.7109375" style="65" customWidth="1"/>
    <col min="1033" max="1033" width="9.140625" style="65"/>
    <col min="1034" max="1034" width="8.42578125" style="65" customWidth="1"/>
    <col min="1035" max="1278" width="9.140625" style="65"/>
    <col min="1279" max="1279" width="5.42578125" style="65" customWidth="1"/>
    <col min="1280" max="1280" width="14.85546875" style="65" customWidth="1"/>
    <col min="1281" max="1281" width="42.7109375" style="65" customWidth="1"/>
    <col min="1282" max="1282" width="9.42578125" style="65" customWidth="1"/>
    <col min="1283" max="1283" width="10.28515625" style="65" bestFit="1" customWidth="1"/>
    <col min="1284" max="1284" width="14" style="65" bestFit="1" customWidth="1"/>
    <col min="1285" max="1285" width="8.5703125" style="65" customWidth="1"/>
    <col min="1286" max="1286" width="9.85546875" style="65" customWidth="1"/>
    <col min="1287" max="1287" width="10.28515625" style="65" customWidth="1"/>
    <col min="1288" max="1288" width="10.7109375" style="65" customWidth="1"/>
    <col min="1289" max="1289" width="9.140625" style="65"/>
    <col min="1290" max="1290" width="8.42578125" style="65" customWidth="1"/>
    <col min="1291" max="1534" width="9.140625" style="65"/>
    <col min="1535" max="1535" width="5.42578125" style="65" customWidth="1"/>
    <col min="1536" max="1536" width="14.85546875" style="65" customWidth="1"/>
    <col min="1537" max="1537" width="42.7109375" style="65" customWidth="1"/>
    <col min="1538" max="1538" width="9.42578125" style="65" customWidth="1"/>
    <col min="1539" max="1539" width="10.28515625" style="65" bestFit="1" customWidth="1"/>
    <col min="1540" max="1540" width="14" style="65" bestFit="1" customWidth="1"/>
    <col min="1541" max="1541" width="8.5703125" style="65" customWidth="1"/>
    <col min="1542" max="1542" width="9.85546875" style="65" customWidth="1"/>
    <col min="1543" max="1543" width="10.28515625" style="65" customWidth="1"/>
    <col min="1544" max="1544" width="10.7109375" style="65" customWidth="1"/>
    <col min="1545" max="1545" width="9.140625" style="65"/>
    <col min="1546" max="1546" width="8.42578125" style="65" customWidth="1"/>
    <col min="1547" max="1790" width="9.140625" style="65"/>
    <col min="1791" max="1791" width="5.42578125" style="65" customWidth="1"/>
    <col min="1792" max="1792" width="14.85546875" style="65" customWidth="1"/>
    <col min="1793" max="1793" width="42.7109375" style="65" customWidth="1"/>
    <col min="1794" max="1794" width="9.42578125" style="65" customWidth="1"/>
    <col min="1795" max="1795" width="10.28515625" style="65" bestFit="1" customWidth="1"/>
    <col min="1796" max="1796" width="14" style="65" bestFit="1" customWidth="1"/>
    <col min="1797" max="1797" width="8.5703125" style="65" customWidth="1"/>
    <col min="1798" max="1798" width="9.85546875" style="65" customWidth="1"/>
    <col min="1799" max="1799" width="10.28515625" style="65" customWidth="1"/>
    <col min="1800" max="1800" width="10.7109375" style="65" customWidth="1"/>
    <col min="1801" max="1801" width="9.140625" style="65"/>
    <col min="1802" max="1802" width="8.42578125" style="65" customWidth="1"/>
    <col min="1803" max="2046" width="9.140625" style="65"/>
    <col min="2047" max="2047" width="5.42578125" style="65" customWidth="1"/>
    <col min="2048" max="2048" width="14.85546875" style="65" customWidth="1"/>
    <col min="2049" max="2049" width="42.7109375" style="65" customWidth="1"/>
    <col min="2050" max="2050" width="9.42578125" style="65" customWidth="1"/>
    <col min="2051" max="2051" width="10.28515625" style="65" bestFit="1" customWidth="1"/>
    <col min="2052" max="2052" width="14" style="65" bestFit="1" customWidth="1"/>
    <col min="2053" max="2053" width="8.5703125" style="65" customWidth="1"/>
    <col min="2054" max="2054" width="9.85546875" style="65" customWidth="1"/>
    <col min="2055" max="2055" width="10.28515625" style="65" customWidth="1"/>
    <col min="2056" max="2056" width="10.7109375" style="65" customWidth="1"/>
    <col min="2057" max="2057" width="9.140625" style="65"/>
    <col min="2058" max="2058" width="8.42578125" style="65" customWidth="1"/>
    <col min="2059" max="2302" width="9.140625" style="65"/>
    <col min="2303" max="2303" width="5.42578125" style="65" customWidth="1"/>
    <col min="2304" max="2304" width="14.85546875" style="65" customWidth="1"/>
    <col min="2305" max="2305" width="42.7109375" style="65" customWidth="1"/>
    <col min="2306" max="2306" width="9.42578125" style="65" customWidth="1"/>
    <col min="2307" max="2307" width="10.28515625" style="65" bestFit="1" customWidth="1"/>
    <col min="2308" max="2308" width="14" style="65" bestFit="1" customWidth="1"/>
    <col min="2309" max="2309" width="8.5703125" style="65" customWidth="1"/>
    <col min="2310" max="2310" width="9.85546875" style="65" customWidth="1"/>
    <col min="2311" max="2311" width="10.28515625" style="65" customWidth="1"/>
    <col min="2312" max="2312" width="10.7109375" style="65" customWidth="1"/>
    <col min="2313" max="2313" width="9.140625" style="65"/>
    <col min="2314" max="2314" width="8.42578125" style="65" customWidth="1"/>
    <col min="2315" max="2558" width="9.140625" style="65"/>
    <col min="2559" max="2559" width="5.42578125" style="65" customWidth="1"/>
    <col min="2560" max="2560" width="14.85546875" style="65" customWidth="1"/>
    <col min="2561" max="2561" width="42.7109375" style="65" customWidth="1"/>
    <col min="2562" max="2562" width="9.42578125" style="65" customWidth="1"/>
    <col min="2563" max="2563" width="10.28515625" style="65" bestFit="1" customWidth="1"/>
    <col min="2564" max="2564" width="14" style="65" bestFit="1" customWidth="1"/>
    <col min="2565" max="2565" width="8.5703125" style="65" customWidth="1"/>
    <col min="2566" max="2566" width="9.85546875" style="65" customWidth="1"/>
    <col min="2567" max="2567" width="10.28515625" style="65" customWidth="1"/>
    <col min="2568" max="2568" width="10.7109375" style="65" customWidth="1"/>
    <col min="2569" max="2569" width="9.140625" style="65"/>
    <col min="2570" max="2570" width="8.42578125" style="65" customWidth="1"/>
    <col min="2571" max="2814" width="9.140625" style="65"/>
    <col min="2815" max="2815" width="5.42578125" style="65" customWidth="1"/>
    <col min="2816" max="2816" width="14.85546875" style="65" customWidth="1"/>
    <col min="2817" max="2817" width="42.7109375" style="65" customWidth="1"/>
    <col min="2818" max="2818" width="9.42578125" style="65" customWidth="1"/>
    <col min="2819" max="2819" width="10.28515625" style="65" bestFit="1" customWidth="1"/>
    <col min="2820" max="2820" width="14" style="65" bestFit="1" customWidth="1"/>
    <col min="2821" max="2821" width="8.5703125" style="65" customWidth="1"/>
    <col min="2822" max="2822" width="9.85546875" style="65" customWidth="1"/>
    <col min="2823" max="2823" width="10.28515625" style="65" customWidth="1"/>
    <col min="2824" max="2824" width="10.7109375" style="65" customWidth="1"/>
    <col min="2825" max="2825" width="9.140625" style="65"/>
    <col min="2826" max="2826" width="8.42578125" style="65" customWidth="1"/>
    <col min="2827" max="3070" width="9.140625" style="65"/>
    <col min="3071" max="3071" width="5.42578125" style="65" customWidth="1"/>
    <col min="3072" max="3072" width="14.85546875" style="65" customWidth="1"/>
    <col min="3073" max="3073" width="42.7109375" style="65" customWidth="1"/>
    <col min="3074" max="3074" width="9.42578125" style="65" customWidth="1"/>
    <col min="3075" max="3075" width="10.28515625" style="65" bestFit="1" customWidth="1"/>
    <col min="3076" max="3076" width="14" style="65" bestFit="1" customWidth="1"/>
    <col min="3077" max="3077" width="8.5703125" style="65" customWidth="1"/>
    <col min="3078" max="3078" width="9.85546875" style="65" customWidth="1"/>
    <col min="3079" max="3079" width="10.28515625" style="65" customWidth="1"/>
    <col min="3080" max="3080" width="10.7109375" style="65" customWidth="1"/>
    <col min="3081" max="3081" width="9.140625" style="65"/>
    <col min="3082" max="3082" width="8.42578125" style="65" customWidth="1"/>
    <col min="3083" max="3326" width="9.140625" style="65"/>
    <col min="3327" max="3327" width="5.42578125" style="65" customWidth="1"/>
    <col min="3328" max="3328" width="14.85546875" style="65" customWidth="1"/>
    <col min="3329" max="3329" width="42.7109375" style="65" customWidth="1"/>
    <col min="3330" max="3330" width="9.42578125" style="65" customWidth="1"/>
    <col min="3331" max="3331" width="10.28515625" style="65" bestFit="1" customWidth="1"/>
    <col min="3332" max="3332" width="14" style="65" bestFit="1" customWidth="1"/>
    <col min="3333" max="3333" width="8.5703125" style="65" customWidth="1"/>
    <col min="3334" max="3334" width="9.85546875" style="65" customWidth="1"/>
    <col min="3335" max="3335" width="10.28515625" style="65" customWidth="1"/>
    <col min="3336" max="3336" width="10.7109375" style="65" customWidth="1"/>
    <col min="3337" max="3337" width="9.140625" style="65"/>
    <col min="3338" max="3338" width="8.42578125" style="65" customWidth="1"/>
    <col min="3339" max="3582" width="9.140625" style="65"/>
    <col min="3583" max="3583" width="5.42578125" style="65" customWidth="1"/>
    <col min="3584" max="3584" width="14.85546875" style="65" customWidth="1"/>
    <col min="3585" max="3585" width="42.7109375" style="65" customWidth="1"/>
    <col min="3586" max="3586" width="9.42578125" style="65" customWidth="1"/>
    <col min="3587" max="3587" width="10.28515625" style="65" bestFit="1" customWidth="1"/>
    <col min="3588" max="3588" width="14" style="65" bestFit="1" customWidth="1"/>
    <col min="3589" max="3589" width="8.5703125" style="65" customWidth="1"/>
    <col min="3590" max="3590" width="9.85546875" style="65" customWidth="1"/>
    <col min="3591" max="3591" width="10.28515625" style="65" customWidth="1"/>
    <col min="3592" max="3592" width="10.7109375" style="65" customWidth="1"/>
    <col min="3593" max="3593" width="9.140625" style="65"/>
    <col min="3594" max="3594" width="8.42578125" style="65" customWidth="1"/>
    <col min="3595" max="3838" width="9.140625" style="65"/>
    <col min="3839" max="3839" width="5.42578125" style="65" customWidth="1"/>
    <col min="3840" max="3840" width="14.85546875" style="65" customWidth="1"/>
    <col min="3841" max="3841" width="42.7109375" style="65" customWidth="1"/>
    <col min="3842" max="3842" width="9.42578125" style="65" customWidth="1"/>
    <col min="3843" max="3843" width="10.28515625" style="65" bestFit="1" customWidth="1"/>
    <col min="3844" max="3844" width="14" style="65" bestFit="1" customWidth="1"/>
    <col min="3845" max="3845" width="8.5703125" style="65" customWidth="1"/>
    <col min="3846" max="3846" width="9.85546875" style="65" customWidth="1"/>
    <col min="3847" max="3847" width="10.28515625" style="65" customWidth="1"/>
    <col min="3848" max="3848" width="10.7109375" style="65" customWidth="1"/>
    <col min="3849" max="3849" width="9.140625" style="65"/>
    <col min="3850" max="3850" width="8.42578125" style="65" customWidth="1"/>
    <col min="3851" max="4094" width="9.140625" style="65"/>
    <col min="4095" max="4095" width="5.42578125" style="65" customWidth="1"/>
    <col min="4096" max="4096" width="14.85546875" style="65" customWidth="1"/>
    <col min="4097" max="4097" width="42.7109375" style="65" customWidth="1"/>
    <col min="4098" max="4098" width="9.42578125" style="65" customWidth="1"/>
    <col min="4099" max="4099" width="10.28515625" style="65" bestFit="1" customWidth="1"/>
    <col min="4100" max="4100" width="14" style="65" bestFit="1" customWidth="1"/>
    <col min="4101" max="4101" width="8.5703125" style="65" customWidth="1"/>
    <col min="4102" max="4102" width="9.85546875" style="65" customWidth="1"/>
    <col min="4103" max="4103" width="10.28515625" style="65" customWidth="1"/>
    <col min="4104" max="4104" width="10.7109375" style="65" customWidth="1"/>
    <col min="4105" max="4105" width="9.140625" style="65"/>
    <col min="4106" max="4106" width="8.42578125" style="65" customWidth="1"/>
    <col min="4107" max="4350" width="9.140625" style="65"/>
    <col min="4351" max="4351" width="5.42578125" style="65" customWidth="1"/>
    <col min="4352" max="4352" width="14.85546875" style="65" customWidth="1"/>
    <col min="4353" max="4353" width="42.7109375" style="65" customWidth="1"/>
    <col min="4354" max="4354" width="9.42578125" style="65" customWidth="1"/>
    <col min="4355" max="4355" width="10.28515625" style="65" bestFit="1" customWidth="1"/>
    <col min="4356" max="4356" width="14" style="65" bestFit="1" customWidth="1"/>
    <col min="4357" max="4357" width="8.5703125" style="65" customWidth="1"/>
    <col min="4358" max="4358" width="9.85546875" style="65" customWidth="1"/>
    <col min="4359" max="4359" width="10.28515625" style="65" customWidth="1"/>
    <col min="4360" max="4360" width="10.7109375" style="65" customWidth="1"/>
    <col min="4361" max="4361" width="9.140625" style="65"/>
    <col min="4362" max="4362" width="8.42578125" style="65" customWidth="1"/>
    <col min="4363" max="4606" width="9.140625" style="65"/>
    <col min="4607" max="4607" width="5.42578125" style="65" customWidth="1"/>
    <col min="4608" max="4608" width="14.85546875" style="65" customWidth="1"/>
    <col min="4609" max="4609" width="42.7109375" style="65" customWidth="1"/>
    <col min="4610" max="4610" width="9.42578125" style="65" customWidth="1"/>
    <col min="4611" max="4611" width="10.28515625" style="65" bestFit="1" customWidth="1"/>
    <col min="4612" max="4612" width="14" style="65" bestFit="1" customWidth="1"/>
    <col min="4613" max="4613" width="8.5703125" style="65" customWidth="1"/>
    <col min="4614" max="4614" width="9.85546875" style="65" customWidth="1"/>
    <col min="4615" max="4615" width="10.28515625" style="65" customWidth="1"/>
    <col min="4616" max="4616" width="10.7109375" style="65" customWidth="1"/>
    <col min="4617" max="4617" width="9.140625" style="65"/>
    <col min="4618" max="4618" width="8.42578125" style="65" customWidth="1"/>
    <col min="4619" max="4862" width="9.140625" style="65"/>
    <col min="4863" max="4863" width="5.42578125" style="65" customWidth="1"/>
    <col min="4864" max="4864" width="14.85546875" style="65" customWidth="1"/>
    <col min="4865" max="4865" width="42.7109375" style="65" customWidth="1"/>
    <col min="4866" max="4866" width="9.42578125" style="65" customWidth="1"/>
    <col min="4867" max="4867" width="10.28515625" style="65" bestFit="1" customWidth="1"/>
    <col min="4868" max="4868" width="14" style="65" bestFit="1" customWidth="1"/>
    <col min="4869" max="4869" width="8.5703125" style="65" customWidth="1"/>
    <col min="4870" max="4870" width="9.85546875" style="65" customWidth="1"/>
    <col min="4871" max="4871" width="10.28515625" style="65" customWidth="1"/>
    <col min="4872" max="4872" width="10.7109375" style="65" customWidth="1"/>
    <col min="4873" max="4873" width="9.140625" style="65"/>
    <col min="4874" max="4874" width="8.42578125" style="65" customWidth="1"/>
    <col min="4875" max="5118" width="9.140625" style="65"/>
    <col min="5119" max="5119" width="5.42578125" style="65" customWidth="1"/>
    <col min="5120" max="5120" width="14.85546875" style="65" customWidth="1"/>
    <col min="5121" max="5121" width="42.7109375" style="65" customWidth="1"/>
    <col min="5122" max="5122" width="9.42578125" style="65" customWidth="1"/>
    <col min="5123" max="5123" width="10.28515625" style="65" bestFit="1" customWidth="1"/>
    <col min="5124" max="5124" width="14" style="65" bestFit="1" customWidth="1"/>
    <col min="5125" max="5125" width="8.5703125" style="65" customWidth="1"/>
    <col min="5126" max="5126" width="9.85546875" style="65" customWidth="1"/>
    <col min="5127" max="5127" width="10.28515625" style="65" customWidth="1"/>
    <col min="5128" max="5128" width="10.7109375" style="65" customWidth="1"/>
    <col min="5129" max="5129" width="9.140625" style="65"/>
    <col min="5130" max="5130" width="8.42578125" style="65" customWidth="1"/>
    <col min="5131" max="5374" width="9.140625" style="65"/>
    <col min="5375" max="5375" width="5.42578125" style="65" customWidth="1"/>
    <col min="5376" max="5376" width="14.85546875" style="65" customWidth="1"/>
    <col min="5377" max="5377" width="42.7109375" style="65" customWidth="1"/>
    <col min="5378" max="5378" width="9.42578125" style="65" customWidth="1"/>
    <col min="5379" max="5379" width="10.28515625" style="65" bestFit="1" customWidth="1"/>
    <col min="5380" max="5380" width="14" style="65" bestFit="1" customWidth="1"/>
    <col min="5381" max="5381" width="8.5703125" style="65" customWidth="1"/>
    <col min="5382" max="5382" width="9.85546875" style="65" customWidth="1"/>
    <col min="5383" max="5383" width="10.28515625" style="65" customWidth="1"/>
    <col min="5384" max="5384" width="10.7109375" style="65" customWidth="1"/>
    <col min="5385" max="5385" width="9.140625" style="65"/>
    <col min="5386" max="5386" width="8.42578125" style="65" customWidth="1"/>
    <col min="5387" max="5630" width="9.140625" style="65"/>
    <col min="5631" max="5631" width="5.42578125" style="65" customWidth="1"/>
    <col min="5632" max="5632" width="14.85546875" style="65" customWidth="1"/>
    <col min="5633" max="5633" width="42.7109375" style="65" customWidth="1"/>
    <col min="5634" max="5634" width="9.42578125" style="65" customWidth="1"/>
    <col min="5635" max="5635" width="10.28515625" style="65" bestFit="1" customWidth="1"/>
    <col min="5636" max="5636" width="14" style="65" bestFit="1" customWidth="1"/>
    <col min="5637" max="5637" width="8.5703125" style="65" customWidth="1"/>
    <col min="5638" max="5638" width="9.85546875" style="65" customWidth="1"/>
    <col min="5639" max="5639" width="10.28515625" style="65" customWidth="1"/>
    <col min="5640" max="5640" width="10.7109375" style="65" customWidth="1"/>
    <col min="5641" max="5641" width="9.140625" style="65"/>
    <col min="5642" max="5642" width="8.42578125" style="65" customWidth="1"/>
    <col min="5643" max="5886" width="9.140625" style="65"/>
    <col min="5887" max="5887" width="5.42578125" style="65" customWidth="1"/>
    <col min="5888" max="5888" width="14.85546875" style="65" customWidth="1"/>
    <col min="5889" max="5889" width="42.7109375" style="65" customWidth="1"/>
    <col min="5890" max="5890" width="9.42578125" style="65" customWidth="1"/>
    <col min="5891" max="5891" width="10.28515625" style="65" bestFit="1" customWidth="1"/>
    <col min="5892" max="5892" width="14" style="65" bestFit="1" customWidth="1"/>
    <col min="5893" max="5893" width="8.5703125" style="65" customWidth="1"/>
    <col min="5894" max="5894" width="9.85546875" style="65" customWidth="1"/>
    <col min="5895" max="5895" width="10.28515625" style="65" customWidth="1"/>
    <col min="5896" max="5896" width="10.7109375" style="65" customWidth="1"/>
    <col min="5897" max="5897" width="9.140625" style="65"/>
    <col min="5898" max="5898" width="8.42578125" style="65" customWidth="1"/>
    <col min="5899" max="6142" width="9.140625" style="65"/>
    <col min="6143" max="6143" width="5.42578125" style="65" customWidth="1"/>
    <col min="6144" max="6144" width="14.85546875" style="65" customWidth="1"/>
    <col min="6145" max="6145" width="42.7109375" style="65" customWidth="1"/>
    <col min="6146" max="6146" width="9.42578125" style="65" customWidth="1"/>
    <col min="6147" max="6147" width="10.28515625" style="65" bestFit="1" customWidth="1"/>
    <col min="6148" max="6148" width="14" style="65" bestFit="1" customWidth="1"/>
    <col min="6149" max="6149" width="8.5703125" style="65" customWidth="1"/>
    <col min="6150" max="6150" width="9.85546875" style="65" customWidth="1"/>
    <col min="6151" max="6151" width="10.28515625" style="65" customWidth="1"/>
    <col min="6152" max="6152" width="10.7109375" style="65" customWidth="1"/>
    <col min="6153" max="6153" width="9.140625" style="65"/>
    <col min="6154" max="6154" width="8.42578125" style="65" customWidth="1"/>
    <col min="6155" max="6398" width="9.140625" style="65"/>
    <col min="6399" max="6399" width="5.42578125" style="65" customWidth="1"/>
    <col min="6400" max="6400" width="14.85546875" style="65" customWidth="1"/>
    <col min="6401" max="6401" width="42.7109375" style="65" customWidth="1"/>
    <col min="6402" max="6402" width="9.42578125" style="65" customWidth="1"/>
    <col min="6403" max="6403" width="10.28515625" style="65" bestFit="1" customWidth="1"/>
    <col min="6404" max="6404" width="14" style="65" bestFit="1" customWidth="1"/>
    <col min="6405" max="6405" width="8.5703125" style="65" customWidth="1"/>
    <col min="6406" max="6406" width="9.85546875" style="65" customWidth="1"/>
    <col min="6407" max="6407" width="10.28515625" style="65" customWidth="1"/>
    <col min="6408" max="6408" width="10.7109375" style="65" customWidth="1"/>
    <col min="6409" max="6409" width="9.140625" style="65"/>
    <col min="6410" max="6410" width="8.42578125" style="65" customWidth="1"/>
    <col min="6411" max="6654" width="9.140625" style="65"/>
    <col min="6655" max="6655" width="5.42578125" style="65" customWidth="1"/>
    <col min="6656" max="6656" width="14.85546875" style="65" customWidth="1"/>
    <col min="6657" max="6657" width="42.7109375" style="65" customWidth="1"/>
    <col min="6658" max="6658" width="9.42578125" style="65" customWidth="1"/>
    <col min="6659" max="6659" width="10.28515625" style="65" bestFit="1" customWidth="1"/>
    <col min="6660" max="6660" width="14" style="65" bestFit="1" customWidth="1"/>
    <col min="6661" max="6661" width="8.5703125" style="65" customWidth="1"/>
    <col min="6662" max="6662" width="9.85546875" style="65" customWidth="1"/>
    <col min="6663" max="6663" width="10.28515625" style="65" customWidth="1"/>
    <col min="6664" max="6664" width="10.7109375" style="65" customWidth="1"/>
    <col min="6665" max="6665" width="9.140625" style="65"/>
    <col min="6666" max="6666" width="8.42578125" style="65" customWidth="1"/>
    <col min="6667" max="6910" width="9.140625" style="65"/>
    <col min="6911" max="6911" width="5.42578125" style="65" customWidth="1"/>
    <col min="6912" max="6912" width="14.85546875" style="65" customWidth="1"/>
    <col min="6913" max="6913" width="42.7109375" style="65" customWidth="1"/>
    <col min="6914" max="6914" width="9.42578125" style="65" customWidth="1"/>
    <col min="6915" max="6915" width="10.28515625" style="65" bestFit="1" customWidth="1"/>
    <col min="6916" max="6916" width="14" style="65" bestFit="1" customWidth="1"/>
    <col min="6917" max="6917" width="8.5703125" style="65" customWidth="1"/>
    <col min="6918" max="6918" width="9.85546875" style="65" customWidth="1"/>
    <col min="6919" max="6919" width="10.28515625" style="65" customWidth="1"/>
    <col min="6920" max="6920" width="10.7109375" style="65" customWidth="1"/>
    <col min="6921" max="6921" width="9.140625" style="65"/>
    <col min="6922" max="6922" width="8.42578125" style="65" customWidth="1"/>
    <col min="6923" max="7166" width="9.140625" style="65"/>
    <col min="7167" max="7167" width="5.42578125" style="65" customWidth="1"/>
    <col min="7168" max="7168" width="14.85546875" style="65" customWidth="1"/>
    <col min="7169" max="7169" width="42.7109375" style="65" customWidth="1"/>
    <col min="7170" max="7170" width="9.42578125" style="65" customWidth="1"/>
    <col min="7171" max="7171" width="10.28515625" style="65" bestFit="1" customWidth="1"/>
    <col min="7172" max="7172" width="14" style="65" bestFit="1" customWidth="1"/>
    <col min="7173" max="7173" width="8.5703125" style="65" customWidth="1"/>
    <col min="7174" max="7174" width="9.85546875" style="65" customWidth="1"/>
    <col min="7175" max="7175" width="10.28515625" style="65" customWidth="1"/>
    <col min="7176" max="7176" width="10.7109375" style="65" customWidth="1"/>
    <col min="7177" max="7177" width="9.140625" style="65"/>
    <col min="7178" max="7178" width="8.42578125" style="65" customWidth="1"/>
    <col min="7179" max="7422" width="9.140625" style="65"/>
    <col min="7423" max="7423" width="5.42578125" style="65" customWidth="1"/>
    <col min="7424" max="7424" width="14.85546875" style="65" customWidth="1"/>
    <col min="7425" max="7425" width="42.7109375" style="65" customWidth="1"/>
    <col min="7426" max="7426" width="9.42578125" style="65" customWidth="1"/>
    <col min="7427" max="7427" width="10.28515625" style="65" bestFit="1" customWidth="1"/>
    <col min="7428" max="7428" width="14" style="65" bestFit="1" customWidth="1"/>
    <col min="7429" max="7429" width="8.5703125" style="65" customWidth="1"/>
    <col min="7430" max="7430" width="9.85546875" style="65" customWidth="1"/>
    <col min="7431" max="7431" width="10.28515625" style="65" customWidth="1"/>
    <col min="7432" max="7432" width="10.7109375" style="65" customWidth="1"/>
    <col min="7433" max="7433" width="9.140625" style="65"/>
    <col min="7434" max="7434" width="8.42578125" style="65" customWidth="1"/>
    <col min="7435" max="7678" width="9.140625" style="65"/>
    <col min="7679" max="7679" width="5.42578125" style="65" customWidth="1"/>
    <col min="7680" max="7680" width="14.85546875" style="65" customWidth="1"/>
    <col min="7681" max="7681" width="42.7109375" style="65" customWidth="1"/>
    <col min="7682" max="7682" width="9.42578125" style="65" customWidth="1"/>
    <col min="7683" max="7683" width="10.28515625" style="65" bestFit="1" customWidth="1"/>
    <col min="7684" max="7684" width="14" style="65" bestFit="1" customWidth="1"/>
    <col min="7685" max="7685" width="8.5703125" style="65" customWidth="1"/>
    <col min="7686" max="7686" width="9.85546875" style="65" customWidth="1"/>
    <col min="7687" max="7687" width="10.28515625" style="65" customWidth="1"/>
    <col min="7688" max="7688" width="10.7109375" style="65" customWidth="1"/>
    <col min="7689" max="7689" width="9.140625" style="65"/>
    <col min="7690" max="7690" width="8.42578125" style="65" customWidth="1"/>
    <col min="7691" max="7934" width="9.140625" style="65"/>
    <col min="7935" max="7935" width="5.42578125" style="65" customWidth="1"/>
    <col min="7936" max="7936" width="14.85546875" style="65" customWidth="1"/>
    <col min="7937" max="7937" width="42.7109375" style="65" customWidth="1"/>
    <col min="7938" max="7938" width="9.42578125" style="65" customWidth="1"/>
    <col min="7939" max="7939" width="10.28515625" style="65" bestFit="1" customWidth="1"/>
    <col min="7940" max="7940" width="14" style="65" bestFit="1" customWidth="1"/>
    <col min="7941" max="7941" width="8.5703125" style="65" customWidth="1"/>
    <col min="7942" max="7942" width="9.85546875" style="65" customWidth="1"/>
    <col min="7943" max="7943" width="10.28515625" style="65" customWidth="1"/>
    <col min="7944" max="7944" width="10.7109375" style="65" customWidth="1"/>
    <col min="7945" max="7945" width="9.140625" style="65"/>
    <col min="7946" max="7946" width="8.42578125" style="65" customWidth="1"/>
    <col min="7947" max="8190" width="9.140625" style="65"/>
    <col min="8191" max="8191" width="5.42578125" style="65" customWidth="1"/>
    <col min="8192" max="8192" width="14.85546875" style="65" customWidth="1"/>
    <col min="8193" max="8193" width="42.7109375" style="65" customWidth="1"/>
    <col min="8194" max="8194" width="9.42578125" style="65" customWidth="1"/>
    <col min="8195" max="8195" width="10.28515625" style="65" bestFit="1" customWidth="1"/>
    <col min="8196" max="8196" width="14" style="65" bestFit="1" customWidth="1"/>
    <col min="8197" max="8197" width="8.5703125" style="65" customWidth="1"/>
    <col min="8198" max="8198" width="9.85546875" style="65" customWidth="1"/>
    <col min="8199" max="8199" width="10.28515625" style="65" customWidth="1"/>
    <col min="8200" max="8200" width="10.7109375" style="65" customWidth="1"/>
    <col min="8201" max="8201" width="9.140625" style="65"/>
    <col min="8202" max="8202" width="8.42578125" style="65" customWidth="1"/>
    <col min="8203" max="8446" width="9.140625" style="65"/>
    <col min="8447" max="8447" width="5.42578125" style="65" customWidth="1"/>
    <col min="8448" max="8448" width="14.85546875" style="65" customWidth="1"/>
    <col min="8449" max="8449" width="42.7109375" style="65" customWidth="1"/>
    <col min="8450" max="8450" width="9.42578125" style="65" customWidth="1"/>
    <col min="8451" max="8451" width="10.28515625" style="65" bestFit="1" customWidth="1"/>
    <col min="8452" max="8452" width="14" style="65" bestFit="1" customWidth="1"/>
    <col min="8453" max="8453" width="8.5703125" style="65" customWidth="1"/>
    <col min="8454" max="8454" width="9.85546875" style="65" customWidth="1"/>
    <col min="8455" max="8455" width="10.28515625" style="65" customWidth="1"/>
    <col min="8456" max="8456" width="10.7109375" style="65" customWidth="1"/>
    <col min="8457" max="8457" width="9.140625" style="65"/>
    <col min="8458" max="8458" width="8.42578125" style="65" customWidth="1"/>
    <col min="8459" max="8702" width="9.140625" style="65"/>
    <col min="8703" max="8703" width="5.42578125" style="65" customWidth="1"/>
    <col min="8704" max="8704" width="14.85546875" style="65" customWidth="1"/>
    <col min="8705" max="8705" width="42.7109375" style="65" customWidth="1"/>
    <col min="8706" max="8706" width="9.42578125" style="65" customWidth="1"/>
    <col min="8707" max="8707" width="10.28515625" style="65" bestFit="1" customWidth="1"/>
    <col min="8708" max="8708" width="14" style="65" bestFit="1" customWidth="1"/>
    <col min="8709" max="8709" width="8.5703125" style="65" customWidth="1"/>
    <col min="8710" max="8710" width="9.85546875" style="65" customWidth="1"/>
    <col min="8711" max="8711" width="10.28515625" style="65" customWidth="1"/>
    <col min="8712" max="8712" width="10.7109375" style="65" customWidth="1"/>
    <col min="8713" max="8713" width="9.140625" style="65"/>
    <col min="8714" max="8714" width="8.42578125" style="65" customWidth="1"/>
    <col min="8715" max="8958" width="9.140625" style="65"/>
    <col min="8959" max="8959" width="5.42578125" style="65" customWidth="1"/>
    <col min="8960" max="8960" width="14.85546875" style="65" customWidth="1"/>
    <col min="8961" max="8961" width="42.7109375" style="65" customWidth="1"/>
    <col min="8962" max="8962" width="9.42578125" style="65" customWidth="1"/>
    <col min="8963" max="8963" width="10.28515625" style="65" bestFit="1" customWidth="1"/>
    <col min="8964" max="8964" width="14" style="65" bestFit="1" customWidth="1"/>
    <col min="8965" max="8965" width="8.5703125" style="65" customWidth="1"/>
    <col min="8966" max="8966" width="9.85546875" style="65" customWidth="1"/>
    <col min="8967" max="8967" width="10.28515625" style="65" customWidth="1"/>
    <col min="8968" max="8968" width="10.7109375" style="65" customWidth="1"/>
    <col min="8969" max="8969" width="9.140625" style="65"/>
    <col min="8970" max="8970" width="8.42578125" style="65" customWidth="1"/>
    <col min="8971" max="9214" width="9.140625" style="65"/>
    <col min="9215" max="9215" width="5.42578125" style="65" customWidth="1"/>
    <col min="9216" max="9216" width="14.85546875" style="65" customWidth="1"/>
    <col min="9217" max="9217" width="42.7109375" style="65" customWidth="1"/>
    <col min="9218" max="9218" width="9.42578125" style="65" customWidth="1"/>
    <col min="9219" max="9219" width="10.28515625" style="65" bestFit="1" customWidth="1"/>
    <col min="9220" max="9220" width="14" style="65" bestFit="1" customWidth="1"/>
    <col min="9221" max="9221" width="8.5703125" style="65" customWidth="1"/>
    <col min="9222" max="9222" width="9.85546875" style="65" customWidth="1"/>
    <col min="9223" max="9223" width="10.28515625" style="65" customWidth="1"/>
    <col min="9224" max="9224" width="10.7109375" style="65" customWidth="1"/>
    <col min="9225" max="9225" width="9.140625" style="65"/>
    <col min="9226" max="9226" width="8.42578125" style="65" customWidth="1"/>
    <col min="9227" max="9470" width="9.140625" style="65"/>
    <col min="9471" max="9471" width="5.42578125" style="65" customWidth="1"/>
    <col min="9472" max="9472" width="14.85546875" style="65" customWidth="1"/>
    <col min="9473" max="9473" width="42.7109375" style="65" customWidth="1"/>
    <col min="9474" max="9474" width="9.42578125" style="65" customWidth="1"/>
    <col min="9475" max="9475" width="10.28515625" style="65" bestFit="1" customWidth="1"/>
    <col min="9476" max="9476" width="14" style="65" bestFit="1" customWidth="1"/>
    <col min="9477" max="9477" width="8.5703125" style="65" customWidth="1"/>
    <col min="9478" max="9478" width="9.85546875" style="65" customWidth="1"/>
    <col min="9479" max="9479" width="10.28515625" style="65" customWidth="1"/>
    <col min="9480" max="9480" width="10.7109375" style="65" customWidth="1"/>
    <col min="9481" max="9481" width="9.140625" style="65"/>
    <col min="9482" max="9482" width="8.42578125" style="65" customWidth="1"/>
    <col min="9483" max="9726" width="9.140625" style="65"/>
    <col min="9727" max="9727" width="5.42578125" style="65" customWidth="1"/>
    <col min="9728" max="9728" width="14.85546875" style="65" customWidth="1"/>
    <col min="9729" max="9729" width="42.7109375" style="65" customWidth="1"/>
    <col min="9730" max="9730" width="9.42578125" style="65" customWidth="1"/>
    <col min="9731" max="9731" width="10.28515625" style="65" bestFit="1" customWidth="1"/>
    <col min="9732" max="9732" width="14" style="65" bestFit="1" customWidth="1"/>
    <col min="9733" max="9733" width="8.5703125" style="65" customWidth="1"/>
    <col min="9734" max="9734" width="9.85546875" style="65" customWidth="1"/>
    <col min="9735" max="9735" width="10.28515625" style="65" customWidth="1"/>
    <col min="9736" max="9736" width="10.7109375" style="65" customWidth="1"/>
    <col min="9737" max="9737" width="9.140625" style="65"/>
    <col min="9738" max="9738" width="8.42578125" style="65" customWidth="1"/>
    <col min="9739" max="9982" width="9.140625" style="65"/>
    <col min="9983" max="9983" width="5.42578125" style="65" customWidth="1"/>
    <col min="9984" max="9984" width="14.85546875" style="65" customWidth="1"/>
    <col min="9985" max="9985" width="42.7109375" style="65" customWidth="1"/>
    <col min="9986" max="9986" width="9.42578125" style="65" customWidth="1"/>
    <col min="9987" max="9987" width="10.28515625" style="65" bestFit="1" customWidth="1"/>
    <col min="9988" max="9988" width="14" style="65" bestFit="1" customWidth="1"/>
    <col min="9989" max="9989" width="8.5703125" style="65" customWidth="1"/>
    <col min="9990" max="9990" width="9.85546875" style="65" customWidth="1"/>
    <col min="9991" max="9991" width="10.28515625" style="65" customWidth="1"/>
    <col min="9992" max="9992" width="10.7109375" style="65" customWidth="1"/>
    <col min="9993" max="9993" width="9.140625" style="65"/>
    <col min="9994" max="9994" width="8.42578125" style="65" customWidth="1"/>
    <col min="9995" max="10238" width="9.140625" style="65"/>
    <col min="10239" max="10239" width="5.42578125" style="65" customWidth="1"/>
    <col min="10240" max="10240" width="14.85546875" style="65" customWidth="1"/>
    <col min="10241" max="10241" width="42.7109375" style="65" customWidth="1"/>
    <col min="10242" max="10242" width="9.42578125" style="65" customWidth="1"/>
    <col min="10243" max="10243" width="10.28515625" style="65" bestFit="1" customWidth="1"/>
    <col min="10244" max="10244" width="14" style="65" bestFit="1" customWidth="1"/>
    <col min="10245" max="10245" width="8.5703125" style="65" customWidth="1"/>
    <col min="10246" max="10246" width="9.85546875" style="65" customWidth="1"/>
    <col min="10247" max="10247" width="10.28515625" style="65" customWidth="1"/>
    <col min="10248" max="10248" width="10.7109375" style="65" customWidth="1"/>
    <col min="10249" max="10249" width="9.140625" style="65"/>
    <col min="10250" max="10250" width="8.42578125" style="65" customWidth="1"/>
    <col min="10251" max="10494" width="9.140625" style="65"/>
    <col min="10495" max="10495" width="5.42578125" style="65" customWidth="1"/>
    <col min="10496" max="10496" width="14.85546875" style="65" customWidth="1"/>
    <col min="10497" max="10497" width="42.7109375" style="65" customWidth="1"/>
    <col min="10498" max="10498" width="9.42578125" style="65" customWidth="1"/>
    <col min="10499" max="10499" width="10.28515625" style="65" bestFit="1" customWidth="1"/>
    <col min="10500" max="10500" width="14" style="65" bestFit="1" customWidth="1"/>
    <col min="10501" max="10501" width="8.5703125" style="65" customWidth="1"/>
    <col min="10502" max="10502" width="9.85546875" style="65" customWidth="1"/>
    <col min="10503" max="10503" width="10.28515625" style="65" customWidth="1"/>
    <col min="10504" max="10504" width="10.7109375" style="65" customWidth="1"/>
    <col min="10505" max="10505" width="9.140625" style="65"/>
    <col min="10506" max="10506" width="8.42578125" style="65" customWidth="1"/>
    <col min="10507" max="10750" width="9.140625" style="65"/>
    <col min="10751" max="10751" width="5.42578125" style="65" customWidth="1"/>
    <col min="10752" max="10752" width="14.85546875" style="65" customWidth="1"/>
    <col min="10753" max="10753" width="42.7109375" style="65" customWidth="1"/>
    <col min="10754" max="10754" width="9.42578125" style="65" customWidth="1"/>
    <col min="10755" max="10755" width="10.28515625" style="65" bestFit="1" customWidth="1"/>
    <col min="10756" max="10756" width="14" style="65" bestFit="1" customWidth="1"/>
    <col min="10757" max="10757" width="8.5703125" style="65" customWidth="1"/>
    <col min="10758" max="10758" width="9.85546875" style="65" customWidth="1"/>
    <col min="10759" max="10759" width="10.28515625" style="65" customWidth="1"/>
    <col min="10760" max="10760" width="10.7109375" style="65" customWidth="1"/>
    <col min="10761" max="10761" width="9.140625" style="65"/>
    <col min="10762" max="10762" width="8.42578125" style="65" customWidth="1"/>
    <col min="10763" max="11006" width="9.140625" style="65"/>
    <col min="11007" max="11007" width="5.42578125" style="65" customWidth="1"/>
    <col min="11008" max="11008" width="14.85546875" style="65" customWidth="1"/>
    <col min="11009" max="11009" width="42.7109375" style="65" customWidth="1"/>
    <col min="11010" max="11010" width="9.42578125" style="65" customWidth="1"/>
    <col min="11011" max="11011" width="10.28515625" style="65" bestFit="1" customWidth="1"/>
    <col min="11012" max="11012" width="14" style="65" bestFit="1" customWidth="1"/>
    <col min="11013" max="11013" width="8.5703125" style="65" customWidth="1"/>
    <col min="11014" max="11014" width="9.85546875" style="65" customWidth="1"/>
    <col min="11015" max="11015" width="10.28515625" style="65" customWidth="1"/>
    <col min="11016" max="11016" width="10.7109375" style="65" customWidth="1"/>
    <col min="11017" max="11017" width="9.140625" style="65"/>
    <col min="11018" max="11018" width="8.42578125" style="65" customWidth="1"/>
    <col min="11019" max="11262" width="9.140625" style="65"/>
    <col min="11263" max="11263" width="5.42578125" style="65" customWidth="1"/>
    <col min="11264" max="11264" width="14.85546875" style="65" customWidth="1"/>
    <col min="11265" max="11265" width="42.7109375" style="65" customWidth="1"/>
    <col min="11266" max="11266" width="9.42578125" style="65" customWidth="1"/>
    <col min="11267" max="11267" width="10.28515625" style="65" bestFit="1" customWidth="1"/>
    <col min="11268" max="11268" width="14" style="65" bestFit="1" customWidth="1"/>
    <col min="11269" max="11269" width="8.5703125" style="65" customWidth="1"/>
    <col min="11270" max="11270" width="9.85546875" style="65" customWidth="1"/>
    <col min="11271" max="11271" width="10.28515625" style="65" customWidth="1"/>
    <col min="11272" max="11272" width="10.7109375" style="65" customWidth="1"/>
    <col min="11273" max="11273" width="9.140625" style="65"/>
    <col min="11274" max="11274" width="8.42578125" style="65" customWidth="1"/>
    <col min="11275" max="11518" width="9.140625" style="65"/>
    <col min="11519" max="11519" width="5.42578125" style="65" customWidth="1"/>
    <col min="11520" max="11520" width="14.85546875" style="65" customWidth="1"/>
    <col min="11521" max="11521" width="42.7109375" style="65" customWidth="1"/>
    <col min="11522" max="11522" width="9.42578125" style="65" customWidth="1"/>
    <col min="11523" max="11523" width="10.28515625" style="65" bestFit="1" customWidth="1"/>
    <col min="11524" max="11524" width="14" style="65" bestFit="1" customWidth="1"/>
    <col min="11525" max="11525" width="8.5703125" style="65" customWidth="1"/>
    <col min="11526" max="11526" width="9.85546875" style="65" customWidth="1"/>
    <col min="11527" max="11527" width="10.28515625" style="65" customWidth="1"/>
    <col min="11528" max="11528" width="10.7109375" style="65" customWidth="1"/>
    <col min="11529" max="11529" width="9.140625" style="65"/>
    <col min="11530" max="11530" width="8.42578125" style="65" customWidth="1"/>
    <col min="11531" max="11774" width="9.140625" style="65"/>
    <col min="11775" max="11775" width="5.42578125" style="65" customWidth="1"/>
    <col min="11776" max="11776" width="14.85546875" style="65" customWidth="1"/>
    <col min="11777" max="11777" width="42.7109375" style="65" customWidth="1"/>
    <col min="11778" max="11778" width="9.42578125" style="65" customWidth="1"/>
    <col min="11779" max="11779" width="10.28515625" style="65" bestFit="1" customWidth="1"/>
    <col min="11780" max="11780" width="14" style="65" bestFit="1" customWidth="1"/>
    <col min="11781" max="11781" width="8.5703125" style="65" customWidth="1"/>
    <col min="11782" max="11782" width="9.85546875" style="65" customWidth="1"/>
    <col min="11783" max="11783" width="10.28515625" style="65" customWidth="1"/>
    <col min="11784" max="11784" width="10.7109375" style="65" customWidth="1"/>
    <col min="11785" max="11785" width="9.140625" style="65"/>
    <col min="11786" max="11786" width="8.42578125" style="65" customWidth="1"/>
    <col min="11787" max="12030" width="9.140625" style="65"/>
    <col min="12031" max="12031" width="5.42578125" style="65" customWidth="1"/>
    <col min="12032" max="12032" width="14.85546875" style="65" customWidth="1"/>
    <col min="12033" max="12033" width="42.7109375" style="65" customWidth="1"/>
    <col min="12034" max="12034" width="9.42578125" style="65" customWidth="1"/>
    <col min="12035" max="12035" width="10.28515625" style="65" bestFit="1" customWidth="1"/>
    <col min="12036" max="12036" width="14" style="65" bestFit="1" customWidth="1"/>
    <col min="12037" max="12037" width="8.5703125" style="65" customWidth="1"/>
    <col min="12038" max="12038" width="9.85546875" style="65" customWidth="1"/>
    <col min="12039" max="12039" width="10.28515625" style="65" customWidth="1"/>
    <col min="12040" max="12040" width="10.7109375" style="65" customWidth="1"/>
    <col min="12041" max="12041" width="9.140625" style="65"/>
    <col min="12042" max="12042" width="8.42578125" style="65" customWidth="1"/>
    <col min="12043" max="12286" width="9.140625" style="65"/>
    <col min="12287" max="12287" width="5.42578125" style="65" customWidth="1"/>
    <col min="12288" max="12288" width="14.85546875" style="65" customWidth="1"/>
    <col min="12289" max="12289" width="42.7109375" style="65" customWidth="1"/>
    <col min="12290" max="12290" width="9.42578125" style="65" customWidth="1"/>
    <col min="12291" max="12291" width="10.28515625" style="65" bestFit="1" customWidth="1"/>
    <col min="12292" max="12292" width="14" style="65" bestFit="1" customWidth="1"/>
    <col min="12293" max="12293" width="8.5703125" style="65" customWidth="1"/>
    <col min="12294" max="12294" width="9.85546875" style="65" customWidth="1"/>
    <col min="12295" max="12295" width="10.28515625" style="65" customWidth="1"/>
    <col min="12296" max="12296" width="10.7109375" style="65" customWidth="1"/>
    <col min="12297" max="12297" width="9.140625" style="65"/>
    <col min="12298" max="12298" width="8.42578125" style="65" customWidth="1"/>
    <col min="12299" max="12542" width="9.140625" style="65"/>
    <col min="12543" max="12543" width="5.42578125" style="65" customWidth="1"/>
    <col min="12544" max="12544" width="14.85546875" style="65" customWidth="1"/>
    <col min="12545" max="12545" width="42.7109375" style="65" customWidth="1"/>
    <col min="12546" max="12546" width="9.42578125" style="65" customWidth="1"/>
    <col min="12547" max="12547" width="10.28515625" style="65" bestFit="1" customWidth="1"/>
    <col min="12548" max="12548" width="14" style="65" bestFit="1" customWidth="1"/>
    <col min="12549" max="12549" width="8.5703125" style="65" customWidth="1"/>
    <col min="12550" max="12550" width="9.85546875" style="65" customWidth="1"/>
    <col min="12551" max="12551" width="10.28515625" style="65" customWidth="1"/>
    <col min="12552" max="12552" width="10.7109375" style="65" customWidth="1"/>
    <col min="12553" max="12553" width="9.140625" style="65"/>
    <col min="12554" max="12554" width="8.42578125" style="65" customWidth="1"/>
    <col min="12555" max="12798" width="9.140625" style="65"/>
    <col min="12799" max="12799" width="5.42578125" style="65" customWidth="1"/>
    <col min="12800" max="12800" width="14.85546875" style="65" customWidth="1"/>
    <col min="12801" max="12801" width="42.7109375" style="65" customWidth="1"/>
    <col min="12802" max="12802" width="9.42578125" style="65" customWidth="1"/>
    <col min="12803" max="12803" width="10.28515625" style="65" bestFit="1" customWidth="1"/>
    <col min="12804" max="12804" width="14" style="65" bestFit="1" customWidth="1"/>
    <col min="12805" max="12805" width="8.5703125" style="65" customWidth="1"/>
    <col min="12806" max="12806" width="9.85546875" style="65" customWidth="1"/>
    <col min="12807" max="12807" width="10.28515625" style="65" customWidth="1"/>
    <col min="12808" max="12808" width="10.7109375" style="65" customWidth="1"/>
    <col min="12809" max="12809" width="9.140625" style="65"/>
    <col min="12810" max="12810" width="8.42578125" style="65" customWidth="1"/>
    <col min="12811" max="13054" width="9.140625" style="65"/>
    <col min="13055" max="13055" width="5.42578125" style="65" customWidth="1"/>
    <col min="13056" max="13056" width="14.85546875" style="65" customWidth="1"/>
    <col min="13057" max="13057" width="42.7109375" style="65" customWidth="1"/>
    <col min="13058" max="13058" width="9.42578125" style="65" customWidth="1"/>
    <col min="13059" max="13059" width="10.28515625" style="65" bestFit="1" customWidth="1"/>
    <col min="13060" max="13060" width="14" style="65" bestFit="1" customWidth="1"/>
    <col min="13061" max="13061" width="8.5703125" style="65" customWidth="1"/>
    <col min="13062" max="13062" width="9.85546875" style="65" customWidth="1"/>
    <col min="13063" max="13063" width="10.28515625" style="65" customWidth="1"/>
    <col min="13064" max="13064" width="10.7109375" style="65" customWidth="1"/>
    <col min="13065" max="13065" width="9.140625" style="65"/>
    <col min="13066" max="13066" width="8.42578125" style="65" customWidth="1"/>
    <col min="13067" max="13310" width="9.140625" style="65"/>
    <col min="13311" max="13311" width="5.42578125" style="65" customWidth="1"/>
    <col min="13312" max="13312" width="14.85546875" style="65" customWidth="1"/>
    <col min="13313" max="13313" width="42.7109375" style="65" customWidth="1"/>
    <col min="13314" max="13314" width="9.42578125" style="65" customWidth="1"/>
    <col min="13315" max="13315" width="10.28515625" style="65" bestFit="1" customWidth="1"/>
    <col min="13316" max="13316" width="14" style="65" bestFit="1" customWidth="1"/>
    <col min="13317" max="13317" width="8.5703125" style="65" customWidth="1"/>
    <col min="13318" max="13318" width="9.85546875" style="65" customWidth="1"/>
    <col min="13319" max="13319" width="10.28515625" style="65" customWidth="1"/>
    <col min="13320" max="13320" width="10.7109375" style="65" customWidth="1"/>
    <col min="13321" max="13321" width="9.140625" style="65"/>
    <col min="13322" max="13322" width="8.42578125" style="65" customWidth="1"/>
    <col min="13323" max="13566" width="9.140625" style="65"/>
    <col min="13567" max="13567" width="5.42578125" style="65" customWidth="1"/>
    <col min="13568" max="13568" width="14.85546875" style="65" customWidth="1"/>
    <col min="13569" max="13569" width="42.7109375" style="65" customWidth="1"/>
    <col min="13570" max="13570" width="9.42578125" style="65" customWidth="1"/>
    <col min="13571" max="13571" width="10.28515625" style="65" bestFit="1" customWidth="1"/>
    <col min="13572" max="13572" width="14" style="65" bestFit="1" customWidth="1"/>
    <col min="13573" max="13573" width="8.5703125" style="65" customWidth="1"/>
    <col min="13574" max="13574" width="9.85546875" style="65" customWidth="1"/>
    <col min="13575" max="13575" width="10.28515625" style="65" customWidth="1"/>
    <col min="13576" max="13576" width="10.7109375" style="65" customWidth="1"/>
    <col min="13577" max="13577" width="9.140625" style="65"/>
    <col min="13578" max="13578" width="8.42578125" style="65" customWidth="1"/>
    <col min="13579" max="13822" width="9.140625" style="65"/>
    <col min="13823" max="13823" width="5.42578125" style="65" customWidth="1"/>
    <col min="13824" max="13824" width="14.85546875" style="65" customWidth="1"/>
    <col min="13825" max="13825" width="42.7109375" style="65" customWidth="1"/>
    <col min="13826" max="13826" width="9.42578125" style="65" customWidth="1"/>
    <col min="13827" max="13827" width="10.28515625" style="65" bestFit="1" customWidth="1"/>
    <col min="13828" max="13828" width="14" style="65" bestFit="1" customWidth="1"/>
    <col min="13829" max="13829" width="8.5703125" style="65" customWidth="1"/>
    <col min="13830" max="13830" width="9.85546875" style="65" customWidth="1"/>
    <col min="13831" max="13831" width="10.28515625" style="65" customWidth="1"/>
    <col min="13832" max="13832" width="10.7109375" style="65" customWidth="1"/>
    <col min="13833" max="13833" width="9.140625" style="65"/>
    <col min="13834" max="13834" width="8.42578125" style="65" customWidth="1"/>
    <col min="13835" max="14078" width="9.140625" style="65"/>
    <col min="14079" max="14079" width="5.42578125" style="65" customWidth="1"/>
    <col min="14080" max="14080" width="14.85546875" style="65" customWidth="1"/>
    <col min="14081" max="14081" width="42.7109375" style="65" customWidth="1"/>
    <col min="14082" max="14082" width="9.42578125" style="65" customWidth="1"/>
    <col min="14083" max="14083" width="10.28515625" style="65" bestFit="1" customWidth="1"/>
    <col min="14084" max="14084" width="14" style="65" bestFit="1" customWidth="1"/>
    <col min="14085" max="14085" width="8.5703125" style="65" customWidth="1"/>
    <col min="14086" max="14086" width="9.85546875" style="65" customWidth="1"/>
    <col min="14087" max="14087" width="10.28515625" style="65" customWidth="1"/>
    <col min="14088" max="14088" width="10.7109375" style="65" customWidth="1"/>
    <col min="14089" max="14089" width="9.140625" style="65"/>
    <col min="14090" max="14090" width="8.42578125" style="65" customWidth="1"/>
    <col min="14091" max="14334" width="9.140625" style="65"/>
    <col min="14335" max="14335" width="5.42578125" style="65" customWidth="1"/>
    <col min="14336" max="14336" width="14.85546875" style="65" customWidth="1"/>
    <col min="14337" max="14337" width="42.7109375" style="65" customWidth="1"/>
    <col min="14338" max="14338" width="9.42578125" style="65" customWidth="1"/>
    <col min="14339" max="14339" width="10.28515625" style="65" bestFit="1" customWidth="1"/>
    <col min="14340" max="14340" width="14" style="65" bestFit="1" customWidth="1"/>
    <col min="14341" max="14341" width="8.5703125" style="65" customWidth="1"/>
    <col min="14342" max="14342" width="9.85546875" style="65" customWidth="1"/>
    <col min="14343" max="14343" width="10.28515625" style="65" customWidth="1"/>
    <col min="14344" max="14344" width="10.7109375" style="65" customWidth="1"/>
    <col min="14345" max="14345" width="9.140625" style="65"/>
    <col min="14346" max="14346" width="8.42578125" style="65" customWidth="1"/>
    <col min="14347" max="14590" width="9.140625" style="65"/>
    <col min="14591" max="14591" width="5.42578125" style="65" customWidth="1"/>
    <col min="14592" max="14592" width="14.85546875" style="65" customWidth="1"/>
    <col min="14593" max="14593" width="42.7109375" style="65" customWidth="1"/>
    <col min="14594" max="14594" width="9.42578125" style="65" customWidth="1"/>
    <col min="14595" max="14595" width="10.28515625" style="65" bestFit="1" customWidth="1"/>
    <col min="14596" max="14596" width="14" style="65" bestFit="1" customWidth="1"/>
    <col min="14597" max="14597" width="8.5703125" style="65" customWidth="1"/>
    <col min="14598" max="14598" width="9.85546875" style="65" customWidth="1"/>
    <col min="14599" max="14599" width="10.28515625" style="65" customWidth="1"/>
    <col min="14600" max="14600" width="10.7109375" style="65" customWidth="1"/>
    <col min="14601" max="14601" width="9.140625" style="65"/>
    <col min="14602" max="14602" width="8.42578125" style="65" customWidth="1"/>
    <col min="14603" max="14846" width="9.140625" style="65"/>
    <col min="14847" max="14847" width="5.42578125" style="65" customWidth="1"/>
    <col min="14848" max="14848" width="14.85546875" style="65" customWidth="1"/>
    <col min="14849" max="14849" width="42.7109375" style="65" customWidth="1"/>
    <col min="14850" max="14850" width="9.42578125" style="65" customWidth="1"/>
    <col min="14851" max="14851" width="10.28515625" style="65" bestFit="1" customWidth="1"/>
    <col min="14852" max="14852" width="14" style="65" bestFit="1" customWidth="1"/>
    <col min="14853" max="14853" width="8.5703125" style="65" customWidth="1"/>
    <col min="14854" max="14854" width="9.85546875" style="65" customWidth="1"/>
    <col min="14855" max="14855" width="10.28515625" style="65" customWidth="1"/>
    <col min="14856" max="14856" width="10.7109375" style="65" customWidth="1"/>
    <col min="14857" max="14857" width="9.140625" style="65"/>
    <col min="14858" max="14858" width="8.42578125" style="65" customWidth="1"/>
    <col min="14859" max="15102" width="9.140625" style="65"/>
    <col min="15103" max="15103" width="5.42578125" style="65" customWidth="1"/>
    <col min="15104" max="15104" width="14.85546875" style="65" customWidth="1"/>
    <col min="15105" max="15105" width="42.7109375" style="65" customWidth="1"/>
    <col min="15106" max="15106" width="9.42578125" style="65" customWidth="1"/>
    <col min="15107" max="15107" width="10.28515625" style="65" bestFit="1" customWidth="1"/>
    <col min="15108" max="15108" width="14" style="65" bestFit="1" customWidth="1"/>
    <col min="15109" max="15109" width="8.5703125" style="65" customWidth="1"/>
    <col min="15110" max="15110" width="9.85546875" style="65" customWidth="1"/>
    <col min="15111" max="15111" width="10.28515625" style="65" customWidth="1"/>
    <col min="15112" max="15112" width="10.7109375" style="65" customWidth="1"/>
    <col min="15113" max="15113" width="9.140625" style="65"/>
    <col min="15114" max="15114" width="8.42578125" style="65" customWidth="1"/>
    <col min="15115" max="15358" width="9.140625" style="65"/>
    <col min="15359" max="15359" width="5.42578125" style="65" customWidth="1"/>
    <col min="15360" max="15360" width="14.85546875" style="65" customWidth="1"/>
    <col min="15361" max="15361" width="42.7109375" style="65" customWidth="1"/>
    <col min="15362" max="15362" width="9.42578125" style="65" customWidth="1"/>
    <col min="15363" max="15363" width="10.28515625" style="65" bestFit="1" customWidth="1"/>
    <col min="15364" max="15364" width="14" style="65" bestFit="1" customWidth="1"/>
    <col min="15365" max="15365" width="8.5703125" style="65" customWidth="1"/>
    <col min="15366" max="15366" width="9.85546875" style="65" customWidth="1"/>
    <col min="15367" max="15367" width="10.28515625" style="65" customWidth="1"/>
    <col min="15368" max="15368" width="10.7109375" style="65" customWidth="1"/>
    <col min="15369" max="15369" width="9.140625" style="65"/>
    <col min="15370" max="15370" width="8.42578125" style="65" customWidth="1"/>
    <col min="15371" max="15614" width="9.140625" style="65"/>
    <col min="15615" max="15615" width="5.42578125" style="65" customWidth="1"/>
    <col min="15616" max="15616" width="14.85546875" style="65" customWidth="1"/>
    <col min="15617" max="15617" width="42.7109375" style="65" customWidth="1"/>
    <col min="15618" max="15618" width="9.42578125" style="65" customWidth="1"/>
    <col min="15619" max="15619" width="10.28515625" style="65" bestFit="1" customWidth="1"/>
    <col min="15620" max="15620" width="14" style="65" bestFit="1" customWidth="1"/>
    <col min="15621" max="15621" width="8.5703125" style="65" customWidth="1"/>
    <col min="15622" max="15622" width="9.85546875" style="65" customWidth="1"/>
    <col min="15623" max="15623" width="10.28515625" style="65" customWidth="1"/>
    <col min="15624" max="15624" width="10.7109375" style="65" customWidth="1"/>
    <col min="15625" max="15625" width="9.140625" style="65"/>
    <col min="15626" max="15626" width="8.42578125" style="65" customWidth="1"/>
    <col min="15627" max="15870" width="9.140625" style="65"/>
    <col min="15871" max="15871" width="5.42578125" style="65" customWidth="1"/>
    <col min="15872" max="15872" width="14.85546875" style="65" customWidth="1"/>
    <col min="15873" max="15873" width="42.7109375" style="65" customWidth="1"/>
    <col min="15874" max="15874" width="9.42578125" style="65" customWidth="1"/>
    <col min="15875" max="15875" width="10.28515625" style="65" bestFit="1" customWidth="1"/>
    <col min="15876" max="15876" width="14" style="65" bestFit="1" customWidth="1"/>
    <col min="15877" max="15877" width="8.5703125" style="65" customWidth="1"/>
    <col min="15878" max="15878" width="9.85546875" style="65" customWidth="1"/>
    <col min="15879" max="15879" width="10.28515625" style="65" customWidth="1"/>
    <col min="15880" max="15880" width="10.7109375" style="65" customWidth="1"/>
    <col min="15881" max="15881" width="9.140625" style="65"/>
    <col min="15882" max="15882" width="8.42578125" style="65" customWidth="1"/>
    <col min="15883" max="16126" width="9.140625" style="65"/>
    <col min="16127" max="16127" width="5.42578125" style="65" customWidth="1"/>
    <col min="16128" max="16128" width="14.85546875" style="65" customWidth="1"/>
    <col min="16129" max="16129" width="42.7109375" style="65" customWidth="1"/>
    <col min="16130" max="16130" width="9.42578125" style="65" customWidth="1"/>
    <col min="16131" max="16131" width="10.28515625" style="65" bestFit="1" customWidth="1"/>
    <col min="16132" max="16132" width="14" style="65" bestFit="1" customWidth="1"/>
    <col min="16133" max="16133" width="8.5703125" style="65" customWidth="1"/>
    <col min="16134" max="16134" width="9.85546875" style="65" customWidth="1"/>
    <col min="16135" max="16135" width="10.28515625" style="65" customWidth="1"/>
    <col min="16136" max="16136" width="10.7109375" style="65" customWidth="1"/>
    <col min="16137" max="16137" width="9.140625" style="65"/>
    <col min="16138" max="16138" width="8.42578125" style="65" customWidth="1"/>
    <col min="16139" max="16384" width="9.140625" style="65"/>
  </cols>
  <sheetData>
    <row r="1" spans="1:10" ht="18" customHeight="1"/>
    <row r="2" spans="1:10" ht="18" customHeight="1">
      <c r="B2" s="790" t="s">
        <v>299</v>
      </c>
      <c r="C2" s="790"/>
      <c r="D2" s="790"/>
      <c r="E2" s="790"/>
      <c r="F2" s="790"/>
      <c r="G2" s="790"/>
      <c r="H2" s="790"/>
    </row>
    <row r="3" spans="1:10" ht="15" customHeight="1"/>
    <row r="4" spans="1:10" ht="15" customHeight="1">
      <c r="B4" s="777"/>
      <c r="C4" s="777"/>
      <c r="D4" s="122" t="s">
        <v>78</v>
      </c>
      <c r="H4" s="258">
        <f>H15</f>
        <v>0</v>
      </c>
    </row>
    <row r="5" spans="1:10" s="120" customFormat="1" ht="15" customHeight="1">
      <c r="A5" s="123"/>
      <c r="B5" s="123"/>
      <c r="C5" s="123"/>
      <c r="D5" s="124"/>
      <c r="F5" s="123"/>
      <c r="G5" s="123"/>
      <c r="H5" s="125"/>
    </row>
    <row r="6" spans="1:10">
      <c r="A6" s="126"/>
      <c r="B6" s="126"/>
      <c r="C6" s="126"/>
      <c r="D6" s="127" t="s">
        <v>70</v>
      </c>
      <c r="E6" s="128"/>
      <c r="F6" s="128"/>
      <c r="G6" s="128"/>
      <c r="H6" s="129"/>
      <c r="I6" s="114"/>
      <c r="J6" s="114"/>
    </row>
    <row r="7" spans="1:10" ht="67.5" customHeight="1">
      <c r="A7" s="130" t="s">
        <v>9</v>
      </c>
      <c r="B7" s="110" t="s">
        <v>79</v>
      </c>
      <c r="C7" s="131" t="s">
        <v>80</v>
      </c>
      <c r="D7" s="110" t="s">
        <v>72</v>
      </c>
      <c r="E7" s="111" t="s">
        <v>73</v>
      </c>
      <c r="F7" s="110" t="s">
        <v>81</v>
      </c>
      <c r="G7" s="112" t="s">
        <v>82</v>
      </c>
      <c r="H7" s="111" t="s">
        <v>14</v>
      </c>
      <c r="I7" s="114"/>
      <c r="J7" s="114"/>
    </row>
    <row r="8" spans="1:10" ht="15" customHeight="1">
      <c r="A8" s="132">
        <v>1</v>
      </c>
      <c r="B8" s="133">
        <v>2</v>
      </c>
      <c r="C8" s="132">
        <v>3</v>
      </c>
      <c r="D8" s="133">
        <v>4</v>
      </c>
      <c r="E8" s="132">
        <v>5</v>
      </c>
      <c r="F8" s="133">
        <v>6</v>
      </c>
      <c r="G8" s="132">
        <v>7</v>
      </c>
      <c r="H8" s="109">
        <v>8</v>
      </c>
      <c r="I8" s="120"/>
      <c r="J8" s="120"/>
    </row>
    <row r="9" spans="1:10" s="135" customFormat="1" ht="13.5">
      <c r="A9" s="647">
        <v>1</v>
      </c>
      <c r="B9" s="647" t="s">
        <v>83</v>
      </c>
      <c r="C9" s="648" t="s">
        <v>224</v>
      </c>
      <c r="D9" s="649"/>
      <c r="E9" s="649"/>
      <c r="F9" s="650"/>
      <c r="G9" s="651"/>
      <c r="H9" s="652">
        <f>'gare wyalsadenis danadgarebi'!M50</f>
        <v>0</v>
      </c>
      <c r="I9" s="134"/>
      <c r="J9" s="134"/>
    </row>
    <row r="10" spans="1:10" s="135" customFormat="1" ht="13.5">
      <c r="A10" s="647">
        <v>2</v>
      </c>
      <c r="B10" s="647" t="s">
        <v>84</v>
      </c>
      <c r="C10" s="648" t="s">
        <v>137</v>
      </c>
      <c r="D10" s="649"/>
      <c r="E10" s="649"/>
      <c r="F10" s="650"/>
      <c r="G10" s="651"/>
      <c r="H10" s="652">
        <f>'gare wyali'!M70</f>
        <v>0</v>
      </c>
      <c r="I10" s="134"/>
      <c r="J10" s="134"/>
    </row>
    <row r="11" spans="1:10" s="135" customFormat="1" ht="13.5">
      <c r="A11" s="647">
        <v>3</v>
      </c>
      <c r="B11" s="647" t="s">
        <v>85</v>
      </c>
      <c r="C11" s="648" t="s">
        <v>94</v>
      </c>
      <c r="D11" s="649"/>
      <c r="E11" s="649"/>
      <c r="F11" s="650"/>
      <c r="G11" s="651"/>
      <c r="H11" s="652">
        <f>gare.ganateba!M90</f>
        <v>0</v>
      </c>
      <c r="I11" s="134"/>
      <c r="J11" s="134"/>
    </row>
    <row r="12" spans="1:10" s="135" customFormat="1" ht="13.5">
      <c r="A12" s="647">
        <v>4</v>
      </c>
      <c r="B12" s="647" t="s">
        <v>86</v>
      </c>
      <c r="C12" s="648" t="s">
        <v>163</v>
      </c>
      <c r="D12" s="649"/>
      <c r="E12" s="649"/>
      <c r="F12" s="650"/>
      <c r="G12" s="651"/>
      <c r="H12" s="652">
        <f>'gare kanalizacia'!M76</f>
        <v>0</v>
      </c>
      <c r="I12" s="134"/>
      <c r="J12" s="134"/>
    </row>
    <row r="13" spans="1:10" s="135" customFormat="1" ht="13.5">
      <c r="A13" s="647">
        <v>5</v>
      </c>
      <c r="B13" s="647" t="s">
        <v>294</v>
      </c>
      <c r="C13" s="648" t="s">
        <v>293</v>
      </c>
      <c r="D13" s="649"/>
      <c r="E13" s="649"/>
      <c r="F13" s="650"/>
      <c r="G13" s="651"/>
      <c r="H13" s="652">
        <f>keTilmowyoba!M113</f>
        <v>0</v>
      </c>
      <c r="I13" s="134"/>
      <c r="J13" s="134"/>
    </row>
    <row r="14" spans="1:10" s="135" customFormat="1" ht="13.5">
      <c r="A14" s="647">
        <v>7</v>
      </c>
      <c r="B14" s="647" t="s">
        <v>360</v>
      </c>
      <c r="C14" s="648" t="s">
        <v>359</v>
      </c>
      <c r="D14" s="649"/>
      <c r="E14" s="649"/>
      <c r="F14" s="650"/>
      <c r="G14" s="651"/>
      <c r="H14" s="652">
        <f>'rezervuaris mowyoba'!M52</f>
        <v>0</v>
      </c>
      <c r="I14" s="134"/>
      <c r="J14" s="134"/>
    </row>
    <row r="15" spans="1:10" s="108" customFormat="1" ht="13.5">
      <c r="A15" s="113"/>
      <c r="B15" s="115"/>
      <c r="C15" s="116" t="s">
        <v>8</v>
      </c>
      <c r="D15" s="136"/>
      <c r="E15" s="136">
        <f>SUM(E9:E10)</f>
        <v>0</v>
      </c>
      <c r="F15" s="136"/>
      <c r="G15" s="137"/>
      <c r="H15" s="257">
        <f>SUM(H9:H14)</f>
        <v>0</v>
      </c>
    </row>
    <row r="16" spans="1:10">
      <c r="A16" s="119"/>
      <c r="B16" s="64"/>
      <c r="C16" s="119"/>
      <c r="D16" s="120"/>
      <c r="E16" s="120"/>
      <c r="F16" s="64"/>
      <c r="G16" s="64"/>
      <c r="H16" s="121"/>
    </row>
    <row r="17" spans="1:1">
      <c r="A17" s="776"/>
    </row>
    <row r="18" spans="1:1">
      <c r="A18" s="776"/>
    </row>
    <row r="19" spans="1:1">
      <c r="A19" s="776"/>
    </row>
  </sheetData>
  <mergeCells count="2">
    <mergeCell ref="B2:H2"/>
    <mergeCell ref="B4:C4"/>
  </mergeCells>
  <pageMargins left="1.7322834645669292" right="0.23622047244094491" top="0.74803149606299213" bottom="0.74803149606299213" header="0.31496062992125984" footer="0.31496062992125984"/>
  <pageSetup scale="8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05"/>
  <sheetViews>
    <sheetView view="pageBreakPreview" topLeftCell="A43" zoomScaleNormal="110" zoomScaleSheetLayoutView="100" workbookViewId="0">
      <selection activeCell="L50" sqref="L50"/>
    </sheetView>
  </sheetViews>
  <sheetFormatPr defaultRowHeight="16.5"/>
  <cols>
    <col min="1" max="1" width="3.85546875" style="27" customWidth="1"/>
    <col min="2" max="2" width="8.140625" style="27" customWidth="1"/>
    <col min="3" max="3" width="39.5703125" style="27" customWidth="1"/>
    <col min="4" max="4" width="7.85546875" style="27" customWidth="1"/>
    <col min="5" max="5" width="8.5703125" style="27" customWidth="1"/>
    <col min="6" max="6" width="10" style="27" customWidth="1"/>
    <col min="7" max="7" width="6.28515625" style="27" customWidth="1"/>
    <col min="8" max="8" width="8.85546875" style="27" customWidth="1"/>
    <col min="9" max="9" width="9.42578125" style="27" customWidth="1"/>
    <col min="10" max="10" width="10.28515625" style="27" customWidth="1"/>
    <col min="11" max="11" width="7" style="27" customWidth="1"/>
    <col min="12" max="12" width="9.42578125" style="27" customWidth="1"/>
    <col min="13" max="13" width="12" style="27" customWidth="1"/>
    <col min="14" max="16384" width="9.140625" style="27"/>
  </cols>
  <sheetData>
    <row r="1" spans="1:22" ht="15" customHeight="1">
      <c r="A1" s="74"/>
      <c r="B1" s="74"/>
      <c r="C1" s="74"/>
      <c r="D1" s="74"/>
      <c r="E1" s="74"/>
      <c r="F1" s="74"/>
      <c r="G1" s="74"/>
      <c r="H1" s="74"/>
      <c r="I1" s="75"/>
      <c r="J1" s="75"/>
      <c r="K1" s="75"/>
      <c r="L1" s="75"/>
      <c r="M1" s="75"/>
      <c r="N1" s="26"/>
      <c r="O1" s="26"/>
      <c r="P1" s="26"/>
      <c r="Q1" s="26"/>
      <c r="R1" s="26"/>
      <c r="S1" s="26"/>
      <c r="T1" s="26"/>
      <c r="U1" s="26"/>
      <c r="V1" s="26"/>
    </row>
    <row r="2" spans="1:22" ht="18" customHeight="1">
      <c r="A2" s="74"/>
      <c r="B2" s="74"/>
      <c r="C2" s="791" t="s">
        <v>362</v>
      </c>
      <c r="D2" s="791"/>
      <c r="E2" s="791"/>
      <c r="F2" s="791"/>
      <c r="G2" s="791"/>
      <c r="H2" s="791"/>
      <c r="I2" s="791"/>
      <c r="J2" s="791"/>
      <c r="K2" s="791"/>
      <c r="L2" s="791"/>
      <c r="M2" s="75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>
      <c r="A3" s="74"/>
      <c r="B3" s="74"/>
      <c r="C3" s="792" t="s">
        <v>223</v>
      </c>
      <c r="D3" s="792"/>
      <c r="E3" s="792"/>
      <c r="F3" s="792"/>
      <c r="G3" s="792"/>
      <c r="H3" s="792"/>
      <c r="I3" s="792"/>
      <c r="J3" s="792"/>
      <c r="K3" s="792"/>
      <c r="L3" s="792"/>
      <c r="M3" s="75"/>
      <c r="N3" s="26"/>
      <c r="O3" s="26"/>
      <c r="P3" s="26"/>
      <c r="Q3" s="26"/>
      <c r="R3" s="26"/>
      <c r="S3" s="26"/>
      <c r="T3" s="26"/>
      <c r="U3" s="26"/>
      <c r="V3" s="26"/>
    </row>
    <row r="4" spans="1:22" s="36" customFormat="1" ht="15" customHeight="1">
      <c r="A4" s="67"/>
      <c r="B4" s="68"/>
      <c r="C4" s="68"/>
      <c r="D4" s="69"/>
      <c r="E4" s="84"/>
      <c r="F4" s="85"/>
      <c r="G4" s="85"/>
      <c r="H4" s="69"/>
      <c r="I4" s="69"/>
      <c r="J4" s="69"/>
      <c r="K4" s="70"/>
      <c r="L4" s="71"/>
      <c r="M4" s="72"/>
      <c r="N4" s="37"/>
      <c r="O4" s="37"/>
      <c r="P4" s="37"/>
      <c r="Q4" s="37"/>
      <c r="R4" s="37"/>
      <c r="S4" s="37"/>
      <c r="T4" s="37"/>
      <c r="U4" s="37"/>
      <c r="V4" s="37"/>
    </row>
    <row r="5" spans="1:22" s="36" customFormat="1">
      <c r="A5" s="40"/>
      <c r="B5" s="41"/>
      <c r="C5" s="42"/>
      <c r="D5" s="86"/>
      <c r="E5" s="42" t="s">
        <v>1</v>
      </c>
      <c r="F5" s="87"/>
      <c r="G5" s="88" t="s">
        <v>2</v>
      </c>
      <c r="H5" s="46"/>
      <c r="I5" s="40" t="s">
        <v>3</v>
      </c>
      <c r="J5" s="46"/>
      <c r="K5" s="47" t="s">
        <v>4</v>
      </c>
      <c r="L5" s="47"/>
      <c r="M5" s="41"/>
      <c r="N5" s="37"/>
      <c r="O5" s="37"/>
      <c r="P5" s="37"/>
      <c r="Q5" s="37"/>
      <c r="R5" s="37"/>
      <c r="S5" s="37"/>
      <c r="T5" s="37"/>
      <c r="U5" s="37"/>
      <c r="V5" s="37"/>
    </row>
    <row r="6" spans="1:22" s="36" customFormat="1" ht="16.5" customHeight="1">
      <c r="A6" s="48"/>
      <c r="B6" s="49"/>
      <c r="C6" s="50" t="s">
        <v>5</v>
      </c>
      <c r="D6" s="51"/>
      <c r="E6" s="52" t="s">
        <v>6</v>
      </c>
      <c r="F6" s="53"/>
      <c r="G6" s="54"/>
      <c r="H6" s="53"/>
      <c r="I6" s="54"/>
      <c r="J6" s="53"/>
      <c r="K6" s="54" t="s">
        <v>7</v>
      </c>
      <c r="L6" s="55"/>
      <c r="M6" s="49" t="s">
        <v>8</v>
      </c>
      <c r="N6" s="37"/>
      <c r="O6" s="37"/>
      <c r="P6" s="37"/>
      <c r="Q6" s="37"/>
      <c r="R6" s="37"/>
      <c r="S6" s="37"/>
      <c r="T6" s="37"/>
      <c r="U6" s="37"/>
      <c r="V6" s="37"/>
    </row>
    <row r="7" spans="1:22" s="36" customFormat="1">
      <c r="A7" s="56" t="s">
        <v>9</v>
      </c>
      <c r="B7" s="89" t="s">
        <v>10</v>
      </c>
      <c r="C7" s="36" t="s">
        <v>11</v>
      </c>
      <c r="D7" s="49" t="s">
        <v>12</v>
      </c>
      <c r="E7" s="49" t="s">
        <v>13</v>
      </c>
      <c r="F7" s="39" t="s">
        <v>14</v>
      </c>
      <c r="G7" s="49" t="s">
        <v>15</v>
      </c>
      <c r="H7" s="39" t="s">
        <v>14</v>
      </c>
      <c r="I7" s="49" t="s">
        <v>15</v>
      </c>
      <c r="J7" s="39" t="s">
        <v>14</v>
      </c>
      <c r="K7" s="49" t="s">
        <v>15</v>
      </c>
      <c r="L7" s="39" t="s">
        <v>14</v>
      </c>
      <c r="M7" s="49"/>
      <c r="N7" s="37"/>
      <c r="O7" s="37"/>
      <c r="P7" s="37"/>
      <c r="Q7" s="37"/>
      <c r="R7" s="37"/>
      <c r="S7" s="37"/>
      <c r="T7" s="37"/>
      <c r="U7" s="37"/>
      <c r="V7" s="37"/>
    </row>
    <row r="8" spans="1:22" s="36" customFormat="1">
      <c r="A8" s="54"/>
      <c r="B8" s="57"/>
      <c r="C8" s="58"/>
      <c r="D8" s="51"/>
      <c r="E8" s="57"/>
      <c r="F8" s="58"/>
      <c r="G8" s="57" t="s">
        <v>16</v>
      </c>
      <c r="H8" s="58"/>
      <c r="I8" s="57" t="s">
        <v>16</v>
      </c>
      <c r="J8" s="58"/>
      <c r="K8" s="57" t="s">
        <v>16</v>
      </c>
      <c r="L8" s="58"/>
      <c r="M8" s="57"/>
      <c r="N8" s="37"/>
      <c r="O8" s="37"/>
      <c r="P8" s="37"/>
      <c r="Q8" s="37"/>
      <c r="R8" s="37"/>
      <c r="S8" s="37"/>
      <c r="T8" s="37"/>
      <c r="U8" s="37"/>
      <c r="V8" s="37"/>
    </row>
    <row r="9" spans="1:22" s="36" customFormat="1">
      <c r="A9" s="59" t="s">
        <v>17</v>
      </c>
      <c r="B9" s="60" t="s">
        <v>18</v>
      </c>
      <c r="C9" s="61" t="s">
        <v>19</v>
      </c>
      <c r="D9" s="59" t="s">
        <v>20</v>
      </c>
      <c r="E9" s="60" t="s">
        <v>21</v>
      </c>
      <c r="F9" s="62" t="s">
        <v>22</v>
      </c>
      <c r="G9" s="61" t="s">
        <v>23</v>
      </c>
      <c r="H9" s="59" t="s">
        <v>24</v>
      </c>
      <c r="I9" s="60" t="s">
        <v>25</v>
      </c>
      <c r="J9" s="61" t="s">
        <v>26</v>
      </c>
      <c r="K9" s="60" t="s">
        <v>27</v>
      </c>
      <c r="L9" s="59" t="s">
        <v>28</v>
      </c>
      <c r="M9" s="60" t="s">
        <v>29</v>
      </c>
      <c r="N9" s="37"/>
      <c r="O9" s="37"/>
      <c r="P9" s="37"/>
      <c r="Q9" s="37"/>
      <c r="R9" s="37"/>
      <c r="S9" s="37"/>
      <c r="T9" s="37"/>
      <c r="U9" s="37"/>
      <c r="V9" s="37"/>
    </row>
    <row r="10" spans="1:22" s="36" customFormat="1">
      <c r="A10" s="140"/>
      <c r="B10" s="140"/>
      <c r="C10" s="141" t="s">
        <v>222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158" customFormat="1" ht="63">
      <c r="A11" s="168">
        <v>3</v>
      </c>
      <c r="B11" s="254" t="s">
        <v>295</v>
      </c>
      <c r="C11" s="278" t="s">
        <v>217</v>
      </c>
      <c r="D11" s="168" t="s">
        <v>34</v>
      </c>
      <c r="E11" s="169"/>
      <c r="F11" s="170">
        <v>1</v>
      </c>
      <c r="G11" s="159"/>
      <c r="H11" s="160"/>
      <c r="I11" s="159"/>
      <c r="J11" s="160"/>
      <c r="K11" s="159"/>
      <c r="L11" s="160"/>
      <c r="M11" s="159"/>
    </row>
    <row r="12" spans="1:22" s="158" customFormat="1">
      <c r="A12" s="161"/>
      <c r="B12" s="167"/>
      <c r="C12" s="164" t="s">
        <v>31</v>
      </c>
      <c r="D12" s="161" t="s">
        <v>32</v>
      </c>
      <c r="E12" s="163">
        <v>31.2</v>
      </c>
      <c r="F12" s="162">
        <f>F11*E12</f>
        <v>31.2</v>
      </c>
      <c r="G12" s="253"/>
      <c r="H12" s="162">
        <f>F12*G12</f>
        <v>0</v>
      </c>
      <c r="I12" s="162"/>
      <c r="J12" s="162"/>
      <c r="K12" s="162"/>
      <c r="L12" s="162"/>
      <c r="M12" s="162">
        <f>H12</f>
        <v>0</v>
      </c>
    </row>
    <row r="13" spans="1:22" s="158" customFormat="1">
      <c r="A13" s="161"/>
      <c r="B13" s="161"/>
      <c r="C13" s="164" t="s">
        <v>33</v>
      </c>
      <c r="D13" s="161" t="s">
        <v>0</v>
      </c>
      <c r="E13" s="163">
        <v>2.2999999999999998</v>
      </c>
      <c r="F13" s="162">
        <f>F11*E13</f>
        <v>2.2999999999999998</v>
      </c>
      <c r="G13" s="162"/>
      <c r="H13" s="162"/>
      <c r="I13" s="162"/>
      <c r="J13" s="162"/>
      <c r="K13" s="162"/>
      <c r="L13" s="162">
        <f>F13*K13</f>
        <v>0</v>
      </c>
      <c r="M13" s="162">
        <f>L13</f>
        <v>0</v>
      </c>
    </row>
    <row r="14" spans="1:22" s="158" customFormat="1" ht="63">
      <c r="A14" s="164"/>
      <c r="B14" s="164"/>
      <c r="C14" s="278" t="s">
        <v>217</v>
      </c>
      <c r="D14" s="164" t="s">
        <v>64</v>
      </c>
      <c r="E14" s="165">
        <v>1</v>
      </c>
      <c r="F14" s="166">
        <f>F11*E14</f>
        <v>1</v>
      </c>
      <c r="G14" s="166"/>
      <c r="H14" s="166"/>
      <c r="I14" s="166"/>
      <c r="J14" s="166">
        <f>F14*I14</f>
        <v>0</v>
      </c>
      <c r="K14" s="166"/>
      <c r="L14" s="166"/>
      <c r="M14" s="166">
        <f>J14</f>
        <v>0</v>
      </c>
    </row>
    <row r="15" spans="1:22" s="158" customFormat="1">
      <c r="A15" s="161"/>
      <c r="B15" s="161"/>
      <c r="C15" s="164" t="s">
        <v>58</v>
      </c>
      <c r="D15" s="161" t="s">
        <v>0</v>
      </c>
      <c r="E15" s="163">
        <v>3.17</v>
      </c>
      <c r="F15" s="162">
        <f>F11*E15</f>
        <v>3.17</v>
      </c>
      <c r="G15" s="162"/>
      <c r="H15" s="162"/>
      <c r="I15" s="162"/>
      <c r="J15" s="162">
        <f>F15*I15</f>
        <v>0</v>
      </c>
      <c r="K15" s="162"/>
      <c r="L15" s="162"/>
      <c r="M15" s="162">
        <f>J15</f>
        <v>0</v>
      </c>
    </row>
    <row r="16" spans="1:22" s="157" customFormat="1" ht="54" customHeight="1">
      <c r="A16" s="168">
        <v>4</v>
      </c>
      <c r="B16" s="254" t="s">
        <v>65</v>
      </c>
      <c r="C16" s="278" t="s">
        <v>218</v>
      </c>
      <c r="D16" s="168" t="s">
        <v>34</v>
      </c>
      <c r="E16" s="169"/>
      <c r="F16" s="170">
        <v>1</v>
      </c>
      <c r="G16" s="159"/>
      <c r="H16" s="160"/>
      <c r="I16" s="159"/>
      <c r="J16" s="160"/>
      <c r="K16" s="159"/>
      <c r="L16" s="160"/>
      <c r="M16" s="159"/>
    </row>
    <row r="17" spans="1:13" s="158" customFormat="1">
      <c r="A17" s="161"/>
      <c r="B17" s="167"/>
      <c r="C17" s="164" t="s">
        <v>31</v>
      </c>
      <c r="D17" s="161" t="s">
        <v>32</v>
      </c>
      <c r="E17" s="163">
        <v>31.2</v>
      </c>
      <c r="F17" s="162">
        <f>F16*E17</f>
        <v>31.2</v>
      </c>
      <c r="G17" s="253"/>
      <c r="H17" s="162">
        <f>F17*G17</f>
        <v>0</v>
      </c>
      <c r="I17" s="162"/>
      <c r="J17" s="162"/>
      <c r="K17" s="162"/>
      <c r="L17" s="162"/>
      <c r="M17" s="162">
        <f>H17</f>
        <v>0</v>
      </c>
    </row>
    <row r="18" spans="1:13" s="158" customFormat="1">
      <c r="A18" s="161"/>
      <c r="B18" s="161"/>
      <c r="C18" s="164" t="s">
        <v>33</v>
      </c>
      <c r="D18" s="161" t="s">
        <v>0</v>
      </c>
      <c r="E18" s="163">
        <v>2.2999999999999998</v>
      </c>
      <c r="F18" s="162">
        <f>F16*E18</f>
        <v>2.2999999999999998</v>
      </c>
      <c r="G18" s="162"/>
      <c r="H18" s="162"/>
      <c r="I18" s="162"/>
      <c r="J18" s="162"/>
      <c r="K18" s="162"/>
      <c r="L18" s="162">
        <f>F18*K18</f>
        <v>0</v>
      </c>
      <c r="M18" s="162">
        <f>L18</f>
        <v>0</v>
      </c>
    </row>
    <row r="19" spans="1:13" s="252" customFormat="1" ht="63">
      <c r="A19" s="164"/>
      <c r="B19" s="164"/>
      <c r="C19" s="278" t="s">
        <v>218</v>
      </c>
      <c r="D19" s="164" t="s">
        <v>64</v>
      </c>
      <c r="E19" s="165">
        <v>1</v>
      </c>
      <c r="F19" s="166">
        <f>F16*E19</f>
        <v>1</v>
      </c>
      <c r="G19" s="166"/>
      <c r="H19" s="166"/>
      <c r="I19" s="166"/>
      <c r="J19" s="166">
        <f>F19*I19</f>
        <v>0</v>
      </c>
      <c r="K19" s="166"/>
      <c r="L19" s="166"/>
      <c r="M19" s="166">
        <f>J19</f>
        <v>0</v>
      </c>
    </row>
    <row r="20" spans="1:13" s="158" customFormat="1">
      <c r="A20" s="161"/>
      <c r="B20" s="161"/>
      <c r="C20" s="164" t="s">
        <v>58</v>
      </c>
      <c r="D20" s="161" t="s">
        <v>0</v>
      </c>
      <c r="E20" s="163">
        <v>3.17</v>
      </c>
      <c r="F20" s="162">
        <f>F16*E20</f>
        <v>3.17</v>
      </c>
      <c r="G20" s="162"/>
      <c r="H20" s="162"/>
      <c r="I20" s="162"/>
      <c r="J20" s="162">
        <f>F20*I20</f>
        <v>0</v>
      </c>
      <c r="K20" s="162"/>
      <c r="L20" s="162"/>
      <c r="M20" s="162">
        <f>J20</f>
        <v>0</v>
      </c>
    </row>
    <row r="21" spans="1:13" s="157" customFormat="1" ht="64.5" customHeight="1">
      <c r="A21" s="168">
        <v>5</v>
      </c>
      <c r="B21" s="254" t="s">
        <v>65</v>
      </c>
      <c r="C21" s="278" t="s">
        <v>217</v>
      </c>
      <c r="D21" s="168" t="s">
        <v>34</v>
      </c>
      <c r="E21" s="169"/>
      <c r="F21" s="169">
        <v>1</v>
      </c>
      <c r="G21" s="159"/>
      <c r="H21" s="160"/>
      <c r="I21" s="159"/>
      <c r="J21" s="160"/>
      <c r="K21" s="159"/>
      <c r="L21" s="160"/>
      <c r="M21" s="159"/>
    </row>
    <row r="22" spans="1:13" s="158" customFormat="1">
      <c r="A22" s="161"/>
      <c r="B22" s="167"/>
      <c r="C22" s="164" t="s">
        <v>31</v>
      </c>
      <c r="D22" s="161" t="s">
        <v>32</v>
      </c>
      <c r="E22" s="163">
        <v>31.2</v>
      </c>
      <c r="F22" s="163">
        <f>F21*E22</f>
        <v>31.2</v>
      </c>
      <c r="G22" s="253"/>
      <c r="H22" s="162">
        <f>F22*G22</f>
        <v>0</v>
      </c>
      <c r="I22" s="162"/>
      <c r="J22" s="162"/>
      <c r="K22" s="162"/>
      <c r="L22" s="162"/>
      <c r="M22" s="162">
        <f>H22</f>
        <v>0</v>
      </c>
    </row>
    <row r="23" spans="1:13" s="158" customFormat="1">
      <c r="A23" s="161"/>
      <c r="B23" s="161"/>
      <c r="C23" s="164" t="s">
        <v>33</v>
      </c>
      <c r="D23" s="161" t="s">
        <v>0</v>
      </c>
      <c r="E23" s="163">
        <v>2.2999999999999998</v>
      </c>
      <c r="F23" s="163">
        <f>F21*E23</f>
        <v>2.2999999999999998</v>
      </c>
      <c r="G23" s="162"/>
      <c r="H23" s="162"/>
      <c r="I23" s="162"/>
      <c r="J23" s="162"/>
      <c r="K23" s="162"/>
      <c r="L23" s="162">
        <f>F23*K23</f>
        <v>0</v>
      </c>
      <c r="M23" s="162">
        <f>L23</f>
        <v>0</v>
      </c>
    </row>
    <row r="24" spans="1:13" s="252" customFormat="1" ht="63">
      <c r="A24" s="164"/>
      <c r="B24" s="164"/>
      <c r="C24" s="278" t="s">
        <v>217</v>
      </c>
      <c r="D24" s="164" t="s">
        <v>64</v>
      </c>
      <c r="E24" s="165">
        <v>1</v>
      </c>
      <c r="F24" s="165">
        <f>F21*E24</f>
        <v>1</v>
      </c>
      <c r="G24" s="166"/>
      <c r="H24" s="166"/>
      <c r="I24" s="166"/>
      <c r="J24" s="166">
        <f>F24*I24</f>
        <v>0</v>
      </c>
      <c r="K24" s="166"/>
      <c r="L24" s="166"/>
      <c r="M24" s="166">
        <f>J24</f>
        <v>0</v>
      </c>
    </row>
    <row r="25" spans="1:13" s="158" customFormat="1">
      <c r="A25" s="161"/>
      <c r="B25" s="161"/>
      <c r="C25" s="161" t="s">
        <v>58</v>
      </c>
      <c r="D25" s="161" t="s">
        <v>0</v>
      </c>
      <c r="E25" s="163">
        <v>3.17</v>
      </c>
      <c r="F25" s="163">
        <f>F21*E25</f>
        <v>3.17</v>
      </c>
      <c r="G25" s="162"/>
      <c r="H25" s="162"/>
      <c r="I25" s="162"/>
      <c r="J25" s="162">
        <f>F25*I25</f>
        <v>0</v>
      </c>
      <c r="K25" s="162"/>
      <c r="L25" s="162"/>
      <c r="M25" s="162">
        <f>J25</f>
        <v>0</v>
      </c>
    </row>
    <row r="26" spans="1:13" s="157" customFormat="1" ht="52.5" customHeight="1">
      <c r="A26" s="168">
        <v>6</v>
      </c>
      <c r="B26" s="254" t="s">
        <v>65</v>
      </c>
      <c r="C26" s="278" t="s">
        <v>218</v>
      </c>
      <c r="D26" s="168" t="s">
        <v>34</v>
      </c>
      <c r="E26" s="169"/>
      <c r="F26" s="169">
        <v>1</v>
      </c>
      <c r="G26" s="159"/>
      <c r="H26" s="160"/>
      <c r="I26" s="159"/>
      <c r="J26" s="160"/>
      <c r="K26" s="159"/>
      <c r="L26" s="160"/>
      <c r="M26" s="159"/>
    </row>
    <row r="27" spans="1:13" s="158" customFormat="1">
      <c r="A27" s="161"/>
      <c r="B27" s="167"/>
      <c r="C27" s="161"/>
      <c r="D27" s="161" t="s">
        <v>32</v>
      </c>
      <c r="E27" s="163">
        <v>31.2</v>
      </c>
      <c r="F27" s="163">
        <f>F26*E27</f>
        <v>31.2</v>
      </c>
      <c r="G27" s="253"/>
      <c r="H27" s="162">
        <f>F27*G27</f>
        <v>0</v>
      </c>
      <c r="I27" s="162"/>
      <c r="J27" s="162"/>
      <c r="K27" s="162"/>
      <c r="L27" s="162"/>
      <c r="M27" s="162">
        <f>H27</f>
        <v>0</v>
      </c>
    </row>
    <row r="28" spans="1:13" s="158" customFormat="1">
      <c r="A28" s="161"/>
      <c r="B28" s="161"/>
      <c r="C28" s="161" t="s">
        <v>33</v>
      </c>
      <c r="D28" s="161" t="s">
        <v>0</v>
      </c>
      <c r="E28" s="163">
        <v>2.2999999999999998</v>
      </c>
      <c r="F28" s="163">
        <f>F26*E28</f>
        <v>2.2999999999999998</v>
      </c>
      <c r="G28" s="162"/>
      <c r="H28" s="162"/>
      <c r="I28" s="162"/>
      <c r="J28" s="162"/>
      <c r="K28" s="162"/>
      <c r="L28" s="162">
        <f>F28*K28</f>
        <v>0</v>
      </c>
      <c r="M28" s="162">
        <f>L28</f>
        <v>0</v>
      </c>
    </row>
    <row r="29" spans="1:13" s="252" customFormat="1" ht="63">
      <c r="A29" s="164"/>
      <c r="B29" s="164"/>
      <c r="C29" s="278" t="s">
        <v>218</v>
      </c>
      <c r="D29" s="164" t="s">
        <v>64</v>
      </c>
      <c r="E29" s="165">
        <v>1</v>
      </c>
      <c r="F29" s="165">
        <f>F26*E29</f>
        <v>1</v>
      </c>
      <c r="G29" s="166"/>
      <c r="H29" s="166"/>
      <c r="I29" s="166"/>
      <c r="J29" s="166">
        <f>F29*I29</f>
        <v>0</v>
      </c>
      <c r="K29" s="166"/>
      <c r="L29" s="166"/>
      <c r="M29" s="166">
        <f>J29</f>
        <v>0</v>
      </c>
    </row>
    <row r="30" spans="1:13" s="158" customFormat="1">
      <c r="A30" s="161"/>
      <c r="B30" s="161"/>
      <c r="C30" s="161" t="s">
        <v>58</v>
      </c>
      <c r="D30" s="161" t="s">
        <v>0</v>
      </c>
      <c r="E30" s="163">
        <v>3.17</v>
      </c>
      <c r="F30" s="163">
        <f>F26*E30</f>
        <v>3.17</v>
      </c>
      <c r="G30" s="162"/>
      <c r="H30" s="162"/>
      <c r="I30" s="162"/>
      <c r="J30" s="162">
        <f>F30*I30</f>
        <v>0</v>
      </c>
      <c r="K30" s="162"/>
      <c r="L30" s="162"/>
      <c r="M30" s="162">
        <f>J30</f>
        <v>0</v>
      </c>
    </row>
    <row r="31" spans="1:13" s="158" customFormat="1" ht="63">
      <c r="A31" s="168">
        <v>7</v>
      </c>
      <c r="B31" s="254" t="s">
        <v>65</v>
      </c>
      <c r="C31" s="278" t="s">
        <v>219</v>
      </c>
      <c r="D31" s="168" t="s">
        <v>34</v>
      </c>
      <c r="E31" s="169"/>
      <c r="F31" s="169">
        <v>1</v>
      </c>
      <c r="G31" s="159"/>
      <c r="H31" s="160"/>
      <c r="I31" s="159"/>
      <c r="J31" s="160"/>
      <c r="K31" s="159"/>
      <c r="L31" s="160"/>
      <c r="M31" s="159"/>
    </row>
    <row r="32" spans="1:13" s="158" customFormat="1">
      <c r="A32" s="161"/>
      <c r="B32" s="167"/>
      <c r="C32" s="161" t="s">
        <v>31</v>
      </c>
      <c r="D32" s="161" t="s">
        <v>32</v>
      </c>
      <c r="E32" s="163">
        <v>31.2</v>
      </c>
      <c r="F32" s="163">
        <f>F31*E32</f>
        <v>31.2</v>
      </c>
      <c r="G32" s="253"/>
      <c r="H32" s="162">
        <f>F32*G32</f>
        <v>0</v>
      </c>
      <c r="I32" s="162"/>
      <c r="J32" s="162"/>
      <c r="K32" s="162"/>
      <c r="L32" s="162"/>
      <c r="M32" s="162">
        <f>H32</f>
        <v>0</v>
      </c>
    </row>
    <row r="33" spans="1:13" s="158" customFormat="1">
      <c r="A33" s="161"/>
      <c r="B33" s="161"/>
      <c r="C33" s="161" t="s">
        <v>33</v>
      </c>
      <c r="D33" s="161" t="s">
        <v>0</v>
      </c>
      <c r="E33" s="163">
        <v>2.2999999999999998</v>
      </c>
      <c r="F33" s="163">
        <f>F31*E33</f>
        <v>2.2999999999999998</v>
      </c>
      <c r="G33" s="162"/>
      <c r="H33" s="162"/>
      <c r="I33" s="162"/>
      <c r="J33" s="162"/>
      <c r="K33" s="162"/>
      <c r="L33" s="162">
        <f>F33*K33</f>
        <v>0</v>
      </c>
      <c r="M33" s="162">
        <f>L33</f>
        <v>0</v>
      </c>
    </row>
    <row r="34" spans="1:13" s="158" customFormat="1" ht="63">
      <c r="A34" s="164"/>
      <c r="B34" s="164"/>
      <c r="C34" s="278" t="s">
        <v>219</v>
      </c>
      <c r="D34" s="164" t="s">
        <v>64</v>
      </c>
      <c r="E34" s="165">
        <v>1</v>
      </c>
      <c r="F34" s="165">
        <f>F31*E34</f>
        <v>1</v>
      </c>
      <c r="G34" s="166"/>
      <c r="H34" s="166"/>
      <c r="I34" s="166"/>
      <c r="J34" s="166">
        <f>F34*I34</f>
        <v>0</v>
      </c>
      <c r="K34" s="166"/>
      <c r="L34" s="166"/>
      <c r="M34" s="166">
        <f>J34</f>
        <v>0</v>
      </c>
    </row>
    <row r="35" spans="1:13" s="158" customFormat="1">
      <c r="A35" s="161"/>
      <c r="B35" s="161"/>
      <c r="C35" s="161" t="s">
        <v>58</v>
      </c>
      <c r="D35" s="161" t="s">
        <v>0</v>
      </c>
      <c r="E35" s="163">
        <v>3.17</v>
      </c>
      <c r="F35" s="163">
        <f>F31*E35</f>
        <v>3.17</v>
      </c>
      <c r="G35" s="162"/>
      <c r="H35" s="162"/>
      <c r="I35" s="162"/>
      <c r="J35" s="162">
        <f>F35*I35</f>
        <v>0</v>
      </c>
      <c r="K35" s="162"/>
      <c r="L35" s="162"/>
      <c r="M35" s="162">
        <f>J35</f>
        <v>0</v>
      </c>
    </row>
    <row r="36" spans="1:13" s="157" customFormat="1" ht="68.25" customHeight="1">
      <c r="A36" s="168">
        <v>8</v>
      </c>
      <c r="B36" s="254" t="s">
        <v>65</v>
      </c>
      <c r="C36" s="278" t="s">
        <v>220</v>
      </c>
      <c r="D36" s="168" t="s">
        <v>34</v>
      </c>
      <c r="E36" s="169"/>
      <c r="F36" s="169">
        <v>1</v>
      </c>
      <c r="G36" s="159"/>
      <c r="H36" s="160"/>
      <c r="I36" s="159"/>
      <c r="J36" s="160"/>
      <c r="K36" s="159"/>
      <c r="L36" s="160"/>
      <c r="M36" s="159"/>
    </row>
    <row r="37" spans="1:13" s="158" customFormat="1">
      <c r="A37" s="161"/>
      <c r="B37" s="167"/>
      <c r="C37" s="161" t="s">
        <v>31</v>
      </c>
      <c r="D37" s="161" t="s">
        <v>32</v>
      </c>
      <c r="E37" s="163">
        <v>31.2</v>
      </c>
      <c r="F37" s="163">
        <f>F36*E37</f>
        <v>31.2</v>
      </c>
      <c r="G37" s="253"/>
      <c r="H37" s="162">
        <f>F37*G37</f>
        <v>0</v>
      </c>
      <c r="I37" s="162"/>
      <c r="J37" s="162"/>
      <c r="K37" s="162"/>
      <c r="L37" s="162"/>
      <c r="M37" s="162">
        <f>H37</f>
        <v>0</v>
      </c>
    </row>
    <row r="38" spans="1:13" s="158" customFormat="1">
      <c r="A38" s="161"/>
      <c r="B38" s="161"/>
      <c r="C38" s="161" t="s">
        <v>33</v>
      </c>
      <c r="D38" s="161" t="s">
        <v>0</v>
      </c>
      <c r="E38" s="163">
        <v>2.2999999999999998</v>
      </c>
      <c r="F38" s="163">
        <f>F36*E38</f>
        <v>2.2999999999999998</v>
      </c>
      <c r="G38" s="162"/>
      <c r="H38" s="162"/>
      <c r="I38" s="162"/>
      <c r="J38" s="162"/>
      <c r="K38" s="162"/>
      <c r="L38" s="162">
        <f>F38*K38</f>
        <v>0</v>
      </c>
      <c r="M38" s="162">
        <f>L38</f>
        <v>0</v>
      </c>
    </row>
    <row r="39" spans="1:13" s="252" customFormat="1" ht="63">
      <c r="A39" s="164"/>
      <c r="B39" s="164"/>
      <c r="C39" s="278" t="s">
        <v>220</v>
      </c>
      <c r="D39" s="164" t="s">
        <v>64</v>
      </c>
      <c r="E39" s="165">
        <v>1</v>
      </c>
      <c r="F39" s="165">
        <f>F36*E39</f>
        <v>1</v>
      </c>
      <c r="G39" s="166"/>
      <c r="H39" s="166"/>
      <c r="I39" s="166"/>
      <c r="J39" s="166">
        <f>F39*I39</f>
        <v>0</v>
      </c>
      <c r="K39" s="166"/>
      <c r="L39" s="166"/>
      <c r="M39" s="166">
        <f>J39</f>
        <v>0</v>
      </c>
    </row>
    <row r="40" spans="1:13" s="158" customFormat="1">
      <c r="A40" s="161"/>
      <c r="B40" s="161"/>
      <c r="C40" s="161" t="s">
        <v>58</v>
      </c>
      <c r="D40" s="161" t="s">
        <v>0</v>
      </c>
      <c r="E40" s="163">
        <v>3.17</v>
      </c>
      <c r="F40" s="163">
        <f>F36*E40</f>
        <v>3.17</v>
      </c>
      <c r="G40" s="162"/>
      <c r="H40" s="162"/>
      <c r="I40" s="162"/>
      <c r="J40" s="162">
        <f>F40*I40</f>
        <v>0</v>
      </c>
      <c r="K40" s="162"/>
      <c r="L40" s="162"/>
      <c r="M40" s="162">
        <f>J40</f>
        <v>0</v>
      </c>
    </row>
    <row r="41" spans="1:13" s="158" customFormat="1">
      <c r="A41" s="161">
        <v>9</v>
      </c>
      <c r="B41" s="161" t="s">
        <v>307</v>
      </c>
      <c r="C41" s="161" t="s">
        <v>306</v>
      </c>
      <c r="D41" s="161" t="s">
        <v>34</v>
      </c>
      <c r="E41" s="163"/>
      <c r="F41" s="163">
        <v>3</v>
      </c>
      <c r="G41" s="162"/>
      <c r="H41" s="162"/>
      <c r="I41" s="162"/>
      <c r="J41" s="162"/>
      <c r="K41" s="162"/>
      <c r="L41" s="162"/>
      <c r="M41" s="162"/>
    </row>
    <row r="42" spans="1:13" s="158" customFormat="1">
      <c r="A42" s="161"/>
      <c r="B42" s="161"/>
      <c r="C42" s="161" t="s">
        <v>31</v>
      </c>
      <c r="D42" s="161" t="s">
        <v>32</v>
      </c>
      <c r="E42" s="163">
        <v>12</v>
      </c>
      <c r="F42" s="163">
        <f>F41*E42</f>
        <v>36</v>
      </c>
      <c r="G42" s="253"/>
      <c r="H42" s="162">
        <f>F42*G42</f>
        <v>0</v>
      </c>
      <c r="I42" s="162"/>
      <c r="J42" s="162"/>
      <c r="K42" s="162"/>
      <c r="L42" s="162"/>
      <c r="M42" s="162">
        <f>H42</f>
        <v>0</v>
      </c>
    </row>
    <row r="43" spans="1:13" s="158" customFormat="1">
      <c r="A43" s="161"/>
      <c r="B43" s="161"/>
      <c r="C43" s="161" t="s">
        <v>33</v>
      </c>
      <c r="D43" s="161" t="s">
        <v>0</v>
      </c>
      <c r="E43" s="163">
        <v>1.5</v>
      </c>
      <c r="F43" s="163">
        <f>F41*E43</f>
        <v>4.5</v>
      </c>
      <c r="G43" s="162"/>
      <c r="H43" s="162"/>
      <c r="I43" s="162"/>
      <c r="J43" s="162"/>
      <c r="K43" s="162"/>
      <c r="L43" s="162">
        <f>F43*K43</f>
        <v>0</v>
      </c>
      <c r="M43" s="162">
        <f>L43</f>
        <v>0</v>
      </c>
    </row>
    <row r="44" spans="1:13" s="158" customFormat="1">
      <c r="A44" s="161"/>
      <c r="B44" s="161"/>
      <c r="C44" s="161" t="s">
        <v>308</v>
      </c>
      <c r="D44" s="161" t="s">
        <v>34</v>
      </c>
      <c r="E44" s="163"/>
      <c r="F44" s="163">
        <v>3</v>
      </c>
      <c r="G44" s="162"/>
      <c r="H44" s="162"/>
      <c r="I44" s="162"/>
      <c r="J44" s="162">
        <f>F44*I44</f>
        <v>0</v>
      </c>
      <c r="K44" s="162"/>
      <c r="L44" s="162"/>
      <c r="M44" s="162">
        <f>J44</f>
        <v>0</v>
      </c>
    </row>
    <row r="45" spans="1:13" s="158" customFormat="1">
      <c r="A45" s="161"/>
      <c r="B45" s="161"/>
      <c r="C45" s="161" t="s">
        <v>58</v>
      </c>
      <c r="D45" s="161" t="s">
        <v>0</v>
      </c>
      <c r="E45" s="163">
        <v>2.5</v>
      </c>
      <c r="F45" s="163">
        <f>F40*E45</f>
        <v>7.9249999999999998</v>
      </c>
      <c r="G45" s="162"/>
      <c r="H45" s="162"/>
      <c r="I45" s="162"/>
      <c r="J45" s="162">
        <f>F45*I45</f>
        <v>0</v>
      </c>
      <c r="K45" s="162"/>
      <c r="L45" s="162"/>
      <c r="M45" s="162">
        <f>J45</f>
        <v>0</v>
      </c>
    </row>
    <row r="46" spans="1:13" s="91" customFormat="1" ht="16.5" customHeight="1">
      <c r="A46" s="90"/>
      <c r="B46" s="90"/>
      <c r="C46" s="90" t="s">
        <v>8</v>
      </c>
      <c r="D46" s="90"/>
      <c r="E46" s="90"/>
      <c r="F46" s="90"/>
      <c r="G46" s="90"/>
      <c r="H46" s="266">
        <f>SUM(H11:H45)</f>
        <v>0</v>
      </c>
      <c r="I46" s="104"/>
      <c r="J46" s="266">
        <f>SUM(J11:J45)</f>
        <v>0</v>
      </c>
      <c r="K46" s="266"/>
      <c r="L46" s="266">
        <f>SUM(L11:L45)</f>
        <v>0</v>
      </c>
      <c r="M46" s="266">
        <f>SUM(M11:M45)</f>
        <v>0</v>
      </c>
    </row>
    <row r="47" spans="1:13" s="96" customFormat="1" ht="34.5" customHeight="1">
      <c r="A47" s="92"/>
      <c r="B47" s="92"/>
      <c r="C47" s="93" t="s">
        <v>63</v>
      </c>
      <c r="D47" s="94">
        <v>0.68</v>
      </c>
      <c r="E47" s="95"/>
      <c r="F47" s="95"/>
      <c r="G47" s="92"/>
      <c r="H47" s="267">
        <f>H46*D47</f>
        <v>0</v>
      </c>
      <c r="I47" s="105"/>
      <c r="J47" s="267"/>
      <c r="K47" s="270"/>
      <c r="L47" s="270"/>
      <c r="M47" s="267">
        <f>SUM(H47:L47)</f>
        <v>0</v>
      </c>
    </row>
    <row r="48" spans="1:13" s="99" customFormat="1" ht="16.5" customHeight="1">
      <c r="A48" s="97"/>
      <c r="B48" s="97"/>
      <c r="C48" s="97" t="s">
        <v>8</v>
      </c>
      <c r="D48" s="97"/>
      <c r="E48" s="98"/>
      <c r="F48" s="98"/>
      <c r="G48" s="97"/>
      <c r="H48" s="268">
        <f>H46+H47</f>
        <v>0</v>
      </c>
      <c r="I48" s="106"/>
      <c r="J48" s="268">
        <f>J46</f>
        <v>0</v>
      </c>
      <c r="K48" s="271"/>
      <c r="L48" s="268">
        <f>L46</f>
        <v>0</v>
      </c>
      <c r="M48" s="268">
        <f>SUM(H48:L48)</f>
        <v>0</v>
      </c>
    </row>
    <row r="49" spans="1:13" s="103" customFormat="1" ht="15.75" customHeight="1">
      <c r="A49" s="100"/>
      <c r="B49" s="100"/>
      <c r="C49" s="100" t="s">
        <v>40</v>
      </c>
      <c r="D49" s="101">
        <v>0.08</v>
      </c>
      <c r="E49" s="102"/>
      <c r="F49" s="102"/>
      <c r="G49" s="100"/>
      <c r="H49" s="269"/>
      <c r="I49" s="107"/>
      <c r="J49" s="269"/>
      <c r="K49" s="272"/>
      <c r="L49" s="269"/>
      <c r="M49" s="269">
        <f>(M48-I44-I39-I34-I29-I24-I19-I14)*D49</f>
        <v>0</v>
      </c>
    </row>
    <row r="50" spans="1:13" s="99" customFormat="1" ht="16.5" customHeight="1">
      <c r="A50" s="97"/>
      <c r="B50" s="97"/>
      <c r="C50" s="97" t="s">
        <v>221</v>
      </c>
      <c r="D50" s="97"/>
      <c r="E50" s="98"/>
      <c r="F50" s="98"/>
      <c r="G50" s="97"/>
      <c r="H50" s="268"/>
      <c r="I50" s="106"/>
      <c r="J50" s="268"/>
      <c r="K50" s="271"/>
      <c r="L50" s="268"/>
      <c r="M50" s="256">
        <f>M48+M49</f>
        <v>0</v>
      </c>
    </row>
    <row r="51" spans="1:13" s="66" customFormat="1" ht="15.75" customHeight="1">
      <c r="A51" s="119"/>
      <c r="B51" s="64"/>
      <c r="C51" s="119"/>
      <c r="D51" s="120"/>
      <c r="E51" s="120"/>
      <c r="F51" s="64"/>
      <c r="G51" s="64"/>
      <c r="H51" s="121"/>
      <c r="I51" s="83"/>
      <c r="J51" s="83"/>
      <c r="K51" s="83"/>
      <c r="L51" s="83"/>
      <c r="M51" s="83"/>
    </row>
    <row r="52" spans="1:13" s="26" customFormat="1">
      <c r="A52" s="776"/>
      <c r="B52" s="65"/>
      <c r="C52" s="65"/>
      <c r="D52" s="65"/>
      <c r="E52" s="65"/>
      <c r="F52" s="65"/>
      <c r="G52" s="65"/>
      <c r="H52" s="65"/>
    </row>
    <row r="53" spans="1:13" s="26" customFormat="1">
      <c r="A53" s="776"/>
      <c r="B53" s="65"/>
      <c r="C53" s="65"/>
      <c r="D53" s="65"/>
      <c r="E53" s="65"/>
      <c r="F53" s="65"/>
      <c r="G53" s="65"/>
      <c r="H53" s="65"/>
    </row>
    <row r="54" spans="1:13" s="26" customFormat="1">
      <c r="A54" s="776"/>
      <c r="B54" s="65"/>
      <c r="C54" s="65"/>
      <c r="D54" s="65"/>
      <c r="E54" s="65"/>
      <c r="F54" s="65"/>
      <c r="G54" s="65"/>
      <c r="H54" s="65"/>
    </row>
    <row r="55" spans="1:13" s="26" customFormat="1"/>
    <row r="56" spans="1:13" s="26" customFormat="1"/>
    <row r="57" spans="1:13" s="26" customFormat="1"/>
    <row r="58" spans="1:13" s="26" customFormat="1"/>
    <row r="59" spans="1:13" s="26" customFormat="1"/>
    <row r="60" spans="1:13" s="26" customFormat="1"/>
    <row r="61" spans="1:13" s="26" customFormat="1"/>
    <row r="62" spans="1:13" s="26" customFormat="1"/>
    <row r="63" spans="1:13" s="26" customFormat="1"/>
    <row r="64" spans="1:13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</sheetData>
  <mergeCells count="2">
    <mergeCell ref="C2:L2"/>
    <mergeCell ref="C3:L3"/>
  </mergeCells>
  <pageMargins left="1.7322834645669292" right="0.23622047244094491" top="0.74803149606299213" bottom="0.74803149606299213" header="0.31496062992125984" footer="0.31496062992125984"/>
  <pageSetup scale="8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4"/>
  <sheetViews>
    <sheetView view="pageBreakPreview" topLeftCell="A49" zoomScaleNormal="100" zoomScaleSheetLayoutView="100" workbookViewId="0">
      <selection activeCell="K10" sqref="K10:K68"/>
    </sheetView>
  </sheetViews>
  <sheetFormatPr defaultRowHeight="15"/>
  <cols>
    <col min="1" max="1" width="5.5703125" customWidth="1"/>
    <col min="3" max="3" width="41.85546875" customWidth="1"/>
    <col min="4" max="4" width="9.28515625" bestFit="1" customWidth="1"/>
    <col min="5" max="5" width="8.42578125" customWidth="1"/>
    <col min="6" max="6" width="10.85546875" bestFit="1" customWidth="1"/>
    <col min="7" max="7" width="9.28515625" bestFit="1" customWidth="1"/>
    <col min="8" max="8" width="13.7109375" customWidth="1"/>
    <col min="9" max="9" width="9.28515625" bestFit="1" customWidth="1"/>
    <col min="10" max="10" width="13" customWidth="1"/>
    <col min="11" max="11" width="9.28515625" bestFit="1" customWidth="1"/>
    <col min="12" max="12" width="10.7109375" customWidth="1"/>
    <col min="13" max="13" width="13.140625" bestFit="1" customWidth="1"/>
  </cols>
  <sheetData>
    <row r="1" spans="1:13" ht="16.5">
      <c r="A1" s="279"/>
      <c r="B1" s="279"/>
      <c r="C1" s="279"/>
      <c r="D1" s="279"/>
      <c r="E1" s="279"/>
      <c r="F1" s="279"/>
      <c r="G1" s="279"/>
      <c r="H1" s="279"/>
      <c r="I1" s="37"/>
      <c r="J1" s="37"/>
      <c r="K1" s="37"/>
      <c r="L1" s="37"/>
      <c r="M1" s="37"/>
    </row>
    <row r="2" spans="1:13" ht="21">
      <c r="A2" s="279"/>
      <c r="B2" s="279"/>
      <c r="C2" s="794" t="s">
        <v>363</v>
      </c>
      <c r="D2" s="794"/>
      <c r="E2" s="794"/>
      <c r="F2" s="794"/>
      <c r="G2" s="794"/>
      <c r="H2" s="794"/>
      <c r="I2" s="794"/>
      <c r="J2" s="794"/>
      <c r="K2" s="794"/>
      <c r="L2" s="37"/>
      <c r="M2" s="37"/>
    </row>
    <row r="3" spans="1:13" ht="16.5">
      <c r="A3" s="279"/>
      <c r="B3" s="279"/>
      <c r="C3" s="793" t="s">
        <v>137</v>
      </c>
      <c r="D3" s="793"/>
      <c r="E3" s="793"/>
      <c r="F3" s="793"/>
      <c r="G3" s="793"/>
      <c r="H3" s="793"/>
      <c r="I3" s="793"/>
      <c r="J3" s="793"/>
      <c r="K3" s="793"/>
      <c r="L3" s="793"/>
      <c r="M3" s="37"/>
    </row>
    <row r="4" spans="1:13" ht="16.5">
      <c r="A4" s="67"/>
      <c r="B4" s="68"/>
      <c r="C4" s="378"/>
      <c r="D4" s="379"/>
      <c r="E4" s="378"/>
      <c r="F4" s="379"/>
      <c r="G4" s="379"/>
      <c r="H4" s="379"/>
      <c r="I4" s="69"/>
      <c r="J4" s="69"/>
      <c r="K4" s="70"/>
      <c r="L4" s="71"/>
      <c r="M4" s="72"/>
    </row>
    <row r="5" spans="1:13" ht="15.75" customHeight="1">
      <c r="A5" s="40"/>
      <c r="B5" s="41"/>
      <c r="C5" s="39"/>
      <c r="D5" s="43"/>
      <c r="E5" s="38" t="s">
        <v>1</v>
      </c>
      <c r="F5" s="44"/>
      <c r="G5" s="45" t="s">
        <v>2</v>
      </c>
      <c r="H5" s="380"/>
      <c r="I5" s="40" t="s">
        <v>3</v>
      </c>
      <c r="J5" s="46"/>
      <c r="K5" s="47" t="s">
        <v>4</v>
      </c>
      <c r="L5" s="47"/>
      <c r="M5" s="41"/>
    </row>
    <row r="6" spans="1:13" ht="15.75">
      <c r="A6" s="48"/>
      <c r="B6" s="49"/>
      <c r="C6" s="50" t="s">
        <v>5</v>
      </c>
      <c r="D6" s="51"/>
      <c r="E6" s="52" t="s">
        <v>6</v>
      </c>
      <c r="F6" s="53"/>
      <c r="G6" s="54"/>
      <c r="H6" s="53"/>
      <c r="I6" s="54"/>
      <c r="J6" s="53"/>
      <c r="K6" s="54" t="s">
        <v>7</v>
      </c>
      <c r="L6" s="55"/>
      <c r="M6" s="49" t="s">
        <v>8</v>
      </c>
    </row>
    <row r="7" spans="1:13" ht="17.25" customHeight="1">
      <c r="A7" s="56" t="s">
        <v>9</v>
      </c>
      <c r="B7" s="49" t="s">
        <v>10</v>
      </c>
      <c r="C7" s="279" t="s">
        <v>11</v>
      </c>
      <c r="D7" s="49" t="s">
        <v>12</v>
      </c>
      <c r="E7" s="49" t="s">
        <v>13</v>
      </c>
      <c r="F7" s="39" t="s">
        <v>14</v>
      </c>
      <c r="G7" s="49" t="s">
        <v>15</v>
      </c>
      <c r="H7" s="39" t="s">
        <v>14</v>
      </c>
      <c r="I7" s="49" t="s">
        <v>15</v>
      </c>
      <c r="J7" s="39" t="s">
        <v>14</v>
      </c>
      <c r="K7" s="49" t="s">
        <v>15</v>
      </c>
      <c r="L7" s="39" t="s">
        <v>14</v>
      </c>
      <c r="M7" s="49"/>
    </row>
    <row r="8" spans="1:13">
      <c r="A8" s="54"/>
      <c r="B8" s="57"/>
      <c r="C8" s="58"/>
      <c r="D8" s="51"/>
      <c r="E8" s="57"/>
      <c r="F8" s="58"/>
      <c r="G8" s="57" t="s">
        <v>16</v>
      </c>
      <c r="H8" s="58"/>
      <c r="I8" s="57" t="s">
        <v>16</v>
      </c>
      <c r="J8" s="58"/>
      <c r="K8" s="57" t="s">
        <v>16</v>
      </c>
      <c r="L8" s="58"/>
      <c r="M8" s="57"/>
    </row>
    <row r="9" spans="1:13">
      <c r="A9" s="59" t="s">
        <v>17</v>
      </c>
      <c r="B9" s="60" t="s">
        <v>18</v>
      </c>
      <c r="C9" s="61" t="s">
        <v>19</v>
      </c>
      <c r="D9" s="59" t="s">
        <v>20</v>
      </c>
      <c r="E9" s="60" t="s">
        <v>21</v>
      </c>
      <c r="F9" s="62" t="s">
        <v>22</v>
      </c>
      <c r="G9" s="61" t="s">
        <v>23</v>
      </c>
      <c r="H9" s="59" t="s">
        <v>24</v>
      </c>
      <c r="I9" s="60" t="s">
        <v>25</v>
      </c>
      <c r="J9" s="61" t="s">
        <v>26</v>
      </c>
      <c r="K9" s="60" t="s">
        <v>27</v>
      </c>
      <c r="L9" s="59" t="s">
        <v>28</v>
      </c>
      <c r="M9" s="60" t="s">
        <v>29</v>
      </c>
    </row>
    <row r="10" spans="1:13" ht="15.75">
      <c r="A10" s="60"/>
      <c r="B10" s="60"/>
      <c r="C10" s="381" t="s">
        <v>138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.75">
      <c r="A11" s="382">
        <v>1</v>
      </c>
      <c r="B11" s="383" t="s">
        <v>107</v>
      </c>
      <c r="C11" s="382" t="s">
        <v>205</v>
      </c>
      <c r="D11" s="382" t="s">
        <v>116</v>
      </c>
      <c r="E11" s="384"/>
      <c r="F11" s="384">
        <v>41.6</v>
      </c>
      <c r="G11" s="382"/>
      <c r="H11" s="382"/>
      <c r="I11" s="382"/>
      <c r="J11" s="382"/>
      <c r="K11" s="385"/>
      <c r="L11" s="382"/>
      <c r="M11" s="382"/>
    </row>
    <row r="12" spans="1:13" ht="15.75">
      <c r="A12" s="386"/>
      <c r="B12" s="386"/>
      <c r="C12" s="386" t="s">
        <v>31</v>
      </c>
      <c r="D12" s="386" t="s">
        <v>32</v>
      </c>
      <c r="E12" s="387">
        <v>1.54</v>
      </c>
      <c r="F12" s="387">
        <f>F11*E12</f>
        <v>64.064000000000007</v>
      </c>
      <c r="G12" s="388"/>
      <c r="H12" s="388">
        <f>F12*G12</f>
        <v>0</v>
      </c>
      <c r="I12" s="389"/>
      <c r="J12" s="389"/>
      <c r="K12" s="389"/>
      <c r="L12" s="389"/>
      <c r="M12" s="388">
        <f>H12</f>
        <v>0</v>
      </c>
    </row>
    <row r="13" spans="1:13" ht="31.5">
      <c r="A13" s="382">
        <v>2</v>
      </c>
      <c r="B13" s="382" t="s">
        <v>125</v>
      </c>
      <c r="C13" s="382" t="s">
        <v>139</v>
      </c>
      <c r="D13" s="382" t="s">
        <v>116</v>
      </c>
      <c r="E13" s="384"/>
      <c r="F13" s="384">
        <v>41.6</v>
      </c>
      <c r="G13" s="390"/>
      <c r="H13" s="382"/>
      <c r="I13" s="382"/>
      <c r="J13" s="382"/>
      <c r="K13" s="382"/>
      <c r="L13" s="382"/>
      <c r="M13" s="382"/>
    </row>
    <row r="14" spans="1:13" ht="15.75">
      <c r="A14" s="386"/>
      <c r="B14" s="386"/>
      <c r="C14" s="386" t="s">
        <v>31</v>
      </c>
      <c r="D14" s="386" t="s">
        <v>32</v>
      </c>
      <c r="E14" s="387">
        <v>0.64</v>
      </c>
      <c r="F14" s="387">
        <f>F13*E14</f>
        <v>26.624000000000002</v>
      </c>
      <c r="G14" s="388"/>
      <c r="H14" s="388">
        <f>F14*G14</f>
        <v>0</v>
      </c>
      <c r="I14" s="391"/>
      <c r="J14" s="391"/>
      <c r="K14" s="391"/>
      <c r="L14" s="391"/>
      <c r="M14" s="388">
        <f>H14</f>
        <v>0</v>
      </c>
    </row>
    <row r="15" spans="1:13" ht="31.5">
      <c r="A15" s="392">
        <v>3</v>
      </c>
      <c r="B15" s="393" t="s">
        <v>140</v>
      </c>
      <c r="C15" s="392" t="s">
        <v>141</v>
      </c>
      <c r="D15" s="392" t="s">
        <v>59</v>
      </c>
      <c r="E15" s="394"/>
      <c r="F15" s="395">
        <v>72.8</v>
      </c>
      <c r="G15" s="392"/>
      <c r="H15" s="392"/>
      <c r="I15" s="392"/>
      <c r="J15" s="392"/>
      <c r="K15" s="395"/>
      <c r="L15" s="395">
        <f>F15*K15</f>
        <v>0</v>
      </c>
      <c r="M15" s="395">
        <f>L15</f>
        <v>0</v>
      </c>
    </row>
    <row r="16" spans="1:13" ht="31.5">
      <c r="A16" s="396">
        <v>4</v>
      </c>
      <c r="B16" s="397" t="s">
        <v>119</v>
      </c>
      <c r="C16" s="396" t="s">
        <v>206</v>
      </c>
      <c r="D16" s="396" t="s">
        <v>116</v>
      </c>
      <c r="E16" s="398"/>
      <c r="F16" s="399">
        <v>5.2</v>
      </c>
      <c r="G16" s="399"/>
      <c r="H16" s="400"/>
      <c r="I16" s="399"/>
      <c r="J16" s="400"/>
      <c r="K16" s="396"/>
      <c r="L16" s="396"/>
      <c r="M16" s="399"/>
    </row>
    <row r="17" spans="1:13" ht="15.75">
      <c r="A17" s="401"/>
      <c r="B17" s="401"/>
      <c r="C17" s="401" t="s">
        <v>31</v>
      </c>
      <c r="D17" s="401" t="s">
        <v>32</v>
      </c>
      <c r="E17" s="402">
        <v>1.8</v>
      </c>
      <c r="F17" s="402">
        <f>F16*E17</f>
        <v>9.3600000000000012</v>
      </c>
      <c r="G17" s="325"/>
      <c r="H17" s="402">
        <f>F17*G17</f>
        <v>0</v>
      </c>
      <c r="I17" s="402"/>
      <c r="J17" s="402"/>
      <c r="K17" s="401"/>
      <c r="L17" s="401"/>
      <c r="M17" s="402">
        <f>H17</f>
        <v>0</v>
      </c>
    </row>
    <row r="18" spans="1:13" ht="15.75">
      <c r="A18" s="401"/>
      <c r="B18" s="401"/>
      <c r="C18" s="401" t="s">
        <v>121</v>
      </c>
      <c r="D18" s="401" t="s">
        <v>116</v>
      </c>
      <c r="E18" s="402">
        <v>1.1000000000000001</v>
      </c>
      <c r="F18" s="402">
        <f>F16*E18</f>
        <v>5.7200000000000006</v>
      </c>
      <c r="G18" s="402"/>
      <c r="H18" s="402"/>
      <c r="I18" s="402"/>
      <c r="J18" s="402">
        <f>F18*I18</f>
        <v>0</v>
      </c>
      <c r="K18" s="402"/>
      <c r="L18" s="403"/>
      <c r="M18" s="402">
        <f>J18</f>
        <v>0</v>
      </c>
    </row>
    <row r="19" spans="1:13" ht="31.5">
      <c r="A19" s="396">
        <v>5</v>
      </c>
      <c r="B19" s="397" t="s">
        <v>119</v>
      </c>
      <c r="C19" s="396" t="s">
        <v>207</v>
      </c>
      <c r="D19" s="396" t="s">
        <v>116</v>
      </c>
      <c r="E19" s="398"/>
      <c r="F19" s="399">
        <v>15.6</v>
      </c>
      <c r="G19" s="399"/>
      <c r="H19" s="400"/>
      <c r="I19" s="399"/>
      <c r="J19" s="400"/>
      <c r="K19" s="396"/>
      <c r="L19" s="396"/>
      <c r="M19" s="399"/>
    </row>
    <row r="20" spans="1:13" ht="15.75">
      <c r="A20" s="401"/>
      <c r="B20" s="401"/>
      <c r="C20" s="401" t="s">
        <v>31</v>
      </c>
      <c r="D20" s="401" t="s">
        <v>32</v>
      </c>
      <c r="E20" s="402">
        <v>1.8</v>
      </c>
      <c r="F20" s="402">
        <f>F19*E20</f>
        <v>28.08</v>
      </c>
      <c r="G20" s="325"/>
      <c r="H20" s="402">
        <f>F20*G20</f>
        <v>0</v>
      </c>
      <c r="I20" s="402"/>
      <c r="J20" s="402"/>
      <c r="K20" s="401"/>
      <c r="L20" s="401"/>
      <c r="M20" s="402">
        <f>H20</f>
        <v>0</v>
      </c>
    </row>
    <row r="21" spans="1:13" ht="15.75">
      <c r="A21" s="401"/>
      <c r="B21" s="401"/>
      <c r="C21" s="401" t="s">
        <v>121</v>
      </c>
      <c r="D21" s="401" t="s">
        <v>116</v>
      </c>
      <c r="E21" s="402">
        <v>1.1000000000000001</v>
      </c>
      <c r="F21" s="402">
        <f>F19*E21</f>
        <v>17.16</v>
      </c>
      <c r="G21" s="402"/>
      <c r="H21" s="402"/>
      <c r="I21" s="402"/>
      <c r="J21" s="402">
        <f>F21*I21</f>
        <v>0</v>
      </c>
      <c r="K21" s="402"/>
      <c r="L21" s="403"/>
      <c r="M21" s="402">
        <f>J21</f>
        <v>0</v>
      </c>
    </row>
    <row r="22" spans="1:13" ht="31.5">
      <c r="A22" s="382">
        <v>6</v>
      </c>
      <c r="B22" s="404" t="s">
        <v>175</v>
      </c>
      <c r="C22" s="382" t="s">
        <v>208</v>
      </c>
      <c r="D22" s="382" t="s">
        <v>36</v>
      </c>
      <c r="E22" s="384"/>
      <c r="F22" s="390">
        <v>206</v>
      </c>
      <c r="G22" s="405"/>
      <c r="H22" s="406"/>
      <c r="I22" s="390"/>
      <c r="J22" s="390"/>
      <c r="K22" s="390"/>
      <c r="L22" s="407"/>
      <c r="M22" s="390"/>
    </row>
    <row r="23" spans="1:13" ht="15.75">
      <c r="A23" s="386"/>
      <c r="B23" s="386"/>
      <c r="C23" s="386" t="s">
        <v>31</v>
      </c>
      <c r="D23" s="386" t="s">
        <v>32</v>
      </c>
      <c r="E23" s="408">
        <v>0.11899999999999999</v>
      </c>
      <c r="F23" s="387">
        <f>F22*E23</f>
        <v>24.513999999999999</v>
      </c>
      <c r="G23" s="388"/>
      <c r="H23" s="388">
        <f>F23*G23</f>
        <v>0</v>
      </c>
      <c r="I23" s="388"/>
      <c r="J23" s="388"/>
      <c r="K23" s="388"/>
      <c r="L23" s="388"/>
      <c r="M23" s="388">
        <f>H23</f>
        <v>0</v>
      </c>
    </row>
    <row r="24" spans="1:13" ht="15.75">
      <c r="A24" s="386"/>
      <c r="B24" s="386"/>
      <c r="C24" s="386" t="s">
        <v>33</v>
      </c>
      <c r="D24" s="386" t="s">
        <v>0</v>
      </c>
      <c r="E24" s="387">
        <v>6.7500000000000004E-2</v>
      </c>
      <c r="F24" s="387">
        <f>F22*E24</f>
        <v>13.905000000000001</v>
      </c>
      <c r="G24" s="388"/>
      <c r="H24" s="388"/>
      <c r="I24" s="388"/>
      <c r="J24" s="388"/>
      <c r="K24" s="388"/>
      <c r="L24" s="388">
        <f>F24*K24</f>
        <v>0</v>
      </c>
      <c r="M24" s="388">
        <f>L24</f>
        <v>0</v>
      </c>
    </row>
    <row r="25" spans="1:13" ht="15.75">
      <c r="A25" s="383"/>
      <c r="B25" s="383"/>
      <c r="C25" s="277" t="s">
        <v>210</v>
      </c>
      <c r="D25" s="383" t="s">
        <v>36</v>
      </c>
      <c r="E25" s="409"/>
      <c r="F25" s="409">
        <v>30</v>
      </c>
      <c r="G25" s="410"/>
      <c r="H25" s="410"/>
      <c r="I25" s="410"/>
      <c r="J25" s="410">
        <f>F25*I25</f>
        <v>0</v>
      </c>
      <c r="K25" s="410"/>
      <c r="L25" s="410"/>
      <c r="M25" s="410">
        <f>J25</f>
        <v>0</v>
      </c>
    </row>
    <row r="26" spans="1:13" ht="15.75">
      <c r="A26" s="383"/>
      <c r="B26" s="383"/>
      <c r="C26" s="277" t="s">
        <v>209</v>
      </c>
      <c r="D26" s="383" t="s">
        <v>36</v>
      </c>
      <c r="E26" s="409"/>
      <c r="F26" s="409">
        <v>80</v>
      </c>
      <c r="G26" s="410"/>
      <c r="H26" s="410"/>
      <c r="I26" s="410"/>
      <c r="J26" s="410">
        <f t="shared" ref="J26:J27" si="0">F26*I26</f>
        <v>0</v>
      </c>
      <c r="K26" s="410"/>
      <c r="L26" s="410"/>
      <c r="M26" s="410">
        <f t="shared" ref="M26:M27" si="1">J26</f>
        <v>0</v>
      </c>
    </row>
    <row r="27" spans="1:13" ht="15.75">
      <c r="A27" s="383"/>
      <c r="B27" s="383"/>
      <c r="C27" s="277"/>
      <c r="D27" s="383" t="s">
        <v>36</v>
      </c>
      <c r="E27" s="409"/>
      <c r="F27" s="409">
        <v>96</v>
      </c>
      <c r="G27" s="410"/>
      <c r="H27" s="410"/>
      <c r="I27" s="410"/>
      <c r="J27" s="410">
        <f t="shared" si="0"/>
        <v>0</v>
      </c>
      <c r="K27" s="410"/>
      <c r="L27" s="410"/>
      <c r="M27" s="410">
        <f t="shared" si="1"/>
        <v>0</v>
      </c>
    </row>
    <row r="28" spans="1:13" ht="16.5">
      <c r="A28" s="386"/>
      <c r="B28" s="386"/>
      <c r="C28" s="386" t="s">
        <v>58</v>
      </c>
      <c r="D28" s="386" t="s">
        <v>0</v>
      </c>
      <c r="E28" s="387">
        <v>2.16E-3</v>
      </c>
      <c r="F28" s="387">
        <f>F22*E28</f>
        <v>0.44496000000000002</v>
      </c>
      <c r="G28" s="411"/>
      <c r="H28" s="411"/>
      <c r="I28" s="388"/>
      <c r="J28" s="388">
        <f>F28*I28</f>
        <v>0</v>
      </c>
      <c r="K28" s="411"/>
      <c r="L28" s="411"/>
      <c r="M28" s="388">
        <f>J28</f>
        <v>0</v>
      </c>
    </row>
    <row r="29" spans="1:13" ht="16.5">
      <c r="A29" s="341">
        <v>7</v>
      </c>
      <c r="B29" s="412" t="s">
        <v>62</v>
      </c>
      <c r="C29" s="341" t="s">
        <v>142</v>
      </c>
      <c r="D29" s="341" t="s">
        <v>34</v>
      </c>
      <c r="E29" s="413"/>
      <c r="F29" s="414">
        <v>30</v>
      </c>
      <c r="G29" s="415"/>
      <c r="H29" s="415"/>
      <c r="I29" s="414"/>
      <c r="J29" s="414"/>
      <c r="K29" s="416"/>
      <c r="L29" s="415"/>
      <c r="M29" s="414"/>
    </row>
    <row r="30" spans="1:13" ht="15.75">
      <c r="A30" s="417"/>
      <c r="B30" s="417"/>
      <c r="C30" s="417" t="s">
        <v>31</v>
      </c>
      <c r="D30" s="341" t="s">
        <v>34</v>
      </c>
      <c r="E30" s="418">
        <v>1</v>
      </c>
      <c r="F30" s="419">
        <f>F29*E30</f>
        <v>30</v>
      </c>
      <c r="G30" s="419"/>
      <c r="H30" s="419">
        <f>F30*G30</f>
        <v>0</v>
      </c>
      <c r="I30" s="417"/>
      <c r="J30" s="419"/>
      <c r="K30" s="417"/>
      <c r="L30" s="419"/>
      <c r="M30" s="419">
        <f>H30</f>
        <v>0</v>
      </c>
    </row>
    <row r="31" spans="1:13" ht="15.75">
      <c r="A31" s="417"/>
      <c r="B31" s="417"/>
      <c r="C31" s="417" t="s">
        <v>33</v>
      </c>
      <c r="D31" s="417" t="s">
        <v>0</v>
      </c>
      <c r="E31" s="418">
        <f>1.51/10</f>
        <v>0.151</v>
      </c>
      <c r="F31" s="419">
        <f>F29*E31</f>
        <v>4.53</v>
      </c>
      <c r="G31" s="419"/>
      <c r="H31" s="419"/>
      <c r="I31" s="417"/>
      <c r="J31" s="419"/>
      <c r="K31" s="419"/>
      <c r="L31" s="419">
        <f>F31*K31</f>
        <v>0</v>
      </c>
      <c r="M31" s="419">
        <f>L31</f>
        <v>0</v>
      </c>
    </row>
    <row r="32" spans="1:13" ht="18">
      <c r="A32" s="420"/>
      <c r="B32" s="420"/>
      <c r="C32" s="421" t="s">
        <v>211</v>
      </c>
      <c r="D32" s="420" t="s">
        <v>34</v>
      </c>
      <c r="E32" s="422" t="s">
        <v>53</v>
      </c>
      <c r="F32" s="423">
        <v>10</v>
      </c>
      <c r="G32" s="423"/>
      <c r="H32" s="424"/>
      <c r="I32" s="423"/>
      <c r="J32" s="423">
        <f t="shared" ref="J32:J35" si="2">F32*I32</f>
        <v>0</v>
      </c>
      <c r="K32" s="423"/>
      <c r="L32" s="424"/>
      <c r="M32" s="423">
        <f t="shared" ref="M32:M35" si="3">J32</f>
        <v>0</v>
      </c>
    </row>
    <row r="33" spans="1:13" ht="18">
      <c r="A33" s="420"/>
      <c r="B33" s="420"/>
      <c r="C33" s="421" t="s">
        <v>212</v>
      </c>
      <c r="D33" s="420" t="s">
        <v>34</v>
      </c>
      <c r="E33" s="422" t="s">
        <v>53</v>
      </c>
      <c r="F33" s="423">
        <v>10</v>
      </c>
      <c r="G33" s="423"/>
      <c r="H33" s="424"/>
      <c r="I33" s="423"/>
      <c r="J33" s="423">
        <f t="shared" si="2"/>
        <v>0</v>
      </c>
      <c r="K33" s="423"/>
      <c r="L33" s="424"/>
      <c r="M33" s="423">
        <f t="shared" si="3"/>
        <v>0</v>
      </c>
    </row>
    <row r="34" spans="1:13" ht="15.75">
      <c r="A34" s="420"/>
      <c r="B34" s="420"/>
      <c r="C34" s="421" t="s">
        <v>213</v>
      </c>
      <c r="D34" s="420" t="s">
        <v>34</v>
      </c>
      <c r="E34" s="422" t="s">
        <v>53</v>
      </c>
      <c r="F34" s="423">
        <v>10</v>
      </c>
      <c r="G34" s="423"/>
      <c r="H34" s="424"/>
      <c r="I34" s="423"/>
      <c r="J34" s="423">
        <f t="shared" ref="J34" si="4">F34*I34</f>
        <v>0</v>
      </c>
      <c r="K34" s="423"/>
      <c r="L34" s="424"/>
      <c r="M34" s="423">
        <f t="shared" ref="M34" si="5">J34</f>
        <v>0</v>
      </c>
    </row>
    <row r="35" spans="1:13" ht="16.5">
      <c r="A35" s="417"/>
      <c r="B35" s="417"/>
      <c r="C35" s="417" t="s">
        <v>58</v>
      </c>
      <c r="D35" s="417" t="s">
        <v>0</v>
      </c>
      <c r="E35" s="418">
        <f>0.24/10</f>
        <v>2.4E-2</v>
      </c>
      <c r="F35" s="419">
        <f>F29*E35</f>
        <v>0.72</v>
      </c>
      <c r="G35" s="425"/>
      <c r="H35" s="425"/>
      <c r="I35" s="419"/>
      <c r="J35" s="419">
        <f t="shared" si="2"/>
        <v>0</v>
      </c>
      <c r="K35" s="426"/>
      <c r="L35" s="425"/>
      <c r="M35" s="419">
        <f t="shared" si="3"/>
        <v>0</v>
      </c>
    </row>
    <row r="36" spans="1:13" ht="15.75">
      <c r="A36" s="386">
        <v>8</v>
      </c>
      <c r="B36" s="427" t="s">
        <v>143</v>
      </c>
      <c r="C36" s="386" t="s">
        <v>144</v>
      </c>
      <c r="D36" s="386" t="s">
        <v>116</v>
      </c>
      <c r="E36" s="387"/>
      <c r="F36" s="387">
        <v>1.36</v>
      </c>
      <c r="G36" s="388"/>
      <c r="H36" s="428"/>
      <c r="I36" s="388"/>
      <c r="J36" s="428"/>
      <c r="K36" s="388"/>
      <c r="L36" s="428"/>
      <c r="M36" s="388"/>
    </row>
    <row r="37" spans="1:13" ht="16.5">
      <c r="A37" s="386"/>
      <c r="B37" s="429"/>
      <c r="C37" s="386" t="s">
        <v>31</v>
      </c>
      <c r="D37" s="386" t="s">
        <v>32</v>
      </c>
      <c r="E37" s="387">
        <v>10.6</v>
      </c>
      <c r="F37" s="387">
        <f>F36*E37</f>
        <v>14.416</v>
      </c>
      <c r="G37" s="388"/>
      <c r="H37" s="388">
        <f>F37*G37</f>
        <v>0</v>
      </c>
      <c r="I37" s="388"/>
      <c r="J37" s="388"/>
      <c r="K37" s="388"/>
      <c r="L37" s="388"/>
      <c r="M37" s="388">
        <f>H37</f>
        <v>0</v>
      </c>
    </row>
    <row r="38" spans="1:13" ht="15.75">
      <c r="A38" s="386"/>
      <c r="B38" s="386"/>
      <c r="C38" s="386" t="s">
        <v>33</v>
      </c>
      <c r="D38" s="386" t="s">
        <v>0</v>
      </c>
      <c r="E38" s="387">
        <v>7.14</v>
      </c>
      <c r="F38" s="387">
        <f>F36*E38</f>
        <v>9.7103999999999999</v>
      </c>
      <c r="G38" s="388"/>
      <c r="H38" s="388"/>
      <c r="I38" s="388"/>
      <c r="J38" s="388"/>
      <c r="K38" s="388"/>
      <c r="L38" s="388">
        <f>F38*K38</f>
        <v>0</v>
      </c>
      <c r="M38" s="388">
        <f>L38</f>
        <v>0</v>
      </c>
    </row>
    <row r="39" spans="1:13" ht="15.75">
      <c r="A39" s="386"/>
      <c r="B39" s="386"/>
      <c r="C39" s="386" t="s">
        <v>145</v>
      </c>
      <c r="D39" s="386" t="s">
        <v>36</v>
      </c>
      <c r="E39" s="422" t="s">
        <v>53</v>
      </c>
      <c r="F39" s="387">
        <v>4</v>
      </c>
      <c r="G39" s="388"/>
      <c r="H39" s="388"/>
      <c r="I39" s="388"/>
      <c r="J39" s="388">
        <f t="shared" ref="J39:J42" si="6">F39*I39</f>
        <v>0</v>
      </c>
      <c r="K39" s="388"/>
      <c r="L39" s="388"/>
      <c r="M39" s="388">
        <f t="shared" ref="M39:M42" si="7">J39</f>
        <v>0</v>
      </c>
    </row>
    <row r="40" spans="1:13" ht="16.5">
      <c r="A40" s="386"/>
      <c r="B40" s="386"/>
      <c r="C40" s="386" t="s">
        <v>146</v>
      </c>
      <c r="D40" s="386" t="s">
        <v>116</v>
      </c>
      <c r="E40" s="422" t="s">
        <v>53</v>
      </c>
      <c r="F40" s="387">
        <v>8</v>
      </c>
      <c r="G40" s="411"/>
      <c r="H40" s="411"/>
      <c r="I40" s="388"/>
      <c r="J40" s="388">
        <f t="shared" si="6"/>
        <v>0</v>
      </c>
      <c r="K40" s="411"/>
      <c r="L40" s="411"/>
      <c r="M40" s="388">
        <f t="shared" si="7"/>
        <v>0</v>
      </c>
    </row>
    <row r="41" spans="1:13" ht="16.5">
      <c r="A41" s="386"/>
      <c r="B41" s="386"/>
      <c r="C41" s="386" t="s">
        <v>147</v>
      </c>
      <c r="D41" s="386" t="s">
        <v>59</v>
      </c>
      <c r="E41" s="387">
        <v>6.0999999999999999E-2</v>
      </c>
      <c r="F41" s="387">
        <f>F36*E41</f>
        <v>8.2960000000000006E-2</v>
      </c>
      <c r="G41" s="430"/>
      <c r="H41" s="388"/>
      <c r="I41" s="388"/>
      <c r="J41" s="388">
        <f t="shared" si="6"/>
        <v>0</v>
      </c>
      <c r="K41" s="411"/>
      <c r="L41" s="411"/>
      <c r="M41" s="388">
        <f t="shared" si="7"/>
        <v>0</v>
      </c>
    </row>
    <row r="42" spans="1:13" ht="16.5">
      <c r="A42" s="386"/>
      <c r="B42" s="386"/>
      <c r="C42" s="386" t="s">
        <v>148</v>
      </c>
      <c r="D42" s="386" t="s">
        <v>116</v>
      </c>
      <c r="E42" s="387">
        <v>0.157</v>
      </c>
      <c r="F42" s="387">
        <f>F36*E42</f>
        <v>0.21352000000000002</v>
      </c>
      <c r="G42" s="430"/>
      <c r="H42" s="388"/>
      <c r="I42" s="388"/>
      <c r="J42" s="388">
        <f t="shared" si="6"/>
        <v>0</v>
      </c>
      <c r="K42" s="411"/>
      <c r="L42" s="411"/>
      <c r="M42" s="388">
        <f t="shared" si="7"/>
        <v>0</v>
      </c>
    </row>
    <row r="43" spans="1:13" ht="16.5">
      <c r="A43" s="386"/>
      <c r="B43" s="386"/>
      <c r="C43" s="386" t="s">
        <v>149</v>
      </c>
      <c r="D43" s="386" t="s">
        <v>34</v>
      </c>
      <c r="E43" s="431" t="s">
        <v>53</v>
      </c>
      <c r="F43" s="387">
        <v>4</v>
      </c>
      <c r="G43" s="388"/>
      <c r="H43" s="388"/>
      <c r="I43" s="388"/>
      <c r="J43" s="388">
        <f>F43*I43</f>
        <v>0</v>
      </c>
      <c r="K43" s="411"/>
      <c r="L43" s="411"/>
      <c r="M43" s="388">
        <f>J43</f>
        <v>0</v>
      </c>
    </row>
    <row r="44" spans="1:13" ht="16.5">
      <c r="A44" s="386"/>
      <c r="B44" s="386"/>
      <c r="C44" s="386" t="s">
        <v>58</v>
      </c>
      <c r="D44" s="386" t="s">
        <v>0</v>
      </c>
      <c r="E44" s="387">
        <v>6.61</v>
      </c>
      <c r="F44" s="387">
        <f>F36*E44</f>
        <v>8.9896000000000011</v>
      </c>
      <c r="G44" s="388"/>
      <c r="H44" s="388"/>
      <c r="I44" s="388"/>
      <c r="J44" s="388">
        <f>F44*I44</f>
        <v>0</v>
      </c>
      <c r="K44" s="411"/>
      <c r="L44" s="411"/>
      <c r="M44" s="388">
        <f>J44</f>
        <v>0</v>
      </c>
    </row>
    <row r="45" spans="1:13" ht="15.75">
      <c r="A45" s="386">
        <v>9</v>
      </c>
      <c r="B45" s="427" t="s">
        <v>150</v>
      </c>
      <c r="C45" s="386" t="s">
        <v>151</v>
      </c>
      <c r="D45" s="386" t="s">
        <v>34</v>
      </c>
      <c r="E45" s="387"/>
      <c r="F45" s="388">
        <v>4</v>
      </c>
      <c r="G45" s="388"/>
      <c r="H45" s="388"/>
      <c r="I45" s="388"/>
      <c r="J45" s="388"/>
      <c r="K45" s="388"/>
      <c r="L45" s="388"/>
      <c r="M45" s="388"/>
    </row>
    <row r="46" spans="1:13" ht="15.75">
      <c r="A46" s="386"/>
      <c r="B46" s="386"/>
      <c r="C46" s="386" t="s">
        <v>31</v>
      </c>
      <c r="D46" s="386" t="s">
        <v>32</v>
      </c>
      <c r="E46" s="388">
        <v>11.1</v>
      </c>
      <c r="F46" s="388">
        <f>F45*E46</f>
        <v>44.4</v>
      </c>
      <c r="G46" s="388"/>
      <c r="H46" s="388">
        <f>F46*G46</f>
        <v>0</v>
      </c>
      <c r="I46" s="386"/>
      <c r="J46" s="388"/>
      <c r="K46" s="386"/>
      <c r="L46" s="388"/>
      <c r="M46" s="388">
        <f>H46</f>
        <v>0</v>
      </c>
    </row>
    <row r="47" spans="1:13" ht="15.75">
      <c r="A47" s="386"/>
      <c r="B47" s="386"/>
      <c r="C47" s="386" t="s">
        <v>33</v>
      </c>
      <c r="D47" s="386" t="s">
        <v>0</v>
      </c>
      <c r="E47" s="388">
        <v>0.63</v>
      </c>
      <c r="F47" s="388">
        <f>F45*E47</f>
        <v>2.52</v>
      </c>
      <c r="G47" s="388"/>
      <c r="H47" s="388"/>
      <c r="I47" s="386"/>
      <c r="J47" s="388"/>
      <c r="K47" s="388"/>
      <c r="L47" s="388">
        <f>F47*K47</f>
        <v>0</v>
      </c>
      <c r="M47" s="388">
        <f>L47</f>
        <v>0</v>
      </c>
    </row>
    <row r="48" spans="1:13" ht="15.75">
      <c r="A48" s="386"/>
      <c r="B48" s="386"/>
      <c r="C48" s="386" t="s">
        <v>152</v>
      </c>
      <c r="D48" s="386" t="s">
        <v>30</v>
      </c>
      <c r="E48" s="388">
        <v>1</v>
      </c>
      <c r="F48" s="388">
        <f>F45*E48</f>
        <v>4</v>
      </c>
      <c r="G48" s="388"/>
      <c r="H48" s="388"/>
      <c r="I48" s="388"/>
      <c r="J48" s="388">
        <f>F48*I48</f>
        <v>0</v>
      </c>
      <c r="K48" s="388"/>
      <c r="L48" s="388"/>
      <c r="M48" s="388">
        <f>J48</f>
        <v>0</v>
      </c>
    </row>
    <row r="49" spans="1:13" ht="15.75">
      <c r="A49" s="386"/>
      <c r="B49" s="386"/>
      <c r="C49" s="386" t="s">
        <v>58</v>
      </c>
      <c r="D49" s="386" t="s">
        <v>0</v>
      </c>
      <c r="E49" s="388">
        <v>1.66</v>
      </c>
      <c r="F49" s="388">
        <f>F45*E49</f>
        <v>6.64</v>
      </c>
      <c r="G49" s="388"/>
      <c r="H49" s="388"/>
      <c r="I49" s="388"/>
      <c r="J49" s="388">
        <f t="shared" ref="J49" si="8">F49*I49</f>
        <v>0</v>
      </c>
      <c r="K49" s="388"/>
      <c r="L49" s="388"/>
      <c r="M49" s="388">
        <f t="shared" ref="M49" si="9">J49</f>
        <v>0</v>
      </c>
    </row>
    <row r="50" spans="1:13" ht="31.5">
      <c r="A50" s="382">
        <v>10</v>
      </c>
      <c r="B50" s="404" t="s">
        <v>153</v>
      </c>
      <c r="C50" s="382" t="s">
        <v>154</v>
      </c>
      <c r="D50" s="382" t="s">
        <v>116</v>
      </c>
      <c r="E50" s="384"/>
      <c r="F50" s="390">
        <v>15.6</v>
      </c>
      <c r="G50" s="390"/>
      <c r="H50" s="407"/>
      <c r="I50" s="390"/>
      <c r="J50" s="407"/>
      <c r="K50" s="432"/>
      <c r="L50" s="432"/>
      <c r="M50" s="390"/>
    </row>
    <row r="51" spans="1:13" ht="15.75">
      <c r="A51" s="386"/>
      <c r="B51" s="386"/>
      <c r="C51" s="386" t="s">
        <v>31</v>
      </c>
      <c r="D51" s="386" t="s">
        <v>32</v>
      </c>
      <c r="E51" s="387">
        <v>1.78</v>
      </c>
      <c r="F51" s="387">
        <f>F50*E51</f>
        <v>27.768000000000001</v>
      </c>
      <c r="G51" s="388"/>
      <c r="H51" s="388">
        <f>F51*G51</f>
        <v>0</v>
      </c>
      <c r="I51" s="388"/>
      <c r="J51" s="388"/>
      <c r="K51" s="388"/>
      <c r="L51" s="388"/>
      <c r="M51" s="388">
        <f>H51</f>
        <v>0</v>
      </c>
    </row>
    <row r="52" spans="1:13" ht="15.75">
      <c r="A52" s="386"/>
      <c r="B52" s="433"/>
      <c r="C52" s="386" t="s">
        <v>155</v>
      </c>
      <c r="D52" s="386" t="s">
        <v>116</v>
      </c>
      <c r="E52" s="387">
        <v>1.1000000000000001</v>
      </c>
      <c r="F52" s="387">
        <f>F50*E52</f>
        <v>17.16</v>
      </c>
      <c r="G52" s="388"/>
      <c r="H52" s="388"/>
      <c r="I52" s="388"/>
      <c r="J52" s="388">
        <f>F52*I52</f>
        <v>0</v>
      </c>
      <c r="K52" s="388"/>
      <c r="L52" s="388"/>
      <c r="M52" s="388">
        <f>J52</f>
        <v>0</v>
      </c>
    </row>
    <row r="53" spans="1:13" ht="31.5">
      <c r="A53" s="382">
        <v>11</v>
      </c>
      <c r="B53" s="404" t="s">
        <v>156</v>
      </c>
      <c r="C53" s="382" t="s">
        <v>157</v>
      </c>
      <c r="D53" s="382" t="s">
        <v>116</v>
      </c>
      <c r="E53" s="384"/>
      <c r="F53" s="384">
        <v>5.2</v>
      </c>
      <c r="G53" s="390"/>
      <c r="H53" s="407"/>
      <c r="I53" s="390"/>
      <c r="J53" s="407"/>
      <c r="K53" s="432"/>
      <c r="L53" s="432"/>
      <c r="M53" s="390"/>
    </row>
    <row r="54" spans="1:13" ht="15.75">
      <c r="A54" s="386"/>
      <c r="B54" s="386"/>
      <c r="C54" s="386" t="s">
        <v>31</v>
      </c>
      <c r="D54" s="386" t="s">
        <v>32</v>
      </c>
      <c r="E54" s="387">
        <v>1.78</v>
      </c>
      <c r="F54" s="387">
        <f>F53*E54</f>
        <v>9.2560000000000002</v>
      </c>
      <c r="G54" s="388"/>
      <c r="H54" s="388">
        <f>F54*G54</f>
        <v>0</v>
      </c>
      <c r="I54" s="388"/>
      <c r="J54" s="388"/>
      <c r="K54" s="388"/>
      <c r="L54" s="388"/>
      <c r="M54" s="388">
        <f>H54</f>
        <v>0</v>
      </c>
    </row>
    <row r="55" spans="1:13" ht="15.75">
      <c r="A55" s="386"/>
      <c r="B55" s="433"/>
      <c r="C55" s="386" t="s">
        <v>158</v>
      </c>
      <c r="D55" s="386" t="s">
        <v>116</v>
      </c>
      <c r="E55" s="387">
        <v>1.1000000000000001</v>
      </c>
      <c r="F55" s="387">
        <f>F53*E55</f>
        <v>5.7200000000000006</v>
      </c>
      <c r="G55" s="388"/>
      <c r="H55" s="388"/>
      <c r="I55" s="388"/>
      <c r="J55" s="388">
        <f>F55*I55</f>
        <v>0</v>
      </c>
      <c r="K55" s="388"/>
      <c r="L55" s="388"/>
      <c r="M55" s="388">
        <f>J55</f>
        <v>0</v>
      </c>
    </row>
    <row r="56" spans="1:13" ht="25.5">
      <c r="A56" s="149">
        <v>12</v>
      </c>
      <c r="B56" s="156" t="s">
        <v>39</v>
      </c>
      <c r="C56" s="149" t="s">
        <v>61</v>
      </c>
      <c r="D56" s="149" t="s">
        <v>36</v>
      </c>
      <c r="E56" s="150"/>
      <c r="F56" s="151">
        <v>206</v>
      </c>
      <c r="G56" s="147"/>
      <c r="H56" s="147"/>
      <c r="I56" s="146"/>
      <c r="J56" s="146"/>
      <c r="K56" s="147"/>
      <c r="L56" s="152"/>
      <c r="M56" s="147"/>
    </row>
    <row r="57" spans="1:13" ht="16.5">
      <c r="A57" s="143"/>
      <c r="B57" s="145"/>
      <c r="C57" s="143" t="s">
        <v>31</v>
      </c>
      <c r="D57" s="143" t="s">
        <v>36</v>
      </c>
      <c r="E57" s="144">
        <v>1</v>
      </c>
      <c r="F57" s="144">
        <f>F56*E57</f>
        <v>206</v>
      </c>
      <c r="G57" s="144"/>
      <c r="H57" s="144">
        <f>F57*G57</f>
        <v>0</v>
      </c>
      <c r="I57" s="143"/>
      <c r="J57" s="143"/>
      <c r="K57" s="143"/>
      <c r="L57" s="143"/>
      <c r="M57" s="144">
        <f>H57</f>
        <v>0</v>
      </c>
    </row>
    <row r="58" spans="1:13" ht="15.75">
      <c r="A58" s="153"/>
      <c r="B58" s="153"/>
      <c r="C58" s="276" t="s">
        <v>214</v>
      </c>
      <c r="D58" s="153" t="s">
        <v>36</v>
      </c>
      <c r="E58" s="273" t="s">
        <v>53</v>
      </c>
      <c r="F58" s="142">
        <v>30</v>
      </c>
      <c r="G58" s="154"/>
      <c r="H58" s="155"/>
      <c r="I58" s="154"/>
      <c r="J58" s="154">
        <f>F58*I58</f>
        <v>0</v>
      </c>
      <c r="K58" s="154"/>
      <c r="L58" s="155"/>
      <c r="M58" s="154">
        <f>J58</f>
        <v>0</v>
      </c>
    </row>
    <row r="59" spans="1:13" ht="15.75">
      <c r="A59" s="153"/>
      <c r="B59" s="153"/>
      <c r="C59" s="276" t="s">
        <v>215</v>
      </c>
      <c r="D59" s="153" t="s">
        <v>36</v>
      </c>
      <c r="E59" s="273" t="s">
        <v>53</v>
      </c>
      <c r="F59" s="142">
        <v>80</v>
      </c>
      <c r="G59" s="154"/>
      <c r="H59" s="155"/>
      <c r="I59" s="154"/>
      <c r="J59" s="154">
        <f>F59*I59</f>
        <v>0</v>
      </c>
      <c r="K59" s="154"/>
      <c r="L59" s="155"/>
      <c r="M59" s="154">
        <f>J59</f>
        <v>0</v>
      </c>
    </row>
    <row r="60" spans="1:13" ht="15.75">
      <c r="A60" s="153"/>
      <c r="B60" s="153"/>
      <c r="C60" s="276" t="s">
        <v>216</v>
      </c>
      <c r="D60" s="153" t="s">
        <v>36</v>
      </c>
      <c r="E60" s="273" t="s">
        <v>53</v>
      </c>
      <c r="F60" s="142">
        <v>96</v>
      </c>
      <c r="G60" s="154"/>
      <c r="H60" s="155"/>
      <c r="I60" s="154"/>
      <c r="J60" s="154">
        <f t="shared" ref="J60" si="10">F60*I60</f>
        <v>0</v>
      </c>
      <c r="K60" s="154"/>
      <c r="L60" s="155"/>
      <c r="M60" s="154">
        <f t="shared" ref="M60" si="11">J60</f>
        <v>0</v>
      </c>
    </row>
    <row r="61" spans="1:13" ht="15.75">
      <c r="A61" s="386">
        <v>13</v>
      </c>
      <c r="B61" s="427" t="s">
        <v>159</v>
      </c>
      <c r="C61" s="386" t="s">
        <v>160</v>
      </c>
      <c r="D61" s="433" t="s">
        <v>161</v>
      </c>
      <c r="E61" s="387"/>
      <c r="F61" s="387">
        <v>1</v>
      </c>
      <c r="G61" s="388"/>
      <c r="H61" s="428"/>
      <c r="I61" s="388"/>
      <c r="J61" s="428"/>
      <c r="K61" s="388"/>
      <c r="L61" s="428"/>
      <c r="M61" s="388"/>
    </row>
    <row r="62" spans="1:13" ht="16.5">
      <c r="A62" s="386"/>
      <c r="B62" s="429"/>
      <c r="C62" s="386" t="s">
        <v>31</v>
      </c>
      <c r="D62" s="386" t="s">
        <v>32</v>
      </c>
      <c r="E62" s="387">
        <v>1.24</v>
      </c>
      <c r="F62" s="387">
        <f>F61*E62</f>
        <v>1.24</v>
      </c>
      <c r="G62" s="388"/>
      <c r="H62" s="388">
        <f>F62*G62</f>
        <v>0</v>
      </c>
      <c r="I62" s="388"/>
      <c r="J62" s="388"/>
      <c r="K62" s="388"/>
      <c r="L62" s="388"/>
      <c r="M62" s="388">
        <f>H62</f>
        <v>0</v>
      </c>
    </row>
    <row r="63" spans="1:13" ht="15.75">
      <c r="A63" s="386"/>
      <c r="B63" s="386"/>
      <c r="C63" s="386" t="s">
        <v>33</v>
      </c>
      <c r="D63" s="386" t="s">
        <v>0</v>
      </c>
      <c r="E63" s="387">
        <v>0.26</v>
      </c>
      <c r="F63" s="387">
        <f>F61*E63</f>
        <v>0.26</v>
      </c>
      <c r="G63" s="388"/>
      <c r="H63" s="388"/>
      <c r="I63" s="388"/>
      <c r="J63" s="388"/>
      <c r="K63" s="388"/>
      <c r="L63" s="388">
        <f>F63*K63</f>
        <v>0</v>
      </c>
      <c r="M63" s="388">
        <f>L63</f>
        <v>0</v>
      </c>
    </row>
    <row r="64" spans="1:13" ht="15.75">
      <c r="A64" s="386"/>
      <c r="B64" s="386"/>
      <c r="C64" s="386" t="s">
        <v>162</v>
      </c>
      <c r="D64" s="386" t="s">
        <v>36</v>
      </c>
      <c r="E64" s="387">
        <v>0.4</v>
      </c>
      <c r="F64" s="387">
        <f>F61*E64</f>
        <v>0.4</v>
      </c>
      <c r="G64" s="388"/>
      <c r="H64" s="388"/>
      <c r="I64" s="388"/>
      <c r="J64" s="388">
        <f>F64*I64</f>
        <v>0</v>
      </c>
      <c r="K64" s="388"/>
      <c r="L64" s="388"/>
      <c r="M64" s="388">
        <f>J64</f>
        <v>0</v>
      </c>
    </row>
    <row r="65" spans="1:13" ht="16.5">
      <c r="A65" s="386"/>
      <c r="B65" s="386"/>
      <c r="C65" s="386" t="s">
        <v>58</v>
      </c>
      <c r="D65" s="386" t="s">
        <v>0</v>
      </c>
      <c r="E65" s="387">
        <v>0.14000000000000001</v>
      </c>
      <c r="F65" s="387">
        <f>F61*E65</f>
        <v>0.14000000000000001</v>
      </c>
      <c r="G65" s="411"/>
      <c r="H65" s="411"/>
      <c r="I65" s="388"/>
      <c r="J65" s="388">
        <f>F65*I65</f>
        <v>0</v>
      </c>
      <c r="K65" s="411"/>
      <c r="L65" s="411"/>
      <c r="M65" s="388">
        <f>J65</f>
        <v>0</v>
      </c>
    </row>
    <row r="66" spans="1:13" ht="15.75">
      <c r="A66" s="31"/>
      <c r="B66" s="31"/>
      <c r="C66" s="31" t="s">
        <v>8</v>
      </c>
      <c r="D66" s="31"/>
      <c r="E66" s="31"/>
      <c r="F66" s="31"/>
      <c r="G66" s="31"/>
      <c r="H66" s="35">
        <f>SUM(H12:H65)</f>
        <v>0</v>
      </c>
      <c r="I66" s="35"/>
      <c r="J66" s="35">
        <f>SUM(J12:J65)</f>
        <v>0</v>
      </c>
      <c r="K66" s="35"/>
      <c r="L66" s="35">
        <f>SUM(L12:L65)</f>
        <v>0</v>
      </c>
      <c r="M66" s="35">
        <f>SUM(M12:M65)</f>
        <v>0</v>
      </c>
    </row>
    <row r="67" spans="1:13" ht="15.75">
      <c r="A67" s="31"/>
      <c r="B67" s="31"/>
      <c r="C67" s="31" t="s">
        <v>56</v>
      </c>
      <c r="D67" s="33">
        <v>0.1</v>
      </c>
      <c r="E67" s="34"/>
      <c r="F67" s="34"/>
      <c r="G67" s="35"/>
      <c r="H67" s="35">
        <f>H66*D67</f>
        <v>0</v>
      </c>
      <c r="I67" s="35"/>
      <c r="J67" s="35">
        <f>J66*D67</f>
        <v>0</v>
      </c>
      <c r="K67" s="35"/>
      <c r="L67" s="35">
        <f>L66*D67</f>
        <v>0</v>
      </c>
      <c r="M67" s="35">
        <f>SUM(H67:L67)</f>
        <v>0</v>
      </c>
    </row>
    <row r="68" spans="1:13" ht="15.75">
      <c r="A68" s="31"/>
      <c r="B68" s="31"/>
      <c r="C68" s="31" t="s">
        <v>8</v>
      </c>
      <c r="D68" s="31"/>
      <c r="E68" s="31"/>
      <c r="F68" s="31"/>
      <c r="G68" s="31"/>
      <c r="H68" s="35">
        <f>H67+H66</f>
        <v>0</v>
      </c>
      <c r="I68" s="35"/>
      <c r="J68" s="35">
        <f>J67+J66</f>
        <v>0</v>
      </c>
      <c r="K68" s="35"/>
      <c r="L68" s="35">
        <f>L67+L66</f>
        <v>0</v>
      </c>
      <c r="M68" s="35">
        <f>SUM(H68:L68)</f>
        <v>0</v>
      </c>
    </row>
    <row r="69" spans="1:13" ht="15.75">
      <c r="A69" s="31"/>
      <c r="B69" s="31"/>
      <c r="C69" s="31" t="s">
        <v>38</v>
      </c>
      <c r="D69" s="33">
        <v>0.08</v>
      </c>
      <c r="E69" s="34"/>
      <c r="F69" s="34"/>
      <c r="G69" s="35"/>
      <c r="H69" s="35">
        <f>H68*D69</f>
        <v>0</v>
      </c>
      <c r="I69" s="35"/>
      <c r="J69" s="35">
        <f>J68*D69</f>
        <v>0</v>
      </c>
      <c r="K69" s="35"/>
      <c r="L69" s="35">
        <f>L68*D69</f>
        <v>0</v>
      </c>
      <c r="M69" s="35">
        <f>SUM(H69:L69)</f>
        <v>0</v>
      </c>
    </row>
    <row r="70" spans="1:13" ht="15.75">
      <c r="A70" s="31"/>
      <c r="B70" s="31"/>
      <c r="C70" s="31" t="s">
        <v>8</v>
      </c>
      <c r="D70" s="31"/>
      <c r="E70" s="31"/>
      <c r="F70" s="31"/>
      <c r="G70" s="31"/>
      <c r="H70" s="35">
        <f>H68+H69</f>
        <v>0</v>
      </c>
      <c r="I70" s="35"/>
      <c r="J70" s="35">
        <f>J68+J69</f>
        <v>0</v>
      </c>
      <c r="K70" s="35"/>
      <c r="L70" s="35">
        <f>L68+L69</f>
        <v>0</v>
      </c>
      <c r="M70" s="490">
        <f>SUM(H70:L70)</f>
        <v>0</v>
      </c>
    </row>
    <row r="71" spans="1:13" ht="16.5">
      <c r="A71" s="119"/>
      <c r="B71" s="64"/>
      <c r="C71" s="119"/>
      <c r="D71" s="120"/>
      <c r="E71" s="120"/>
      <c r="F71" s="64"/>
      <c r="G71" s="64"/>
      <c r="H71" s="121"/>
      <c r="I71" s="434"/>
      <c r="J71" s="434"/>
      <c r="K71" s="434"/>
      <c r="L71" s="434"/>
      <c r="M71" s="434"/>
    </row>
    <row r="72" spans="1:13" ht="16.5">
      <c r="A72" s="776"/>
      <c r="B72" s="65"/>
      <c r="C72" s="65"/>
      <c r="D72" s="65"/>
      <c r="E72" s="65"/>
      <c r="F72" s="65"/>
      <c r="G72" s="65"/>
      <c r="H72" s="65"/>
    </row>
    <row r="73" spans="1:13" ht="16.5">
      <c r="A73" s="776"/>
      <c r="B73" s="65"/>
      <c r="C73" s="65"/>
      <c r="D73" s="65"/>
      <c r="E73" s="65"/>
      <c r="F73" s="65"/>
      <c r="G73" s="65"/>
      <c r="H73" s="65"/>
    </row>
    <row r="74" spans="1:13" ht="16.5">
      <c r="A74" s="776"/>
      <c r="B74" s="65"/>
      <c r="C74" s="65"/>
      <c r="D74" s="65"/>
      <c r="E74" s="65"/>
      <c r="F74" s="65"/>
      <c r="G74" s="65"/>
      <c r="H74" s="65"/>
    </row>
  </sheetData>
  <mergeCells count="2">
    <mergeCell ref="C3:L3"/>
    <mergeCell ref="C2:K2"/>
  </mergeCells>
  <pageMargins left="1.7322834645669292" right="0.23622047244094491" top="0.74803149606299213" bottom="0.74803149606299213" header="0.31496062992125984" footer="0.31496062992125984"/>
  <pageSetup scale="7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view="pageBreakPreview" topLeftCell="A76" zoomScaleNormal="100" zoomScaleSheetLayoutView="100" workbookViewId="0">
      <selection activeCell="G11" sqref="G11:G89"/>
    </sheetView>
  </sheetViews>
  <sheetFormatPr defaultRowHeight="15"/>
  <cols>
    <col min="1" max="1" width="5" customWidth="1"/>
    <col min="3" max="3" width="37.5703125" customWidth="1"/>
    <col min="4" max="4" width="9" customWidth="1"/>
    <col min="7" max="7" width="8.7109375" customWidth="1"/>
    <col min="9" max="9" width="8.42578125" customWidth="1"/>
    <col min="11" max="11" width="7.42578125" customWidth="1"/>
    <col min="12" max="12" width="8.140625" customWidth="1"/>
  </cols>
  <sheetData>
    <row r="1" spans="1:13" ht="16.5">
      <c r="A1" s="280"/>
      <c r="B1" s="280"/>
      <c r="C1" s="280"/>
      <c r="D1" s="280"/>
      <c r="E1" s="280"/>
      <c r="F1" s="280"/>
      <c r="G1" s="280"/>
      <c r="H1" s="280"/>
      <c r="I1" s="2"/>
      <c r="J1" s="2"/>
      <c r="K1" s="2"/>
      <c r="L1" s="2"/>
      <c r="M1" s="2"/>
    </row>
    <row r="2" spans="1:13" ht="21">
      <c r="A2" s="280"/>
      <c r="B2" s="280"/>
      <c r="C2" s="795" t="s">
        <v>364</v>
      </c>
      <c r="D2" s="795"/>
      <c r="E2" s="795"/>
      <c r="F2" s="795"/>
      <c r="G2" s="795"/>
      <c r="H2" s="795"/>
      <c r="I2" s="795"/>
      <c r="J2" s="795"/>
      <c r="K2" s="2"/>
      <c r="L2" s="2"/>
      <c r="M2" s="2"/>
    </row>
    <row r="3" spans="1:13" ht="16.5">
      <c r="A3" s="280"/>
      <c r="B3" s="280"/>
      <c r="C3" s="796" t="s">
        <v>105</v>
      </c>
      <c r="D3" s="796"/>
      <c r="E3" s="796"/>
      <c r="F3" s="796"/>
      <c r="G3" s="796"/>
      <c r="H3" s="796"/>
      <c r="I3" s="796"/>
      <c r="J3" s="796"/>
      <c r="K3" s="2"/>
      <c r="L3" s="2"/>
      <c r="M3" s="2"/>
    </row>
    <row r="4" spans="1:13" ht="16.5">
      <c r="A4" s="2"/>
      <c r="B4" s="2"/>
      <c r="C4" s="2"/>
      <c r="D4" s="17"/>
      <c r="E4" s="17"/>
      <c r="F4" s="17"/>
      <c r="G4" s="17"/>
      <c r="H4" s="2"/>
      <c r="I4" s="2"/>
      <c r="J4" s="2"/>
      <c r="K4" s="18"/>
      <c r="L4" s="19"/>
      <c r="M4" s="1"/>
    </row>
    <row r="5" spans="1:13">
      <c r="A5" s="283"/>
      <c r="B5" s="284"/>
      <c r="C5" s="285"/>
      <c r="D5" s="286"/>
      <c r="E5" s="287" t="s">
        <v>1</v>
      </c>
      <c r="F5" s="288"/>
      <c r="G5" s="289" t="s">
        <v>2</v>
      </c>
      <c r="H5" s="290"/>
      <c r="I5" s="283" t="s">
        <v>3</v>
      </c>
      <c r="J5" s="290"/>
      <c r="K5" s="291" t="s">
        <v>4</v>
      </c>
      <c r="L5" s="292"/>
      <c r="M5" s="284"/>
    </row>
    <row r="6" spans="1:13" ht="15.75">
      <c r="A6" s="293"/>
      <c r="B6" s="294"/>
      <c r="C6" s="295" t="s">
        <v>5</v>
      </c>
      <c r="D6" s="296"/>
      <c r="E6" s="297" t="s">
        <v>6</v>
      </c>
      <c r="F6" s="298"/>
      <c r="G6" s="299"/>
      <c r="H6" s="298"/>
      <c r="I6" s="299"/>
      <c r="J6" s="298"/>
      <c r="K6" s="299" t="s">
        <v>7</v>
      </c>
      <c r="L6" s="300"/>
      <c r="M6" s="294" t="s">
        <v>8</v>
      </c>
    </row>
    <row r="7" spans="1:13" ht="16.5">
      <c r="A7" s="301" t="s">
        <v>9</v>
      </c>
      <c r="B7" s="294" t="s">
        <v>10</v>
      </c>
      <c r="C7" s="280" t="s">
        <v>11</v>
      </c>
      <c r="D7" s="294" t="s">
        <v>12</v>
      </c>
      <c r="E7" s="294" t="s">
        <v>13</v>
      </c>
      <c r="F7" s="16" t="s">
        <v>14</v>
      </c>
      <c r="G7" s="294" t="s">
        <v>15</v>
      </c>
      <c r="H7" s="16" t="s">
        <v>14</v>
      </c>
      <c r="I7" s="294" t="s">
        <v>15</v>
      </c>
      <c r="J7" s="16" t="s">
        <v>14</v>
      </c>
      <c r="K7" s="294" t="s">
        <v>15</v>
      </c>
      <c r="L7" s="16" t="s">
        <v>14</v>
      </c>
      <c r="M7" s="294"/>
    </row>
    <row r="8" spans="1:13">
      <c r="A8" s="299"/>
      <c r="B8" s="302"/>
      <c r="C8" s="303"/>
      <c r="D8" s="296"/>
      <c r="E8" s="302"/>
      <c r="F8" s="303"/>
      <c r="G8" s="302" t="s">
        <v>16</v>
      </c>
      <c r="H8" s="303"/>
      <c r="I8" s="302" t="s">
        <v>16</v>
      </c>
      <c r="J8" s="303"/>
      <c r="K8" s="302" t="s">
        <v>16</v>
      </c>
      <c r="L8" s="303"/>
      <c r="M8" s="302"/>
    </row>
    <row r="9" spans="1:13">
      <c r="A9" s="20" t="s">
        <v>17</v>
      </c>
      <c r="B9" s="21" t="s">
        <v>18</v>
      </c>
      <c r="C9" s="22" t="s">
        <v>19</v>
      </c>
      <c r="D9" s="20" t="s">
        <v>20</v>
      </c>
      <c r="E9" s="21" t="s">
        <v>21</v>
      </c>
      <c r="F9" s="23" t="s">
        <v>22</v>
      </c>
      <c r="G9" s="22" t="s">
        <v>23</v>
      </c>
      <c r="H9" s="20" t="s">
        <v>24</v>
      </c>
      <c r="I9" s="21" t="s">
        <v>25</v>
      </c>
      <c r="J9" s="22" t="s">
        <v>26</v>
      </c>
      <c r="K9" s="21" t="s">
        <v>27</v>
      </c>
      <c r="L9" s="20" t="s">
        <v>28</v>
      </c>
      <c r="M9" s="21" t="s">
        <v>29</v>
      </c>
    </row>
    <row r="10" spans="1:13" ht="15.75">
      <c r="A10" s="25"/>
      <c r="B10" s="25"/>
      <c r="C10" s="304" t="s">
        <v>106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31.5">
      <c r="A11" s="305">
        <v>1</v>
      </c>
      <c r="B11" s="305" t="s">
        <v>107</v>
      </c>
      <c r="C11" s="306" t="s">
        <v>108</v>
      </c>
      <c r="D11" s="307" t="s">
        <v>109</v>
      </c>
      <c r="E11" s="305"/>
      <c r="F11" s="308">
        <v>252</v>
      </c>
      <c r="G11" s="305"/>
      <c r="H11" s="305"/>
      <c r="I11" s="305"/>
      <c r="J11" s="305"/>
      <c r="K11" s="305"/>
      <c r="L11" s="305"/>
      <c r="M11" s="305"/>
    </row>
    <row r="12" spans="1:13" ht="15.75">
      <c r="A12" s="307"/>
      <c r="B12" s="305"/>
      <c r="C12" s="307" t="s">
        <v>110</v>
      </c>
      <c r="D12" s="306" t="s">
        <v>111</v>
      </c>
      <c r="E12" s="305">
        <v>1.54</v>
      </c>
      <c r="F12" s="305">
        <f>F11*E12</f>
        <v>388.08</v>
      </c>
      <c r="G12" s="309"/>
      <c r="H12" s="309">
        <f>F12*G12</f>
        <v>0</v>
      </c>
      <c r="I12" s="305"/>
      <c r="J12" s="305"/>
      <c r="K12" s="305"/>
      <c r="L12" s="305"/>
      <c r="M12" s="309">
        <f>H12</f>
        <v>0</v>
      </c>
    </row>
    <row r="13" spans="1:13" ht="31.5">
      <c r="A13" s="305">
        <v>2</v>
      </c>
      <c r="B13" s="305" t="s">
        <v>112</v>
      </c>
      <c r="C13" s="306" t="s">
        <v>113</v>
      </c>
      <c r="D13" s="307" t="s">
        <v>109</v>
      </c>
      <c r="E13" s="305"/>
      <c r="F13" s="308">
        <v>50.5</v>
      </c>
      <c r="G13" s="305"/>
      <c r="H13" s="305"/>
      <c r="I13" s="305"/>
      <c r="J13" s="305"/>
      <c r="K13" s="305"/>
      <c r="L13" s="305"/>
      <c r="M13" s="305"/>
    </row>
    <row r="14" spans="1:13" ht="15.75">
      <c r="A14" s="307"/>
      <c r="B14" s="305"/>
      <c r="C14" s="307" t="s">
        <v>110</v>
      </c>
      <c r="D14" s="306" t="s">
        <v>111</v>
      </c>
      <c r="E14" s="305">
        <v>2.82</v>
      </c>
      <c r="F14" s="305">
        <f>F13*E14</f>
        <v>142.41</v>
      </c>
      <c r="G14" s="309"/>
      <c r="H14" s="309">
        <f>F14*G14</f>
        <v>0</v>
      </c>
      <c r="I14" s="305"/>
      <c r="J14" s="305"/>
      <c r="K14" s="305"/>
      <c r="L14" s="305"/>
      <c r="M14" s="309">
        <f>H14</f>
        <v>0</v>
      </c>
    </row>
    <row r="15" spans="1:13" ht="31.5">
      <c r="A15" s="310">
        <v>3</v>
      </c>
      <c r="B15" s="310" t="s">
        <v>114</v>
      </c>
      <c r="C15" s="307" t="s">
        <v>115</v>
      </c>
      <c r="D15" s="373" t="s">
        <v>116</v>
      </c>
      <c r="E15" s="374"/>
      <c r="F15" s="377">
        <v>50.5</v>
      </c>
      <c r="G15" s="312"/>
      <c r="H15" s="312"/>
      <c r="I15" s="312"/>
      <c r="J15" s="312"/>
      <c r="K15" s="312"/>
      <c r="L15" s="312"/>
      <c r="M15" s="312"/>
    </row>
    <row r="16" spans="1:13" ht="15.75">
      <c r="A16" s="310"/>
      <c r="B16" s="313"/>
      <c r="C16" s="310" t="s">
        <v>31</v>
      </c>
      <c r="D16" s="310" t="s">
        <v>32</v>
      </c>
      <c r="E16" s="311">
        <v>1.37</v>
      </c>
      <c r="F16" s="311">
        <f>F15*E16</f>
        <v>69.185000000000002</v>
      </c>
      <c r="G16" s="187"/>
      <c r="H16" s="187">
        <f>F16*G16</f>
        <v>0</v>
      </c>
      <c r="I16" s="314"/>
      <c r="J16" s="314"/>
      <c r="K16" s="314"/>
      <c r="L16" s="314"/>
      <c r="M16" s="187">
        <f>H16</f>
        <v>0</v>
      </c>
    </row>
    <row r="17" spans="1:13" ht="15.75">
      <c r="A17" s="310"/>
      <c r="B17" s="310"/>
      <c r="C17" s="310" t="s">
        <v>33</v>
      </c>
      <c r="D17" s="310" t="s">
        <v>0</v>
      </c>
      <c r="E17" s="311">
        <v>0.28299999999999997</v>
      </c>
      <c r="F17" s="311">
        <f>F15*E17</f>
        <v>14.291499999999999</v>
      </c>
      <c r="G17" s="312"/>
      <c r="H17" s="314"/>
      <c r="I17" s="314"/>
      <c r="J17" s="314"/>
      <c r="K17" s="187"/>
      <c r="L17" s="187">
        <f>F17*K17</f>
        <v>0</v>
      </c>
      <c r="M17" s="187">
        <f>L17</f>
        <v>0</v>
      </c>
    </row>
    <row r="18" spans="1:13" ht="15.75">
      <c r="A18" s="310"/>
      <c r="B18" s="315"/>
      <c r="C18" s="316" t="s">
        <v>117</v>
      </c>
      <c r="D18" s="310" t="s">
        <v>116</v>
      </c>
      <c r="E18" s="311">
        <v>1.02</v>
      </c>
      <c r="F18" s="311">
        <f>F15*E18</f>
        <v>51.51</v>
      </c>
      <c r="G18" s="312"/>
      <c r="H18" s="314"/>
      <c r="I18" s="187"/>
      <c r="J18" s="187">
        <f>F18*I18</f>
        <v>0</v>
      </c>
      <c r="K18" s="314"/>
      <c r="L18" s="314"/>
      <c r="M18" s="187">
        <f>J18</f>
        <v>0</v>
      </c>
    </row>
    <row r="19" spans="1:13" ht="15.75">
      <c r="A19" s="310"/>
      <c r="B19" s="310"/>
      <c r="C19" s="310" t="s">
        <v>118</v>
      </c>
      <c r="D19" s="310" t="s">
        <v>0</v>
      </c>
      <c r="E19" s="311">
        <v>0.62</v>
      </c>
      <c r="F19" s="311">
        <f>F15*E19</f>
        <v>31.31</v>
      </c>
      <c r="G19" s="312"/>
      <c r="H19" s="314"/>
      <c r="I19" s="187"/>
      <c r="J19" s="187">
        <f>F19*I19</f>
        <v>0</v>
      </c>
      <c r="K19" s="314"/>
      <c r="L19" s="314"/>
      <c r="M19" s="187">
        <f>J19</f>
        <v>0</v>
      </c>
    </row>
    <row r="20" spans="1:13" ht="31.5">
      <c r="A20" s="317">
        <v>4</v>
      </c>
      <c r="B20" s="318" t="s">
        <v>119</v>
      </c>
      <c r="C20" s="317" t="s">
        <v>120</v>
      </c>
      <c r="D20" s="317" t="s">
        <v>116</v>
      </c>
      <c r="E20" s="319"/>
      <c r="F20" s="320">
        <v>25.25</v>
      </c>
      <c r="G20" s="321"/>
      <c r="H20" s="322"/>
      <c r="I20" s="321"/>
      <c r="J20" s="322"/>
      <c r="K20" s="317"/>
      <c r="L20" s="317"/>
      <c r="M20" s="321"/>
    </row>
    <row r="21" spans="1:13" ht="15.75">
      <c r="A21" s="323"/>
      <c r="B21" s="323"/>
      <c r="C21" s="323" t="s">
        <v>31</v>
      </c>
      <c r="D21" s="323" t="s">
        <v>32</v>
      </c>
      <c r="E21" s="324">
        <v>1.8</v>
      </c>
      <c r="F21" s="324">
        <f>F20*E21</f>
        <v>45.45</v>
      </c>
      <c r="G21" s="325"/>
      <c r="H21" s="324">
        <f>F21*G21</f>
        <v>0</v>
      </c>
      <c r="I21" s="324"/>
      <c r="J21" s="324"/>
      <c r="K21" s="323"/>
      <c r="L21" s="323"/>
      <c r="M21" s="324">
        <f>H21</f>
        <v>0</v>
      </c>
    </row>
    <row r="22" spans="1:13" ht="15.75">
      <c r="A22" s="323"/>
      <c r="B22" s="323"/>
      <c r="C22" s="323" t="s">
        <v>121</v>
      </c>
      <c r="D22" s="323" t="s">
        <v>116</v>
      </c>
      <c r="E22" s="324">
        <v>1.1000000000000001</v>
      </c>
      <c r="F22" s="324">
        <f>F20*E22</f>
        <v>27.775000000000002</v>
      </c>
      <c r="G22" s="324"/>
      <c r="H22" s="324"/>
      <c r="I22" s="324"/>
      <c r="J22" s="324">
        <f>F22*I22</f>
        <v>0</v>
      </c>
      <c r="K22" s="324"/>
      <c r="L22" s="326"/>
      <c r="M22" s="324">
        <f>J22</f>
        <v>0</v>
      </c>
    </row>
    <row r="23" spans="1:13" ht="31.5">
      <c r="A23" s="224">
        <v>5</v>
      </c>
      <c r="B23" s="224" t="s">
        <v>104</v>
      </c>
      <c r="C23" s="224" t="s">
        <v>103</v>
      </c>
      <c r="D23" s="224" t="s">
        <v>36</v>
      </c>
      <c r="E23" s="225"/>
      <c r="F23" s="226">
        <v>700</v>
      </c>
      <c r="G23" s="209"/>
      <c r="H23" s="211"/>
      <c r="I23" s="227"/>
      <c r="J23" s="228"/>
      <c r="K23" s="229"/>
      <c r="L23" s="213"/>
      <c r="M23" s="228"/>
    </row>
    <row r="24" spans="1:13" ht="15.75">
      <c r="A24" s="230"/>
      <c r="B24" s="230"/>
      <c r="C24" s="230" t="s">
        <v>31</v>
      </c>
      <c r="D24" s="230" t="s">
        <v>32</v>
      </c>
      <c r="E24" s="231">
        <v>0.37</v>
      </c>
      <c r="F24" s="232">
        <f>F23*E24</f>
        <v>259</v>
      </c>
      <c r="G24" s="233"/>
      <c r="H24" s="231">
        <f>F24*G24</f>
        <v>0</v>
      </c>
      <c r="I24" s="230"/>
      <c r="J24" s="230"/>
      <c r="K24" s="230"/>
      <c r="L24" s="231"/>
      <c r="M24" s="231">
        <f>H24</f>
        <v>0</v>
      </c>
    </row>
    <row r="25" spans="1:13" ht="15.75">
      <c r="A25" s="230"/>
      <c r="B25" s="230"/>
      <c r="C25" s="230" t="s">
        <v>33</v>
      </c>
      <c r="D25" s="230" t="s">
        <v>0</v>
      </c>
      <c r="E25" s="234">
        <v>4.4999999999999997E-3</v>
      </c>
      <c r="F25" s="231">
        <f>F23*E25</f>
        <v>3.15</v>
      </c>
      <c r="G25" s="230"/>
      <c r="H25" s="231"/>
      <c r="I25" s="231"/>
      <c r="J25" s="230"/>
      <c r="K25" s="231"/>
      <c r="L25" s="231">
        <f>F25*K25</f>
        <v>0</v>
      </c>
      <c r="M25" s="231">
        <f>L25</f>
        <v>0</v>
      </c>
    </row>
    <row r="26" spans="1:13" ht="31.5">
      <c r="A26" s="209"/>
      <c r="B26" s="209"/>
      <c r="C26" s="209" t="s">
        <v>88</v>
      </c>
      <c r="D26" s="209" t="s">
        <v>36</v>
      </c>
      <c r="E26" s="235"/>
      <c r="F26" s="214">
        <f>F23</f>
        <v>700</v>
      </c>
      <c r="G26" s="236"/>
      <c r="H26" s="237"/>
      <c r="I26" s="237"/>
      <c r="J26" s="237">
        <f>F26*I26</f>
        <v>0</v>
      </c>
      <c r="K26" s="230"/>
      <c r="L26" s="238"/>
      <c r="M26" s="237">
        <f>J26</f>
        <v>0</v>
      </c>
    </row>
    <row r="27" spans="1:13" ht="16.5">
      <c r="A27" s="310"/>
      <c r="B27" s="310"/>
      <c r="C27" s="310"/>
      <c r="D27" s="310" t="s">
        <v>0</v>
      </c>
      <c r="E27" s="327">
        <v>2.16E-3</v>
      </c>
      <c r="F27" s="187">
        <f>F23*E27</f>
        <v>1.512</v>
      </c>
      <c r="G27" s="328"/>
      <c r="H27" s="329"/>
      <c r="I27" s="187"/>
      <c r="J27" s="187">
        <f>F27*I27</f>
        <v>0</v>
      </c>
      <c r="K27" s="330"/>
      <c r="L27" s="330"/>
      <c r="M27" s="187">
        <f>J27</f>
        <v>0</v>
      </c>
    </row>
    <row r="28" spans="1:13" ht="31.5">
      <c r="A28" s="331">
        <v>7</v>
      </c>
      <c r="B28" s="331" t="s">
        <v>122</v>
      </c>
      <c r="C28" s="331" t="s">
        <v>123</v>
      </c>
      <c r="D28" s="331" t="s">
        <v>124</v>
      </c>
      <c r="E28" s="332"/>
      <c r="F28" s="333">
        <v>168.2</v>
      </c>
      <c r="G28" s="331"/>
      <c r="H28" s="334"/>
      <c r="I28" s="331"/>
      <c r="J28" s="334"/>
      <c r="K28" s="331"/>
      <c r="L28" s="334"/>
      <c r="M28" s="331"/>
    </row>
    <row r="29" spans="1:13" ht="15.75">
      <c r="A29" s="335"/>
      <c r="B29" s="335"/>
      <c r="C29" s="335" t="s">
        <v>31</v>
      </c>
      <c r="D29" s="335" t="s">
        <v>32</v>
      </c>
      <c r="E29" s="336">
        <v>0.99299999999999999</v>
      </c>
      <c r="F29" s="337">
        <f>F28*E29</f>
        <v>167.02259999999998</v>
      </c>
      <c r="G29" s="337"/>
      <c r="H29" s="337">
        <f>F29*G29</f>
        <v>0</v>
      </c>
      <c r="I29" s="82"/>
      <c r="J29" s="338"/>
      <c r="K29" s="82"/>
      <c r="L29" s="338"/>
      <c r="M29" s="337">
        <f>H29</f>
        <v>0</v>
      </c>
    </row>
    <row r="30" spans="1:13" ht="31.5">
      <c r="A30" s="339">
        <v>8</v>
      </c>
      <c r="B30" s="340" t="s">
        <v>125</v>
      </c>
      <c r="C30" s="341" t="s">
        <v>126</v>
      </c>
      <c r="D30" s="340" t="s">
        <v>124</v>
      </c>
      <c r="E30" s="342"/>
      <c r="F30" s="343">
        <v>83.8</v>
      </c>
      <c r="G30" s="344"/>
      <c r="H30" s="344"/>
      <c r="I30" s="344"/>
      <c r="J30" s="344"/>
      <c r="K30" s="344"/>
      <c r="L30" s="344"/>
      <c r="M30" s="344"/>
    </row>
    <row r="31" spans="1:13" ht="15.75">
      <c r="A31" s="345"/>
      <c r="B31" s="345"/>
      <c r="C31" s="345" t="s">
        <v>31</v>
      </c>
      <c r="D31" s="345" t="s">
        <v>32</v>
      </c>
      <c r="E31" s="346">
        <v>0.64</v>
      </c>
      <c r="F31" s="347">
        <f>F30*E31</f>
        <v>53.631999999999998</v>
      </c>
      <c r="G31" s="347"/>
      <c r="H31" s="347">
        <f>F31*G31</f>
        <v>0</v>
      </c>
      <c r="I31" s="338"/>
      <c r="J31" s="338"/>
      <c r="K31" s="338"/>
      <c r="L31" s="338"/>
      <c r="M31" s="347">
        <f>H31</f>
        <v>0</v>
      </c>
    </row>
    <row r="32" spans="1:13" ht="31.5">
      <c r="A32" s="348">
        <v>9</v>
      </c>
      <c r="B32" s="349" t="s">
        <v>127</v>
      </c>
      <c r="C32" s="348" t="s">
        <v>136</v>
      </c>
      <c r="D32" s="350" t="s">
        <v>59</v>
      </c>
      <c r="E32" s="351"/>
      <c r="F32" s="352">
        <v>146.65</v>
      </c>
      <c r="G32" s="350"/>
      <c r="H32" s="350"/>
      <c r="I32" s="350"/>
      <c r="J32" s="350"/>
      <c r="K32" s="353"/>
      <c r="L32" s="352">
        <f>F32*K32</f>
        <v>0</v>
      </c>
      <c r="M32" s="352">
        <f>L32</f>
        <v>0</v>
      </c>
    </row>
    <row r="33" spans="1:13" ht="15.75">
      <c r="A33" s="31"/>
      <c r="B33" s="31"/>
      <c r="C33" s="31" t="s">
        <v>8</v>
      </c>
      <c r="D33" s="31"/>
      <c r="E33" s="31"/>
      <c r="F33" s="31"/>
      <c r="G33" s="31"/>
      <c r="H33" s="32">
        <f>SUM(H12:H32)</f>
        <v>0</v>
      </c>
      <c r="I33" s="32"/>
      <c r="J33" s="32">
        <f>SUM(J12:J32)</f>
        <v>0</v>
      </c>
      <c r="K33" s="32"/>
      <c r="L33" s="32">
        <f>SUM(L12:L32)</f>
        <v>0</v>
      </c>
      <c r="M33" s="32">
        <f t="shared" ref="M33:M37" si="0">SUM(H33:L33)</f>
        <v>0</v>
      </c>
    </row>
    <row r="34" spans="1:13" ht="15.75">
      <c r="A34" s="31"/>
      <c r="B34" s="31"/>
      <c r="C34" s="31" t="s">
        <v>56</v>
      </c>
      <c r="D34" s="33">
        <v>0.1</v>
      </c>
      <c r="E34" s="34"/>
      <c r="F34" s="34"/>
      <c r="G34" s="35"/>
      <c r="H34" s="32">
        <f>H33*D34</f>
        <v>0</v>
      </c>
      <c r="I34" s="32"/>
      <c r="J34" s="32">
        <f>J33*D34</f>
        <v>0</v>
      </c>
      <c r="K34" s="32"/>
      <c r="L34" s="32">
        <f>L33*D34</f>
        <v>0</v>
      </c>
      <c r="M34" s="32">
        <f t="shared" si="0"/>
        <v>0</v>
      </c>
    </row>
    <row r="35" spans="1:13" ht="15.75">
      <c r="A35" s="31"/>
      <c r="B35" s="31"/>
      <c r="C35" s="31" t="s">
        <v>8</v>
      </c>
      <c r="D35" s="31"/>
      <c r="E35" s="31"/>
      <c r="F35" s="31"/>
      <c r="G35" s="31"/>
      <c r="H35" s="32">
        <f>H33+H34</f>
        <v>0</v>
      </c>
      <c r="I35" s="32"/>
      <c r="J35" s="32">
        <f>J33+J34</f>
        <v>0</v>
      </c>
      <c r="K35" s="32"/>
      <c r="L35" s="32">
        <f>L33+L34</f>
        <v>0</v>
      </c>
      <c r="M35" s="32">
        <f t="shared" si="0"/>
        <v>0</v>
      </c>
    </row>
    <row r="36" spans="1:13" ht="15.75">
      <c r="A36" s="31"/>
      <c r="B36" s="31"/>
      <c r="C36" s="31" t="s">
        <v>38</v>
      </c>
      <c r="D36" s="33">
        <v>0.08</v>
      </c>
      <c r="E36" s="34"/>
      <c r="F36" s="34"/>
      <c r="G36" s="35"/>
      <c r="H36" s="32">
        <f>H35*D36</f>
        <v>0</v>
      </c>
      <c r="I36" s="32"/>
      <c r="J36" s="32">
        <f>J35*D36</f>
        <v>0</v>
      </c>
      <c r="K36" s="32"/>
      <c r="L36" s="32">
        <f>L35*D36</f>
        <v>0</v>
      </c>
      <c r="M36" s="32">
        <f t="shared" si="0"/>
        <v>0</v>
      </c>
    </row>
    <row r="37" spans="1:13" ht="15.75">
      <c r="A37" s="31"/>
      <c r="B37" s="31"/>
      <c r="C37" s="31" t="s">
        <v>128</v>
      </c>
      <c r="D37" s="31"/>
      <c r="E37" s="31"/>
      <c r="F37" s="31"/>
      <c r="G37" s="31"/>
      <c r="H37" s="32">
        <f>H35+H36</f>
        <v>0</v>
      </c>
      <c r="I37" s="32"/>
      <c r="J37" s="32">
        <f>J35+J36</f>
        <v>0</v>
      </c>
      <c r="K37" s="32"/>
      <c r="L37" s="32">
        <f>L35+L36</f>
        <v>0</v>
      </c>
      <c r="M37" s="32">
        <f t="shared" si="0"/>
        <v>0</v>
      </c>
    </row>
    <row r="38" spans="1:13" ht="15.75">
      <c r="A38" s="354"/>
      <c r="B38" s="354"/>
      <c r="C38" s="355" t="s">
        <v>129</v>
      </c>
      <c r="D38" s="354"/>
      <c r="E38" s="356"/>
      <c r="F38" s="356"/>
      <c r="G38" s="357"/>
      <c r="H38" s="357"/>
      <c r="I38" s="357"/>
      <c r="J38" s="354"/>
      <c r="K38" s="358"/>
      <c r="L38" s="358"/>
      <c r="M38" s="357"/>
    </row>
    <row r="39" spans="1:13" ht="47.25">
      <c r="A39" s="662">
        <v>1</v>
      </c>
      <c r="B39" s="663" t="s">
        <v>130</v>
      </c>
      <c r="C39" s="664" t="s">
        <v>310</v>
      </c>
      <c r="D39" s="662" t="s">
        <v>34</v>
      </c>
      <c r="E39" s="665"/>
      <c r="F39" s="666">
        <v>27</v>
      </c>
      <c r="G39" s="193"/>
      <c r="H39" s="193"/>
      <c r="I39" s="194"/>
      <c r="J39" s="193"/>
      <c r="K39" s="195"/>
      <c r="L39" s="195"/>
      <c r="M39" s="194"/>
    </row>
    <row r="40" spans="1:13" ht="15.75">
      <c r="A40" s="185"/>
      <c r="B40" s="185"/>
      <c r="C40" s="185" t="s">
        <v>31</v>
      </c>
      <c r="D40" s="185" t="s">
        <v>32</v>
      </c>
      <c r="E40" s="186">
        <v>10</v>
      </c>
      <c r="F40" s="186">
        <f>F39*E40</f>
        <v>270</v>
      </c>
      <c r="G40" s="186"/>
      <c r="H40" s="186">
        <f>F40*G40</f>
        <v>0</v>
      </c>
      <c r="I40" s="185"/>
      <c r="J40" s="185"/>
      <c r="K40" s="185"/>
      <c r="L40" s="185"/>
      <c r="M40" s="186">
        <f>H40</f>
        <v>0</v>
      </c>
    </row>
    <row r="41" spans="1:13" ht="15.75">
      <c r="A41" s="185"/>
      <c r="B41" s="185"/>
      <c r="C41" s="185" t="s">
        <v>33</v>
      </c>
      <c r="D41" s="185" t="s">
        <v>0</v>
      </c>
      <c r="E41" s="186">
        <v>3.21</v>
      </c>
      <c r="F41" s="186">
        <f>F39*E41</f>
        <v>86.67</v>
      </c>
      <c r="G41" s="185"/>
      <c r="H41" s="186"/>
      <c r="I41" s="186"/>
      <c r="J41" s="185"/>
      <c r="K41" s="186"/>
      <c r="L41" s="186">
        <f>F41*K41</f>
        <v>0</v>
      </c>
      <c r="M41" s="186">
        <f>L41</f>
        <v>0</v>
      </c>
    </row>
    <row r="42" spans="1:13" ht="31.5">
      <c r="A42" s="188"/>
      <c r="B42" s="189"/>
      <c r="C42" s="350" t="s">
        <v>131</v>
      </c>
      <c r="D42" s="188" t="s">
        <v>30</v>
      </c>
      <c r="E42" s="190"/>
      <c r="F42" s="190">
        <f>F39</f>
        <v>27</v>
      </c>
      <c r="G42" s="190"/>
      <c r="H42" s="190"/>
      <c r="I42" s="353"/>
      <c r="J42" s="359">
        <f>F42*I42</f>
        <v>0</v>
      </c>
      <c r="K42" s="24"/>
      <c r="L42" s="192"/>
      <c r="M42" s="190">
        <f>J42</f>
        <v>0</v>
      </c>
    </row>
    <row r="43" spans="1:13" ht="47.25">
      <c r="A43" s="662">
        <v>2</v>
      </c>
      <c r="B43" s="663" t="s">
        <v>130</v>
      </c>
      <c r="C43" s="664" t="s">
        <v>311</v>
      </c>
      <c r="D43" s="662" t="s">
        <v>34</v>
      </c>
      <c r="E43" s="665"/>
      <c r="F43" s="666">
        <v>125</v>
      </c>
      <c r="G43" s="193"/>
      <c r="H43" s="193"/>
      <c r="I43" s="194"/>
      <c r="J43" s="193"/>
      <c r="K43" s="195"/>
      <c r="L43" s="195"/>
      <c r="M43" s="194"/>
    </row>
    <row r="44" spans="1:13" ht="15.75">
      <c r="A44" s="185"/>
      <c r="B44" s="185"/>
      <c r="C44" s="185" t="s">
        <v>31</v>
      </c>
      <c r="D44" s="185" t="s">
        <v>32</v>
      </c>
      <c r="E44" s="186">
        <v>10</v>
      </c>
      <c r="F44" s="186">
        <f>F43*E44</f>
        <v>1250</v>
      </c>
      <c r="G44" s="186"/>
      <c r="H44" s="186">
        <f>F44*G44</f>
        <v>0</v>
      </c>
      <c r="I44" s="185"/>
      <c r="J44" s="185"/>
      <c r="K44" s="185"/>
      <c r="L44" s="185"/>
      <c r="M44" s="186">
        <f>H44</f>
        <v>0</v>
      </c>
    </row>
    <row r="45" spans="1:13" ht="15.75">
      <c r="A45" s="185"/>
      <c r="B45" s="185"/>
      <c r="C45" s="185" t="s">
        <v>33</v>
      </c>
      <c r="D45" s="185" t="s">
        <v>0</v>
      </c>
      <c r="E45" s="186">
        <v>3.21</v>
      </c>
      <c r="F45" s="186">
        <f>F43*E45</f>
        <v>401.25</v>
      </c>
      <c r="G45" s="185"/>
      <c r="H45" s="186"/>
      <c r="I45" s="186"/>
      <c r="J45" s="185"/>
      <c r="K45" s="186"/>
      <c r="L45" s="186">
        <f>F45*K45</f>
        <v>0</v>
      </c>
      <c r="M45" s="186">
        <f>L45</f>
        <v>0</v>
      </c>
    </row>
    <row r="46" spans="1:13" ht="31.5">
      <c r="A46" s="188"/>
      <c r="B46" s="189"/>
      <c r="C46" s="350" t="s">
        <v>200</v>
      </c>
      <c r="D46" s="188" t="s">
        <v>30</v>
      </c>
      <c r="E46" s="190"/>
      <c r="F46" s="190">
        <f>F43</f>
        <v>125</v>
      </c>
      <c r="G46" s="190"/>
      <c r="H46" s="190"/>
      <c r="I46" s="353"/>
      <c r="J46" s="359">
        <f>F46*I46</f>
        <v>0</v>
      </c>
      <c r="K46" s="24"/>
      <c r="L46" s="192"/>
      <c r="M46" s="190">
        <f>J46</f>
        <v>0</v>
      </c>
    </row>
    <row r="47" spans="1:13" ht="16.5">
      <c r="A47" s="239">
        <v>3</v>
      </c>
      <c r="B47" s="239" t="s">
        <v>50</v>
      </c>
      <c r="C47" s="239" t="s">
        <v>51</v>
      </c>
      <c r="D47" s="239" t="s">
        <v>36</v>
      </c>
      <c r="E47" s="240"/>
      <c r="F47" s="241">
        <v>1050</v>
      </c>
      <c r="G47" s="242"/>
      <c r="H47" s="243"/>
      <c r="I47" s="244"/>
      <c r="J47" s="245"/>
      <c r="K47" s="229"/>
      <c r="L47" s="213"/>
      <c r="M47" s="245"/>
    </row>
    <row r="48" spans="1:13" ht="15.75">
      <c r="A48" s="246"/>
      <c r="B48" s="246"/>
      <c r="C48" s="246" t="s">
        <v>31</v>
      </c>
      <c r="D48" s="242" t="s">
        <v>36</v>
      </c>
      <c r="E48" s="233">
        <v>1</v>
      </c>
      <c r="F48" s="233">
        <f>F47*E48</f>
        <v>1050</v>
      </c>
      <c r="G48" s="233"/>
      <c r="H48" s="233">
        <f>F48*G48</f>
        <v>0</v>
      </c>
      <c r="I48" s="246"/>
      <c r="J48" s="246"/>
      <c r="K48" s="246"/>
      <c r="L48" s="233"/>
      <c r="M48" s="233">
        <f>H48</f>
        <v>0</v>
      </c>
    </row>
    <row r="49" spans="1:13" ht="15.75">
      <c r="A49" s="246"/>
      <c r="B49" s="246"/>
      <c r="C49" s="247" t="s">
        <v>52</v>
      </c>
      <c r="D49" s="246"/>
      <c r="E49" s="248"/>
      <c r="F49" s="233"/>
      <c r="G49" s="246"/>
      <c r="H49" s="233"/>
      <c r="I49" s="233"/>
      <c r="J49" s="246"/>
      <c r="K49" s="233"/>
      <c r="L49" s="249"/>
      <c r="M49" s="233"/>
    </row>
    <row r="50" spans="1:13" ht="33.75">
      <c r="A50" s="176"/>
      <c r="B50" s="177"/>
      <c r="C50" s="282" t="s">
        <v>93</v>
      </c>
      <c r="D50" s="176" t="s">
        <v>35</v>
      </c>
      <c r="E50" s="250" t="s">
        <v>53</v>
      </c>
      <c r="F50" s="275">
        <v>700</v>
      </c>
      <c r="G50" s="178"/>
      <c r="H50" s="178"/>
      <c r="I50" s="178"/>
      <c r="J50" s="178">
        <f t="shared" ref="J50" si="1">F50*I50</f>
        <v>0</v>
      </c>
      <c r="K50" s="179"/>
      <c r="L50" s="180"/>
      <c r="M50" s="178">
        <f t="shared" ref="M50" si="2">J50</f>
        <v>0</v>
      </c>
    </row>
    <row r="51" spans="1:13" ht="33.75">
      <c r="A51" s="176"/>
      <c r="B51" s="177"/>
      <c r="C51" s="223" t="s">
        <v>201</v>
      </c>
      <c r="D51" s="176" t="s">
        <v>35</v>
      </c>
      <c r="E51" s="250" t="s">
        <v>53</v>
      </c>
      <c r="F51" s="275">
        <v>350</v>
      </c>
      <c r="G51" s="178"/>
      <c r="H51" s="178"/>
      <c r="I51" s="178"/>
      <c r="J51" s="178">
        <f t="shared" ref="J51" si="3">F51*I51</f>
        <v>0</v>
      </c>
      <c r="K51" s="179"/>
      <c r="L51" s="180"/>
      <c r="M51" s="178">
        <f t="shared" ref="M51" si="4">J51</f>
        <v>0</v>
      </c>
    </row>
    <row r="52" spans="1:13" ht="15.75">
      <c r="A52" s="493">
        <v>4</v>
      </c>
      <c r="B52" s="181" t="s">
        <v>42</v>
      </c>
      <c r="C52" s="196" t="s">
        <v>202</v>
      </c>
      <c r="D52" s="181" t="s">
        <v>34</v>
      </c>
      <c r="E52" s="182"/>
      <c r="F52" s="183">
        <v>1</v>
      </c>
      <c r="G52" s="172"/>
      <c r="H52" s="172"/>
      <c r="I52" s="173"/>
      <c r="J52" s="172"/>
      <c r="K52" s="148"/>
      <c r="L52" s="148"/>
      <c r="M52" s="173"/>
    </row>
    <row r="53" spans="1:13" ht="15.75">
      <c r="A53" s="494"/>
      <c r="B53" s="174"/>
      <c r="C53" s="174" t="s">
        <v>31</v>
      </c>
      <c r="D53" s="174" t="s">
        <v>32</v>
      </c>
      <c r="E53" s="175">
        <v>3</v>
      </c>
      <c r="F53" s="175">
        <f>F52*E53</f>
        <v>3</v>
      </c>
      <c r="G53" s="175"/>
      <c r="H53" s="175">
        <f>F53*G53</f>
        <v>0</v>
      </c>
      <c r="I53" s="174"/>
      <c r="J53" s="174"/>
      <c r="K53" s="174"/>
      <c r="L53" s="174"/>
      <c r="M53" s="175">
        <f>H53</f>
        <v>0</v>
      </c>
    </row>
    <row r="54" spans="1:13" ht="15.75">
      <c r="A54" s="494"/>
      <c r="B54" s="174"/>
      <c r="C54" s="174" t="s">
        <v>33</v>
      </c>
      <c r="D54" s="174" t="s">
        <v>0</v>
      </c>
      <c r="E54" s="175">
        <v>0.79</v>
      </c>
      <c r="F54" s="175">
        <f>F52*E54</f>
        <v>0.79</v>
      </c>
      <c r="G54" s="174"/>
      <c r="H54" s="175"/>
      <c r="I54" s="175"/>
      <c r="J54" s="174"/>
      <c r="K54" s="175"/>
      <c r="L54" s="175">
        <f>F54*K54</f>
        <v>0</v>
      </c>
      <c r="M54" s="175">
        <f>L54</f>
        <v>0</v>
      </c>
    </row>
    <row r="55" spans="1:13" ht="15.75">
      <c r="A55" s="495"/>
      <c r="B55" s="177"/>
      <c r="C55" s="197" t="str">
        <f>C52</f>
        <v>karada S/m 2X8 modulze</v>
      </c>
      <c r="D55" s="176" t="s">
        <v>34</v>
      </c>
      <c r="E55" s="178"/>
      <c r="F55" s="178">
        <f>F52</f>
        <v>1</v>
      </c>
      <c r="G55" s="178"/>
      <c r="H55" s="178"/>
      <c r="I55" s="178"/>
      <c r="J55" s="178">
        <f>F55*I55</f>
        <v>0</v>
      </c>
      <c r="K55" s="179"/>
      <c r="L55" s="180"/>
      <c r="M55" s="178">
        <f>J55</f>
        <v>0</v>
      </c>
    </row>
    <row r="56" spans="1:13" ht="15.75">
      <c r="A56" s="495"/>
      <c r="B56" s="177"/>
      <c r="C56" s="197" t="s">
        <v>102</v>
      </c>
      <c r="D56" s="176" t="s">
        <v>35</v>
      </c>
      <c r="E56" s="178"/>
      <c r="F56" s="178">
        <v>2</v>
      </c>
      <c r="G56" s="178"/>
      <c r="H56" s="178"/>
      <c r="I56" s="178"/>
      <c r="J56" s="178">
        <f>F56*I56</f>
        <v>0</v>
      </c>
      <c r="K56" s="179"/>
      <c r="L56" s="180"/>
      <c r="M56" s="178">
        <f>J56</f>
        <v>0</v>
      </c>
    </row>
    <row r="57" spans="1:13" ht="31.5">
      <c r="A57" s="495"/>
      <c r="B57" s="177"/>
      <c r="C57" s="172" t="s">
        <v>43</v>
      </c>
      <c r="D57" s="176" t="s">
        <v>44</v>
      </c>
      <c r="E57" s="178"/>
      <c r="F57" s="178">
        <v>4</v>
      </c>
      <c r="G57" s="178"/>
      <c r="H57" s="178"/>
      <c r="I57" s="178"/>
      <c r="J57" s="178">
        <f>F57*I57</f>
        <v>0</v>
      </c>
      <c r="K57" s="179"/>
      <c r="L57" s="180"/>
      <c r="M57" s="178">
        <f>J57</f>
        <v>0</v>
      </c>
    </row>
    <row r="58" spans="1:13" ht="31.5">
      <c r="A58" s="496">
        <v>5</v>
      </c>
      <c r="B58" s="198" t="s">
        <v>41</v>
      </c>
      <c r="C58" s="199" t="s">
        <v>45</v>
      </c>
      <c r="D58" s="199" t="s">
        <v>34</v>
      </c>
      <c r="E58" s="200"/>
      <c r="F58" s="201">
        <v>1</v>
      </c>
      <c r="G58" s="202"/>
      <c r="H58" s="203"/>
      <c r="I58" s="203"/>
      <c r="J58" s="202"/>
      <c r="K58" s="203"/>
      <c r="L58" s="204"/>
      <c r="M58" s="203"/>
    </row>
    <row r="59" spans="1:13" ht="15.75">
      <c r="A59" s="497"/>
      <c r="B59" s="205"/>
      <c r="C59" s="205" t="s">
        <v>31</v>
      </c>
      <c r="D59" s="205" t="s">
        <v>32</v>
      </c>
      <c r="E59" s="171">
        <v>1</v>
      </c>
      <c r="F59" s="206">
        <f>F58*E59</f>
        <v>1</v>
      </c>
      <c r="G59" s="175"/>
      <c r="H59" s="206">
        <f>F59*G59</f>
        <v>0</v>
      </c>
      <c r="I59" s="205"/>
      <c r="J59" s="205"/>
      <c r="K59" s="205"/>
      <c r="L59" s="205"/>
      <c r="M59" s="206">
        <f>H59</f>
        <v>0</v>
      </c>
    </row>
    <row r="60" spans="1:13" ht="15.75">
      <c r="A60" s="251"/>
      <c r="B60" s="207"/>
      <c r="C60" s="207" t="s">
        <v>33</v>
      </c>
      <c r="D60" s="207" t="s">
        <v>0</v>
      </c>
      <c r="E60" s="208">
        <v>0.01</v>
      </c>
      <c r="F60" s="208">
        <f>F58*E60</f>
        <v>0.01</v>
      </c>
      <c r="G60" s="207"/>
      <c r="H60" s="208"/>
      <c r="I60" s="208"/>
      <c r="J60" s="207"/>
      <c r="K60" s="208"/>
      <c r="L60" s="208">
        <f>F60*K60</f>
        <v>0</v>
      </c>
      <c r="M60" s="208">
        <f>L60</f>
        <v>0</v>
      </c>
    </row>
    <row r="61" spans="1:13" ht="31.5">
      <c r="A61" s="495"/>
      <c r="B61" s="177"/>
      <c r="C61" s="202" t="s">
        <v>45</v>
      </c>
      <c r="D61" s="176" t="s">
        <v>34</v>
      </c>
      <c r="E61" s="178"/>
      <c r="F61" s="178">
        <f>F58</f>
        <v>1</v>
      </c>
      <c r="G61" s="178"/>
      <c r="H61" s="178"/>
      <c r="I61" s="178"/>
      <c r="J61" s="178">
        <f>F61*I61</f>
        <v>0</v>
      </c>
      <c r="K61" s="179"/>
      <c r="L61" s="180"/>
      <c r="M61" s="178">
        <f>J61</f>
        <v>0</v>
      </c>
    </row>
    <row r="62" spans="1:13" ht="31.5">
      <c r="A62" s="498">
        <v>6</v>
      </c>
      <c r="B62" s="149" t="s">
        <v>46</v>
      </c>
      <c r="C62" s="149" t="s">
        <v>47</v>
      </c>
      <c r="D62" s="149" t="s">
        <v>34</v>
      </c>
      <c r="E62" s="150"/>
      <c r="F62" s="151">
        <v>1</v>
      </c>
      <c r="G62" s="147"/>
      <c r="H62" s="152"/>
      <c r="I62" s="146"/>
      <c r="J62" s="146"/>
      <c r="K62" s="146"/>
      <c r="L62" s="146"/>
      <c r="M62" s="147"/>
    </row>
    <row r="63" spans="1:13" ht="15.75">
      <c r="A63" s="255"/>
      <c r="B63" s="143"/>
      <c r="C63" s="143" t="s">
        <v>31</v>
      </c>
      <c r="D63" s="143" t="s">
        <v>32</v>
      </c>
      <c r="E63" s="144">
        <v>2</v>
      </c>
      <c r="F63" s="144">
        <f>F62*E63</f>
        <v>2</v>
      </c>
      <c r="G63" s="175"/>
      <c r="H63" s="144">
        <f>F63*G63</f>
        <v>0</v>
      </c>
      <c r="I63" s="143"/>
      <c r="J63" s="143"/>
      <c r="K63" s="143"/>
      <c r="L63" s="143"/>
      <c r="M63" s="144">
        <f>H63</f>
        <v>0</v>
      </c>
    </row>
    <row r="64" spans="1:13" ht="15.75">
      <c r="A64" s="255"/>
      <c r="B64" s="143"/>
      <c r="C64" s="143" t="s">
        <v>33</v>
      </c>
      <c r="D64" s="143" t="s">
        <v>0</v>
      </c>
      <c r="E64" s="144">
        <v>0.09</v>
      </c>
      <c r="F64" s="144">
        <f>F62*E64</f>
        <v>0.09</v>
      </c>
      <c r="G64" s="143"/>
      <c r="H64" s="144"/>
      <c r="I64" s="144"/>
      <c r="J64" s="143"/>
      <c r="K64" s="144"/>
      <c r="L64" s="144">
        <f>F64*K64</f>
        <v>0</v>
      </c>
      <c r="M64" s="144">
        <f>L64</f>
        <v>0</v>
      </c>
    </row>
    <row r="65" spans="1:13" ht="15.75">
      <c r="A65" s="228"/>
      <c r="B65" s="209"/>
      <c r="C65" s="146" t="s">
        <v>47</v>
      </c>
      <c r="D65" s="209" t="s">
        <v>34</v>
      </c>
      <c r="E65" s="210"/>
      <c r="F65" s="211">
        <f>F62</f>
        <v>1</v>
      </c>
      <c r="G65" s="209"/>
      <c r="H65" s="209"/>
      <c r="I65" s="211"/>
      <c r="J65" s="211">
        <f>F65*I65</f>
        <v>0</v>
      </c>
      <c r="K65" s="212"/>
      <c r="L65" s="213"/>
      <c r="M65" s="214">
        <f>J65</f>
        <v>0</v>
      </c>
    </row>
    <row r="66" spans="1:13" ht="31.5">
      <c r="A66" s="498">
        <v>7</v>
      </c>
      <c r="B66" s="149" t="s">
        <v>48</v>
      </c>
      <c r="C66" s="274" t="s">
        <v>98</v>
      </c>
      <c r="D66" s="149" t="s">
        <v>34</v>
      </c>
      <c r="E66" s="150"/>
      <c r="F66" s="151">
        <v>1</v>
      </c>
      <c r="G66" s="146"/>
      <c r="H66" s="147"/>
      <c r="I66" s="147"/>
      <c r="J66" s="146"/>
      <c r="K66" s="147"/>
      <c r="L66" s="152"/>
      <c r="M66" s="147"/>
    </row>
    <row r="67" spans="1:13" ht="15.75">
      <c r="A67" s="255"/>
      <c r="B67" s="143"/>
      <c r="C67" s="143" t="s">
        <v>31</v>
      </c>
      <c r="D67" s="143" t="s">
        <v>32</v>
      </c>
      <c r="E67" s="144">
        <v>2</v>
      </c>
      <c r="F67" s="144">
        <f>F66*E67</f>
        <v>2</v>
      </c>
      <c r="G67" s="175"/>
      <c r="H67" s="144">
        <f>F67*G67</f>
        <v>0</v>
      </c>
      <c r="I67" s="143"/>
      <c r="J67" s="143"/>
      <c r="K67" s="143"/>
      <c r="L67" s="143"/>
      <c r="M67" s="144">
        <f>H67</f>
        <v>0</v>
      </c>
    </row>
    <row r="68" spans="1:13" ht="31.5">
      <c r="A68" s="228"/>
      <c r="B68" s="209"/>
      <c r="C68" s="274" t="s">
        <v>98</v>
      </c>
      <c r="D68" s="209" t="s">
        <v>34</v>
      </c>
      <c r="E68" s="210"/>
      <c r="F68" s="211">
        <f>F66</f>
        <v>1</v>
      </c>
      <c r="G68" s="209"/>
      <c r="H68" s="209"/>
      <c r="I68" s="211"/>
      <c r="J68" s="211">
        <f>F68*I68</f>
        <v>0</v>
      </c>
      <c r="K68" s="212"/>
      <c r="L68" s="213"/>
      <c r="M68" s="214">
        <f>J68</f>
        <v>0</v>
      </c>
    </row>
    <row r="69" spans="1:13" ht="31.5">
      <c r="A69" s="493">
        <v>8</v>
      </c>
      <c r="B69" s="215" t="s">
        <v>101</v>
      </c>
      <c r="C69" s="221" t="s">
        <v>99</v>
      </c>
      <c r="D69" s="215" t="s">
        <v>34</v>
      </c>
      <c r="E69" s="216"/>
      <c r="F69" s="217">
        <v>1</v>
      </c>
      <c r="G69" s="218"/>
      <c r="H69" s="218"/>
      <c r="I69" s="219"/>
      <c r="J69" s="218"/>
      <c r="K69" s="148"/>
      <c r="L69" s="148"/>
      <c r="M69" s="219"/>
    </row>
    <row r="70" spans="1:13" ht="15.75">
      <c r="A70" s="251"/>
      <c r="B70" s="207"/>
      <c r="C70" s="222" t="s">
        <v>31</v>
      </c>
      <c r="D70" s="207" t="s">
        <v>32</v>
      </c>
      <c r="E70" s="208">
        <v>1</v>
      </c>
      <c r="F70" s="208">
        <f>F69*E70</f>
        <v>1</v>
      </c>
      <c r="G70" s="175"/>
      <c r="H70" s="208">
        <f>F70*G70</f>
        <v>0</v>
      </c>
      <c r="I70" s="207"/>
      <c r="J70" s="207"/>
      <c r="K70" s="207"/>
      <c r="L70" s="207"/>
      <c r="M70" s="208">
        <f>H70</f>
        <v>0</v>
      </c>
    </row>
    <row r="71" spans="1:13" ht="15.75">
      <c r="A71" s="251"/>
      <c r="B71" s="207"/>
      <c r="C71" s="222" t="s">
        <v>33</v>
      </c>
      <c r="D71" s="207" t="s">
        <v>0</v>
      </c>
      <c r="E71" s="208">
        <v>0.05</v>
      </c>
      <c r="F71" s="208">
        <f>F69*E71</f>
        <v>0.05</v>
      </c>
      <c r="G71" s="207"/>
      <c r="H71" s="208"/>
      <c r="I71" s="208"/>
      <c r="J71" s="207"/>
      <c r="K71" s="208"/>
      <c r="L71" s="208">
        <f>F71*K71</f>
        <v>0</v>
      </c>
      <c r="M71" s="208">
        <f>L71</f>
        <v>0</v>
      </c>
    </row>
    <row r="72" spans="1:13" ht="31.5">
      <c r="A72" s="495"/>
      <c r="B72" s="177"/>
      <c r="C72" s="220" t="s">
        <v>100</v>
      </c>
      <c r="D72" s="176" t="s">
        <v>34</v>
      </c>
      <c r="E72" s="178"/>
      <c r="F72" s="178">
        <v>1</v>
      </c>
      <c r="G72" s="178"/>
      <c r="H72" s="178"/>
      <c r="I72" s="178"/>
      <c r="J72" s="178">
        <f t="shared" ref="J72" si="5">F72*I72</f>
        <v>0</v>
      </c>
      <c r="K72" s="179"/>
      <c r="L72" s="180"/>
      <c r="M72" s="178">
        <f t="shared" ref="M72" si="6">J72</f>
        <v>0</v>
      </c>
    </row>
    <row r="73" spans="1:13" ht="63">
      <c r="A73" s="493">
        <v>9</v>
      </c>
      <c r="B73" s="215" t="s">
        <v>49</v>
      </c>
      <c r="C73" s="658" t="s">
        <v>309</v>
      </c>
      <c r="D73" s="215" t="s">
        <v>34</v>
      </c>
      <c r="E73" s="216"/>
      <c r="F73" s="217">
        <v>1</v>
      </c>
      <c r="G73" s="218"/>
      <c r="H73" s="218"/>
      <c r="I73" s="219"/>
      <c r="J73" s="218"/>
      <c r="K73" s="148"/>
      <c r="L73" s="148"/>
      <c r="M73" s="219"/>
    </row>
    <row r="74" spans="1:13" ht="15.75">
      <c r="A74" s="251"/>
      <c r="B74" s="207"/>
      <c r="C74" s="222" t="s">
        <v>31</v>
      </c>
      <c r="D74" s="207" t="s">
        <v>32</v>
      </c>
      <c r="E74" s="208">
        <v>1</v>
      </c>
      <c r="F74" s="208">
        <f>F73*E74</f>
        <v>1</v>
      </c>
      <c r="G74" s="175"/>
      <c r="H74" s="208">
        <f>F74*G74</f>
        <v>0</v>
      </c>
      <c r="I74" s="207"/>
      <c r="J74" s="207"/>
      <c r="K74" s="207"/>
      <c r="L74" s="207"/>
      <c r="M74" s="208">
        <f>H74</f>
        <v>0</v>
      </c>
    </row>
    <row r="75" spans="1:13" ht="15.75">
      <c r="A75" s="251"/>
      <c r="B75" s="207"/>
      <c r="C75" s="222" t="s">
        <v>33</v>
      </c>
      <c r="D75" s="207" t="s">
        <v>0</v>
      </c>
      <c r="E75" s="208">
        <v>0.05</v>
      </c>
      <c r="F75" s="208">
        <f>F73*E75</f>
        <v>0.05</v>
      </c>
      <c r="G75" s="207"/>
      <c r="H75" s="208"/>
      <c r="I75" s="208"/>
      <c r="J75" s="207"/>
      <c r="K75" s="208"/>
      <c r="L75" s="208">
        <f>F75*K75</f>
        <v>0</v>
      </c>
      <c r="M75" s="208">
        <f>L75</f>
        <v>0</v>
      </c>
    </row>
    <row r="76" spans="1:13" ht="47.25">
      <c r="A76" s="495"/>
      <c r="B76" s="177"/>
      <c r="C76" s="223" t="s">
        <v>92</v>
      </c>
      <c r="D76" s="176" t="s">
        <v>34</v>
      </c>
      <c r="E76" s="178"/>
      <c r="F76" s="178">
        <v>1</v>
      </c>
      <c r="G76" s="178"/>
      <c r="H76" s="178"/>
      <c r="I76" s="178"/>
      <c r="J76" s="178">
        <f>F76*I76</f>
        <v>0</v>
      </c>
      <c r="K76" s="179"/>
      <c r="L76" s="180"/>
      <c r="M76" s="178">
        <f>J76</f>
        <v>0</v>
      </c>
    </row>
    <row r="77" spans="1:13" ht="16.5">
      <c r="A77" s="307">
        <v>10</v>
      </c>
      <c r="B77" s="360" t="s">
        <v>132</v>
      </c>
      <c r="C77" s="659" t="s">
        <v>133</v>
      </c>
      <c r="D77" s="659" t="s">
        <v>34</v>
      </c>
      <c r="E77" s="660"/>
      <c r="F77" s="661">
        <v>50</v>
      </c>
      <c r="G77" s="307"/>
      <c r="H77" s="307"/>
      <c r="I77" s="362"/>
      <c r="J77" s="363"/>
      <c r="K77" s="364"/>
      <c r="L77" s="365"/>
      <c r="M77" s="363"/>
    </row>
    <row r="78" spans="1:13" ht="15.75">
      <c r="A78" s="310"/>
      <c r="B78" s="310"/>
      <c r="C78" s="310" t="s">
        <v>31</v>
      </c>
      <c r="D78" s="310" t="s">
        <v>32</v>
      </c>
      <c r="E78" s="187">
        <f>9/10</f>
        <v>0.9</v>
      </c>
      <c r="F78" s="187">
        <f>F77*E78</f>
        <v>45</v>
      </c>
      <c r="G78" s="187"/>
      <c r="H78" s="187">
        <f>F78*G78</f>
        <v>0</v>
      </c>
      <c r="I78" s="310"/>
      <c r="J78" s="310"/>
      <c r="K78" s="310"/>
      <c r="L78" s="187"/>
      <c r="M78" s="187">
        <f>H78</f>
        <v>0</v>
      </c>
    </row>
    <row r="79" spans="1:13" ht="15.75">
      <c r="A79" s="310"/>
      <c r="B79" s="310"/>
      <c r="C79" s="310" t="s">
        <v>33</v>
      </c>
      <c r="D79" s="310" t="s">
        <v>0</v>
      </c>
      <c r="E79" s="187">
        <f>0.7/10</f>
        <v>6.9999999999999993E-2</v>
      </c>
      <c r="F79" s="187">
        <f>F77*E79</f>
        <v>3.4999999999999996</v>
      </c>
      <c r="G79" s="310"/>
      <c r="H79" s="187"/>
      <c r="I79" s="187"/>
      <c r="J79" s="310"/>
      <c r="K79" s="187"/>
      <c r="L79" s="187">
        <f>F79*K79</f>
        <v>0</v>
      </c>
      <c r="M79" s="187">
        <f>L79</f>
        <v>0</v>
      </c>
    </row>
    <row r="80" spans="1:13" ht="15.75">
      <c r="A80" s="366"/>
      <c r="B80" s="366"/>
      <c r="C80" s="367" t="s">
        <v>133</v>
      </c>
      <c r="D80" s="366" t="s">
        <v>34</v>
      </c>
      <c r="E80" s="368"/>
      <c r="F80" s="369">
        <f>F77</f>
        <v>50</v>
      </c>
      <c r="G80" s="370"/>
      <c r="H80" s="370"/>
      <c r="I80" s="371"/>
      <c r="J80" s="371">
        <f>F80*I80</f>
        <v>0</v>
      </c>
      <c r="K80" s="367"/>
      <c r="L80" s="372"/>
      <c r="M80" s="371">
        <f>J80</f>
        <v>0</v>
      </c>
    </row>
    <row r="81" spans="1:13" ht="15.75">
      <c r="A81" s="307">
        <v>11</v>
      </c>
      <c r="B81" s="307" t="s">
        <v>54</v>
      </c>
      <c r="C81" s="659" t="s">
        <v>134</v>
      </c>
      <c r="D81" s="659" t="s">
        <v>35</v>
      </c>
      <c r="E81" s="660"/>
      <c r="F81" s="661">
        <v>24</v>
      </c>
      <c r="G81" s="307"/>
      <c r="H81" s="307"/>
      <c r="I81" s="361"/>
      <c r="J81" s="363"/>
      <c r="K81" s="364"/>
      <c r="L81" s="364"/>
      <c r="M81" s="363"/>
    </row>
    <row r="82" spans="1:13" ht="15.75">
      <c r="A82" s="310"/>
      <c r="B82" s="310"/>
      <c r="C82" s="310" t="s">
        <v>31</v>
      </c>
      <c r="D82" s="310" t="s">
        <v>32</v>
      </c>
      <c r="E82" s="187">
        <v>0.14000000000000001</v>
      </c>
      <c r="F82" s="187">
        <f>F81*E82</f>
        <v>3.3600000000000003</v>
      </c>
      <c r="G82" s="187"/>
      <c r="H82" s="187">
        <f>F82*G82</f>
        <v>0</v>
      </c>
      <c r="I82" s="310"/>
      <c r="J82" s="310"/>
      <c r="K82" s="310"/>
      <c r="L82" s="310"/>
      <c r="M82" s="187">
        <f>H82</f>
        <v>0</v>
      </c>
    </row>
    <row r="83" spans="1:13" ht="15.75">
      <c r="A83" s="310"/>
      <c r="B83" s="310"/>
      <c r="C83" s="310" t="s">
        <v>33</v>
      </c>
      <c r="D83" s="310" t="s">
        <v>0</v>
      </c>
      <c r="E83" s="311">
        <f>0.9/100</f>
        <v>9.0000000000000011E-3</v>
      </c>
      <c r="F83" s="187">
        <f>F81*E83</f>
        <v>0.21600000000000003</v>
      </c>
      <c r="G83" s="310"/>
      <c r="H83" s="187"/>
      <c r="I83" s="187"/>
      <c r="J83" s="187"/>
      <c r="K83" s="187"/>
      <c r="L83" s="187">
        <f>F83*K83</f>
        <v>0</v>
      </c>
      <c r="M83" s="187">
        <f>L83</f>
        <v>0</v>
      </c>
    </row>
    <row r="84" spans="1:13" ht="15.75">
      <c r="A84" s="373"/>
      <c r="B84" s="373"/>
      <c r="C84" s="307" t="s">
        <v>134</v>
      </c>
      <c r="D84" s="373" t="s">
        <v>35</v>
      </c>
      <c r="E84" s="374"/>
      <c r="F84" s="375">
        <f>F81</f>
        <v>24</v>
      </c>
      <c r="G84" s="373"/>
      <c r="H84" s="373"/>
      <c r="I84" s="191"/>
      <c r="J84" s="190">
        <f>F84*I84</f>
        <v>0</v>
      </c>
      <c r="K84" s="24"/>
      <c r="L84" s="192"/>
      <c r="M84" s="190">
        <f>J84</f>
        <v>0</v>
      </c>
    </row>
    <row r="85" spans="1:13" ht="15.75">
      <c r="A85" s="29"/>
      <c r="B85" s="29"/>
      <c r="C85" s="29" t="s">
        <v>8</v>
      </c>
      <c r="D85" s="5"/>
      <c r="E85" s="6"/>
      <c r="F85" s="7"/>
      <c r="G85" s="8"/>
      <c r="H85" s="9">
        <f>SUM(H40:H84)</f>
        <v>0</v>
      </c>
      <c r="I85" s="9"/>
      <c r="J85" s="9">
        <f>SUM(J40:J84)</f>
        <v>0</v>
      </c>
      <c r="K85" s="9"/>
      <c r="L85" s="9">
        <f>SUM(L40:L84)</f>
        <v>0</v>
      </c>
      <c r="M85" s="9">
        <f>SUM(M40:M84)</f>
        <v>0</v>
      </c>
    </row>
    <row r="86" spans="1:13" ht="15.75">
      <c r="A86" s="28"/>
      <c r="B86" s="28"/>
      <c r="C86" s="3" t="s">
        <v>37</v>
      </c>
      <c r="D86" s="10">
        <v>0.75</v>
      </c>
      <c r="E86" s="11"/>
      <c r="F86" s="11"/>
      <c r="G86" s="12"/>
      <c r="H86" s="13">
        <f>H85*D86</f>
        <v>0</v>
      </c>
      <c r="I86" s="13"/>
      <c r="J86" s="13"/>
      <c r="K86" s="13"/>
      <c r="L86" s="13"/>
      <c r="M86" s="13">
        <f>SUM(H86:L86)</f>
        <v>0</v>
      </c>
    </row>
    <row r="87" spans="1:13" ht="15.75">
      <c r="A87" s="29"/>
      <c r="B87" s="29"/>
      <c r="C87" s="29" t="s">
        <v>8</v>
      </c>
      <c r="D87" s="5"/>
      <c r="E87" s="6"/>
      <c r="F87" s="7"/>
      <c r="G87" s="8"/>
      <c r="H87" s="9">
        <f>H85+H86</f>
        <v>0</v>
      </c>
      <c r="I87" s="9"/>
      <c r="J87" s="9">
        <f>J85+J86</f>
        <v>0</v>
      </c>
      <c r="K87" s="9"/>
      <c r="L87" s="9">
        <f>L85+L86</f>
        <v>0</v>
      </c>
      <c r="M87" s="9">
        <f>SUM(H87:L87)</f>
        <v>0</v>
      </c>
    </row>
    <row r="88" spans="1:13" ht="15.75">
      <c r="A88" s="29"/>
      <c r="B88" s="29"/>
      <c r="C88" s="28" t="s">
        <v>60</v>
      </c>
      <c r="D88" s="14">
        <v>0.08</v>
      </c>
      <c r="E88" s="6"/>
      <c r="F88" s="6"/>
      <c r="G88" s="8"/>
      <c r="H88" s="9">
        <f>H87*D88</f>
        <v>0</v>
      </c>
      <c r="I88" s="9"/>
      <c r="J88" s="9">
        <f>J87*D88</f>
        <v>0</v>
      </c>
      <c r="K88" s="9"/>
      <c r="L88" s="9">
        <f>L87*D88</f>
        <v>0</v>
      </c>
      <c r="M88" s="9">
        <f>SUM(H88:L88)</f>
        <v>0</v>
      </c>
    </row>
    <row r="89" spans="1:13" ht="15.75">
      <c r="A89" s="29"/>
      <c r="B89" s="29"/>
      <c r="C89" s="29" t="s">
        <v>135</v>
      </c>
      <c r="D89" s="5"/>
      <c r="E89" s="5"/>
      <c r="F89" s="5"/>
      <c r="G89" s="5"/>
      <c r="H89" s="30">
        <f>H87+H88</f>
        <v>0</v>
      </c>
      <c r="I89" s="30"/>
      <c r="J89" s="30">
        <f>J87+J88</f>
        <v>0</v>
      </c>
      <c r="K89" s="30"/>
      <c r="L89" s="30">
        <f>L87+L88</f>
        <v>0</v>
      </c>
      <c r="M89" s="30">
        <f>SUM(H89:L89)</f>
        <v>0</v>
      </c>
    </row>
    <row r="90" spans="1:13" ht="15.75">
      <c r="A90" s="376"/>
      <c r="B90" s="376"/>
      <c r="C90" s="28" t="s">
        <v>57</v>
      </c>
      <c r="D90" s="14"/>
      <c r="E90" s="6"/>
      <c r="F90" s="6"/>
      <c r="G90" s="8"/>
      <c r="H90" s="9">
        <f>H37+H89</f>
        <v>0</v>
      </c>
      <c r="I90" s="9"/>
      <c r="J90" s="9">
        <f>J37+J89</f>
        <v>0</v>
      </c>
      <c r="K90" s="9"/>
      <c r="L90" s="9">
        <f>L37+L89</f>
        <v>0</v>
      </c>
      <c r="M90" s="491">
        <f>M37+M89</f>
        <v>0</v>
      </c>
    </row>
    <row r="91" spans="1:13" ht="16.5">
      <c r="A91" s="119"/>
      <c r="B91" s="64"/>
      <c r="C91" s="119"/>
      <c r="D91" s="120"/>
      <c r="E91" s="120"/>
      <c r="F91" s="64"/>
      <c r="G91" s="64"/>
      <c r="H91" s="121"/>
      <c r="I91" s="2"/>
      <c r="J91" s="2"/>
      <c r="K91" s="2"/>
      <c r="L91" s="2"/>
      <c r="M91" s="2"/>
    </row>
    <row r="92" spans="1:13" ht="16.5">
      <c r="A92" s="776"/>
      <c r="B92" s="65"/>
      <c r="C92" s="65"/>
      <c r="D92" s="65"/>
      <c r="E92" s="65"/>
      <c r="F92" s="65"/>
      <c r="G92" s="65"/>
      <c r="H92" s="65"/>
    </row>
    <row r="93" spans="1:13" ht="16.5">
      <c r="A93" s="776"/>
      <c r="B93" s="65"/>
      <c r="C93" s="65"/>
      <c r="D93" s="65"/>
      <c r="E93" s="65"/>
      <c r="F93" s="65"/>
      <c r="G93" s="65"/>
      <c r="H93" s="65"/>
    </row>
    <row r="94" spans="1:13" ht="16.5">
      <c r="A94" s="776"/>
      <c r="B94" s="65"/>
      <c r="C94" s="65"/>
      <c r="D94" s="65"/>
      <c r="E94" s="65"/>
      <c r="F94" s="65"/>
      <c r="G94" s="65"/>
      <c r="H94" s="65"/>
    </row>
  </sheetData>
  <mergeCells count="2">
    <mergeCell ref="C2:J2"/>
    <mergeCell ref="C3:J3"/>
  </mergeCells>
  <pageMargins left="1.7322834645669292" right="0.23622047244094491" top="0.74803149606299213" bottom="0.74803149606299213" header="0.31496062992125984" footer="0.31496062992125984"/>
  <pageSetup scale="64" orientation="landscape" r:id="rId1"/>
  <headerFooter>
    <oddFooter>Page &amp;P of &amp;N</oddFooter>
  </headerFooter>
  <rowBreaks count="1" manualBreakCount="1">
    <brk id="6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0"/>
  <sheetViews>
    <sheetView view="pageBreakPreview" topLeftCell="A55" zoomScaleNormal="100" zoomScaleSheetLayoutView="100" workbookViewId="0">
      <selection activeCell="K10" sqref="K10:K74"/>
    </sheetView>
  </sheetViews>
  <sheetFormatPr defaultRowHeight="15"/>
  <cols>
    <col min="1" max="1" width="6.28515625" customWidth="1"/>
    <col min="2" max="2" width="10" customWidth="1"/>
    <col min="3" max="3" width="36.5703125" customWidth="1"/>
  </cols>
  <sheetData>
    <row r="1" spans="1:13" ht="16.5">
      <c r="A1" s="138"/>
      <c r="B1" s="138"/>
      <c r="C1" s="138"/>
      <c r="D1" s="138"/>
      <c r="E1" s="138"/>
      <c r="F1" s="138"/>
      <c r="G1" s="138"/>
      <c r="H1" s="138"/>
      <c r="I1" s="4"/>
      <c r="J1" s="4"/>
      <c r="K1" s="4"/>
      <c r="L1" s="4"/>
      <c r="M1" s="4"/>
    </row>
    <row r="2" spans="1:13" ht="21">
      <c r="A2" s="281"/>
      <c r="B2" s="281"/>
      <c r="C2" s="797" t="s">
        <v>365</v>
      </c>
      <c r="D2" s="797"/>
      <c r="E2" s="797"/>
      <c r="F2" s="797"/>
      <c r="G2" s="797"/>
      <c r="H2" s="797"/>
      <c r="I2" s="797"/>
      <c r="J2" s="797"/>
      <c r="K2" s="797"/>
      <c r="L2" s="75"/>
      <c r="M2" s="75"/>
    </row>
    <row r="3" spans="1:13" ht="16.5">
      <c r="A3" s="281"/>
      <c r="B3" s="281"/>
      <c r="C3" s="798" t="s">
        <v>163</v>
      </c>
      <c r="D3" s="798"/>
      <c r="E3" s="798"/>
      <c r="F3" s="798"/>
      <c r="G3" s="798"/>
      <c r="H3" s="798"/>
      <c r="I3" s="798"/>
      <c r="J3" s="798"/>
      <c r="K3" s="798"/>
      <c r="L3" s="75"/>
      <c r="M3" s="75"/>
    </row>
    <row r="4" spans="1:13" ht="16.5">
      <c r="A4" s="15"/>
      <c r="B4" s="76"/>
      <c r="C4" s="76"/>
      <c r="D4" s="77"/>
      <c r="E4" s="80"/>
      <c r="F4" s="81"/>
      <c r="G4" s="81"/>
      <c r="H4" s="77"/>
      <c r="I4" s="77"/>
      <c r="J4" s="77"/>
      <c r="K4" s="78"/>
      <c r="L4" s="435"/>
      <c r="M4" s="79"/>
    </row>
    <row r="5" spans="1:13">
      <c r="A5" s="436"/>
      <c r="B5" s="437"/>
      <c r="C5" s="438"/>
      <c r="D5" s="439"/>
      <c r="E5" s="438" t="s">
        <v>1</v>
      </c>
      <c r="F5" s="440"/>
      <c r="G5" s="441" t="s">
        <v>2</v>
      </c>
      <c r="H5" s="442"/>
      <c r="I5" s="436" t="s">
        <v>3</v>
      </c>
      <c r="J5" s="442"/>
      <c r="K5" s="443" t="s">
        <v>4</v>
      </c>
      <c r="L5" s="443"/>
      <c r="M5" s="437"/>
    </row>
    <row r="6" spans="1:13" ht="15.75">
      <c r="A6" s="444"/>
      <c r="B6" s="445"/>
      <c r="C6" s="446" t="s">
        <v>5</v>
      </c>
      <c r="D6" s="447"/>
      <c r="E6" s="448" t="s">
        <v>6</v>
      </c>
      <c r="F6" s="449"/>
      <c r="G6" s="450"/>
      <c r="H6" s="449"/>
      <c r="I6" s="450"/>
      <c r="J6" s="449"/>
      <c r="K6" s="450" t="s">
        <v>7</v>
      </c>
      <c r="L6" s="451"/>
      <c r="M6" s="445" t="s">
        <v>8</v>
      </c>
    </row>
    <row r="7" spans="1:13" ht="16.5">
      <c r="A7" s="452" t="s">
        <v>9</v>
      </c>
      <c r="B7" s="445" t="s">
        <v>10</v>
      </c>
      <c r="C7" s="281" t="s">
        <v>11</v>
      </c>
      <c r="D7" s="445" t="s">
        <v>12</v>
      </c>
      <c r="E7" s="445" t="s">
        <v>13</v>
      </c>
      <c r="F7" s="80" t="s">
        <v>14</v>
      </c>
      <c r="G7" s="445" t="s">
        <v>15</v>
      </c>
      <c r="H7" s="80" t="s">
        <v>14</v>
      </c>
      <c r="I7" s="445" t="s">
        <v>15</v>
      </c>
      <c r="J7" s="80" t="s">
        <v>14</v>
      </c>
      <c r="K7" s="453" t="s">
        <v>15</v>
      </c>
      <c r="L7" s="80" t="s">
        <v>14</v>
      </c>
      <c r="M7" s="445"/>
    </row>
    <row r="8" spans="1:13">
      <c r="A8" s="450"/>
      <c r="B8" s="454"/>
      <c r="C8" s="455"/>
      <c r="D8" s="447"/>
      <c r="E8" s="454"/>
      <c r="F8" s="455"/>
      <c r="G8" s="454" t="s">
        <v>16</v>
      </c>
      <c r="H8" s="455"/>
      <c r="I8" s="454" t="s">
        <v>16</v>
      </c>
      <c r="J8" s="455"/>
      <c r="K8" s="456" t="s">
        <v>16</v>
      </c>
      <c r="L8" s="455"/>
      <c r="M8" s="454"/>
    </row>
    <row r="9" spans="1:13">
      <c r="A9" s="457" t="s">
        <v>17</v>
      </c>
      <c r="B9" s="458" t="s">
        <v>18</v>
      </c>
      <c r="C9" s="459" t="s">
        <v>19</v>
      </c>
      <c r="D9" s="457" t="s">
        <v>20</v>
      </c>
      <c r="E9" s="458" t="s">
        <v>21</v>
      </c>
      <c r="F9" s="460" t="s">
        <v>22</v>
      </c>
      <c r="G9" s="459" t="s">
        <v>23</v>
      </c>
      <c r="H9" s="457" t="s">
        <v>24</v>
      </c>
      <c r="I9" s="458" t="s">
        <v>25</v>
      </c>
      <c r="J9" s="459" t="s">
        <v>26</v>
      </c>
      <c r="K9" s="461">
        <v>11</v>
      </c>
      <c r="L9" s="457" t="s">
        <v>28</v>
      </c>
      <c r="M9" s="458" t="s">
        <v>29</v>
      </c>
    </row>
    <row r="10" spans="1:13" ht="78.75">
      <c r="A10" s="382">
        <v>1</v>
      </c>
      <c r="B10" s="382" t="s">
        <v>95</v>
      </c>
      <c r="C10" s="382" t="s">
        <v>164</v>
      </c>
      <c r="D10" s="382" t="s">
        <v>116</v>
      </c>
      <c r="E10" s="384"/>
      <c r="F10" s="390">
        <v>805</v>
      </c>
      <c r="G10" s="382"/>
      <c r="H10" s="382"/>
      <c r="I10" s="382"/>
      <c r="J10" s="382"/>
      <c r="K10" s="382"/>
      <c r="L10" s="382"/>
      <c r="M10" s="382"/>
    </row>
    <row r="11" spans="1:13" ht="15.75">
      <c r="A11" s="386"/>
      <c r="B11" s="386"/>
      <c r="C11" s="386" t="s">
        <v>31</v>
      </c>
      <c r="D11" s="386" t="s">
        <v>32</v>
      </c>
      <c r="E11" s="387">
        <v>3.4000000000000002E-2</v>
      </c>
      <c r="F11" s="387">
        <f>F10*E11</f>
        <v>27.37</v>
      </c>
      <c r="G11" s="388"/>
      <c r="H11" s="388">
        <f>F11*G11</f>
        <v>0</v>
      </c>
      <c r="I11" s="389"/>
      <c r="J11" s="389"/>
      <c r="K11" s="389"/>
      <c r="L11" s="389"/>
      <c r="M11" s="388">
        <f>H11</f>
        <v>0</v>
      </c>
    </row>
    <row r="12" spans="1:13" ht="15.75">
      <c r="A12" s="386"/>
      <c r="B12" s="386" t="s">
        <v>165</v>
      </c>
      <c r="C12" s="386" t="s">
        <v>166</v>
      </c>
      <c r="D12" s="386" t="s">
        <v>55</v>
      </c>
      <c r="E12" s="462">
        <v>8.0299999999999996E-2</v>
      </c>
      <c r="F12" s="387">
        <f>F10*E12</f>
        <v>64.641499999999994</v>
      </c>
      <c r="G12" s="388"/>
      <c r="H12" s="388"/>
      <c r="I12" s="388"/>
      <c r="J12" s="388"/>
      <c r="K12" s="388"/>
      <c r="L12" s="388">
        <f>F12*K12</f>
        <v>0</v>
      </c>
      <c r="M12" s="388">
        <f>L12</f>
        <v>0</v>
      </c>
    </row>
    <row r="13" spans="1:13" ht="15.75">
      <c r="A13" s="386"/>
      <c r="B13" s="386"/>
      <c r="C13" s="386" t="s">
        <v>96</v>
      </c>
      <c r="D13" s="386" t="s">
        <v>0</v>
      </c>
      <c r="E13" s="463">
        <v>5.5999999999999999E-3</v>
      </c>
      <c r="F13" s="387">
        <f>F10*E13</f>
        <v>4.508</v>
      </c>
      <c r="G13" s="388"/>
      <c r="H13" s="388"/>
      <c r="I13" s="388"/>
      <c r="J13" s="388"/>
      <c r="K13" s="388"/>
      <c r="L13" s="388">
        <f>F13*K13</f>
        <v>0</v>
      </c>
      <c r="M13" s="388">
        <f>L13</f>
        <v>0</v>
      </c>
    </row>
    <row r="14" spans="1:13" ht="31.5">
      <c r="A14" s="382">
        <v>2</v>
      </c>
      <c r="B14" s="383" t="s">
        <v>167</v>
      </c>
      <c r="C14" s="382" t="s">
        <v>168</v>
      </c>
      <c r="D14" s="382" t="s">
        <v>116</v>
      </c>
      <c r="E14" s="384"/>
      <c r="F14" s="390">
        <v>38</v>
      </c>
      <c r="G14" s="382"/>
      <c r="H14" s="382"/>
      <c r="I14" s="382"/>
      <c r="J14" s="382"/>
      <c r="K14" s="385"/>
      <c r="L14" s="382"/>
      <c r="M14" s="382"/>
    </row>
    <row r="15" spans="1:13" ht="15.75">
      <c r="A15" s="386"/>
      <c r="B15" s="386"/>
      <c r="C15" s="386" t="s">
        <v>31</v>
      </c>
      <c r="D15" s="386" t="s">
        <v>32</v>
      </c>
      <c r="E15" s="387">
        <v>2.06</v>
      </c>
      <c r="F15" s="387">
        <f>F14*E15</f>
        <v>78.28</v>
      </c>
      <c r="G15" s="388"/>
      <c r="H15" s="388">
        <f>F15*G15</f>
        <v>0</v>
      </c>
      <c r="I15" s="389"/>
      <c r="J15" s="389"/>
      <c r="K15" s="389"/>
      <c r="L15" s="389"/>
      <c r="M15" s="388">
        <f>H15</f>
        <v>0</v>
      </c>
    </row>
    <row r="16" spans="1:13" ht="31.5">
      <c r="A16" s="382">
        <v>3</v>
      </c>
      <c r="B16" s="382" t="s">
        <v>125</v>
      </c>
      <c r="C16" s="382" t="s">
        <v>169</v>
      </c>
      <c r="D16" s="382" t="s">
        <v>116</v>
      </c>
      <c r="E16" s="384"/>
      <c r="F16" s="384">
        <v>38</v>
      </c>
      <c r="G16" s="390"/>
      <c r="H16" s="382"/>
      <c r="I16" s="382"/>
      <c r="J16" s="382"/>
      <c r="K16" s="382"/>
      <c r="L16" s="382"/>
      <c r="M16" s="382"/>
    </row>
    <row r="17" spans="1:13" ht="15.75">
      <c r="A17" s="386"/>
      <c r="B17" s="386"/>
      <c r="C17" s="386" t="s">
        <v>31</v>
      </c>
      <c r="D17" s="386" t="s">
        <v>32</v>
      </c>
      <c r="E17" s="387">
        <v>0.64</v>
      </c>
      <c r="F17" s="387">
        <f>F16*E17</f>
        <v>24.32</v>
      </c>
      <c r="G17" s="388"/>
      <c r="H17" s="388">
        <f>F17*G17</f>
        <v>0</v>
      </c>
      <c r="I17" s="391"/>
      <c r="J17" s="391"/>
      <c r="K17" s="391"/>
      <c r="L17" s="391"/>
      <c r="M17" s="388">
        <f>H17</f>
        <v>0</v>
      </c>
    </row>
    <row r="18" spans="1:13" ht="31.5">
      <c r="A18" s="392">
        <v>4</v>
      </c>
      <c r="B18" s="464" t="s">
        <v>170</v>
      </c>
      <c r="C18" s="392" t="s">
        <v>171</v>
      </c>
      <c r="D18" s="392" t="s">
        <v>59</v>
      </c>
      <c r="E18" s="394"/>
      <c r="F18" s="395">
        <v>1475.25</v>
      </c>
      <c r="G18" s="392"/>
      <c r="H18" s="392"/>
      <c r="I18" s="392"/>
      <c r="J18" s="392"/>
      <c r="K18" s="395"/>
      <c r="L18" s="395">
        <f>F18*K18</f>
        <v>0</v>
      </c>
      <c r="M18" s="395">
        <f>L18</f>
        <v>0</v>
      </c>
    </row>
    <row r="19" spans="1:13" ht="31.5">
      <c r="A19" s="465">
        <v>5</v>
      </c>
      <c r="B19" s="466" t="s">
        <v>119</v>
      </c>
      <c r="C19" s="382" t="s">
        <v>172</v>
      </c>
      <c r="D19" s="465" t="s">
        <v>124</v>
      </c>
      <c r="E19" s="467"/>
      <c r="F19" s="468">
        <v>34</v>
      </c>
      <c r="G19" s="468"/>
      <c r="H19" s="469"/>
      <c r="I19" s="470"/>
      <c r="J19" s="469"/>
      <c r="K19" s="465"/>
      <c r="L19" s="465"/>
      <c r="M19" s="468"/>
    </row>
    <row r="20" spans="1:13" ht="15.75">
      <c r="A20" s="471"/>
      <c r="B20" s="471"/>
      <c r="C20" s="471" t="s">
        <v>31</v>
      </c>
      <c r="D20" s="465" t="s">
        <v>32</v>
      </c>
      <c r="E20" s="472">
        <v>1.8</v>
      </c>
      <c r="F20" s="472">
        <f>F19*E20</f>
        <v>61.2</v>
      </c>
      <c r="G20" s="472"/>
      <c r="H20" s="472">
        <f>F20*G20</f>
        <v>0</v>
      </c>
      <c r="I20" s="473"/>
      <c r="J20" s="471"/>
      <c r="K20" s="471"/>
      <c r="L20" s="471"/>
      <c r="M20" s="472">
        <f>H20</f>
        <v>0</v>
      </c>
    </row>
    <row r="21" spans="1:13" ht="15.75">
      <c r="A21" s="471"/>
      <c r="B21" s="471"/>
      <c r="C21" s="471" t="s">
        <v>97</v>
      </c>
      <c r="D21" s="471" t="s">
        <v>124</v>
      </c>
      <c r="E21" s="472">
        <v>1.1000000000000001</v>
      </c>
      <c r="F21" s="472">
        <f>F19*E21</f>
        <v>37.400000000000006</v>
      </c>
      <c r="G21" s="472"/>
      <c r="H21" s="474"/>
      <c r="I21" s="475"/>
      <c r="J21" s="474">
        <f>F21*I21</f>
        <v>0</v>
      </c>
      <c r="K21" s="472"/>
      <c r="L21" s="474"/>
      <c r="M21" s="472">
        <f>J21</f>
        <v>0</v>
      </c>
    </row>
    <row r="22" spans="1:13" ht="31.5">
      <c r="A22" s="382">
        <v>6</v>
      </c>
      <c r="B22" s="404" t="s">
        <v>173</v>
      </c>
      <c r="C22" s="382" t="s">
        <v>203</v>
      </c>
      <c r="D22" s="382" t="s">
        <v>36</v>
      </c>
      <c r="E22" s="384"/>
      <c r="F22" s="384">
        <v>335</v>
      </c>
      <c r="G22" s="432"/>
      <c r="H22" s="432"/>
      <c r="I22" s="390"/>
      <c r="J22" s="382"/>
      <c r="K22" s="432"/>
      <c r="L22" s="432"/>
      <c r="M22" s="390"/>
    </row>
    <row r="23" spans="1:13" ht="15.75">
      <c r="A23" s="386"/>
      <c r="B23" s="427"/>
      <c r="C23" s="386" t="s">
        <v>31</v>
      </c>
      <c r="D23" s="386" t="s">
        <v>32</v>
      </c>
      <c r="E23" s="387">
        <v>0.18099999999999999</v>
      </c>
      <c r="F23" s="387">
        <f>F22*E23</f>
        <v>60.634999999999998</v>
      </c>
      <c r="G23" s="388"/>
      <c r="H23" s="388">
        <f>F23*G23</f>
        <v>0</v>
      </c>
      <c r="I23" s="388"/>
      <c r="J23" s="388"/>
      <c r="K23" s="386"/>
      <c r="L23" s="386"/>
      <c r="M23" s="388">
        <f>H23</f>
        <v>0</v>
      </c>
    </row>
    <row r="24" spans="1:13" ht="15.75">
      <c r="A24" s="386"/>
      <c r="B24" s="386"/>
      <c r="C24" s="386" t="s">
        <v>33</v>
      </c>
      <c r="D24" s="386" t="s">
        <v>0</v>
      </c>
      <c r="E24" s="387">
        <v>9.2100000000000001E-2</v>
      </c>
      <c r="F24" s="387">
        <f>F22*E24</f>
        <v>30.8535</v>
      </c>
      <c r="G24" s="388"/>
      <c r="H24" s="388"/>
      <c r="I24" s="388"/>
      <c r="J24" s="388"/>
      <c r="K24" s="388"/>
      <c r="L24" s="388">
        <f>F24*K24</f>
        <v>0</v>
      </c>
      <c r="M24" s="388">
        <f>L24</f>
        <v>0</v>
      </c>
    </row>
    <row r="25" spans="1:13" ht="15.75">
      <c r="A25" s="383"/>
      <c r="B25" s="383"/>
      <c r="C25" s="382" t="s">
        <v>204</v>
      </c>
      <c r="D25" s="383" t="s">
        <v>36</v>
      </c>
      <c r="E25" s="409" t="s">
        <v>53</v>
      </c>
      <c r="F25" s="409">
        <v>56</v>
      </c>
      <c r="G25" s="410"/>
      <c r="H25" s="410"/>
      <c r="I25" s="410"/>
      <c r="J25" s="410">
        <f>F25*I25</f>
        <v>0</v>
      </c>
      <c r="K25" s="410"/>
      <c r="L25" s="410"/>
      <c r="M25" s="410">
        <f>J25</f>
        <v>0</v>
      </c>
    </row>
    <row r="26" spans="1:13" ht="15.75">
      <c r="A26" s="383"/>
      <c r="B26" s="383"/>
      <c r="C26" s="382" t="s">
        <v>174</v>
      </c>
      <c r="D26" s="383" t="s">
        <v>36</v>
      </c>
      <c r="E26" s="409" t="s">
        <v>53</v>
      </c>
      <c r="F26" s="409">
        <v>279</v>
      </c>
      <c r="G26" s="410"/>
      <c r="H26" s="410"/>
      <c r="I26" s="410"/>
      <c r="J26" s="410">
        <f>F26*I26</f>
        <v>0</v>
      </c>
      <c r="K26" s="410"/>
      <c r="L26" s="410"/>
      <c r="M26" s="410">
        <f>J26</f>
        <v>0</v>
      </c>
    </row>
    <row r="27" spans="1:13" ht="16.5">
      <c r="A27" s="386"/>
      <c r="B27" s="386"/>
      <c r="C27" s="386"/>
      <c r="D27" s="386" t="s">
        <v>0</v>
      </c>
      <c r="E27" s="463">
        <v>5.1599999999999997E-3</v>
      </c>
      <c r="F27" s="387">
        <f>F22*E27</f>
        <v>1.7285999999999999</v>
      </c>
      <c r="G27" s="411"/>
      <c r="H27" s="411"/>
      <c r="I27" s="388"/>
      <c r="J27" s="388">
        <f>F27*I27</f>
        <v>0</v>
      </c>
      <c r="K27" s="429"/>
      <c r="L27" s="429"/>
      <c r="M27" s="388">
        <f>J27</f>
        <v>0</v>
      </c>
    </row>
    <row r="28" spans="1:13" ht="31.5">
      <c r="A28" s="382">
        <v>7</v>
      </c>
      <c r="B28" s="404" t="s">
        <v>173</v>
      </c>
      <c r="C28" s="382" t="s">
        <v>176</v>
      </c>
      <c r="D28" s="382" t="s">
        <v>36</v>
      </c>
      <c r="E28" s="384"/>
      <c r="F28" s="384">
        <v>145</v>
      </c>
      <c r="G28" s="390"/>
      <c r="H28" s="407"/>
      <c r="I28" s="382"/>
      <c r="J28" s="382"/>
      <c r="K28" s="390"/>
      <c r="L28" s="407"/>
      <c r="M28" s="390"/>
    </row>
    <row r="29" spans="1:13" ht="15.75">
      <c r="A29" s="386"/>
      <c r="B29" s="427"/>
      <c r="C29" s="386" t="s">
        <v>31</v>
      </c>
      <c r="D29" s="386" t="s">
        <v>32</v>
      </c>
      <c r="E29" s="387">
        <v>0.18099999999999999</v>
      </c>
      <c r="F29" s="387">
        <f>F28*E29</f>
        <v>26.244999999999997</v>
      </c>
      <c r="G29" s="388"/>
      <c r="H29" s="388">
        <f>F29*G29</f>
        <v>0</v>
      </c>
      <c r="I29" s="388"/>
      <c r="J29" s="388"/>
      <c r="K29" s="388"/>
      <c r="L29" s="388"/>
      <c r="M29" s="388">
        <f>H29</f>
        <v>0</v>
      </c>
    </row>
    <row r="30" spans="1:13" ht="15.75">
      <c r="A30" s="386"/>
      <c r="B30" s="386"/>
      <c r="C30" s="386" t="s">
        <v>33</v>
      </c>
      <c r="D30" s="386" t="s">
        <v>0</v>
      </c>
      <c r="E30" s="387">
        <v>9.2100000000000001E-2</v>
      </c>
      <c r="F30" s="387">
        <f>F28*E30</f>
        <v>13.3545</v>
      </c>
      <c r="G30" s="388"/>
      <c r="H30" s="388"/>
      <c r="I30" s="388"/>
      <c r="J30" s="388"/>
      <c r="K30" s="388"/>
      <c r="L30" s="388">
        <f>F30*K30</f>
        <v>0</v>
      </c>
      <c r="M30" s="388">
        <f>L30</f>
        <v>0</v>
      </c>
    </row>
    <row r="31" spans="1:13" ht="15.75">
      <c r="A31" s="383"/>
      <c r="B31" s="383"/>
      <c r="C31" s="382" t="s">
        <v>177</v>
      </c>
      <c r="D31" s="382" t="s">
        <v>36</v>
      </c>
      <c r="E31" s="476" t="s">
        <v>53</v>
      </c>
      <c r="F31" s="409">
        <v>145</v>
      </c>
      <c r="G31" s="410"/>
      <c r="H31" s="410"/>
      <c r="I31" s="410"/>
      <c r="J31" s="410">
        <f>F31*I31</f>
        <v>0</v>
      </c>
      <c r="K31" s="410"/>
      <c r="L31" s="410"/>
      <c r="M31" s="410">
        <f>J31</f>
        <v>0</v>
      </c>
    </row>
    <row r="32" spans="1:13" ht="16.5">
      <c r="A32" s="386"/>
      <c r="B32" s="386"/>
      <c r="C32" s="386" t="s">
        <v>58</v>
      </c>
      <c r="D32" s="386" t="s">
        <v>0</v>
      </c>
      <c r="E32" s="463">
        <v>5.1599999999999997E-3</v>
      </c>
      <c r="F32" s="387">
        <f>F28*E32</f>
        <v>0.74819999999999998</v>
      </c>
      <c r="G32" s="411"/>
      <c r="H32" s="411"/>
      <c r="I32" s="388"/>
      <c r="J32" s="388">
        <f>F32*I32</f>
        <v>0</v>
      </c>
      <c r="K32" s="411"/>
      <c r="L32" s="411"/>
      <c r="M32" s="388">
        <f>J32</f>
        <v>0</v>
      </c>
    </row>
    <row r="33" spans="1:13" ht="31.5">
      <c r="A33" s="465">
        <v>8</v>
      </c>
      <c r="B33" s="466" t="s">
        <v>119</v>
      </c>
      <c r="C33" s="382" t="s">
        <v>178</v>
      </c>
      <c r="D33" s="465" t="s">
        <v>124</v>
      </c>
      <c r="E33" s="467"/>
      <c r="F33" s="468">
        <v>162</v>
      </c>
      <c r="G33" s="468"/>
      <c r="H33" s="469"/>
      <c r="I33" s="470"/>
      <c r="J33" s="469"/>
      <c r="K33" s="465"/>
      <c r="L33" s="465"/>
      <c r="M33" s="468"/>
    </row>
    <row r="34" spans="1:13" ht="15.75">
      <c r="A34" s="471"/>
      <c r="B34" s="471"/>
      <c r="C34" s="471" t="s">
        <v>31</v>
      </c>
      <c r="D34" s="465" t="s">
        <v>32</v>
      </c>
      <c r="E34" s="472">
        <v>1.8</v>
      </c>
      <c r="F34" s="472">
        <f>F33*E34</f>
        <v>291.60000000000002</v>
      </c>
      <c r="G34" s="472"/>
      <c r="H34" s="472">
        <f>F34*G34</f>
        <v>0</v>
      </c>
      <c r="I34" s="473"/>
      <c r="J34" s="471"/>
      <c r="K34" s="471"/>
      <c r="L34" s="471"/>
      <c r="M34" s="472">
        <f>H34</f>
        <v>0</v>
      </c>
    </row>
    <row r="35" spans="1:13" ht="15.75">
      <c r="A35" s="471"/>
      <c r="B35" s="471"/>
      <c r="C35" s="471" t="s">
        <v>97</v>
      </c>
      <c r="D35" s="471" t="s">
        <v>124</v>
      </c>
      <c r="E35" s="472">
        <v>1.1000000000000001</v>
      </c>
      <c r="F35" s="472">
        <f>F33*E35</f>
        <v>178.20000000000002</v>
      </c>
      <c r="G35" s="472"/>
      <c r="H35" s="474"/>
      <c r="I35" s="475"/>
      <c r="J35" s="472">
        <f>F35*I35</f>
        <v>0</v>
      </c>
      <c r="K35" s="472"/>
      <c r="L35" s="474"/>
      <c r="M35" s="472">
        <f>J35</f>
        <v>0</v>
      </c>
    </row>
    <row r="36" spans="1:13" ht="31.5">
      <c r="A36" s="382">
        <v>9</v>
      </c>
      <c r="B36" s="382" t="s">
        <v>179</v>
      </c>
      <c r="C36" s="382" t="s">
        <v>180</v>
      </c>
      <c r="D36" s="477" t="s">
        <v>181</v>
      </c>
      <c r="E36" s="384"/>
      <c r="F36" s="384">
        <v>1.62</v>
      </c>
      <c r="G36" s="184"/>
      <c r="H36" s="184"/>
      <c r="I36" s="184"/>
      <c r="J36" s="184"/>
      <c r="K36" s="184"/>
      <c r="L36" s="184"/>
      <c r="M36" s="184"/>
    </row>
    <row r="37" spans="1:13" ht="15.75">
      <c r="A37" s="386"/>
      <c r="B37" s="386"/>
      <c r="C37" s="386" t="s">
        <v>182</v>
      </c>
      <c r="D37" s="386" t="s">
        <v>32</v>
      </c>
      <c r="E37" s="388">
        <v>13.4</v>
      </c>
      <c r="F37" s="387">
        <f>F36*E37</f>
        <v>21.708000000000002</v>
      </c>
      <c r="G37" s="388"/>
      <c r="H37" s="388">
        <f>F37*G37</f>
        <v>0</v>
      </c>
      <c r="I37" s="82"/>
      <c r="J37" s="82"/>
      <c r="K37" s="82"/>
      <c r="L37" s="82"/>
      <c r="M37" s="388">
        <f>H37</f>
        <v>0</v>
      </c>
    </row>
    <row r="38" spans="1:13" ht="33.75">
      <c r="A38" s="478"/>
      <c r="B38" s="479" t="s">
        <v>183</v>
      </c>
      <c r="C38" s="480" t="s">
        <v>184</v>
      </c>
      <c r="D38" s="478" t="s">
        <v>55</v>
      </c>
      <c r="E38" s="481">
        <v>13</v>
      </c>
      <c r="F38" s="482">
        <f>F36*E38</f>
        <v>21.060000000000002</v>
      </c>
      <c r="G38" s="481"/>
      <c r="H38" s="481"/>
      <c r="I38" s="483"/>
      <c r="J38" s="483"/>
      <c r="K38" s="481"/>
      <c r="L38" s="481">
        <f>F38*K38</f>
        <v>0</v>
      </c>
      <c r="M38" s="481">
        <f>L38</f>
        <v>0</v>
      </c>
    </row>
    <row r="39" spans="1:13" ht="31.5">
      <c r="A39" s="382">
        <v>10</v>
      </c>
      <c r="B39" s="382" t="s">
        <v>185</v>
      </c>
      <c r="C39" s="382" t="s">
        <v>186</v>
      </c>
      <c r="D39" s="382" t="s">
        <v>116</v>
      </c>
      <c r="E39" s="384"/>
      <c r="F39" s="384">
        <v>76</v>
      </c>
      <c r="G39" s="484"/>
      <c r="H39" s="484"/>
      <c r="I39" s="484"/>
      <c r="J39" s="484"/>
      <c r="K39" s="484"/>
      <c r="L39" s="484"/>
      <c r="M39" s="484"/>
    </row>
    <row r="40" spans="1:13" ht="15.75">
      <c r="A40" s="386"/>
      <c r="B40" s="485"/>
      <c r="C40" s="386" t="s">
        <v>31</v>
      </c>
      <c r="D40" s="386" t="s">
        <v>32</v>
      </c>
      <c r="E40" s="387">
        <v>0.89</v>
      </c>
      <c r="F40" s="387">
        <f>F39*E40</f>
        <v>67.64</v>
      </c>
      <c r="G40" s="388"/>
      <c r="H40" s="388">
        <f>F40*G40</f>
        <v>0</v>
      </c>
      <c r="I40" s="389"/>
      <c r="J40" s="389"/>
      <c r="K40" s="389"/>
      <c r="L40" s="389"/>
      <c r="M40" s="388">
        <f>H40</f>
        <v>0</v>
      </c>
    </row>
    <row r="41" spans="1:13" ht="15.75">
      <c r="A41" s="386"/>
      <c r="B41" s="386"/>
      <c r="C41" s="386" t="s">
        <v>33</v>
      </c>
      <c r="D41" s="386" t="s">
        <v>0</v>
      </c>
      <c r="E41" s="387">
        <v>0.37</v>
      </c>
      <c r="F41" s="387">
        <f>F39*E41</f>
        <v>28.12</v>
      </c>
      <c r="G41" s="391"/>
      <c r="H41" s="389"/>
      <c r="I41" s="389"/>
      <c r="J41" s="389"/>
      <c r="K41" s="388"/>
      <c r="L41" s="388">
        <f>F41*K41</f>
        <v>0</v>
      </c>
      <c r="M41" s="388">
        <f>L41</f>
        <v>0</v>
      </c>
    </row>
    <row r="42" spans="1:13" ht="15.75">
      <c r="A42" s="386"/>
      <c r="B42" s="433"/>
      <c r="C42" s="386" t="s">
        <v>187</v>
      </c>
      <c r="D42" s="386" t="s">
        <v>116</v>
      </c>
      <c r="E42" s="387">
        <v>1.1499999999999999</v>
      </c>
      <c r="F42" s="387">
        <f>F39*E42</f>
        <v>87.399999999999991</v>
      </c>
      <c r="G42" s="391"/>
      <c r="H42" s="389"/>
      <c r="I42" s="388"/>
      <c r="J42" s="388">
        <f>F42*I42</f>
        <v>0</v>
      </c>
      <c r="K42" s="389"/>
      <c r="L42" s="389"/>
      <c r="M42" s="388">
        <f>J42</f>
        <v>0</v>
      </c>
    </row>
    <row r="43" spans="1:13" ht="15.75">
      <c r="A43" s="386"/>
      <c r="B43" s="386"/>
      <c r="C43" s="386" t="s">
        <v>118</v>
      </c>
      <c r="D43" s="386" t="s">
        <v>0</v>
      </c>
      <c r="E43" s="387">
        <v>0.02</v>
      </c>
      <c r="F43" s="387">
        <f>F39*E43</f>
        <v>1.52</v>
      </c>
      <c r="G43" s="391"/>
      <c r="H43" s="389"/>
      <c r="I43" s="388"/>
      <c r="J43" s="388">
        <f>F43*I43</f>
        <v>0</v>
      </c>
      <c r="K43" s="389"/>
      <c r="L43" s="389"/>
      <c r="M43" s="388">
        <f>J43</f>
        <v>0</v>
      </c>
    </row>
    <row r="44" spans="1:13" ht="31.5">
      <c r="A44" s="382">
        <v>11</v>
      </c>
      <c r="B44" s="382" t="s">
        <v>188</v>
      </c>
      <c r="C44" s="382" t="s">
        <v>189</v>
      </c>
      <c r="D44" s="382" t="s">
        <v>116</v>
      </c>
      <c r="E44" s="384"/>
      <c r="F44" s="384">
        <v>571</v>
      </c>
      <c r="G44" s="484"/>
      <c r="H44" s="484"/>
      <c r="I44" s="484"/>
      <c r="J44" s="484"/>
      <c r="K44" s="484"/>
      <c r="L44" s="484"/>
      <c r="M44" s="484"/>
    </row>
    <row r="45" spans="1:13" ht="15.75">
      <c r="A45" s="386"/>
      <c r="B45" s="485"/>
      <c r="C45" s="386" t="s">
        <v>31</v>
      </c>
      <c r="D45" s="386" t="s">
        <v>32</v>
      </c>
      <c r="E45" s="387">
        <v>0.89</v>
      </c>
      <c r="F45" s="387">
        <f>F44*E45</f>
        <v>508.19</v>
      </c>
      <c r="G45" s="388"/>
      <c r="H45" s="388">
        <f>F45*G45</f>
        <v>0</v>
      </c>
      <c r="I45" s="389"/>
      <c r="J45" s="389"/>
      <c r="K45" s="389"/>
      <c r="L45" s="389"/>
      <c r="M45" s="388">
        <f>H45</f>
        <v>0</v>
      </c>
    </row>
    <row r="46" spans="1:13" ht="15.75">
      <c r="A46" s="386"/>
      <c r="B46" s="386"/>
      <c r="C46" s="386" t="s">
        <v>33</v>
      </c>
      <c r="D46" s="386" t="s">
        <v>0</v>
      </c>
      <c r="E46" s="387">
        <v>0.37</v>
      </c>
      <c r="F46" s="387">
        <f>F44*E46</f>
        <v>211.27</v>
      </c>
      <c r="G46" s="391"/>
      <c r="H46" s="389"/>
      <c r="I46" s="389"/>
      <c r="J46" s="389"/>
      <c r="K46" s="388"/>
      <c r="L46" s="388">
        <f>F46*K46</f>
        <v>0</v>
      </c>
      <c r="M46" s="388">
        <f>L46</f>
        <v>0</v>
      </c>
    </row>
    <row r="47" spans="1:13" ht="15.75">
      <c r="A47" s="386"/>
      <c r="B47" s="433"/>
      <c r="C47" s="386" t="s">
        <v>190</v>
      </c>
      <c r="D47" s="386" t="s">
        <v>116</v>
      </c>
      <c r="E47" s="387">
        <v>1.1499999999999999</v>
      </c>
      <c r="F47" s="387">
        <f>F44*E47</f>
        <v>656.65</v>
      </c>
      <c r="G47" s="391"/>
      <c r="H47" s="389"/>
      <c r="I47" s="388"/>
      <c r="J47" s="388">
        <f>F47*I47</f>
        <v>0</v>
      </c>
      <c r="K47" s="389"/>
      <c r="L47" s="389"/>
      <c r="M47" s="388">
        <f>J47</f>
        <v>0</v>
      </c>
    </row>
    <row r="48" spans="1:13" ht="15.75">
      <c r="A48" s="386"/>
      <c r="B48" s="386"/>
      <c r="C48" s="386" t="s">
        <v>118</v>
      </c>
      <c r="D48" s="386" t="s">
        <v>0</v>
      </c>
      <c r="E48" s="387">
        <v>0.02</v>
      </c>
      <c r="F48" s="387">
        <f>F44*E48</f>
        <v>11.42</v>
      </c>
      <c r="G48" s="391"/>
      <c r="H48" s="389"/>
      <c r="I48" s="388"/>
      <c r="J48" s="388">
        <f>F48*I48</f>
        <v>0</v>
      </c>
      <c r="K48" s="389"/>
      <c r="L48" s="389"/>
      <c r="M48" s="388">
        <f>J48</f>
        <v>0</v>
      </c>
    </row>
    <row r="49" spans="1:13" ht="16.5">
      <c r="A49" s="382">
        <v>12</v>
      </c>
      <c r="B49" s="404" t="s">
        <v>191</v>
      </c>
      <c r="C49" s="382" t="s">
        <v>192</v>
      </c>
      <c r="D49" s="382" t="s">
        <v>124</v>
      </c>
      <c r="E49" s="384"/>
      <c r="F49" s="384">
        <v>11.21</v>
      </c>
      <c r="G49" s="432"/>
      <c r="H49" s="432"/>
      <c r="I49" s="390"/>
      <c r="J49" s="382"/>
      <c r="K49" s="432"/>
      <c r="L49" s="432"/>
      <c r="M49" s="390"/>
    </row>
    <row r="50" spans="1:13" ht="15.75">
      <c r="A50" s="386"/>
      <c r="B50" s="427"/>
      <c r="C50" s="386" t="s">
        <v>31</v>
      </c>
      <c r="D50" s="386" t="s">
        <v>32</v>
      </c>
      <c r="E50" s="387">
        <v>12.6</v>
      </c>
      <c r="F50" s="387">
        <f>F49*E50</f>
        <v>141.24600000000001</v>
      </c>
      <c r="G50" s="388"/>
      <c r="H50" s="388">
        <f>F50*G50</f>
        <v>0</v>
      </c>
      <c r="I50" s="388"/>
      <c r="J50" s="388"/>
      <c r="K50" s="386"/>
      <c r="L50" s="386"/>
      <c r="M50" s="388">
        <f>H50</f>
        <v>0</v>
      </c>
    </row>
    <row r="51" spans="1:13" ht="15.75">
      <c r="A51" s="386"/>
      <c r="B51" s="386"/>
      <c r="C51" s="386" t="s">
        <v>33</v>
      </c>
      <c r="D51" s="386" t="s">
        <v>0</v>
      </c>
      <c r="E51" s="387">
        <v>5.08</v>
      </c>
      <c r="F51" s="387">
        <f>F49*E51</f>
        <v>56.946800000000003</v>
      </c>
      <c r="G51" s="388"/>
      <c r="H51" s="388"/>
      <c r="I51" s="388"/>
      <c r="J51" s="388"/>
      <c r="K51" s="388"/>
      <c r="L51" s="388">
        <f>F51*K51</f>
        <v>0</v>
      </c>
      <c r="M51" s="388">
        <f>L51</f>
        <v>0</v>
      </c>
    </row>
    <row r="52" spans="1:13" ht="31.5">
      <c r="A52" s="383"/>
      <c r="B52" s="383"/>
      <c r="C52" s="392" t="s">
        <v>193</v>
      </c>
      <c r="D52" s="383" t="s">
        <v>34</v>
      </c>
      <c r="E52" s="476" t="s">
        <v>53</v>
      </c>
      <c r="F52" s="409">
        <v>19</v>
      </c>
      <c r="G52" s="410"/>
      <c r="H52" s="410"/>
      <c r="I52" s="410"/>
      <c r="J52" s="410">
        <f t="shared" ref="J52:J57" si="0">F52*I52</f>
        <v>0</v>
      </c>
      <c r="K52" s="410"/>
      <c r="L52" s="410"/>
      <c r="M52" s="410">
        <f t="shared" ref="M52:M57" si="1">J52</f>
        <v>0</v>
      </c>
    </row>
    <row r="53" spans="1:13" ht="15.75">
      <c r="A53" s="383"/>
      <c r="B53" s="383"/>
      <c r="C53" s="486" t="s">
        <v>194</v>
      </c>
      <c r="D53" s="383" t="s">
        <v>34</v>
      </c>
      <c r="E53" s="476" t="s">
        <v>53</v>
      </c>
      <c r="F53" s="409">
        <v>19</v>
      </c>
      <c r="G53" s="410"/>
      <c r="H53" s="410"/>
      <c r="I53" s="410"/>
      <c r="J53" s="410">
        <f t="shared" si="0"/>
        <v>0</v>
      </c>
      <c r="K53" s="410"/>
      <c r="L53" s="410"/>
      <c r="M53" s="410">
        <f t="shared" si="1"/>
        <v>0</v>
      </c>
    </row>
    <row r="54" spans="1:13" ht="15.75">
      <c r="A54" s="386"/>
      <c r="B54" s="386"/>
      <c r="C54" s="316" t="s">
        <v>147</v>
      </c>
      <c r="D54" s="316" t="s">
        <v>59</v>
      </c>
      <c r="E54" s="387">
        <v>1.6E-2</v>
      </c>
      <c r="F54" s="387">
        <f>F51*E54</f>
        <v>0.91114880000000009</v>
      </c>
      <c r="G54" s="388"/>
      <c r="H54" s="388"/>
      <c r="I54" s="388"/>
      <c r="J54" s="388">
        <f t="shared" si="0"/>
        <v>0</v>
      </c>
      <c r="K54" s="388"/>
      <c r="L54" s="388"/>
      <c r="M54" s="388">
        <f t="shared" si="1"/>
        <v>0</v>
      </c>
    </row>
    <row r="55" spans="1:13" ht="15.75">
      <c r="A55" s="386"/>
      <c r="B55" s="386"/>
      <c r="C55" s="316" t="s">
        <v>195</v>
      </c>
      <c r="D55" s="316" t="s">
        <v>116</v>
      </c>
      <c r="E55" s="387">
        <v>0.41299999999999998</v>
      </c>
      <c r="F55" s="387">
        <f>F52*E55</f>
        <v>7.8469999999999995</v>
      </c>
      <c r="G55" s="388"/>
      <c r="H55" s="388"/>
      <c r="I55" s="388"/>
      <c r="J55" s="388">
        <f t="shared" si="0"/>
        <v>0</v>
      </c>
      <c r="K55" s="388"/>
      <c r="L55" s="388"/>
      <c r="M55" s="388">
        <f t="shared" si="1"/>
        <v>0</v>
      </c>
    </row>
    <row r="56" spans="1:13" ht="25.5">
      <c r="A56" s="383"/>
      <c r="B56" s="383"/>
      <c r="C56" s="392" t="s">
        <v>196</v>
      </c>
      <c r="D56" s="392" t="s">
        <v>34</v>
      </c>
      <c r="E56" s="487" t="s">
        <v>53</v>
      </c>
      <c r="F56" s="409">
        <v>19</v>
      </c>
      <c r="G56" s="410"/>
      <c r="H56" s="410"/>
      <c r="I56" s="410"/>
      <c r="J56" s="410">
        <f t="shared" si="0"/>
        <v>0</v>
      </c>
      <c r="K56" s="410"/>
      <c r="L56" s="410"/>
      <c r="M56" s="410">
        <f t="shared" si="1"/>
        <v>0</v>
      </c>
    </row>
    <row r="57" spans="1:13" ht="16.5">
      <c r="A57" s="386"/>
      <c r="B57" s="386"/>
      <c r="C57" s="386" t="s">
        <v>58</v>
      </c>
      <c r="D57" s="386" t="s">
        <v>0</v>
      </c>
      <c r="E57" s="488">
        <v>7.01</v>
      </c>
      <c r="F57" s="387">
        <f>F49*E57</f>
        <v>78.582099999999997</v>
      </c>
      <c r="G57" s="411"/>
      <c r="H57" s="411"/>
      <c r="I57" s="388"/>
      <c r="J57" s="388">
        <f t="shared" si="0"/>
        <v>0</v>
      </c>
      <c r="K57" s="429"/>
      <c r="L57" s="429"/>
      <c r="M57" s="388">
        <f t="shared" si="1"/>
        <v>0</v>
      </c>
    </row>
    <row r="58" spans="1:13" ht="16.5">
      <c r="A58" s="382">
        <v>14</v>
      </c>
      <c r="B58" s="404" t="s">
        <v>191</v>
      </c>
      <c r="C58" s="382" t="s">
        <v>192</v>
      </c>
      <c r="D58" s="382" t="s">
        <v>124</v>
      </c>
      <c r="E58" s="384"/>
      <c r="F58" s="384">
        <v>11.56</v>
      </c>
      <c r="G58" s="432"/>
      <c r="H58" s="432"/>
      <c r="I58" s="390"/>
      <c r="J58" s="382"/>
      <c r="K58" s="432"/>
      <c r="L58" s="432"/>
      <c r="M58" s="390"/>
    </row>
    <row r="59" spans="1:13" ht="15.75">
      <c r="A59" s="386"/>
      <c r="B59" s="427"/>
      <c r="C59" s="386" t="s">
        <v>31</v>
      </c>
      <c r="D59" s="386" t="s">
        <v>32</v>
      </c>
      <c r="E59" s="387">
        <v>12.6</v>
      </c>
      <c r="F59" s="387">
        <f>F58*E59</f>
        <v>145.65600000000001</v>
      </c>
      <c r="G59" s="388"/>
      <c r="H59" s="388">
        <f>F59*G59</f>
        <v>0</v>
      </c>
      <c r="I59" s="388"/>
      <c r="J59" s="388"/>
      <c r="K59" s="386"/>
      <c r="L59" s="386"/>
      <c r="M59" s="388">
        <f>H59</f>
        <v>0</v>
      </c>
    </row>
    <row r="60" spans="1:13" ht="15.75">
      <c r="A60" s="386"/>
      <c r="B60" s="386"/>
      <c r="C60" s="386" t="s">
        <v>33</v>
      </c>
      <c r="D60" s="386" t="s">
        <v>0</v>
      </c>
      <c r="E60" s="387">
        <v>5.08</v>
      </c>
      <c r="F60" s="387">
        <f>F58*E60</f>
        <v>58.724800000000002</v>
      </c>
      <c r="G60" s="388"/>
      <c r="H60" s="388"/>
      <c r="I60" s="388"/>
      <c r="J60" s="388"/>
      <c r="K60" s="388"/>
      <c r="L60" s="388">
        <f>F60*K60</f>
        <v>0</v>
      </c>
      <c r="M60" s="388">
        <f>L60</f>
        <v>0</v>
      </c>
    </row>
    <row r="61" spans="1:13" ht="31.5">
      <c r="A61" s="383"/>
      <c r="B61" s="383"/>
      <c r="C61" s="392" t="s">
        <v>197</v>
      </c>
      <c r="D61" s="383" t="s">
        <v>34</v>
      </c>
      <c r="E61" s="476" t="s">
        <v>53</v>
      </c>
      <c r="F61" s="409">
        <v>17</v>
      </c>
      <c r="G61" s="410"/>
      <c r="H61" s="410"/>
      <c r="I61" s="410"/>
      <c r="J61" s="410">
        <f t="shared" ref="J61:J66" si="2">F61*I61</f>
        <v>0</v>
      </c>
      <c r="K61" s="410"/>
      <c r="L61" s="410"/>
      <c r="M61" s="410">
        <f t="shared" ref="M61:M66" si="3">J61</f>
        <v>0</v>
      </c>
    </row>
    <row r="62" spans="1:13" ht="15.75">
      <c r="A62" s="383"/>
      <c r="B62" s="383"/>
      <c r="C62" s="486" t="s">
        <v>194</v>
      </c>
      <c r="D62" s="383" t="s">
        <v>34</v>
      </c>
      <c r="E62" s="476" t="s">
        <v>53</v>
      </c>
      <c r="F62" s="409">
        <v>17</v>
      </c>
      <c r="G62" s="410"/>
      <c r="H62" s="410"/>
      <c r="I62" s="410"/>
      <c r="J62" s="410">
        <f t="shared" si="2"/>
        <v>0</v>
      </c>
      <c r="K62" s="410"/>
      <c r="L62" s="410"/>
      <c r="M62" s="410">
        <f t="shared" si="3"/>
        <v>0</v>
      </c>
    </row>
    <row r="63" spans="1:13" ht="15.75">
      <c r="A63" s="386"/>
      <c r="B63" s="386"/>
      <c r="C63" s="316" t="s">
        <v>147</v>
      </c>
      <c r="D63" s="316" t="s">
        <v>59</v>
      </c>
      <c r="E63" s="387">
        <v>1.6E-2</v>
      </c>
      <c r="F63" s="387">
        <f>F60*E63</f>
        <v>0.93959680000000001</v>
      </c>
      <c r="G63" s="388"/>
      <c r="H63" s="388"/>
      <c r="I63" s="388"/>
      <c r="J63" s="388">
        <f t="shared" si="2"/>
        <v>0</v>
      </c>
      <c r="K63" s="388"/>
      <c r="L63" s="388"/>
      <c r="M63" s="388">
        <f t="shared" si="3"/>
        <v>0</v>
      </c>
    </row>
    <row r="64" spans="1:13" ht="15.75">
      <c r="A64" s="386"/>
      <c r="B64" s="386"/>
      <c r="C64" s="316" t="s">
        <v>195</v>
      </c>
      <c r="D64" s="316" t="s">
        <v>116</v>
      </c>
      <c r="E64" s="387">
        <v>0.41299999999999998</v>
      </c>
      <c r="F64" s="387">
        <f>F61*E64</f>
        <v>7.0209999999999999</v>
      </c>
      <c r="G64" s="388"/>
      <c r="H64" s="388"/>
      <c r="I64" s="388"/>
      <c r="J64" s="388">
        <f t="shared" si="2"/>
        <v>0</v>
      </c>
      <c r="K64" s="388"/>
      <c r="L64" s="388"/>
      <c r="M64" s="388">
        <f t="shared" si="3"/>
        <v>0</v>
      </c>
    </row>
    <row r="65" spans="1:13" ht="25.5">
      <c r="A65" s="383"/>
      <c r="B65" s="383"/>
      <c r="C65" s="392" t="s">
        <v>196</v>
      </c>
      <c r="D65" s="392" t="s">
        <v>34</v>
      </c>
      <c r="E65" s="487" t="s">
        <v>53</v>
      </c>
      <c r="F65" s="409">
        <v>17</v>
      </c>
      <c r="G65" s="410"/>
      <c r="H65" s="410"/>
      <c r="I65" s="410"/>
      <c r="J65" s="410">
        <f t="shared" si="2"/>
        <v>0</v>
      </c>
      <c r="K65" s="410"/>
      <c r="L65" s="410"/>
      <c r="M65" s="410">
        <f t="shared" si="3"/>
        <v>0</v>
      </c>
    </row>
    <row r="66" spans="1:13" ht="16.5">
      <c r="A66" s="386"/>
      <c r="B66" s="386"/>
      <c r="C66" s="386" t="s">
        <v>58</v>
      </c>
      <c r="D66" s="386" t="s">
        <v>0</v>
      </c>
      <c r="E66" s="488">
        <v>7.01</v>
      </c>
      <c r="F66" s="387">
        <f>F58*E66</f>
        <v>81.035600000000002</v>
      </c>
      <c r="G66" s="411"/>
      <c r="H66" s="411"/>
      <c r="I66" s="388"/>
      <c r="J66" s="388">
        <f t="shared" si="2"/>
        <v>0</v>
      </c>
      <c r="K66" s="429"/>
      <c r="L66" s="429"/>
      <c r="M66" s="388">
        <f t="shared" si="3"/>
        <v>0</v>
      </c>
    </row>
    <row r="67" spans="1:13" ht="15.75">
      <c r="A67" s="386">
        <v>15</v>
      </c>
      <c r="B67" s="427" t="s">
        <v>198</v>
      </c>
      <c r="C67" s="386" t="s">
        <v>160</v>
      </c>
      <c r="D67" s="386" t="s">
        <v>161</v>
      </c>
      <c r="E67" s="387"/>
      <c r="F67" s="387">
        <v>1</v>
      </c>
      <c r="G67" s="388"/>
      <c r="H67" s="428"/>
      <c r="I67" s="388"/>
      <c r="J67" s="428"/>
      <c r="K67" s="388"/>
      <c r="L67" s="428"/>
      <c r="M67" s="388"/>
    </row>
    <row r="68" spans="1:13" ht="16.5">
      <c r="A68" s="386"/>
      <c r="B68" s="429"/>
      <c r="C68" s="386" t="s">
        <v>31</v>
      </c>
      <c r="D68" s="386" t="s">
        <v>32</v>
      </c>
      <c r="E68" s="387">
        <v>16.8</v>
      </c>
      <c r="F68" s="387">
        <f>F67*E68</f>
        <v>16.8</v>
      </c>
      <c r="G68" s="388"/>
      <c r="H68" s="388">
        <f>F68*G68</f>
        <v>0</v>
      </c>
      <c r="I68" s="388"/>
      <c r="J68" s="388"/>
      <c r="K68" s="388"/>
      <c r="L68" s="388"/>
      <c r="M68" s="388">
        <f>H68</f>
        <v>0</v>
      </c>
    </row>
    <row r="69" spans="1:13" ht="15.75">
      <c r="A69" s="386"/>
      <c r="B69" s="386"/>
      <c r="C69" s="386" t="s">
        <v>199</v>
      </c>
      <c r="D69" s="386" t="s">
        <v>116</v>
      </c>
      <c r="E69" s="387">
        <v>0.05</v>
      </c>
      <c r="F69" s="387">
        <f>F67*E69</f>
        <v>0.05</v>
      </c>
      <c r="G69" s="388"/>
      <c r="H69" s="388"/>
      <c r="I69" s="388"/>
      <c r="J69" s="388">
        <f>F69*I69</f>
        <v>0</v>
      </c>
      <c r="K69" s="388"/>
      <c r="L69" s="388"/>
      <c r="M69" s="388">
        <f>J69</f>
        <v>0</v>
      </c>
    </row>
    <row r="70" spans="1:13" ht="15.75">
      <c r="A70" s="386"/>
      <c r="B70" s="386"/>
      <c r="C70" s="386" t="s">
        <v>97</v>
      </c>
      <c r="D70" s="386" t="s">
        <v>116</v>
      </c>
      <c r="E70" s="387">
        <v>0.2</v>
      </c>
      <c r="F70" s="387">
        <f>F67*E70</f>
        <v>0.2</v>
      </c>
      <c r="G70" s="388"/>
      <c r="H70" s="388"/>
      <c r="I70" s="388"/>
      <c r="J70" s="388">
        <f>F70*I70</f>
        <v>0</v>
      </c>
      <c r="K70" s="388"/>
      <c r="L70" s="388"/>
      <c r="M70" s="388">
        <f>J70</f>
        <v>0</v>
      </c>
    </row>
    <row r="71" spans="1:13" ht="16.5">
      <c r="A71" s="386"/>
      <c r="B71" s="386"/>
      <c r="C71" s="386" t="s">
        <v>58</v>
      </c>
      <c r="D71" s="386" t="s">
        <v>0</v>
      </c>
      <c r="E71" s="387">
        <v>1.07</v>
      </c>
      <c r="F71" s="387">
        <f>F67*E71</f>
        <v>1.07</v>
      </c>
      <c r="G71" s="411"/>
      <c r="H71" s="411"/>
      <c r="I71" s="388"/>
      <c r="J71" s="388">
        <f>F71*I71</f>
        <v>0</v>
      </c>
      <c r="K71" s="411"/>
      <c r="L71" s="411"/>
      <c r="M71" s="388">
        <f>J71</f>
        <v>0</v>
      </c>
    </row>
    <row r="72" spans="1:13" ht="15.75">
      <c r="A72" s="31"/>
      <c r="B72" s="31"/>
      <c r="C72" s="31" t="s">
        <v>8</v>
      </c>
      <c r="D72" s="31"/>
      <c r="E72" s="31"/>
      <c r="F72" s="31"/>
      <c r="G72" s="31"/>
      <c r="H72" s="489">
        <f>SUM(H11:H71)</f>
        <v>0</v>
      </c>
      <c r="I72" s="489"/>
      <c r="J72" s="489">
        <f>SUM(J11:J71)</f>
        <v>0</v>
      </c>
      <c r="K72" s="489"/>
      <c r="L72" s="489">
        <f>SUM(L11:L71)</f>
        <v>0</v>
      </c>
      <c r="M72" s="489">
        <f>SUM(M11:M71)</f>
        <v>0</v>
      </c>
    </row>
    <row r="73" spans="1:13" ht="15.75">
      <c r="A73" s="31"/>
      <c r="B73" s="31"/>
      <c r="C73" s="31" t="s">
        <v>56</v>
      </c>
      <c r="D73" s="33">
        <v>0.1</v>
      </c>
      <c r="E73" s="34"/>
      <c r="F73" s="34"/>
      <c r="G73" s="35"/>
      <c r="H73" s="489">
        <f>H72*D73</f>
        <v>0</v>
      </c>
      <c r="I73" s="489"/>
      <c r="J73" s="489">
        <f>J72*D73</f>
        <v>0</v>
      </c>
      <c r="K73" s="489"/>
      <c r="L73" s="489">
        <f>L72*D73</f>
        <v>0</v>
      </c>
      <c r="M73" s="489">
        <f>SUM(H73:L73)</f>
        <v>0</v>
      </c>
    </row>
    <row r="74" spans="1:13" ht="15.75">
      <c r="A74" s="31"/>
      <c r="B74" s="31"/>
      <c r="C74" s="31" t="s">
        <v>8</v>
      </c>
      <c r="D74" s="31"/>
      <c r="E74" s="31"/>
      <c r="F74" s="31"/>
      <c r="G74" s="31"/>
      <c r="H74" s="489">
        <f>H73+H72</f>
        <v>0</v>
      </c>
      <c r="I74" s="489"/>
      <c r="J74" s="489">
        <f>J73+J72</f>
        <v>0</v>
      </c>
      <c r="K74" s="489"/>
      <c r="L74" s="489">
        <f>L73+L72</f>
        <v>0</v>
      </c>
      <c r="M74" s="489">
        <f>SUM(H74:L74)</f>
        <v>0</v>
      </c>
    </row>
    <row r="75" spans="1:13" ht="15.75">
      <c r="A75" s="31"/>
      <c r="B75" s="31"/>
      <c r="C75" s="31" t="s">
        <v>38</v>
      </c>
      <c r="D75" s="33">
        <v>0.08</v>
      </c>
      <c r="E75" s="34"/>
      <c r="F75" s="34"/>
      <c r="G75" s="35"/>
      <c r="H75" s="489">
        <f>H74*D75</f>
        <v>0</v>
      </c>
      <c r="I75" s="489"/>
      <c r="J75" s="489">
        <f>J74*D75</f>
        <v>0</v>
      </c>
      <c r="K75" s="489"/>
      <c r="L75" s="489">
        <f>L74*D75</f>
        <v>0</v>
      </c>
      <c r="M75" s="489">
        <f>SUM(H75:L75)</f>
        <v>0</v>
      </c>
    </row>
    <row r="76" spans="1:13" ht="15.75">
      <c r="A76" s="31"/>
      <c r="B76" s="31"/>
      <c r="C76" s="31" t="s">
        <v>8</v>
      </c>
      <c r="D76" s="31"/>
      <c r="E76" s="31"/>
      <c r="F76" s="31"/>
      <c r="G76" s="31"/>
      <c r="H76" s="489">
        <f>H74+H75</f>
        <v>0</v>
      </c>
      <c r="I76" s="489"/>
      <c r="J76" s="489">
        <f>J74+J75</f>
        <v>0</v>
      </c>
      <c r="K76" s="489"/>
      <c r="L76" s="489">
        <f>L74+L75</f>
        <v>0</v>
      </c>
      <c r="M76" s="492">
        <f>SUM(H76:L76)</f>
        <v>0</v>
      </c>
    </row>
    <row r="77" spans="1:13" ht="16.5">
      <c r="A77" s="119"/>
      <c r="B77" s="64"/>
      <c r="C77" s="119"/>
      <c r="D77" s="120"/>
      <c r="E77" s="120"/>
      <c r="F77" s="64"/>
      <c r="G77" s="64"/>
      <c r="H77" s="121"/>
      <c r="I77" s="434"/>
      <c r="J77" s="434"/>
      <c r="K77" s="434"/>
      <c r="L77" s="434"/>
      <c r="M77" s="434"/>
    </row>
    <row r="78" spans="1:13" ht="16.5">
      <c r="A78" s="776"/>
      <c r="B78" s="65"/>
      <c r="C78" s="65"/>
      <c r="D78" s="65"/>
      <c r="E78" s="65"/>
      <c r="F78" s="65"/>
      <c r="G78" s="65"/>
      <c r="H78" s="65"/>
    </row>
    <row r="79" spans="1:13" ht="16.5">
      <c r="A79" s="776"/>
      <c r="B79" s="65"/>
      <c r="C79" s="65"/>
      <c r="D79" s="65"/>
      <c r="E79" s="65"/>
      <c r="F79" s="65"/>
      <c r="G79" s="65"/>
      <c r="H79" s="65"/>
    </row>
    <row r="80" spans="1:13" ht="16.5">
      <c r="A80" s="776"/>
      <c r="B80" s="65"/>
      <c r="C80" s="65"/>
      <c r="D80" s="65"/>
      <c r="E80" s="65"/>
      <c r="F80" s="65"/>
      <c r="G80" s="65"/>
      <c r="H80" s="65"/>
    </row>
  </sheetData>
  <mergeCells count="2">
    <mergeCell ref="C2:K2"/>
    <mergeCell ref="C3:K3"/>
  </mergeCells>
  <pageMargins left="1.7322834645669292" right="0.23622047244094491" top="0.74803149606299213" bottom="0.74803149606299213" header="0.31496062992125984" footer="0.31496062992125984"/>
  <pageSetup scale="62" orientation="landscape" r:id="rId1"/>
  <headerFooter>
    <oddFooter>Page &amp;P of &amp;N</oddFooter>
  </headerFooter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7"/>
  <sheetViews>
    <sheetView view="pageBreakPreview" topLeftCell="A82" zoomScale="90" zoomScaleNormal="100" zoomScaleSheetLayoutView="90" workbookViewId="0">
      <selection activeCell="K11" sqref="K11:K108"/>
    </sheetView>
  </sheetViews>
  <sheetFormatPr defaultRowHeight="15"/>
  <cols>
    <col min="1" max="1" width="6.42578125" customWidth="1"/>
    <col min="3" max="3" width="45.7109375" customWidth="1"/>
    <col min="6" max="7" width="12.85546875" customWidth="1"/>
    <col min="8" max="8" width="17.7109375" customWidth="1"/>
    <col min="10" max="10" width="14.28515625" customWidth="1"/>
    <col min="11" max="11" width="11.5703125" customWidth="1"/>
    <col min="12" max="12" width="13.85546875" customWidth="1"/>
    <col min="13" max="13" width="17" customWidth="1"/>
  </cols>
  <sheetData>
    <row r="1" spans="1:13" ht="16.5">
      <c r="A1" s="499"/>
      <c r="B1" s="499"/>
      <c r="C1" s="499"/>
      <c r="D1" s="499"/>
      <c r="E1" s="499"/>
      <c r="F1" s="499"/>
      <c r="G1" s="499"/>
      <c r="H1" s="499"/>
      <c r="I1" s="500"/>
      <c r="J1" s="500"/>
      <c r="K1" s="500"/>
      <c r="L1" s="500"/>
      <c r="M1" s="500"/>
    </row>
    <row r="2" spans="1:13" ht="21">
      <c r="A2" s="499"/>
      <c r="B2" s="499"/>
      <c r="C2" s="823" t="s">
        <v>225</v>
      </c>
      <c r="D2" s="823"/>
      <c r="E2" s="823"/>
      <c r="F2" s="823"/>
      <c r="G2" s="823"/>
      <c r="H2" s="823"/>
      <c r="I2" s="823"/>
      <c r="J2" s="823"/>
      <c r="K2" s="823"/>
      <c r="L2" s="823"/>
      <c r="M2" s="500"/>
    </row>
    <row r="3" spans="1:13" ht="16.5">
      <c r="A3" s="499"/>
      <c r="B3" s="499"/>
      <c r="C3" s="824" t="s">
        <v>226</v>
      </c>
      <c r="D3" s="824"/>
      <c r="E3" s="824"/>
      <c r="F3" s="824"/>
      <c r="G3" s="824"/>
      <c r="H3" s="824"/>
      <c r="I3" s="824"/>
      <c r="J3" s="824"/>
      <c r="K3" s="824"/>
      <c r="L3" s="824"/>
      <c r="M3" s="500"/>
    </row>
    <row r="4" spans="1:13" ht="16.5">
      <c r="A4" s="500"/>
      <c r="B4" s="500"/>
      <c r="C4" s="500"/>
      <c r="D4" s="501"/>
      <c r="E4" s="501"/>
      <c r="F4" s="501"/>
      <c r="G4" s="501"/>
      <c r="H4" s="500"/>
      <c r="I4" s="500"/>
      <c r="J4" s="500"/>
      <c r="K4" s="500"/>
      <c r="L4" s="500"/>
      <c r="M4" s="500"/>
    </row>
    <row r="5" spans="1:13" ht="15.75">
      <c r="A5" s="502"/>
      <c r="B5" s="825" t="s">
        <v>10</v>
      </c>
      <c r="C5" s="503"/>
      <c r="D5" s="504"/>
      <c r="E5" s="505" t="s">
        <v>1</v>
      </c>
      <c r="F5" s="506"/>
      <c r="G5" s="828" t="s">
        <v>3</v>
      </c>
      <c r="H5" s="829"/>
      <c r="I5" s="828" t="s">
        <v>227</v>
      </c>
      <c r="J5" s="829"/>
      <c r="K5" s="828" t="s">
        <v>228</v>
      </c>
      <c r="L5" s="829"/>
      <c r="M5" s="507"/>
    </row>
    <row r="6" spans="1:13" ht="15.75">
      <c r="A6" s="508"/>
      <c r="B6" s="826"/>
      <c r="C6" s="505" t="s">
        <v>5</v>
      </c>
      <c r="D6" s="509"/>
      <c r="E6" s="510" t="s">
        <v>6</v>
      </c>
      <c r="F6" s="511"/>
      <c r="G6" s="830"/>
      <c r="H6" s="831"/>
      <c r="I6" s="830"/>
      <c r="J6" s="831"/>
      <c r="K6" s="830"/>
      <c r="L6" s="831"/>
      <c r="M6" s="512" t="s">
        <v>8</v>
      </c>
    </row>
    <row r="7" spans="1:13" ht="15.75">
      <c r="A7" s="513" t="s">
        <v>9</v>
      </c>
      <c r="B7" s="826"/>
      <c r="C7" s="514" t="s">
        <v>11</v>
      </c>
      <c r="D7" s="832" t="s">
        <v>12</v>
      </c>
      <c r="E7" s="825" t="s">
        <v>13</v>
      </c>
      <c r="F7" s="832" t="s">
        <v>14</v>
      </c>
      <c r="G7" s="512" t="s">
        <v>15</v>
      </c>
      <c r="H7" s="832" t="s">
        <v>14</v>
      </c>
      <c r="I7" s="512" t="s">
        <v>15</v>
      </c>
      <c r="J7" s="832" t="s">
        <v>14</v>
      </c>
      <c r="K7" s="512" t="s">
        <v>15</v>
      </c>
      <c r="L7" s="832" t="s">
        <v>14</v>
      </c>
      <c r="M7" s="512"/>
    </row>
    <row r="8" spans="1:13" ht="15.75">
      <c r="A8" s="515"/>
      <c r="B8" s="827"/>
      <c r="C8" s="516"/>
      <c r="D8" s="833"/>
      <c r="E8" s="827"/>
      <c r="F8" s="833"/>
      <c r="G8" s="517" t="s">
        <v>16</v>
      </c>
      <c r="H8" s="833"/>
      <c r="I8" s="517" t="s">
        <v>16</v>
      </c>
      <c r="J8" s="833"/>
      <c r="K8" s="517" t="s">
        <v>16</v>
      </c>
      <c r="L8" s="833"/>
      <c r="M8" s="517"/>
    </row>
    <row r="9" spans="1:13">
      <c r="A9" s="518" t="s">
        <v>17</v>
      </c>
      <c r="B9" s="25" t="s">
        <v>18</v>
      </c>
      <c r="C9" s="519" t="s">
        <v>19</v>
      </c>
      <c r="D9" s="518" t="s">
        <v>20</v>
      </c>
      <c r="E9" s="25" t="s">
        <v>21</v>
      </c>
      <c r="F9" s="520" t="s">
        <v>22</v>
      </c>
      <c r="G9" s="519" t="s">
        <v>23</v>
      </c>
      <c r="H9" s="518" t="s">
        <v>24</v>
      </c>
      <c r="I9" s="25" t="s">
        <v>25</v>
      </c>
      <c r="J9" s="519" t="s">
        <v>26</v>
      </c>
      <c r="K9" s="25" t="s">
        <v>27</v>
      </c>
      <c r="L9" s="518" t="s">
        <v>28</v>
      </c>
      <c r="M9" s="25" t="s">
        <v>29</v>
      </c>
    </row>
    <row r="10" spans="1:13" ht="15.75">
      <c r="A10" s="140"/>
      <c r="B10" s="814" t="s">
        <v>229</v>
      </c>
      <c r="C10" s="815"/>
      <c r="D10" s="815"/>
      <c r="E10" s="816"/>
      <c r="F10" s="521"/>
      <c r="G10" s="522"/>
      <c r="H10" s="523"/>
      <c r="I10" s="524"/>
      <c r="J10" s="525"/>
      <c r="K10" s="140"/>
      <c r="L10" s="526"/>
      <c r="M10" s="524"/>
    </row>
    <row r="11" spans="1:13" ht="33">
      <c r="A11" s="817">
        <v>1</v>
      </c>
      <c r="B11" s="840" t="s">
        <v>230</v>
      </c>
      <c r="C11" s="527" t="s">
        <v>231</v>
      </c>
      <c r="D11" s="528" t="s">
        <v>232</v>
      </c>
      <c r="E11" s="529"/>
      <c r="F11" s="530">
        <v>467.8</v>
      </c>
      <c r="G11" s="531"/>
      <c r="H11" s="532"/>
      <c r="I11" s="533"/>
      <c r="J11" s="534"/>
      <c r="K11" s="535"/>
      <c r="L11" s="536"/>
      <c r="M11" s="533"/>
    </row>
    <row r="12" spans="1:13" ht="15.75">
      <c r="A12" s="818"/>
      <c r="B12" s="840"/>
      <c r="C12" s="537" t="s">
        <v>233</v>
      </c>
      <c r="D12" s="538" t="s">
        <v>32</v>
      </c>
      <c r="E12" s="539">
        <v>1.32E-2</v>
      </c>
      <c r="F12" s="540">
        <f>E12*F11</f>
        <v>6.1749600000000004</v>
      </c>
      <c r="G12" s="541"/>
      <c r="H12" s="541"/>
      <c r="I12" s="541"/>
      <c r="J12" s="541">
        <f>F12*I12</f>
        <v>0</v>
      </c>
      <c r="K12" s="541"/>
      <c r="L12" s="541"/>
      <c r="M12" s="541">
        <f>H12+J12+L12</f>
        <v>0</v>
      </c>
    </row>
    <row r="13" spans="1:13" ht="15.75">
      <c r="A13" s="818"/>
      <c r="B13" s="840"/>
      <c r="C13" s="542" t="s">
        <v>234</v>
      </c>
      <c r="D13" s="543" t="s">
        <v>55</v>
      </c>
      <c r="E13" s="544">
        <v>2.9499999999999998E-2</v>
      </c>
      <c r="F13" s="545">
        <f>E13*F11</f>
        <v>13.8001</v>
      </c>
      <c r="G13" s="545"/>
      <c r="H13" s="546"/>
      <c r="I13" s="545"/>
      <c r="J13" s="546"/>
      <c r="K13" s="546"/>
      <c r="L13" s="545">
        <f>F13*K13</f>
        <v>0</v>
      </c>
      <c r="M13" s="545">
        <f>L13</f>
        <v>0</v>
      </c>
    </row>
    <row r="14" spans="1:13" ht="15.75">
      <c r="A14" s="819"/>
      <c r="B14" s="809"/>
      <c r="C14" s="542" t="s">
        <v>235</v>
      </c>
      <c r="D14" s="543" t="s">
        <v>0</v>
      </c>
      <c r="E14" s="544">
        <v>2.0999999999999999E-3</v>
      </c>
      <c r="F14" s="545">
        <f>E14*F11</f>
        <v>0.98237999999999992</v>
      </c>
      <c r="G14" s="545"/>
      <c r="H14" s="546"/>
      <c r="I14" s="545"/>
      <c r="J14" s="546"/>
      <c r="K14" s="546"/>
      <c r="L14" s="545">
        <f>F14*K14</f>
        <v>0</v>
      </c>
      <c r="M14" s="545">
        <f>L14</f>
        <v>0</v>
      </c>
    </row>
    <row r="15" spans="1:13" ht="16.5">
      <c r="A15" s="547">
        <v>2</v>
      </c>
      <c r="B15" s="548"/>
      <c r="C15" s="549" t="s">
        <v>236</v>
      </c>
      <c r="D15" s="547" t="s">
        <v>237</v>
      </c>
      <c r="E15" s="529"/>
      <c r="F15" s="550">
        <v>818.65</v>
      </c>
      <c r="G15" s="541"/>
      <c r="H15" s="541"/>
      <c r="I15" s="541"/>
      <c r="J15" s="541"/>
      <c r="K15" s="541"/>
      <c r="L15" s="541">
        <f>F15*K15</f>
        <v>0</v>
      </c>
      <c r="M15" s="541">
        <f>H15+J15+L15</f>
        <v>0</v>
      </c>
    </row>
    <row r="16" spans="1:13" ht="33">
      <c r="A16" s="847">
        <v>3</v>
      </c>
      <c r="B16" s="820" t="s">
        <v>238</v>
      </c>
      <c r="C16" s="551" t="s">
        <v>239</v>
      </c>
      <c r="D16" s="552" t="s">
        <v>240</v>
      </c>
      <c r="E16" s="552"/>
      <c r="F16" s="553">
        <v>350.85</v>
      </c>
      <c r="G16" s="554"/>
      <c r="H16" s="554"/>
      <c r="I16" s="554"/>
      <c r="J16" s="554"/>
      <c r="K16" s="554"/>
      <c r="L16" s="554"/>
      <c r="M16" s="554">
        <f t="shared" ref="M16:M19" si="0">L16+J16+H16</f>
        <v>0</v>
      </c>
    </row>
    <row r="17" spans="1:13" ht="15.75">
      <c r="A17" s="848"/>
      <c r="B17" s="821"/>
      <c r="C17" s="555" t="s">
        <v>241</v>
      </c>
      <c r="D17" s="556" t="s">
        <v>32</v>
      </c>
      <c r="E17" s="556">
        <v>2.8</v>
      </c>
      <c r="F17" s="557">
        <f>ROUND(F16*E17,2)</f>
        <v>982.38</v>
      </c>
      <c r="G17" s="557"/>
      <c r="H17" s="557"/>
      <c r="I17" s="557"/>
      <c r="J17" s="557">
        <f>ROUND(I17*F17,2)</f>
        <v>0</v>
      </c>
      <c r="K17" s="557"/>
      <c r="L17" s="557"/>
      <c r="M17" s="557">
        <f t="shared" si="0"/>
        <v>0</v>
      </c>
    </row>
    <row r="18" spans="1:13" ht="15.75">
      <c r="A18" s="848"/>
      <c r="B18" s="821"/>
      <c r="C18" s="555" t="s">
        <v>96</v>
      </c>
      <c r="D18" s="558" t="s">
        <v>0</v>
      </c>
      <c r="E18" s="558">
        <v>0.14299999999999999</v>
      </c>
      <c r="F18" s="559">
        <f>ROUND(F16*E18,2)</f>
        <v>50.17</v>
      </c>
      <c r="G18" s="559"/>
      <c r="H18" s="559"/>
      <c r="I18" s="559"/>
      <c r="J18" s="559"/>
      <c r="K18" s="559"/>
      <c r="L18" s="559">
        <f>ROUND(K18*F18,2)</f>
        <v>0</v>
      </c>
      <c r="M18" s="559">
        <f t="shared" si="0"/>
        <v>0</v>
      </c>
    </row>
    <row r="19" spans="1:13" ht="15.75">
      <c r="A19" s="849"/>
      <c r="B19" s="822"/>
      <c r="C19" s="555" t="s">
        <v>242</v>
      </c>
      <c r="D19" s="558" t="s">
        <v>232</v>
      </c>
      <c r="E19" s="558">
        <v>1.22</v>
      </c>
      <c r="F19" s="559">
        <f>ROUND(F16*E19,2)</f>
        <v>428.04</v>
      </c>
      <c r="G19" s="559"/>
      <c r="H19" s="559">
        <f>ROUND(F19*G19,2)</f>
        <v>0</v>
      </c>
      <c r="I19" s="559"/>
      <c r="J19" s="559"/>
      <c r="K19" s="559"/>
      <c r="L19" s="559"/>
      <c r="M19" s="559">
        <f t="shared" si="0"/>
        <v>0</v>
      </c>
    </row>
    <row r="20" spans="1:13" ht="33">
      <c r="A20" s="841">
        <v>4</v>
      </c>
      <c r="B20" s="844" t="s">
        <v>243</v>
      </c>
      <c r="C20" s="560" t="s">
        <v>244</v>
      </c>
      <c r="D20" s="561" t="s">
        <v>232</v>
      </c>
      <c r="E20" s="562"/>
      <c r="F20" s="195">
        <v>95.85</v>
      </c>
      <c r="G20" s="563"/>
      <c r="H20" s="563"/>
      <c r="I20" s="563"/>
      <c r="J20" s="563"/>
      <c r="K20" s="563"/>
      <c r="L20" s="563"/>
      <c r="M20" s="563"/>
    </row>
    <row r="21" spans="1:13" ht="15.75">
      <c r="A21" s="842"/>
      <c r="B21" s="845"/>
      <c r="C21" s="542" t="s">
        <v>241</v>
      </c>
      <c r="D21" s="543" t="s">
        <v>245</v>
      </c>
      <c r="E21" s="564">
        <v>1.87</v>
      </c>
      <c r="F21" s="545">
        <f>E21*F20</f>
        <v>179.23949999999999</v>
      </c>
      <c r="G21" s="545"/>
      <c r="H21" s="546"/>
      <c r="I21" s="545"/>
      <c r="J21" s="546">
        <f>F21*I21</f>
        <v>0</v>
      </c>
      <c r="K21" s="546"/>
      <c r="L21" s="545"/>
      <c r="M21" s="545">
        <f>J21</f>
        <v>0</v>
      </c>
    </row>
    <row r="22" spans="1:13" ht="15.75">
      <c r="A22" s="842"/>
      <c r="B22" s="845"/>
      <c r="C22" s="542" t="s">
        <v>235</v>
      </c>
      <c r="D22" s="543" t="s">
        <v>0</v>
      </c>
      <c r="E22" s="564">
        <v>0.77</v>
      </c>
      <c r="F22" s="545">
        <f>E22*F20</f>
        <v>73.80449999999999</v>
      </c>
      <c r="G22" s="545"/>
      <c r="H22" s="546"/>
      <c r="I22" s="545"/>
      <c r="J22" s="546"/>
      <c r="K22" s="546"/>
      <c r="L22" s="545">
        <f>F22*K22</f>
        <v>0</v>
      </c>
      <c r="M22" s="545">
        <f>L22</f>
        <v>0</v>
      </c>
    </row>
    <row r="23" spans="1:13" ht="18">
      <c r="A23" s="842"/>
      <c r="B23" s="845"/>
      <c r="C23" s="542" t="s">
        <v>246</v>
      </c>
      <c r="D23" s="543" t="s">
        <v>247</v>
      </c>
      <c r="E23" s="564">
        <v>1.0149999999999999</v>
      </c>
      <c r="F23" s="545">
        <f>E23*F20</f>
        <v>97.287749999999988</v>
      </c>
      <c r="G23" s="545"/>
      <c r="H23" s="546">
        <f t="shared" ref="H23:H25" si="1">F23*G23</f>
        <v>0</v>
      </c>
      <c r="I23" s="545"/>
      <c r="J23" s="546"/>
      <c r="K23" s="546"/>
      <c r="L23" s="545"/>
      <c r="M23" s="545">
        <f t="shared" ref="M23:M25" si="2">H23</f>
        <v>0</v>
      </c>
    </row>
    <row r="24" spans="1:13" ht="15.75">
      <c r="A24" s="842"/>
      <c r="B24" s="845"/>
      <c r="C24" s="542" t="s">
        <v>248</v>
      </c>
      <c r="D24" s="543" t="s">
        <v>0</v>
      </c>
      <c r="E24" s="564">
        <v>7.0000000000000007E-2</v>
      </c>
      <c r="F24" s="545">
        <f>E24*F20</f>
        <v>6.7095000000000002</v>
      </c>
      <c r="G24" s="545"/>
      <c r="H24" s="546">
        <f t="shared" si="1"/>
        <v>0</v>
      </c>
      <c r="I24" s="545"/>
      <c r="J24" s="546"/>
      <c r="K24" s="546"/>
      <c r="L24" s="545"/>
      <c r="M24" s="545">
        <f t="shared" si="2"/>
        <v>0</v>
      </c>
    </row>
    <row r="25" spans="1:13" ht="15.75">
      <c r="A25" s="843"/>
      <c r="B25" s="846"/>
      <c r="C25" s="542" t="s">
        <v>249</v>
      </c>
      <c r="D25" s="543" t="s">
        <v>59</v>
      </c>
      <c r="E25" s="543" t="s">
        <v>250</v>
      </c>
      <c r="F25" s="546">
        <v>56.28</v>
      </c>
      <c r="G25" s="545"/>
      <c r="H25" s="546">
        <f t="shared" si="1"/>
        <v>0</v>
      </c>
      <c r="I25" s="545"/>
      <c r="J25" s="546"/>
      <c r="K25" s="546"/>
      <c r="L25" s="545"/>
      <c r="M25" s="545">
        <f t="shared" si="2"/>
        <v>0</v>
      </c>
    </row>
    <row r="26" spans="1:13" ht="33">
      <c r="A26" s="834">
        <v>5</v>
      </c>
      <c r="B26" s="836" t="s">
        <v>251</v>
      </c>
      <c r="C26" s="565" t="s">
        <v>252</v>
      </c>
      <c r="D26" s="566" t="s">
        <v>253</v>
      </c>
      <c r="E26" s="567"/>
      <c r="F26" s="568">
        <v>958.5</v>
      </c>
      <c r="G26" s="545"/>
      <c r="H26" s="546"/>
      <c r="I26" s="545"/>
      <c r="J26" s="546"/>
      <c r="K26" s="546"/>
      <c r="L26" s="545"/>
      <c r="M26" s="545"/>
    </row>
    <row r="27" spans="1:13" ht="15.75">
      <c r="A27" s="835"/>
      <c r="B27" s="837"/>
      <c r="C27" s="542"/>
      <c r="D27" s="543" t="s">
        <v>245</v>
      </c>
      <c r="E27" s="564">
        <v>0.64400000000000002</v>
      </c>
      <c r="F27" s="545">
        <f>E27*F26</f>
        <v>617.274</v>
      </c>
      <c r="G27" s="545"/>
      <c r="H27" s="546"/>
      <c r="I27" s="545"/>
      <c r="J27" s="546">
        <f>F27*I27</f>
        <v>0</v>
      </c>
      <c r="K27" s="546"/>
      <c r="L27" s="545"/>
      <c r="M27" s="545">
        <f>J27</f>
        <v>0</v>
      </c>
    </row>
    <row r="28" spans="1:13" ht="15.75">
      <c r="A28" s="835"/>
      <c r="B28" s="837"/>
      <c r="C28" s="542" t="s">
        <v>235</v>
      </c>
      <c r="D28" s="543" t="s">
        <v>0</v>
      </c>
      <c r="E28" s="564">
        <v>0.113</v>
      </c>
      <c r="F28" s="545">
        <f>E28*F26</f>
        <v>108.3105</v>
      </c>
      <c r="G28" s="545"/>
      <c r="H28" s="546"/>
      <c r="I28" s="545"/>
      <c r="J28" s="546"/>
      <c r="K28" s="546"/>
      <c r="L28" s="545">
        <f>F28*K28</f>
        <v>0</v>
      </c>
      <c r="M28" s="545">
        <f>L28</f>
        <v>0</v>
      </c>
    </row>
    <row r="29" spans="1:13" ht="15.75">
      <c r="A29" s="835"/>
      <c r="B29" s="837"/>
      <c r="C29" s="542" t="s">
        <v>254</v>
      </c>
      <c r="D29" s="543" t="s">
        <v>253</v>
      </c>
      <c r="E29" s="564">
        <v>1</v>
      </c>
      <c r="F29" s="545">
        <f>E29*F26</f>
        <v>958.5</v>
      </c>
      <c r="G29" s="545"/>
      <c r="H29" s="546">
        <f t="shared" ref="H29:H30" si="3">F29*G29</f>
        <v>0</v>
      </c>
      <c r="I29" s="545"/>
      <c r="J29" s="546"/>
      <c r="K29" s="546"/>
      <c r="L29" s="545"/>
      <c r="M29" s="545">
        <f t="shared" ref="M29:M30" si="4">H29</f>
        <v>0</v>
      </c>
    </row>
    <row r="30" spans="1:13" ht="15.75">
      <c r="A30" s="835"/>
      <c r="B30" s="837"/>
      <c r="C30" s="542" t="s">
        <v>121</v>
      </c>
      <c r="D30" s="543" t="s">
        <v>232</v>
      </c>
      <c r="E30" s="564">
        <v>0.02</v>
      </c>
      <c r="F30" s="545">
        <f>E30*F26</f>
        <v>19.170000000000002</v>
      </c>
      <c r="G30" s="545"/>
      <c r="H30" s="546">
        <f t="shared" si="3"/>
        <v>0</v>
      </c>
      <c r="I30" s="545"/>
      <c r="J30" s="546"/>
      <c r="K30" s="546"/>
      <c r="L30" s="545"/>
      <c r="M30" s="545">
        <f t="shared" si="4"/>
        <v>0</v>
      </c>
    </row>
    <row r="31" spans="1:13" ht="33">
      <c r="A31" s="834">
        <v>6</v>
      </c>
      <c r="B31" s="836" t="s">
        <v>255</v>
      </c>
      <c r="C31" s="565" t="s">
        <v>256</v>
      </c>
      <c r="D31" s="566" t="s">
        <v>253</v>
      </c>
      <c r="E31" s="567"/>
      <c r="F31" s="569">
        <v>145</v>
      </c>
      <c r="G31" s="545"/>
      <c r="H31" s="546"/>
      <c r="I31" s="545"/>
      <c r="J31" s="546"/>
      <c r="K31" s="546"/>
      <c r="L31" s="545"/>
      <c r="M31" s="545"/>
    </row>
    <row r="32" spans="1:13" ht="15.75">
      <c r="A32" s="835"/>
      <c r="B32" s="837"/>
      <c r="C32" s="542" t="s">
        <v>241</v>
      </c>
      <c r="D32" s="543" t="s">
        <v>245</v>
      </c>
      <c r="E32" s="564">
        <v>0.62</v>
      </c>
      <c r="F32" s="545">
        <f>E32*F31</f>
        <v>89.9</v>
      </c>
      <c r="G32" s="545"/>
      <c r="H32" s="546"/>
      <c r="I32" s="545"/>
      <c r="J32" s="546">
        <f>F32*I32</f>
        <v>0</v>
      </c>
      <c r="K32" s="546"/>
      <c r="L32" s="545"/>
      <c r="M32" s="545">
        <f>J32</f>
        <v>0</v>
      </c>
    </row>
    <row r="33" spans="1:13" ht="15.75">
      <c r="A33" s="835"/>
      <c r="B33" s="837"/>
      <c r="C33" s="542" t="s">
        <v>235</v>
      </c>
      <c r="D33" s="543" t="s">
        <v>0</v>
      </c>
      <c r="E33" s="564">
        <v>0.159</v>
      </c>
      <c r="F33" s="545">
        <f>E33*F31</f>
        <v>23.055</v>
      </c>
      <c r="G33" s="545"/>
      <c r="H33" s="546"/>
      <c r="I33" s="545"/>
      <c r="J33" s="546"/>
      <c r="K33" s="546"/>
      <c r="L33" s="545">
        <f>F33*K33</f>
        <v>0</v>
      </c>
      <c r="M33" s="545">
        <f>L33</f>
        <v>0</v>
      </c>
    </row>
    <row r="34" spans="1:13" ht="15.75">
      <c r="A34" s="835"/>
      <c r="B34" s="837"/>
      <c r="C34" s="542" t="s">
        <v>257</v>
      </c>
      <c r="D34" s="543" t="s">
        <v>253</v>
      </c>
      <c r="E34" s="564">
        <v>1</v>
      </c>
      <c r="F34" s="545">
        <f>E34*F31</f>
        <v>145</v>
      </c>
      <c r="G34" s="545"/>
      <c r="H34" s="546">
        <f t="shared" ref="H34:H35" si="5">F34*G34</f>
        <v>0</v>
      </c>
      <c r="I34" s="545"/>
      <c r="J34" s="546"/>
      <c r="K34" s="546"/>
      <c r="L34" s="545"/>
      <c r="M34" s="545">
        <f t="shared" ref="M34:M35" si="6">H34</f>
        <v>0</v>
      </c>
    </row>
    <row r="35" spans="1:13" ht="15.75">
      <c r="A35" s="835"/>
      <c r="B35" s="837"/>
      <c r="C35" s="668" t="s">
        <v>248</v>
      </c>
      <c r="D35" s="643" t="s">
        <v>0</v>
      </c>
      <c r="E35" s="644">
        <v>3.3999999999999998E-3</v>
      </c>
      <c r="F35" s="645">
        <f>E35*F31</f>
        <v>0.49299999999999999</v>
      </c>
      <c r="G35" s="645"/>
      <c r="H35" s="646">
        <f t="shared" si="5"/>
        <v>0</v>
      </c>
      <c r="I35" s="645"/>
      <c r="J35" s="646"/>
      <c r="K35" s="646"/>
      <c r="L35" s="645"/>
      <c r="M35" s="645">
        <f t="shared" si="6"/>
        <v>0</v>
      </c>
    </row>
    <row r="36" spans="1:13" ht="15.75">
      <c r="A36" s="834">
        <v>7</v>
      </c>
      <c r="B36" s="836" t="s">
        <v>361</v>
      </c>
      <c r="C36" s="667" t="s">
        <v>312</v>
      </c>
      <c r="D36" s="566" t="s">
        <v>237</v>
      </c>
      <c r="E36" s="566"/>
      <c r="F36" s="669">
        <v>4.08</v>
      </c>
      <c r="G36" s="546"/>
      <c r="H36" s="546"/>
      <c r="I36" s="546"/>
      <c r="J36" s="546"/>
      <c r="K36" s="546"/>
      <c r="L36" s="546"/>
      <c r="M36" s="546"/>
    </row>
    <row r="37" spans="1:13" ht="15.75">
      <c r="A37" s="835"/>
      <c r="B37" s="837"/>
      <c r="C37" s="542" t="s">
        <v>313</v>
      </c>
      <c r="D37" s="543" t="s">
        <v>55</v>
      </c>
      <c r="E37" s="543">
        <v>0.3</v>
      </c>
      <c r="F37" s="546">
        <f>E37*F36</f>
        <v>1.224</v>
      </c>
      <c r="G37" s="546"/>
      <c r="H37" s="546"/>
      <c r="I37" s="546"/>
      <c r="J37" s="546"/>
      <c r="K37" s="546"/>
      <c r="L37" s="546">
        <f>F37*K37</f>
        <v>0</v>
      </c>
      <c r="M37" s="546">
        <f>L37</f>
        <v>0</v>
      </c>
    </row>
    <row r="38" spans="1:13" ht="15.75">
      <c r="A38" s="839"/>
      <c r="B38" s="838"/>
      <c r="C38" s="542" t="s">
        <v>314</v>
      </c>
      <c r="D38" s="543" t="s">
        <v>237</v>
      </c>
      <c r="E38" s="543">
        <v>1.03</v>
      </c>
      <c r="F38" s="546">
        <f>E38*F36</f>
        <v>4.2023999999999999</v>
      </c>
      <c r="G38" s="546"/>
      <c r="H38" s="546">
        <f>F38*G38</f>
        <v>0</v>
      </c>
      <c r="I38" s="546"/>
      <c r="J38" s="546"/>
      <c r="K38" s="546"/>
      <c r="L38" s="546"/>
      <c r="M38" s="546">
        <f>H38</f>
        <v>0</v>
      </c>
    </row>
    <row r="39" spans="1:13" ht="31.5">
      <c r="A39" s="820" t="s">
        <v>301</v>
      </c>
      <c r="B39" s="820" t="s">
        <v>258</v>
      </c>
      <c r="C39" s="570" t="s">
        <v>300</v>
      </c>
      <c r="D39" s="566" t="s">
        <v>253</v>
      </c>
      <c r="E39" s="202"/>
      <c r="F39" s="571">
        <v>3947</v>
      </c>
      <c r="G39" s="572"/>
      <c r="H39" s="572"/>
      <c r="I39" s="572"/>
      <c r="J39" s="572"/>
      <c r="K39" s="572"/>
      <c r="L39" s="572"/>
      <c r="M39" s="572"/>
    </row>
    <row r="40" spans="1:13" ht="15.75">
      <c r="A40" s="821"/>
      <c r="B40" s="821"/>
      <c r="C40" s="573" t="s">
        <v>241</v>
      </c>
      <c r="D40" s="202" t="s">
        <v>245</v>
      </c>
      <c r="E40" s="202">
        <v>3.764E-2</v>
      </c>
      <c r="F40" s="559">
        <f>E40*F39</f>
        <v>148.56507999999999</v>
      </c>
      <c r="G40" s="546"/>
      <c r="H40" s="546"/>
      <c r="I40" s="546"/>
      <c r="J40" s="546">
        <f>F40*I40</f>
        <v>0</v>
      </c>
      <c r="K40" s="546"/>
      <c r="L40" s="546"/>
      <c r="M40" s="546">
        <f>J40</f>
        <v>0</v>
      </c>
    </row>
    <row r="41" spans="1:13" ht="15.75">
      <c r="A41" s="821"/>
      <c r="B41" s="821"/>
      <c r="C41" s="573" t="s">
        <v>235</v>
      </c>
      <c r="D41" s="202" t="s">
        <v>0</v>
      </c>
      <c r="E41" s="202">
        <v>2.3E-3</v>
      </c>
      <c r="F41" s="559">
        <f>E41*F39</f>
        <v>9.0780999999999992</v>
      </c>
      <c r="G41" s="546"/>
      <c r="H41" s="546"/>
      <c r="I41" s="546"/>
      <c r="J41" s="546"/>
      <c r="K41" s="546"/>
      <c r="L41" s="546">
        <f>F41*K41</f>
        <v>0</v>
      </c>
      <c r="M41" s="546">
        <f>L41</f>
        <v>0</v>
      </c>
    </row>
    <row r="42" spans="1:13" ht="15.75">
      <c r="A42" s="821"/>
      <c r="B42" s="821"/>
      <c r="C42" s="573" t="s">
        <v>259</v>
      </c>
      <c r="D42" s="202" t="s">
        <v>55</v>
      </c>
      <c r="E42" s="202">
        <v>3.0200000000000001E-3</v>
      </c>
      <c r="F42" s="559">
        <f>E42*F39</f>
        <v>11.91994</v>
      </c>
      <c r="G42" s="546"/>
      <c r="H42" s="546"/>
      <c r="I42" s="546"/>
      <c r="J42" s="546"/>
      <c r="K42" s="546"/>
      <c r="L42" s="546">
        <f>F42*K42</f>
        <v>0</v>
      </c>
      <c r="M42" s="546">
        <f t="shared" ref="M42:M44" si="7">L42</f>
        <v>0</v>
      </c>
    </row>
    <row r="43" spans="1:13" ht="15.75">
      <c r="A43" s="821"/>
      <c r="B43" s="821"/>
      <c r="C43" s="573" t="s">
        <v>260</v>
      </c>
      <c r="D43" s="202" t="s">
        <v>55</v>
      </c>
      <c r="E43" s="202">
        <v>3.7000000000000002E-3</v>
      </c>
      <c r="F43" s="559">
        <f>E43*F39</f>
        <v>14.603900000000001</v>
      </c>
      <c r="G43" s="546"/>
      <c r="H43" s="546"/>
      <c r="I43" s="546"/>
      <c r="J43" s="546"/>
      <c r="K43" s="546"/>
      <c r="L43" s="546">
        <f>F43*K43</f>
        <v>0</v>
      </c>
      <c r="M43" s="546">
        <f t="shared" si="7"/>
        <v>0</v>
      </c>
    </row>
    <row r="44" spans="1:13" ht="15.75">
      <c r="A44" s="821"/>
      <c r="B44" s="821"/>
      <c r="C44" s="573" t="s">
        <v>261</v>
      </c>
      <c r="D44" s="202" t="s">
        <v>55</v>
      </c>
      <c r="E44" s="202">
        <v>1.11E-2</v>
      </c>
      <c r="F44" s="559">
        <f>E44*F39</f>
        <v>43.811700000000002</v>
      </c>
      <c r="G44" s="546"/>
      <c r="H44" s="546"/>
      <c r="I44" s="546"/>
      <c r="J44" s="546"/>
      <c r="K44" s="546"/>
      <c r="L44" s="546">
        <f>F44*K44</f>
        <v>0</v>
      </c>
      <c r="M44" s="546">
        <f t="shared" si="7"/>
        <v>0</v>
      </c>
    </row>
    <row r="45" spans="1:13" ht="15.75">
      <c r="A45" s="821"/>
      <c r="B45" s="821"/>
      <c r="C45" s="573" t="s">
        <v>262</v>
      </c>
      <c r="D45" s="202" t="s">
        <v>237</v>
      </c>
      <c r="E45" s="202">
        <v>0.122</v>
      </c>
      <c r="F45" s="559">
        <f>E45*F39</f>
        <v>481.53399999999999</v>
      </c>
      <c r="G45" s="546"/>
      <c r="H45" s="546">
        <f>F45*G45</f>
        <v>0</v>
      </c>
      <c r="I45" s="546"/>
      <c r="J45" s="546"/>
      <c r="K45" s="546"/>
      <c r="L45" s="546"/>
      <c r="M45" s="546">
        <f>H45</f>
        <v>0</v>
      </c>
    </row>
    <row r="46" spans="1:13" ht="15.75">
      <c r="A46" s="822"/>
      <c r="B46" s="822"/>
      <c r="C46" s="573" t="s">
        <v>248</v>
      </c>
      <c r="D46" s="202" t="s">
        <v>0</v>
      </c>
      <c r="E46" s="202">
        <v>1.49E-2</v>
      </c>
      <c r="F46" s="559">
        <f>E46*F39</f>
        <v>58.810299999999998</v>
      </c>
      <c r="G46" s="546"/>
      <c r="H46" s="546">
        <f>F46*G46</f>
        <v>0</v>
      </c>
      <c r="I46" s="546"/>
      <c r="J46" s="546"/>
      <c r="K46" s="546"/>
      <c r="L46" s="546"/>
      <c r="M46" s="546">
        <f>H46</f>
        <v>0</v>
      </c>
    </row>
    <row r="47" spans="1:13" ht="63">
      <c r="A47" s="820" t="s">
        <v>302</v>
      </c>
      <c r="B47" s="820" t="s">
        <v>258</v>
      </c>
      <c r="C47" s="570" t="s">
        <v>303</v>
      </c>
      <c r="D47" s="566" t="s">
        <v>253</v>
      </c>
      <c r="E47" s="202"/>
      <c r="F47" s="571">
        <v>1800</v>
      </c>
      <c r="G47" s="572"/>
      <c r="H47" s="572"/>
      <c r="I47" s="572"/>
      <c r="J47" s="572"/>
      <c r="K47" s="572"/>
      <c r="L47" s="572"/>
      <c r="M47" s="572"/>
    </row>
    <row r="48" spans="1:13" ht="15.75">
      <c r="A48" s="821"/>
      <c r="B48" s="821"/>
      <c r="C48" s="573" t="s">
        <v>241</v>
      </c>
      <c r="D48" s="202" t="s">
        <v>245</v>
      </c>
      <c r="E48" s="202">
        <v>3.7780000000000001E-2</v>
      </c>
      <c r="F48" s="559">
        <f>E48*F47</f>
        <v>68.004000000000005</v>
      </c>
      <c r="G48" s="546"/>
      <c r="H48" s="546"/>
      <c r="I48" s="546"/>
      <c r="J48" s="546">
        <f>F48*I48</f>
        <v>0</v>
      </c>
      <c r="K48" s="546"/>
      <c r="L48" s="546"/>
      <c r="M48" s="546">
        <f>J48</f>
        <v>0</v>
      </c>
    </row>
    <row r="49" spans="1:13" ht="15.75">
      <c r="A49" s="821"/>
      <c r="B49" s="821"/>
      <c r="C49" s="573" t="s">
        <v>235</v>
      </c>
      <c r="D49" s="202" t="s">
        <v>0</v>
      </c>
      <c r="E49" s="202">
        <v>2.3E-3</v>
      </c>
      <c r="F49" s="559">
        <f>E49*F47</f>
        <v>4.1399999999999997</v>
      </c>
      <c r="G49" s="546"/>
      <c r="H49" s="546"/>
      <c r="I49" s="546"/>
      <c r="J49" s="546"/>
      <c r="K49" s="546"/>
      <c r="L49" s="546">
        <f>F49*K49</f>
        <v>0</v>
      </c>
      <c r="M49" s="546">
        <f>L49</f>
        <v>0</v>
      </c>
    </row>
    <row r="50" spans="1:13" ht="15.75">
      <c r="A50" s="821"/>
      <c r="B50" s="821"/>
      <c r="C50" s="573" t="s">
        <v>259</v>
      </c>
      <c r="D50" s="202" t="s">
        <v>55</v>
      </c>
      <c r="E50" s="202">
        <v>3.0200000000000001E-3</v>
      </c>
      <c r="F50" s="559">
        <f>E50*F47</f>
        <v>5.4359999999999999</v>
      </c>
      <c r="G50" s="546"/>
      <c r="H50" s="546"/>
      <c r="I50" s="546"/>
      <c r="J50" s="546"/>
      <c r="K50" s="546"/>
      <c r="L50" s="546">
        <f>F50*K50</f>
        <v>0</v>
      </c>
      <c r="M50" s="546">
        <f t="shared" ref="M50:M52" si="8">L50</f>
        <v>0</v>
      </c>
    </row>
    <row r="51" spans="1:13" ht="15.75">
      <c r="A51" s="821"/>
      <c r="B51" s="821"/>
      <c r="C51" s="573" t="s">
        <v>260</v>
      </c>
      <c r="D51" s="202" t="s">
        <v>55</v>
      </c>
      <c r="E51" s="202">
        <v>3.7000000000000002E-3</v>
      </c>
      <c r="F51" s="559">
        <f>E51*F47</f>
        <v>6.66</v>
      </c>
      <c r="G51" s="546"/>
      <c r="H51" s="546"/>
      <c r="I51" s="546"/>
      <c r="J51" s="546"/>
      <c r="K51" s="546"/>
      <c r="L51" s="546">
        <f>F51*K51</f>
        <v>0</v>
      </c>
      <c r="M51" s="546">
        <f t="shared" si="8"/>
        <v>0</v>
      </c>
    </row>
    <row r="52" spans="1:13" ht="15.75">
      <c r="A52" s="821"/>
      <c r="B52" s="821"/>
      <c r="C52" s="573" t="s">
        <v>261</v>
      </c>
      <c r="D52" s="202" t="s">
        <v>55</v>
      </c>
      <c r="E52" s="202">
        <v>1.11E-2</v>
      </c>
      <c r="F52" s="559">
        <f>E52*F47</f>
        <v>19.98</v>
      </c>
      <c r="G52" s="546"/>
      <c r="H52" s="546"/>
      <c r="I52" s="546"/>
      <c r="J52" s="546"/>
      <c r="K52" s="546"/>
      <c r="L52" s="546">
        <f>F52*K52</f>
        <v>0</v>
      </c>
      <c r="M52" s="546">
        <f t="shared" si="8"/>
        <v>0</v>
      </c>
    </row>
    <row r="53" spans="1:13" ht="15.75">
      <c r="A53" s="821"/>
      <c r="B53" s="821"/>
      <c r="C53" s="573" t="s">
        <v>262</v>
      </c>
      <c r="D53" s="202" t="s">
        <v>237</v>
      </c>
      <c r="E53" s="202">
        <v>0.13950000000000001</v>
      </c>
      <c r="F53" s="559">
        <f>E53*F47</f>
        <v>251.10000000000002</v>
      </c>
      <c r="G53" s="546"/>
      <c r="H53" s="546">
        <f>F53*G53</f>
        <v>0</v>
      </c>
      <c r="I53" s="546"/>
      <c r="J53" s="546"/>
      <c r="K53" s="546"/>
      <c r="L53" s="546"/>
      <c r="M53" s="546">
        <f>H53</f>
        <v>0</v>
      </c>
    </row>
    <row r="54" spans="1:13" ht="15.75">
      <c r="A54" s="822"/>
      <c r="B54" s="822"/>
      <c r="C54" s="573" t="s">
        <v>248</v>
      </c>
      <c r="D54" s="202" t="s">
        <v>0</v>
      </c>
      <c r="E54" s="202">
        <v>1.5299999999999999E-2</v>
      </c>
      <c r="F54" s="559">
        <f>E54*F47</f>
        <v>27.54</v>
      </c>
      <c r="G54" s="546"/>
      <c r="H54" s="546">
        <f>F54*G54</f>
        <v>0</v>
      </c>
      <c r="I54" s="546"/>
      <c r="J54" s="546"/>
      <c r="K54" s="546"/>
      <c r="L54" s="546"/>
      <c r="M54" s="546">
        <f>H54</f>
        <v>0</v>
      </c>
    </row>
    <row r="55" spans="1:13" ht="63">
      <c r="A55" s="820" t="s">
        <v>305</v>
      </c>
      <c r="B55" s="820" t="s">
        <v>258</v>
      </c>
      <c r="C55" s="570" t="s">
        <v>317</v>
      </c>
      <c r="D55" s="566" t="s">
        <v>253</v>
      </c>
      <c r="E55" s="202"/>
      <c r="F55" s="571">
        <v>1800</v>
      </c>
      <c r="G55" s="572"/>
      <c r="H55" s="572"/>
      <c r="I55" s="572"/>
      <c r="J55" s="572"/>
      <c r="K55" s="572"/>
      <c r="L55" s="572"/>
      <c r="M55" s="572"/>
    </row>
    <row r="56" spans="1:13" ht="15.75">
      <c r="A56" s="821"/>
      <c r="B56" s="821"/>
      <c r="C56" s="573" t="s">
        <v>241</v>
      </c>
      <c r="D56" s="202" t="s">
        <v>245</v>
      </c>
      <c r="E56" s="202">
        <v>3.7499999999999999E-2</v>
      </c>
      <c r="F56" s="559">
        <f>E56*F55</f>
        <v>67.5</v>
      </c>
      <c r="G56" s="546"/>
      <c r="H56" s="546"/>
      <c r="I56" s="546"/>
      <c r="J56" s="546">
        <f>F56*I56</f>
        <v>0</v>
      </c>
      <c r="K56" s="546"/>
      <c r="L56" s="546"/>
      <c r="M56" s="546">
        <f>J56</f>
        <v>0</v>
      </c>
    </row>
    <row r="57" spans="1:13" ht="15.75">
      <c r="A57" s="821"/>
      <c r="B57" s="821"/>
      <c r="C57" s="573" t="s">
        <v>235</v>
      </c>
      <c r="D57" s="202" t="s">
        <v>0</v>
      </c>
      <c r="E57" s="202">
        <v>2.3E-3</v>
      </c>
      <c r="F57" s="559">
        <f>E57*F55</f>
        <v>4.1399999999999997</v>
      </c>
      <c r="G57" s="546"/>
      <c r="H57" s="546"/>
      <c r="I57" s="546"/>
      <c r="J57" s="546"/>
      <c r="K57" s="546"/>
      <c r="L57" s="546">
        <f>F57*K57</f>
        <v>0</v>
      </c>
      <c r="M57" s="546">
        <f>L57</f>
        <v>0</v>
      </c>
    </row>
    <row r="58" spans="1:13" ht="15.75">
      <c r="A58" s="821"/>
      <c r="B58" s="821"/>
      <c r="C58" s="573" t="s">
        <v>259</v>
      </c>
      <c r="D58" s="202" t="s">
        <v>55</v>
      </c>
      <c r="E58" s="202">
        <v>3.0200000000000001E-3</v>
      </c>
      <c r="F58" s="559">
        <f>E58*F55</f>
        <v>5.4359999999999999</v>
      </c>
      <c r="G58" s="546"/>
      <c r="H58" s="546"/>
      <c r="I58" s="546"/>
      <c r="J58" s="546"/>
      <c r="K58" s="546"/>
      <c r="L58" s="546">
        <f>F58*K58</f>
        <v>0</v>
      </c>
      <c r="M58" s="546">
        <f t="shared" ref="M58:M60" si="9">L58</f>
        <v>0</v>
      </c>
    </row>
    <row r="59" spans="1:13" ht="15.75">
      <c r="A59" s="821"/>
      <c r="B59" s="821"/>
      <c r="C59" s="573" t="s">
        <v>260</v>
      </c>
      <c r="D59" s="202" t="s">
        <v>55</v>
      </c>
      <c r="E59" s="202">
        <v>3.7000000000000002E-3</v>
      </c>
      <c r="F59" s="559">
        <f>E59*F55</f>
        <v>6.66</v>
      </c>
      <c r="G59" s="546"/>
      <c r="H59" s="546"/>
      <c r="I59" s="546"/>
      <c r="J59" s="546"/>
      <c r="K59" s="546"/>
      <c r="L59" s="546">
        <f>F59*K59</f>
        <v>0</v>
      </c>
      <c r="M59" s="546">
        <f t="shared" si="9"/>
        <v>0</v>
      </c>
    </row>
    <row r="60" spans="1:13" ht="15.75">
      <c r="A60" s="821"/>
      <c r="B60" s="821"/>
      <c r="C60" s="573" t="s">
        <v>261</v>
      </c>
      <c r="D60" s="202" t="s">
        <v>55</v>
      </c>
      <c r="E60" s="202">
        <v>1.11E-2</v>
      </c>
      <c r="F60" s="559">
        <f>E60*F55</f>
        <v>19.98</v>
      </c>
      <c r="G60" s="546"/>
      <c r="H60" s="546"/>
      <c r="I60" s="546"/>
      <c r="J60" s="546"/>
      <c r="K60" s="546"/>
      <c r="L60" s="546">
        <f>F60*K60</f>
        <v>0</v>
      </c>
      <c r="M60" s="546">
        <f t="shared" si="9"/>
        <v>0</v>
      </c>
    </row>
    <row r="61" spans="1:13" ht="15.75">
      <c r="A61" s="821"/>
      <c r="B61" s="821"/>
      <c r="C61" s="573" t="s">
        <v>262</v>
      </c>
      <c r="D61" s="202" t="s">
        <v>237</v>
      </c>
      <c r="E61" s="202">
        <v>9.7699999999999995E-2</v>
      </c>
      <c r="F61" s="559">
        <f>E61*F55</f>
        <v>175.85999999999999</v>
      </c>
      <c r="G61" s="546"/>
      <c r="H61" s="546">
        <f>F61*G61</f>
        <v>0</v>
      </c>
      <c r="I61" s="546"/>
      <c r="J61" s="546"/>
      <c r="K61" s="546"/>
      <c r="L61" s="546"/>
      <c r="M61" s="546">
        <f>H61</f>
        <v>0</v>
      </c>
    </row>
    <row r="62" spans="1:13" ht="15.75">
      <c r="A62" s="822"/>
      <c r="B62" s="822"/>
      <c r="C62" s="573" t="s">
        <v>248</v>
      </c>
      <c r="D62" s="202" t="s">
        <v>0</v>
      </c>
      <c r="E62" s="202">
        <v>1.4500000000000001E-2</v>
      </c>
      <c r="F62" s="559">
        <f>E62*F55</f>
        <v>26.1</v>
      </c>
      <c r="G62" s="546"/>
      <c r="H62" s="546">
        <f>F62*G62</f>
        <v>0</v>
      </c>
      <c r="I62" s="546"/>
      <c r="J62" s="546"/>
      <c r="K62" s="546"/>
      <c r="L62" s="546"/>
      <c r="M62" s="546">
        <f>H62</f>
        <v>0</v>
      </c>
    </row>
    <row r="63" spans="1:13" ht="31.5">
      <c r="A63" s="820" t="s">
        <v>315</v>
      </c>
      <c r="B63" s="820" t="s">
        <v>258</v>
      </c>
      <c r="C63" s="570" t="s">
        <v>304</v>
      </c>
      <c r="D63" s="566" t="s">
        <v>237</v>
      </c>
      <c r="E63" s="202"/>
      <c r="F63" s="571">
        <v>0.4</v>
      </c>
      <c r="G63" s="572"/>
      <c r="H63" s="572"/>
      <c r="I63" s="572"/>
      <c r="J63" s="572"/>
      <c r="K63" s="572"/>
      <c r="L63" s="572"/>
      <c r="M63" s="572"/>
    </row>
    <row r="64" spans="1:13" ht="15.75">
      <c r="A64" s="821"/>
      <c r="B64" s="821"/>
      <c r="C64" s="573" t="s">
        <v>241</v>
      </c>
      <c r="D64" s="202" t="s">
        <v>245</v>
      </c>
      <c r="E64" s="202">
        <v>0.56599999999999995</v>
      </c>
      <c r="F64" s="559">
        <f>E64*F63</f>
        <v>0.22639999999999999</v>
      </c>
      <c r="G64" s="546"/>
      <c r="H64" s="546"/>
      <c r="I64" s="546"/>
      <c r="J64" s="546">
        <f>F64*I64</f>
        <v>0</v>
      </c>
      <c r="K64" s="546"/>
      <c r="L64" s="546"/>
      <c r="M64" s="546">
        <f>J64</f>
        <v>0</v>
      </c>
    </row>
    <row r="65" spans="1:13" ht="15.75">
      <c r="A65" s="821"/>
      <c r="B65" s="821"/>
      <c r="C65" s="573" t="s">
        <v>235</v>
      </c>
      <c r="D65" s="202" t="s">
        <v>0</v>
      </c>
      <c r="E65" s="202">
        <v>9.1000000000000004E-3</v>
      </c>
      <c r="F65" s="559">
        <f>E65*F63</f>
        <v>3.6400000000000004E-3</v>
      </c>
      <c r="G65" s="546"/>
      <c r="H65" s="546"/>
      <c r="I65" s="546"/>
      <c r="J65" s="546"/>
      <c r="K65" s="546"/>
      <c r="L65" s="546">
        <f>F65*K65</f>
        <v>0</v>
      </c>
      <c r="M65" s="546">
        <f>L65</f>
        <v>0</v>
      </c>
    </row>
    <row r="66" spans="1:13" ht="15.75">
      <c r="A66" s="821"/>
      <c r="B66" s="821"/>
      <c r="C66" s="573" t="s">
        <v>260</v>
      </c>
      <c r="D66" s="202" t="s">
        <v>55</v>
      </c>
      <c r="E66" s="202">
        <v>8.09E-2</v>
      </c>
      <c r="F66" s="559">
        <f>E66*F63</f>
        <v>3.236E-2</v>
      </c>
      <c r="G66" s="546"/>
      <c r="H66" s="546"/>
      <c r="I66" s="546"/>
      <c r="J66" s="546"/>
      <c r="K66" s="546"/>
      <c r="L66" s="546">
        <f>F66*K66</f>
        <v>0</v>
      </c>
      <c r="M66" s="546">
        <f t="shared" ref="M66:M67" si="10">L66</f>
        <v>0</v>
      </c>
    </row>
    <row r="67" spans="1:13" ht="15.75">
      <c r="A67" s="821"/>
      <c r="B67" s="821"/>
      <c r="C67" s="573" t="s">
        <v>261</v>
      </c>
      <c r="D67" s="202" t="s">
        <v>55</v>
      </c>
      <c r="E67" s="202">
        <v>0.13300000000000001</v>
      </c>
      <c r="F67" s="559">
        <f>E67*F63</f>
        <v>5.3200000000000004E-2</v>
      </c>
      <c r="G67" s="546"/>
      <c r="H67" s="546"/>
      <c r="I67" s="546"/>
      <c r="J67" s="546"/>
      <c r="K67" s="546"/>
      <c r="L67" s="546">
        <f>F67*K67</f>
        <v>0</v>
      </c>
      <c r="M67" s="546">
        <f t="shared" si="10"/>
        <v>0</v>
      </c>
    </row>
    <row r="68" spans="1:13" ht="15.75">
      <c r="A68" s="821"/>
      <c r="B68" s="821"/>
      <c r="C68" s="573" t="s">
        <v>262</v>
      </c>
      <c r="D68" s="202" t="s">
        <v>237</v>
      </c>
      <c r="E68" s="202">
        <v>1.01</v>
      </c>
      <c r="F68" s="559">
        <f>E68*F63</f>
        <v>0.40400000000000003</v>
      </c>
      <c r="G68" s="546"/>
      <c r="H68" s="546">
        <f>F68*G68</f>
        <v>0</v>
      </c>
      <c r="I68" s="546"/>
      <c r="J68" s="546"/>
      <c r="K68" s="546"/>
      <c r="L68" s="546"/>
      <c r="M68" s="546">
        <f>H68</f>
        <v>0</v>
      </c>
    </row>
    <row r="69" spans="1:13" ht="15.75">
      <c r="A69" s="822"/>
      <c r="B69" s="822"/>
      <c r="C69" s="573" t="s">
        <v>248</v>
      </c>
      <c r="D69" s="202" t="s">
        <v>0</v>
      </c>
      <c r="E69" s="202">
        <v>2.75E-2</v>
      </c>
      <c r="F69" s="559">
        <f>E69*F63</f>
        <v>1.1000000000000001E-2</v>
      </c>
      <c r="G69" s="546"/>
      <c r="H69" s="546">
        <f>F69*G69</f>
        <v>0</v>
      </c>
      <c r="I69" s="546"/>
      <c r="J69" s="546"/>
      <c r="K69" s="546"/>
      <c r="L69" s="546"/>
      <c r="M69" s="546">
        <f>H69</f>
        <v>0</v>
      </c>
    </row>
    <row r="70" spans="1:13" ht="16.5">
      <c r="A70" s="574"/>
      <c r="B70" s="574"/>
      <c r="C70" s="575" t="s">
        <v>263</v>
      </c>
      <c r="D70" s="576"/>
      <c r="E70" s="577"/>
      <c r="F70" s="578"/>
      <c r="G70" s="578"/>
      <c r="H70" s="579"/>
      <c r="I70" s="578"/>
      <c r="J70" s="578"/>
      <c r="K70" s="578"/>
      <c r="L70" s="579"/>
      <c r="M70" s="578"/>
    </row>
    <row r="71" spans="1:13" ht="16.5">
      <c r="A71" s="806">
        <v>1</v>
      </c>
      <c r="B71" s="808" t="s">
        <v>167</v>
      </c>
      <c r="C71" s="549" t="s">
        <v>264</v>
      </c>
      <c r="D71" s="547" t="s">
        <v>232</v>
      </c>
      <c r="E71" s="547"/>
      <c r="F71" s="580">
        <v>225</v>
      </c>
      <c r="G71" s="581"/>
      <c r="H71" s="581"/>
      <c r="I71" s="581"/>
      <c r="J71" s="581"/>
      <c r="K71" s="581"/>
      <c r="L71" s="581"/>
      <c r="M71" s="581"/>
    </row>
    <row r="72" spans="1:13" ht="15.75">
      <c r="A72" s="807"/>
      <c r="B72" s="809"/>
      <c r="C72" s="537" t="s">
        <v>233</v>
      </c>
      <c r="D72" s="538" t="s">
        <v>32</v>
      </c>
      <c r="E72" s="538">
        <v>2.06</v>
      </c>
      <c r="F72" s="582">
        <f>F71*E72</f>
        <v>463.5</v>
      </c>
      <c r="G72" s="581"/>
      <c r="H72" s="581"/>
      <c r="I72" s="581"/>
      <c r="J72" s="581">
        <f>F72*I72</f>
        <v>0</v>
      </c>
      <c r="K72" s="581"/>
      <c r="L72" s="581"/>
      <c r="M72" s="581">
        <f>H72+J72+L72</f>
        <v>0</v>
      </c>
    </row>
    <row r="73" spans="1:13" ht="33">
      <c r="A73" s="810">
        <v>2</v>
      </c>
      <c r="B73" s="812" t="s">
        <v>265</v>
      </c>
      <c r="C73" s="583" t="s">
        <v>266</v>
      </c>
      <c r="D73" s="584" t="s">
        <v>237</v>
      </c>
      <c r="E73" s="584"/>
      <c r="F73" s="585">
        <v>393.75</v>
      </c>
      <c r="G73" s="581"/>
      <c r="H73" s="581"/>
      <c r="I73" s="581"/>
      <c r="J73" s="581"/>
      <c r="K73" s="581"/>
      <c r="L73" s="581"/>
      <c r="M73" s="581"/>
    </row>
    <row r="74" spans="1:13" ht="15.75">
      <c r="A74" s="811"/>
      <c r="B74" s="813"/>
      <c r="C74" s="537" t="s">
        <v>233</v>
      </c>
      <c r="D74" s="538" t="s">
        <v>32</v>
      </c>
      <c r="E74" s="586">
        <v>0.53</v>
      </c>
      <c r="F74" s="581">
        <f>F73*E74</f>
        <v>208.6875</v>
      </c>
      <c r="G74" s="581"/>
      <c r="H74" s="587"/>
      <c r="I74" s="581"/>
      <c r="J74" s="581">
        <f>F74*I74</f>
        <v>0</v>
      </c>
      <c r="K74" s="581"/>
      <c r="L74" s="581"/>
      <c r="M74" s="581">
        <f>H74+J74+L74</f>
        <v>0</v>
      </c>
    </row>
    <row r="75" spans="1:13" ht="16.5">
      <c r="A75" s="547">
        <v>3</v>
      </c>
      <c r="B75" s="548"/>
      <c r="C75" s="549" t="s">
        <v>236</v>
      </c>
      <c r="D75" s="547" t="s">
        <v>237</v>
      </c>
      <c r="E75" s="547"/>
      <c r="F75" s="585">
        <v>393.75</v>
      </c>
      <c r="G75" s="581"/>
      <c r="H75" s="581"/>
      <c r="I75" s="581"/>
      <c r="J75" s="581"/>
      <c r="K75" s="581"/>
      <c r="L75" s="581">
        <f>F75*K75</f>
        <v>0</v>
      </c>
      <c r="M75" s="581">
        <f>H75+J75+L75</f>
        <v>0</v>
      </c>
    </row>
    <row r="76" spans="1:13" ht="33">
      <c r="A76" s="850">
        <v>4</v>
      </c>
      <c r="B76" s="853" t="s">
        <v>267</v>
      </c>
      <c r="C76" s="588" t="s">
        <v>268</v>
      </c>
      <c r="D76" s="584" t="s">
        <v>232</v>
      </c>
      <c r="E76" s="564"/>
      <c r="F76" s="589">
        <v>27.6</v>
      </c>
      <c r="G76" s="590"/>
      <c r="H76" s="591"/>
      <c r="I76" s="592"/>
      <c r="J76" s="593"/>
      <c r="K76" s="594"/>
      <c r="L76" s="595"/>
      <c r="M76" s="592"/>
    </row>
    <row r="77" spans="1:13" ht="15.75">
      <c r="A77" s="851"/>
      <c r="B77" s="854"/>
      <c r="C77" s="542" t="s">
        <v>241</v>
      </c>
      <c r="D77" s="543" t="s">
        <v>245</v>
      </c>
      <c r="E77" s="564">
        <v>1.8</v>
      </c>
      <c r="F77" s="596">
        <f>E77*F76</f>
        <v>49.680000000000007</v>
      </c>
      <c r="G77" s="592"/>
      <c r="H77" s="594"/>
      <c r="I77" s="592"/>
      <c r="J77" s="594">
        <f>F77*I77</f>
        <v>0</v>
      </c>
      <c r="K77" s="594"/>
      <c r="L77" s="592"/>
      <c r="M77" s="592">
        <f>J77</f>
        <v>0</v>
      </c>
    </row>
    <row r="78" spans="1:13" ht="15.75">
      <c r="A78" s="852"/>
      <c r="B78" s="855"/>
      <c r="C78" s="542" t="s">
        <v>269</v>
      </c>
      <c r="D78" s="543" t="s">
        <v>232</v>
      </c>
      <c r="E78" s="564">
        <v>1.1000000000000001</v>
      </c>
      <c r="F78" s="592">
        <f>E78*F76</f>
        <v>30.360000000000003</v>
      </c>
      <c r="G78" s="592"/>
      <c r="H78" s="594">
        <f>F78*G78</f>
        <v>0</v>
      </c>
      <c r="I78" s="592"/>
      <c r="J78" s="594"/>
      <c r="K78" s="594"/>
      <c r="L78" s="592"/>
      <c r="M78" s="592">
        <f t="shared" ref="M78" si="11">H78</f>
        <v>0</v>
      </c>
    </row>
    <row r="79" spans="1:13" ht="33">
      <c r="A79" s="856">
        <v>5</v>
      </c>
      <c r="B79" s="859" t="s">
        <v>270</v>
      </c>
      <c r="C79" s="597" t="s">
        <v>271</v>
      </c>
      <c r="D79" s="598" t="s">
        <v>36</v>
      </c>
      <c r="E79" s="599"/>
      <c r="F79" s="600">
        <v>345</v>
      </c>
      <c r="G79" s="601"/>
      <c r="H79" s="601"/>
      <c r="I79" s="602"/>
      <c r="J79" s="603"/>
      <c r="K79" s="604"/>
      <c r="L79" s="601"/>
      <c r="M79" s="602"/>
    </row>
    <row r="80" spans="1:13" ht="15.75">
      <c r="A80" s="857"/>
      <c r="B80" s="860"/>
      <c r="C80" s="605" t="s">
        <v>31</v>
      </c>
      <c r="D80" s="603" t="s">
        <v>36</v>
      </c>
      <c r="E80" s="606">
        <v>0.80300000000000005</v>
      </c>
      <c r="F80" s="606">
        <f>F79*E80</f>
        <v>277.03500000000003</v>
      </c>
      <c r="G80" s="607"/>
      <c r="H80" s="607"/>
      <c r="I80" s="607"/>
      <c r="J80" s="607">
        <f>F80*I80</f>
        <v>0</v>
      </c>
      <c r="K80" s="608"/>
      <c r="L80" s="607"/>
      <c r="M80" s="607">
        <f>J80</f>
        <v>0</v>
      </c>
    </row>
    <row r="81" spans="1:13" ht="15.75">
      <c r="A81" s="857"/>
      <c r="B81" s="860"/>
      <c r="C81" s="609" t="s">
        <v>272</v>
      </c>
      <c r="D81" s="603" t="s">
        <v>36</v>
      </c>
      <c r="E81" s="610" t="s">
        <v>273</v>
      </c>
      <c r="F81" s="142">
        <v>600</v>
      </c>
      <c r="G81" s="607"/>
      <c r="H81" s="607">
        <f>F81*G81</f>
        <v>0</v>
      </c>
      <c r="I81" s="607"/>
      <c r="J81" s="607"/>
      <c r="K81" s="607"/>
      <c r="L81" s="607"/>
      <c r="M81" s="607">
        <f>H81</f>
        <v>0</v>
      </c>
    </row>
    <row r="82" spans="1:13" ht="15.75">
      <c r="A82" s="858"/>
      <c r="B82" s="861"/>
      <c r="C82" s="605" t="s">
        <v>58</v>
      </c>
      <c r="D82" s="608" t="s">
        <v>0</v>
      </c>
      <c r="E82" s="606">
        <v>1.8499999999999999E-2</v>
      </c>
      <c r="F82" s="606">
        <f>F79*E82</f>
        <v>6.3824999999999994</v>
      </c>
      <c r="G82" s="607"/>
      <c r="H82" s="607">
        <f t="shared" ref="H82" si="12">F82*G82</f>
        <v>0</v>
      </c>
      <c r="I82" s="607"/>
      <c r="J82" s="607"/>
      <c r="K82" s="608"/>
      <c r="L82" s="607"/>
      <c r="M82" s="607">
        <f t="shared" ref="M82" si="13">H82</f>
        <v>0</v>
      </c>
    </row>
    <row r="83" spans="1:13" ht="33">
      <c r="A83" s="850">
        <v>6</v>
      </c>
      <c r="B83" s="853" t="s">
        <v>267</v>
      </c>
      <c r="C83" s="611" t="s">
        <v>274</v>
      </c>
      <c r="D83" s="584" t="s">
        <v>232</v>
      </c>
      <c r="E83" s="564"/>
      <c r="F83" s="589">
        <v>41.4</v>
      </c>
      <c r="G83" s="590"/>
      <c r="H83" s="591"/>
      <c r="I83" s="592"/>
      <c r="J83" s="593"/>
      <c r="K83" s="594"/>
      <c r="L83" s="595"/>
      <c r="M83" s="592"/>
    </row>
    <row r="84" spans="1:13" ht="15.75">
      <c r="A84" s="851"/>
      <c r="B84" s="854"/>
      <c r="C84" s="542" t="s">
        <v>241</v>
      </c>
      <c r="D84" s="543" t="s">
        <v>245</v>
      </c>
      <c r="E84" s="564">
        <v>1.8</v>
      </c>
      <c r="F84" s="596">
        <f>E84*F83</f>
        <v>74.52</v>
      </c>
      <c r="G84" s="592"/>
      <c r="H84" s="594"/>
      <c r="I84" s="592"/>
      <c r="J84" s="594">
        <f>F84*I84</f>
        <v>0</v>
      </c>
      <c r="K84" s="594"/>
      <c r="L84" s="592"/>
      <c r="M84" s="592">
        <f>J84</f>
        <v>0</v>
      </c>
    </row>
    <row r="85" spans="1:13" ht="15.75">
      <c r="A85" s="852"/>
      <c r="B85" s="855"/>
      <c r="C85" s="542" t="s">
        <v>269</v>
      </c>
      <c r="D85" s="543" t="s">
        <v>232</v>
      </c>
      <c r="E85" s="564">
        <v>1.1000000000000001</v>
      </c>
      <c r="F85" s="592">
        <f>E85*F83</f>
        <v>45.54</v>
      </c>
      <c r="G85" s="592"/>
      <c r="H85" s="594">
        <f>F85*G85</f>
        <v>0</v>
      </c>
      <c r="I85" s="592"/>
      <c r="J85" s="594"/>
      <c r="K85" s="594"/>
      <c r="L85" s="592"/>
      <c r="M85" s="592">
        <f t="shared" ref="M85" si="14">H85</f>
        <v>0</v>
      </c>
    </row>
    <row r="86" spans="1:13" ht="16.5">
      <c r="A86" s="612"/>
      <c r="B86" s="805" t="s">
        <v>275</v>
      </c>
      <c r="C86" s="805"/>
      <c r="D86" s="805"/>
      <c r="E86" s="612"/>
      <c r="F86" s="613"/>
      <c r="G86" s="613"/>
      <c r="H86" s="613"/>
      <c r="I86" s="613"/>
      <c r="J86" s="613"/>
      <c r="K86" s="613"/>
      <c r="L86" s="613"/>
      <c r="M86" s="613"/>
    </row>
    <row r="87" spans="1:13" ht="16.5">
      <c r="A87" s="806">
        <v>1</v>
      </c>
      <c r="B87" s="808" t="s">
        <v>167</v>
      </c>
      <c r="C87" s="549" t="s">
        <v>264</v>
      </c>
      <c r="D87" s="547" t="s">
        <v>232</v>
      </c>
      <c r="E87" s="529"/>
      <c r="F87" s="530">
        <v>111.06</v>
      </c>
      <c r="G87" s="541"/>
      <c r="H87" s="541"/>
      <c r="I87" s="541"/>
      <c r="J87" s="541"/>
      <c r="K87" s="541"/>
      <c r="L87" s="541"/>
      <c r="M87" s="541"/>
    </row>
    <row r="88" spans="1:13" ht="15.75">
      <c r="A88" s="807"/>
      <c r="B88" s="809"/>
      <c r="C88" s="537" t="s">
        <v>233</v>
      </c>
      <c r="D88" s="538" t="s">
        <v>32</v>
      </c>
      <c r="E88" s="539">
        <v>2.06</v>
      </c>
      <c r="F88" s="540">
        <f>F87*E88</f>
        <v>228.78360000000001</v>
      </c>
      <c r="G88" s="541"/>
      <c r="H88" s="541"/>
      <c r="I88" s="541"/>
      <c r="J88" s="541">
        <f>F88*I88</f>
        <v>0</v>
      </c>
      <c r="K88" s="541"/>
      <c r="L88" s="541"/>
      <c r="M88" s="541">
        <f>H88+J88+L88</f>
        <v>0</v>
      </c>
    </row>
    <row r="89" spans="1:13" ht="33">
      <c r="A89" s="810">
        <v>2</v>
      </c>
      <c r="B89" s="812" t="s">
        <v>265</v>
      </c>
      <c r="C89" s="583" t="s">
        <v>266</v>
      </c>
      <c r="D89" s="584" t="s">
        <v>237</v>
      </c>
      <c r="E89" s="529"/>
      <c r="F89" s="550">
        <v>194.36</v>
      </c>
      <c r="G89" s="541"/>
      <c r="H89" s="541"/>
      <c r="I89" s="541"/>
      <c r="J89" s="541"/>
      <c r="K89" s="541"/>
      <c r="L89" s="541"/>
      <c r="M89" s="541"/>
    </row>
    <row r="90" spans="1:13" ht="15.75">
      <c r="A90" s="811"/>
      <c r="B90" s="813"/>
      <c r="C90" s="537" t="s">
        <v>233</v>
      </c>
      <c r="D90" s="538" t="s">
        <v>32</v>
      </c>
      <c r="E90" s="539">
        <v>0.53</v>
      </c>
      <c r="F90" s="541">
        <f>F89*E90</f>
        <v>103.01080000000002</v>
      </c>
      <c r="G90" s="541"/>
      <c r="H90" s="614"/>
      <c r="I90" s="541"/>
      <c r="J90" s="541">
        <f>F90*I90</f>
        <v>0</v>
      </c>
      <c r="K90" s="541"/>
      <c r="L90" s="541"/>
      <c r="M90" s="541">
        <f>H90+J90+L90</f>
        <v>0</v>
      </c>
    </row>
    <row r="91" spans="1:13" ht="16.5">
      <c r="A91" s="547">
        <v>3</v>
      </c>
      <c r="B91" s="548"/>
      <c r="C91" s="549" t="s">
        <v>236</v>
      </c>
      <c r="D91" s="547" t="s">
        <v>237</v>
      </c>
      <c r="E91" s="529"/>
      <c r="F91" s="550">
        <v>338.33</v>
      </c>
      <c r="G91" s="541"/>
      <c r="H91" s="541"/>
      <c r="I91" s="541"/>
      <c r="J91" s="541"/>
      <c r="K91" s="541"/>
      <c r="L91" s="541">
        <f>F91*K91</f>
        <v>0</v>
      </c>
      <c r="M91" s="541">
        <f>H91+J91+L91</f>
        <v>0</v>
      </c>
    </row>
    <row r="92" spans="1:13" ht="49.5">
      <c r="A92" s="799">
        <v>4</v>
      </c>
      <c r="B92" s="802" t="s">
        <v>276</v>
      </c>
      <c r="C92" s="615" t="s">
        <v>277</v>
      </c>
      <c r="D92" s="616" t="s">
        <v>278</v>
      </c>
      <c r="E92" s="617"/>
      <c r="F92" s="618">
        <v>18.510000000000002</v>
      </c>
      <c r="G92" s="619"/>
      <c r="H92" s="619"/>
      <c r="I92" s="619"/>
      <c r="J92" s="619"/>
      <c r="K92" s="619"/>
      <c r="L92" s="619"/>
      <c r="M92" s="619"/>
    </row>
    <row r="93" spans="1:13" ht="15.75">
      <c r="A93" s="800"/>
      <c r="B93" s="803"/>
      <c r="C93" s="620" t="s">
        <v>241</v>
      </c>
      <c r="D93" s="142" t="s">
        <v>245</v>
      </c>
      <c r="E93" s="621">
        <v>74</v>
      </c>
      <c r="F93" s="622">
        <f>ROUND(F92*E93,2)</f>
        <v>1369.74</v>
      </c>
      <c r="G93" s="622"/>
      <c r="H93" s="622"/>
      <c r="I93" s="622"/>
      <c r="J93" s="622">
        <f>ROUND(F93*I93,2)</f>
        <v>0</v>
      </c>
      <c r="K93" s="622"/>
      <c r="L93" s="622"/>
      <c r="M93" s="622">
        <f t="shared" ref="M93:M96" si="15">L93+J93+H93</f>
        <v>0</v>
      </c>
    </row>
    <row r="94" spans="1:13" ht="15.75">
      <c r="A94" s="800"/>
      <c r="B94" s="803"/>
      <c r="C94" s="620" t="s">
        <v>96</v>
      </c>
      <c r="D94" s="621" t="s">
        <v>0</v>
      </c>
      <c r="E94" s="142">
        <v>0.71</v>
      </c>
      <c r="F94" s="622">
        <f>ROUND(F92*E94,2)</f>
        <v>13.14</v>
      </c>
      <c r="G94" s="622"/>
      <c r="H94" s="622"/>
      <c r="I94" s="622"/>
      <c r="J94" s="622"/>
      <c r="K94" s="622"/>
      <c r="L94" s="622">
        <f>ROUND(F94*K94,2)</f>
        <v>0</v>
      </c>
      <c r="M94" s="622">
        <f t="shared" si="15"/>
        <v>0</v>
      </c>
    </row>
    <row r="95" spans="1:13" ht="15.75">
      <c r="A95" s="800"/>
      <c r="B95" s="803"/>
      <c r="C95" s="620" t="s">
        <v>279</v>
      </c>
      <c r="D95" s="621" t="s">
        <v>280</v>
      </c>
      <c r="E95" s="142">
        <v>100</v>
      </c>
      <c r="F95" s="622">
        <f>ROUND(F92*E95,2)</f>
        <v>1851</v>
      </c>
      <c r="G95" s="622"/>
      <c r="H95" s="622">
        <f>ROUND(F95*G95,2)</f>
        <v>0</v>
      </c>
      <c r="I95" s="622"/>
      <c r="J95" s="622"/>
      <c r="K95" s="622"/>
      <c r="L95" s="622"/>
      <c r="M95" s="622">
        <f t="shared" si="15"/>
        <v>0</v>
      </c>
    </row>
    <row r="96" spans="1:13" ht="15.75">
      <c r="A96" s="800"/>
      <c r="B96" s="803"/>
      <c r="C96" s="620" t="s">
        <v>281</v>
      </c>
      <c r="D96" s="621" t="s">
        <v>232</v>
      </c>
      <c r="E96" s="142">
        <v>5.9</v>
      </c>
      <c r="F96" s="622">
        <f>ROUND(F92*E96,2)</f>
        <v>109.21</v>
      </c>
      <c r="G96" s="622"/>
      <c r="H96" s="622">
        <f>ROUND(F96*G96,2)</f>
        <v>0</v>
      </c>
      <c r="I96" s="622"/>
      <c r="J96" s="622"/>
      <c r="K96" s="622"/>
      <c r="L96" s="622"/>
      <c r="M96" s="622">
        <f t="shared" si="15"/>
        <v>0</v>
      </c>
    </row>
    <row r="97" spans="1:13" ht="15.75">
      <c r="A97" s="800"/>
      <c r="B97" s="803"/>
      <c r="C97" s="620" t="s">
        <v>282</v>
      </c>
      <c r="D97" s="621" t="s">
        <v>232</v>
      </c>
      <c r="E97" s="142">
        <v>0.06</v>
      </c>
      <c r="F97" s="622">
        <f>ROUND(F92*E97,2)</f>
        <v>1.1100000000000001</v>
      </c>
      <c r="G97" s="622"/>
      <c r="H97" s="622">
        <f>ROUND(F97*G97,2)</f>
        <v>0</v>
      </c>
      <c r="I97" s="622"/>
      <c r="J97" s="622"/>
      <c r="K97" s="622"/>
      <c r="L97" s="622"/>
      <c r="M97" s="622">
        <f>H97+J97+L97</f>
        <v>0</v>
      </c>
    </row>
    <row r="98" spans="1:13" ht="16.5" thickBot="1">
      <c r="A98" s="801"/>
      <c r="B98" s="804"/>
      <c r="C98" s="623" t="s">
        <v>283</v>
      </c>
      <c r="D98" s="624" t="s">
        <v>0</v>
      </c>
      <c r="E98" s="625">
        <v>9.6</v>
      </c>
      <c r="F98" s="626">
        <f>ROUND(F92*E98,2)</f>
        <v>177.7</v>
      </c>
      <c r="G98" s="626"/>
      <c r="H98" s="626">
        <f>ROUND(F98*G98,2)</f>
        <v>0</v>
      </c>
      <c r="I98" s="626"/>
      <c r="J98" s="626"/>
      <c r="K98" s="626"/>
      <c r="L98" s="626"/>
      <c r="M98" s="626">
        <f>H98+J98+L98</f>
        <v>0</v>
      </c>
    </row>
    <row r="99" spans="1:13" ht="15.75">
      <c r="A99" s="799">
        <v>5</v>
      </c>
      <c r="B99" s="862" t="s">
        <v>284</v>
      </c>
      <c r="C99" s="620" t="s">
        <v>285</v>
      </c>
      <c r="D99" s="621" t="s">
        <v>34</v>
      </c>
      <c r="E99" s="625"/>
      <c r="F99" s="622">
        <v>73</v>
      </c>
      <c r="G99" s="626"/>
      <c r="H99" s="626"/>
      <c r="I99" s="626"/>
      <c r="J99" s="626"/>
      <c r="K99" s="626"/>
      <c r="L99" s="626"/>
      <c r="M99" s="626"/>
    </row>
    <row r="100" spans="1:13" ht="15.75">
      <c r="A100" s="800"/>
      <c r="B100" s="863"/>
      <c r="C100" s="620" t="s">
        <v>241</v>
      </c>
      <c r="D100" s="142" t="s">
        <v>245</v>
      </c>
      <c r="E100" s="621">
        <v>1.23</v>
      </c>
      <c r="F100" s="622">
        <f>ROUND(F99*E100,2)</f>
        <v>89.79</v>
      </c>
      <c r="G100" s="622"/>
      <c r="H100" s="622"/>
      <c r="I100" s="622"/>
      <c r="J100" s="622">
        <f>ROUND(F100*I100,2)</f>
        <v>0</v>
      </c>
      <c r="K100" s="622"/>
      <c r="L100" s="622"/>
      <c r="M100" s="622">
        <f t="shared" ref="M100:M101" si="16">L100+J100+H100</f>
        <v>0</v>
      </c>
    </row>
    <row r="101" spans="1:13" ht="15.75">
      <c r="A101" s="801"/>
      <c r="B101" s="864"/>
      <c r="C101" s="620" t="s">
        <v>96</v>
      </c>
      <c r="D101" s="621" t="s">
        <v>0</v>
      </c>
      <c r="E101" s="142">
        <v>0.03</v>
      </c>
      <c r="F101" s="622">
        <f>ROUND(F99*E101,2)</f>
        <v>2.19</v>
      </c>
      <c r="G101" s="622"/>
      <c r="H101" s="622"/>
      <c r="I101" s="622"/>
      <c r="J101" s="622"/>
      <c r="K101" s="622"/>
      <c r="L101" s="622">
        <f>ROUND(F101*K101,2)</f>
        <v>0</v>
      </c>
      <c r="M101" s="622">
        <f t="shared" si="16"/>
        <v>0</v>
      </c>
    </row>
    <row r="102" spans="1:13" ht="27">
      <c r="A102" s="627"/>
      <c r="B102" s="628"/>
      <c r="C102" s="629" t="s">
        <v>286</v>
      </c>
      <c r="D102" s="630" t="s">
        <v>287</v>
      </c>
      <c r="E102" s="142" t="s">
        <v>250</v>
      </c>
      <c r="F102" s="631">
        <v>32</v>
      </c>
      <c r="G102" s="390"/>
      <c r="H102" s="622">
        <f>F102*G102</f>
        <v>0</v>
      </c>
      <c r="I102" s="626"/>
      <c r="J102" s="626"/>
      <c r="K102" s="626"/>
      <c r="L102" s="626"/>
      <c r="M102" s="622">
        <f>H102</f>
        <v>0</v>
      </c>
    </row>
    <row r="103" spans="1:13" ht="16.5">
      <c r="A103" s="627"/>
      <c r="B103" s="628"/>
      <c r="C103" s="629" t="s">
        <v>288</v>
      </c>
      <c r="D103" s="630" t="s">
        <v>287</v>
      </c>
      <c r="E103" s="142" t="s">
        <v>250</v>
      </c>
      <c r="F103" s="631">
        <v>35</v>
      </c>
      <c r="G103" s="390"/>
      <c r="H103" s="622">
        <f t="shared" ref="H103:H106" si="17">F103*G103</f>
        <v>0</v>
      </c>
      <c r="I103" s="626"/>
      <c r="J103" s="626"/>
      <c r="K103" s="626"/>
      <c r="L103" s="626"/>
      <c r="M103" s="622">
        <f t="shared" ref="M103:M106" si="18">H103</f>
        <v>0</v>
      </c>
    </row>
    <row r="104" spans="1:13" ht="16.5">
      <c r="A104" s="627"/>
      <c r="B104" s="628"/>
      <c r="C104" s="632" t="s">
        <v>289</v>
      </c>
      <c r="D104" s="630" t="s">
        <v>287</v>
      </c>
      <c r="E104" s="142" t="s">
        <v>250</v>
      </c>
      <c r="F104" s="631">
        <v>2</v>
      </c>
      <c r="G104" s="390"/>
      <c r="H104" s="622">
        <f t="shared" si="17"/>
        <v>0</v>
      </c>
      <c r="I104" s="626"/>
      <c r="J104" s="626"/>
      <c r="K104" s="626"/>
      <c r="L104" s="626"/>
      <c r="M104" s="622">
        <f t="shared" si="18"/>
        <v>0</v>
      </c>
    </row>
    <row r="105" spans="1:13" ht="27">
      <c r="A105" s="627"/>
      <c r="B105" s="628"/>
      <c r="C105" s="629" t="s">
        <v>290</v>
      </c>
      <c r="D105" s="630" t="s">
        <v>287</v>
      </c>
      <c r="E105" s="142" t="s">
        <v>250</v>
      </c>
      <c r="F105" s="631">
        <v>3</v>
      </c>
      <c r="G105" s="390"/>
      <c r="H105" s="622">
        <f t="shared" si="17"/>
        <v>0</v>
      </c>
      <c r="I105" s="626"/>
      <c r="J105" s="626"/>
      <c r="K105" s="626"/>
      <c r="L105" s="626"/>
      <c r="M105" s="622">
        <f t="shared" si="18"/>
        <v>0</v>
      </c>
    </row>
    <row r="106" spans="1:13" ht="16.5">
      <c r="A106" s="627"/>
      <c r="B106" s="628"/>
      <c r="C106" s="632" t="s">
        <v>291</v>
      </c>
      <c r="D106" s="630" t="s">
        <v>287</v>
      </c>
      <c r="E106" s="142" t="s">
        <v>250</v>
      </c>
      <c r="F106" s="631">
        <v>1</v>
      </c>
      <c r="G106" s="390"/>
      <c r="H106" s="622">
        <f t="shared" si="17"/>
        <v>0</v>
      </c>
      <c r="I106" s="626"/>
      <c r="J106" s="626"/>
      <c r="K106" s="626"/>
      <c r="L106" s="626"/>
      <c r="M106" s="622">
        <f t="shared" si="18"/>
        <v>0</v>
      </c>
    </row>
    <row r="107" spans="1:13" ht="16.5">
      <c r="A107" s="633"/>
      <c r="B107" s="633"/>
      <c r="C107" s="634" t="s">
        <v>292</v>
      </c>
      <c r="D107" s="633"/>
      <c r="E107" s="635"/>
      <c r="F107" s="631"/>
      <c r="G107" s="636"/>
      <c r="H107" s="637">
        <f>SUM(H11:H106)</f>
        <v>0</v>
      </c>
      <c r="I107" s="637"/>
      <c r="J107" s="637">
        <f>SUM(J11:J106)</f>
        <v>0</v>
      </c>
      <c r="K107" s="637"/>
      <c r="L107" s="637">
        <f>SUM(L11:L106)</f>
        <v>0</v>
      </c>
      <c r="M107" s="637">
        <f>SUM(M11:M106)</f>
        <v>0</v>
      </c>
    </row>
    <row r="108" spans="1:13" ht="16.5">
      <c r="A108" s="633"/>
      <c r="B108" s="633"/>
      <c r="C108" s="670" t="s">
        <v>316</v>
      </c>
      <c r="D108" s="638">
        <v>0.05</v>
      </c>
      <c r="E108" s="635"/>
      <c r="F108" s="631"/>
      <c r="G108" s="636"/>
      <c r="H108" s="637"/>
      <c r="I108" s="637"/>
      <c r="J108" s="637"/>
      <c r="K108" s="637"/>
      <c r="L108" s="637"/>
      <c r="M108" s="637">
        <f>H107*D108</f>
        <v>0</v>
      </c>
    </row>
    <row r="109" spans="1:13" ht="16.5">
      <c r="A109" s="633"/>
      <c r="B109" s="633"/>
      <c r="C109" s="634" t="s">
        <v>292</v>
      </c>
      <c r="D109" s="633"/>
      <c r="E109" s="635"/>
      <c r="F109" s="631"/>
      <c r="G109" s="636"/>
      <c r="H109" s="637"/>
      <c r="I109" s="637"/>
      <c r="J109" s="637"/>
      <c r="K109" s="637"/>
      <c r="L109" s="637"/>
      <c r="M109" s="637">
        <f>SUM(M107:M108)</f>
        <v>0</v>
      </c>
    </row>
    <row r="110" spans="1:13" ht="16.5">
      <c r="A110" s="633"/>
      <c r="B110" s="633"/>
      <c r="C110" s="634" t="s">
        <v>56</v>
      </c>
      <c r="D110" s="638">
        <v>0.1</v>
      </c>
      <c r="E110" s="635"/>
      <c r="F110" s="631"/>
      <c r="G110" s="636"/>
      <c r="H110" s="637">
        <f>H107*D110</f>
        <v>0</v>
      </c>
      <c r="I110" s="637"/>
      <c r="J110" s="637">
        <f>J107*D110</f>
        <v>0</v>
      </c>
      <c r="K110" s="637"/>
      <c r="L110" s="637">
        <f>L107*D110</f>
        <v>0</v>
      </c>
      <c r="M110" s="637">
        <f>M109*D110</f>
        <v>0</v>
      </c>
    </row>
    <row r="111" spans="1:13" ht="16.5">
      <c r="A111" s="639"/>
      <c r="B111" s="639"/>
      <c r="C111" s="634" t="s">
        <v>8</v>
      </c>
      <c r="D111" s="640"/>
      <c r="E111" s="639"/>
      <c r="F111" s="641"/>
      <c r="G111" s="641"/>
      <c r="H111" s="637">
        <f>H107+H110</f>
        <v>0</v>
      </c>
      <c r="I111" s="637"/>
      <c r="J111" s="637">
        <f>J107+J110</f>
        <v>0</v>
      </c>
      <c r="K111" s="637"/>
      <c r="L111" s="637">
        <f>L107+L110</f>
        <v>0</v>
      </c>
      <c r="M111" s="637">
        <f>SUM(M109:M110)</f>
        <v>0</v>
      </c>
    </row>
    <row r="112" spans="1:13" ht="15.75">
      <c r="A112" s="633"/>
      <c r="B112" s="633"/>
      <c r="C112" s="634" t="s">
        <v>60</v>
      </c>
      <c r="D112" s="638">
        <v>0.08</v>
      </c>
      <c r="E112" s="635"/>
      <c r="F112" s="636"/>
      <c r="G112" s="636"/>
      <c r="H112" s="637">
        <f>H111*D112</f>
        <v>0</v>
      </c>
      <c r="I112" s="637"/>
      <c r="J112" s="637">
        <f>J111*D112</f>
        <v>0</v>
      </c>
      <c r="K112" s="637"/>
      <c r="L112" s="637">
        <f>L111*D112</f>
        <v>0</v>
      </c>
      <c r="M112" s="637">
        <f>M111*D112</f>
        <v>0</v>
      </c>
    </row>
    <row r="113" spans="1:13" ht="16.5">
      <c r="A113" s="639"/>
      <c r="B113" s="639"/>
      <c r="C113" s="634" t="s">
        <v>14</v>
      </c>
      <c r="D113" s="640"/>
      <c r="E113" s="639"/>
      <c r="F113" s="641"/>
      <c r="G113" s="641"/>
      <c r="H113" s="637">
        <f>H111+H112</f>
        <v>0</v>
      </c>
      <c r="I113" s="637"/>
      <c r="J113" s="637">
        <f>J111+J112</f>
        <v>0</v>
      </c>
      <c r="K113" s="637"/>
      <c r="L113" s="637">
        <f>L111+L112</f>
        <v>0</v>
      </c>
      <c r="M113" s="642">
        <f>SUM(M111:M112)</f>
        <v>0</v>
      </c>
    </row>
    <row r="114" spans="1:13" ht="16.5">
      <c r="A114" s="119"/>
      <c r="B114" s="64"/>
      <c r="C114" s="119"/>
      <c r="D114" s="120"/>
      <c r="E114" s="120"/>
      <c r="F114" s="64"/>
      <c r="G114" s="64"/>
      <c r="H114" s="121"/>
    </row>
    <row r="115" spans="1:13" ht="16.5">
      <c r="A115" s="776"/>
      <c r="B115" s="65"/>
      <c r="C115" s="65"/>
      <c r="D115" s="65"/>
      <c r="E115" s="65"/>
      <c r="F115" s="65"/>
      <c r="G115" s="65"/>
      <c r="H115" s="65"/>
    </row>
    <row r="116" spans="1:13" ht="16.5">
      <c r="A116" s="776"/>
      <c r="B116" s="65"/>
      <c r="C116" s="65"/>
      <c r="D116" s="65"/>
      <c r="E116" s="65"/>
      <c r="F116" s="65"/>
      <c r="G116" s="65"/>
      <c r="H116" s="65"/>
    </row>
    <row r="117" spans="1:13" ht="16.5">
      <c r="A117" s="776"/>
      <c r="B117" s="65"/>
      <c r="C117" s="65"/>
      <c r="D117" s="65"/>
      <c r="E117" s="65"/>
      <c r="F117" s="65"/>
      <c r="G117" s="65"/>
      <c r="H117" s="65"/>
    </row>
  </sheetData>
  <mergeCells count="52">
    <mergeCell ref="B83:B85"/>
    <mergeCell ref="A99:A101"/>
    <mergeCell ref="B99:B101"/>
    <mergeCell ref="B26:B30"/>
    <mergeCell ref="A16:A19"/>
    <mergeCell ref="B16:B19"/>
    <mergeCell ref="A47:A54"/>
    <mergeCell ref="B47:B54"/>
    <mergeCell ref="A55:A62"/>
    <mergeCell ref="B55:B62"/>
    <mergeCell ref="A73:A74"/>
    <mergeCell ref="B73:B74"/>
    <mergeCell ref="A76:A78"/>
    <mergeCell ref="B76:B78"/>
    <mergeCell ref="A79:A82"/>
    <mergeCell ref="B79:B82"/>
    <mergeCell ref="A83:A85"/>
    <mergeCell ref="C2:L2"/>
    <mergeCell ref="C3:L3"/>
    <mergeCell ref="B5:B8"/>
    <mergeCell ref="G5:H6"/>
    <mergeCell ref="I5:J6"/>
    <mergeCell ref="K5:L6"/>
    <mergeCell ref="D7:D8"/>
    <mergeCell ref="E7:E8"/>
    <mergeCell ref="F7:F8"/>
    <mergeCell ref="H7:H8"/>
    <mergeCell ref="J7:J8"/>
    <mergeCell ref="L7:L8"/>
    <mergeCell ref="B10:E10"/>
    <mergeCell ref="A11:A14"/>
    <mergeCell ref="A71:A72"/>
    <mergeCell ref="B71:B72"/>
    <mergeCell ref="A63:A69"/>
    <mergeCell ref="B63:B69"/>
    <mergeCell ref="A31:A35"/>
    <mergeCell ref="B31:B35"/>
    <mergeCell ref="A39:A46"/>
    <mergeCell ref="B36:B38"/>
    <mergeCell ref="B39:B46"/>
    <mergeCell ref="A36:A38"/>
    <mergeCell ref="B11:B14"/>
    <mergeCell ref="A20:A25"/>
    <mergeCell ref="B20:B25"/>
    <mergeCell ref="A26:A30"/>
    <mergeCell ref="A92:A98"/>
    <mergeCell ref="B92:B98"/>
    <mergeCell ref="B86:D86"/>
    <mergeCell ref="A87:A88"/>
    <mergeCell ref="B87:B88"/>
    <mergeCell ref="A89:A90"/>
    <mergeCell ref="B89:B90"/>
  </mergeCells>
  <conditionalFormatting sqref="B92 A92:A106 C92:M106 A16:A25 B16:M20">
    <cfRule type="cellIs" dxfId="0" priority="1" stopIfTrue="1" operator="equal">
      <formula>8223.307275</formula>
    </cfRule>
  </conditionalFormatting>
  <pageMargins left="1.7322834645669292" right="0.23622047244094491" top="0.74803149606299213" bottom="0.74803149606299213" header="0.31496062992125984" footer="0.31496062992125984"/>
  <pageSetup scale="61" orientation="landscape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view="pageBreakPreview" topLeftCell="A37" zoomScaleNormal="100" zoomScaleSheetLayoutView="100" workbookViewId="0">
      <selection activeCell="K8" sqref="K8:K50"/>
    </sheetView>
  </sheetViews>
  <sheetFormatPr defaultRowHeight="15"/>
  <cols>
    <col min="1" max="1" width="5.85546875" customWidth="1"/>
    <col min="3" max="3" width="38.140625" customWidth="1"/>
    <col min="8" max="8" width="10.85546875" customWidth="1"/>
    <col min="13" max="13" width="11.7109375" customWidth="1"/>
  </cols>
  <sheetData>
    <row r="1" spans="1:13">
      <c r="A1" s="867" t="s">
        <v>296</v>
      </c>
      <c r="B1" s="867"/>
      <c r="C1" s="867"/>
      <c r="D1" s="867"/>
      <c r="E1" s="867"/>
      <c r="F1" s="867"/>
      <c r="G1" s="671"/>
      <c r="H1" s="671"/>
      <c r="I1" s="672"/>
      <c r="J1" s="671"/>
      <c r="K1" s="671"/>
      <c r="L1" s="671"/>
      <c r="M1" s="671"/>
    </row>
    <row r="2" spans="1:13">
      <c r="A2" s="673"/>
      <c r="B2" s="674"/>
      <c r="C2" s="673"/>
      <c r="D2" s="675" t="s">
        <v>359</v>
      </c>
      <c r="E2" s="674"/>
      <c r="F2" s="674"/>
      <c r="G2" s="674"/>
      <c r="H2" s="674"/>
      <c r="I2" s="674"/>
      <c r="J2" s="674"/>
      <c r="K2" s="674"/>
      <c r="L2" s="674"/>
      <c r="M2" s="674"/>
    </row>
    <row r="3" spans="1:13" ht="15.75" thickBot="1">
      <c r="A3" s="868"/>
      <c r="B3" s="868"/>
      <c r="C3" s="868"/>
      <c r="D3" s="676"/>
      <c r="E3" s="676"/>
      <c r="F3" s="677"/>
      <c r="G3" s="678"/>
      <c r="H3" s="673"/>
      <c r="I3" s="676"/>
      <c r="J3" s="676"/>
      <c r="K3" s="678"/>
      <c r="L3" s="676"/>
      <c r="M3" s="676"/>
    </row>
    <row r="4" spans="1:13" ht="30" customHeight="1">
      <c r="A4" s="869" t="s">
        <v>318</v>
      </c>
      <c r="B4" s="871" t="s">
        <v>10</v>
      </c>
      <c r="C4" s="873" t="s">
        <v>319</v>
      </c>
      <c r="D4" s="873" t="s">
        <v>12</v>
      </c>
      <c r="E4" s="875" t="s">
        <v>320</v>
      </c>
      <c r="F4" s="876"/>
      <c r="G4" s="877" t="s">
        <v>321</v>
      </c>
      <c r="H4" s="878"/>
      <c r="I4" s="879" t="s">
        <v>227</v>
      </c>
      <c r="J4" s="879"/>
      <c r="K4" s="877" t="s">
        <v>322</v>
      </c>
      <c r="L4" s="878"/>
      <c r="M4" s="865" t="s">
        <v>8</v>
      </c>
    </row>
    <row r="5" spans="1:13" ht="27">
      <c r="A5" s="870"/>
      <c r="B5" s="872"/>
      <c r="C5" s="874"/>
      <c r="D5" s="874"/>
      <c r="E5" s="679" t="s">
        <v>323</v>
      </c>
      <c r="F5" s="680" t="s">
        <v>14</v>
      </c>
      <c r="G5" s="681"/>
      <c r="H5" s="680" t="s">
        <v>8</v>
      </c>
      <c r="I5" s="682" t="s">
        <v>324</v>
      </c>
      <c r="J5" s="680" t="s">
        <v>8</v>
      </c>
      <c r="K5" s="681" t="s">
        <v>324</v>
      </c>
      <c r="L5" s="680" t="s">
        <v>8</v>
      </c>
      <c r="M5" s="866"/>
    </row>
    <row r="6" spans="1:13">
      <c r="A6" s="683">
        <v>1</v>
      </c>
      <c r="B6" s="684">
        <v>2</v>
      </c>
      <c r="C6" s="685">
        <v>3</v>
      </c>
      <c r="D6" s="683">
        <v>4</v>
      </c>
      <c r="E6" s="684">
        <v>5</v>
      </c>
      <c r="F6" s="685">
        <v>6</v>
      </c>
      <c r="G6" s="683">
        <v>7</v>
      </c>
      <c r="H6" s="684">
        <v>8</v>
      </c>
      <c r="I6" s="685">
        <v>9</v>
      </c>
      <c r="J6" s="683">
        <v>10</v>
      </c>
      <c r="K6" s="684">
        <v>11</v>
      </c>
      <c r="L6" s="685">
        <v>12</v>
      </c>
      <c r="M6" s="683">
        <v>13</v>
      </c>
    </row>
    <row r="7" spans="1:13">
      <c r="A7" s="686"/>
      <c r="B7" s="684"/>
      <c r="C7" s="687" t="s">
        <v>325</v>
      </c>
      <c r="D7" s="688"/>
      <c r="E7" s="688"/>
      <c r="F7" s="689"/>
      <c r="G7" s="688"/>
      <c r="H7" s="688"/>
      <c r="I7" s="688"/>
      <c r="J7" s="688"/>
      <c r="K7" s="688"/>
      <c r="L7" s="688"/>
      <c r="M7" s="690"/>
    </row>
    <row r="8" spans="1:13" ht="54">
      <c r="A8" s="743">
        <v>1</v>
      </c>
      <c r="B8" s="691" t="s">
        <v>326</v>
      </c>
      <c r="C8" s="692" t="s">
        <v>327</v>
      </c>
      <c r="D8" s="679" t="s">
        <v>328</v>
      </c>
      <c r="E8" s="730"/>
      <c r="F8" s="731">
        <v>0.27200000000000002</v>
      </c>
      <c r="G8" s="732"/>
      <c r="H8" s="733"/>
      <c r="I8" s="734"/>
      <c r="J8" s="735"/>
      <c r="K8" s="732"/>
      <c r="L8" s="733"/>
      <c r="M8" s="736"/>
    </row>
    <row r="9" spans="1:13">
      <c r="A9" s="743"/>
      <c r="B9" s="698"/>
      <c r="C9" s="699" t="s">
        <v>233</v>
      </c>
      <c r="D9" s="700" t="s">
        <v>32</v>
      </c>
      <c r="E9" s="737">
        <v>137</v>
      </c>
      <c r="F9" s="733">
        <f>E9*F8</f>
        <v>37.264000000000003</v>
      </c>
      <c r="G9" s="732"/>
      <c r="H9" s="733"/>
      <c r="I9" s="732"/>
      <c r="J9" s="733">
        <f>I9*F9</f>
        <v>0</v>
      </c>
      <c r="K9" s="732"/>
      <c r="L9" s="733"/>
      <c r="M9" s="736">
        <f>J9+H9+L9</f>
        <v>0</v>
      </c>
    </row>
    <row r="10" spans="1:13">
      <c r="A10" s="743"/>
      <c r="B10" s="702"/>
      <c r="C10" s="703" t="s">
        <v>329</v>
      </c>
      <c r="D10" s="704" t="s">
        <v>0</v>
      </c>
      <c r="E10" s="737">
        <v>28.3</v>
      </c>
      <c r="F10" s="737">
        <f>E10*F8</f>
        <v>7.6976000000000004</v>
      </c>
      <c r="G10" s="732"/>
      <c r="H10" s="733"/>
      <c r="I10" s="738"/>
      <c r="J10" s="733"/>
      <c r="K10" s="732"/>
      <c r="L10" s="733">
        <f>F10*K10</f>
        <v>0</v>
      </c>
      <c r="M10" s="736">
        <f t="shared" ref="M10:M12" si="0">J10+H10+L10</f>
        <v>0</v>
      </c>
    </row>
    <row r="11" spans="1:13">
      <c r="A11" s="743"/>
      <c r="B11" s="705"/>
      <c r="C11" s="706" t="s">
        <v>330</v>
      </c>
      <c r="D11" s="707" t="s">
        <v>232</v>
      </c>
      <c r="E11" s="739">
        <v>102</v>
      </c>
      <c r="F11" s="740">
        <f>E11*F8</f>
        <v>27.744000000000003</v>
      </c>
      <c r="G11" s="732"/>
      <c r="H11" s="733">
        <f>F11*G11</f>
        <v>0</v>
      </c>
      <c r="I11" s="739"/>
      <c r="J11" s="733"/>
      <c r="K11" s="732"/>
      <c r="L11" s="733"/>
      <c r="M11" s="736">
        <f t="shared" si="0"/>
        <v>0</v>
      </c>
    </row>
    <row r="12" spans="1:13">
      <c r="A12" s="743"/>
      <c r="B12" s="705"/>
      <c r="C12" s="706" t="s">
        <v>248</v>
      </c>
      <c r="D12" s="707" t="s">
        <v>0</v>
      </c>
      <c r="E12" s="739">
        <v>62</v>
      </c>
      <c r="F12" s="740">
        <f>E12*F8</f>
        <v>16.864000000000001</v>
      </c>
      <c r="G12" s="732"/>
      <c r="H12" s="733">
        <f>F12*G12</f>
        <v>0</v>
      </c>
      <c r="I12" s="739"/>
      <c r="J12" s="733"/>
      <c r="K12" s="732"/>
      <c r="L12" s="733"/>
      <c r="M12" s="736">
        <f t="shared" si="0"/>
        <v>0</v>
      </c>
    </row>
    <row r="13" spans="1:13" ht="40.5">
      <c r="A13" s="743">
        <v>2</v>
      </c>
      <c r="B13" s="691" t="s">
        <v>338</v>
      </c>
      <c r="C13" s="692" t="s">
        <v>339</v>
      </c>
      <c r="D13" s="679" t="s">
        <v>331</v>
      </c>
      <c r="E13" s="730"/>
      <c r="F13" s="741">
        <v>3.2</v>
      </c>
      <c r="G13" s="732"/>
      <c r="H13" s="733"/>
      <c r="I13" s="734"/>
      <c r="J13" s="735"/>
      <c r="K13" s="732"/>
      <c r="L13" s="733"/>
      <c r="M13" s="736"/>
    </row>
    <row r="14" spans="1:13">
      <c r="A14" s="743"/>
      <c r="B14" s="698"/>
      <c r="C14" s="699" t="s">
        <v>233</v>
      </c>
      <c r="D14" s="700" t="s">
        <v>32</v>
      </c>
      <c r="E14" s="737">
        <v>33.6</v>
      </c>
      <c r="F14" s="733">
        <f>E14*F13</f>
        <v>107.52000000000001</v>
      </c>
      <c r="G14" s="732"/>
      <c r="H14" s="733"/>
      <c r="I14" s="732"/>
      <c r="J14" s="733">
        <f>I14*F14</f>
        <v>0</v>
      </c>
      <c r="K14" s="732"/>
      <c r="L14" s="733"/>
      <c r="M14" s="736">
        <f t="shared" ref="M14:M17" si="1">J14+H14+L14</f>
        <v>0</v>
      </c>
    </row>
    <row r="15" spans="1:13">
      <c r="A15" s="743"/>
      <c r="B15" s="702"/>
      <c r="C15" s="703" t="s">
        <v>329</v>
      </c>
      <c r="D15" s="704" t="s">
        <v>0</v>
      </c>
      <c r="E15" s="737">
        <v>1.5</v>
      </c>
      <c r="F15" s="737">
        <f>E15*F13</f>
        <v>4.8000000000000007</v>
      </c>
      <c r="G15" s="732"/>
      <c r="H15" s="733"/>
      <c r="I15" s="738"/>
      <c r="J15" s="733"/>
      <c r="K15" s="732"/>
      <c r="L15" s="733">
        <f>F15*K15</f>
        <v>0</v>
      </c>
      <c r="M15" s="736">
        <f t="shared" si="1"/>
        <v>0</v>
      </c>
    </row>
    <row r="16" spans="1:13">
      <c r="A16" s="743"/>
      <c r="B16" s="705"/>
      <c r="C16" s="706" t="s">
        <v>341</v>
      </c>
      <c r="D16" s="707" t="s">
        <v>237</v>
      </c>
      <c r="E16" s="739">
        <v>0.42</v>
      </c>
      <c r="F16" s="740">
        <f>E16*F13</f>
        <v>1.3440000000000001</v>
      </c>
      <c r="G16" s="732"/>
      <c r="H16" s="733">
        <f t="shared" ref="H16:H17" si="2">F16*G16</f>
        <v>0</v>
      </c>
      <c r="I16" s="739"/>
      <c r="J16" s="733"/>
      <c r="K16" s="732"/>
      <c r="L16" s="733"/>
      <c r="M16" s="736">
        <f t="shared" si="1"/>
        <v>0</v>
      </c>
    </row>
    <row r="17" spans="1:13">
      <c r="A17" s="743"/>
      <c r="B17" s="705"/>
      <c r="C17" s="706" t="s">
        <v>248</v>
      </c>
      <c r="D17" s="707" t="s">
        <v>0</v>
      </c>
      <c r="E17" s="739">
        <v>2.2799999999999998</v>
      </c>
      <c r="F17" s="740">
        <f>E17*F13</f>
        <v>7.2959999999999994</v>
      </c>
      <c r="G17" s="732"/>
      <c r="H17" s="733">
        <f t="shared" si="2"/>
        <v>0</v>
      </c>
      <c r="I17" s="739"/>
      <c r="J17" s="733"/>
      <c r="K17" s="732"/>
      <c r="L17" s="733"/>
      <c r="M17" s="736">
        <f t="shared" si="1"/>
        <v>0</v>
      </c>
    </row>
    <row r="18" spans="1:13" ht="40.5">
      <c r="A18" s="743">
        <v>3</v>
      </c>
      <c r="B18" s="691" t="s">
        <v>338</v>
      </c>
      <c r="C18" s="692" t="s">
        <v>340</v>
      </c>
      <c r="D18" s="679" t="s">
        <v>331</v>
      </c>
      <c r="E18" s="730"/>
      <c r="F18" s="741">
        <v>2.19</v>
      </c>
      <c r="G18" s="732"/>
      <c r="H18" s="733"/>
      <c r="I18" s="734"/>
      <c r="J18" s="735"/>
      <c r="K18" s="732"/>
      <c r="L18" s="733"/>
      <c r="M18" s="736"/>
    </row>
    <row r="19" spans="1:13">
      <c r="A19" s="743"/>
      <c r="B19" s="698"/>
      <c r="C19" s="699" t="s">
        <v>233</v>
      </c>
      <c r="D19" s="700" t="s">
        <v>32</v>
      </c>
      <c r="E19" s="737">
        <v>33.6</v>
      </c>
      <c r="F19" s="733">
        <f>E19*F18</f>
        <v>73.584000000000003</v>
      </c>
      <c r="G19" s="732"/>
      <c r="H19" s="733"/>
      <c r="I19" s="732"/>
      <c r="J19" s="733">
        <f>I19*F19</f>
        <v>0</v>
      </c>
      <c r="K19" s="732"/>
      <c r="L19" s="733"/>
      <c r="M19" s="736">
        <f t="shared" ref="M19:M22" si="3">J19+H19+L19</f>
        <v>0</v>
      </c>
    </row>
    <row r="20" spans="1:13">
      <c r="A20" s="743"/>
      <c r="B20" s="702"/>
      <c r="C20" s="703" t="s">
        <v>329</v>
      </c>
      <c r="D20" s="704" t="s">
        <v>0</v>
      </c>
      <c r="E20" s="737">
        <v>1.5</v>
      </c>
      <c r="F20" s="737">
        <f>E20*F18</f>
        <v>3.2850000000000001</v>
      </c>
      <c r="G20" s="732"/>
      <c r="H20" s="733"/>
      <c r="I20" s="738"/>
      <c r="J20" s="733"/>
      <c r="K20" s="732"/>
      <c r="L20" s="733">
        <f>F20*K20</f>
        <v>0</v>
      </c>
      <c r="M20" s="736">
        <f t="shared" si="3"/>
        <v>0</v>
      </c>
    </row>
    <row r="21" spans="1:13">
      <c r="A21" s="743"/>
      <c r="B21" s="705"/>
      <c r="C21" s="706" t="s">
        <v>342</v>
      </c>
      <c r="D21" s="707" t="s">
        <v>237</v>
      </c>
      <c r="E21" s="739">
        <v>0.42</v>
      </c>
      <c r="F21" s="740">
        <f>E21*F18</f>
        <v>0.91979999999999995</v>
      </c>
      <c r="G21" s="732"/>
      <c r="H21" s="733">
        <f t="shared" ref="H21:H22" si="4">F21*G21</f>
        <v>0</v>
      </c>
      <c r="I21" s="739"/>
      <c r="J21" s="733"/>
      <c r="K21" s="732"/>
      <c r="L21" s="733"/>
      <c r="M21" s="736">
        <f t="shared" si="3"/>
        <v>0</v>
      </c>
    </row>
    <row r="22" spans="1:13">
      <c r="A22" s="743"/>
      <c r="B22" s="705"/>
      <c r="C22" s="706" t="s">
        <v>248</v>
      </c>
      <c r="D22" s="707" t="s">
        <v>0</v>
      </c>
      <c r="E22" s="739">
        <v>2.2799999999999998</v>
      </c>
      <c r="F22" s="740">
        <f>E22*F18</f>
        <v>4.9931999999999999</v>
      </c>
      <c r="G22" s="732"/>
      <c r="H22" s="733">
        <f t="shared" si="4"/>
        <v>0</v>
      </c>
      <c r="I22" s="739"/>
      <c r="J22" s="733"/>
      <c r="K22" s="732"/>
      <c r="L22" s="733"/>
      <c r="M22" s="736">
        <f t="shared" si="3"/>
        <v>0</v>
      </c>
    </row>
    <row r="23" spans="1:13" ht="40.5">
      <c r="A23" s="744">
        <v>4</v>
      </c>
      <c r="B23" s="709" t="s">
        <v>332</v>
      </c>
      <c r="C23" s="692" t="s">
        <v>344</v>
      </c>
      <c r="D23" s="679" t="s">
        <v>328</v>
      </c>
      <c r="E23" s="730"/>
      <c r="F23" s="742">
        <v>2.7040000000000002</v>
      </c>
      <c r="G23" s="732"/>
      <c r="H23" s="733"/>
      <c r="I23" s="734"/>
      <c r="J23" s="735"/>
      <c r="K23" s="732"/>
      <c r="L23" s="733"/>
      <c r="M23" s="736"/>
    </row>
    <row r="24" spans="1:13" ht="15.75">
      <c r="A24" s="745"/>
      <c r="B24" s="698"/>
      <c r="C24" s="699" t="s">
        <v>233</v>
      </c>
      <c r="D24" s="700" t="s">
        <v>32</v>
      </c>
      <c r="E24" s="737">
        <v>242</v>
      </c>
      <c r="F24" s="733">
        <f>E24*F23</f>
        <v>654.36800000000005</v>
      </c>
      <c r="G24" s="732"/>
      <c r="H24" s="733"/>
      <c r="I24" s="732"/>
      <c r="J24" s="733">
        <f>I24*F24</f>
        <v>0</v>
      </c>
      <c r="K24" s="732"/>
      <c r="L24" s="733"/>
      <c r="M24" s="736">
        <f t="shared" ref="M24:M31" si="5">J24+H24+L24</f>
        <v>0</v>
      </c>
    </row>
    <row r="25" spans="1:13">
      <c r="A25" s="746"/>
      <c r="B25" s="702"/>
      <c r="C25" s="699" t="s">
        <v>329</v>
      </c>
      <c r="D25" s="704" t="s">
        <v>0</v>
      </c>
      <c r="E25" s="737">
        <v>108</v>
      </c>
      <c r="F25" s="737">
        <f>E25*F23</f>
        <v>292.03200000000004</v>
      </c>
      <c r="G25" s="732"/>
      <c r="H25" s="733"/>
      <c r="I25" s="738"/>
      <c r="J25" s="733"/>
      <c r="K25" s="732"/>
      <c r="L25" s="733">
        <f>F25*K25</f>
        <v>0</v>
      </c>
      <c r="M25" s="736">
        <f t="shared" si="5"/>
        <v>0</v>
      </c>
    </row>
    <row r="26" spans="1:13">
      <c r="A26" s="743"/>
      <c r="B26" s="705"/>
      <c r="C26" s="706" t="s">
        <v>333</v>
      </c>
      <c r="D26" s="707" t="s">
        <v>232</v>
      </c>
      <c r="E26" s="739">
        <v>101.5</v>
      </c>
      <c r="F26" s="740">
        <f>E26*F23</f>
        <v>274.45600000000002</v>
      </c>
      <c r="G26" s="732"/>
      <c r="H26" s="733">
        <f t="shared" ref="H26:H31" si="6">F26*G26</f>
        <v>0</v>
      </c>
      <c r="I26" s="739"/>
      <c r="J26" s="733"/>
      <c r="K26" s="732"/>
      <c r="L26" s="733"/>
      <c r="M26" s="736">
        <f t="shared" si="5"/>
        <v>0</v>
      </c>
    </row>
    <row r="27" spans="1:13">
      <c r="A27" s="743"/>
      <c r="B27" s="705"/>
      <c r="C27" s="699"/>
      <c r="D27" s="707" t="s">
        <v>237</v>
      </c>
      <c r="E27" s="737" t="s">
        <v>53</v>
      </c>
      <c r="F27" s="740">
        <v>19.7</v>
      </c>
      <c r="G27" s="732"/>
      <c r="H27" s="733">
        <f t="shared" si="6"/>
        <v>0</v>
      </c>
      <c r="I27" s="739"/>
      <c r="J27" s="733"/>
      <c r="K27" s="732"/>
      <c r="L27" s="733"/>
      <c r="M27" s="736">
        <f t="shared" si="5"/>
        <v>0</v>
      </c>
    </row>
    <row r="28" spans="1:13" ht="15.75">
      <c r="A28" s="743"/>
      <c r="B28" s="705"/>
      <c r="C28" s="711" t="s">
        <v>343</v>
      </c>
      <c r="D28" s="707" t="s">
        <v>237</v>
      </c>
      <c r="E28" s="737" t="s">
        <v>53</v>
      </c>
      <c r="F28" s="740">
        <v>1.76</v>
      </c>
      <c r="G28" s="732"/>
      <c r="H28" s="733">
        <f t="shared" ref="H28" si="7">F28*G28</f>
        <v>0</v>
      </c>
      <c r="I28" s="739"/>
      <c r="J28" s="733"/>
      <c r="K28" s="732"/>
      <c r="L28" s="733"/>
      <c r="M28" s="736">
        <f t="shared" ref="M28" si="8">J28+H28+L28</f>
        <v>0</v>
      </c>
    </row>
    <row r="29" spans="1:13">
      <c r="A29" s="743"/>
      <c r="B29" s="705" t="s">
        <v>334</v>
      </c>
      <c r="C29" s="710" t="s">
        <v>335</v>
      </c>
      <c r="D29" s="707" t="s">
        <v>253</v>
      </c>
      <c r="E29" s="739">
        <v>140</v>
      </c>
      <c r="F29" s="740">
        <f>E29*F23</f>
        <v>378.56</v>
      </c>
      <c r="G29" s="732"/>
      <c r="H29" s="733">
        <f t="shared" si="6"/>
        <v>0</v>
      </c>
      <c r="I29" s="739"/>
      <c r="J29" s="733"/>
      <c r="K29" s="732"/>
      <c r="L29" s="733"/>
      <c r="M29" s="736">
        <f t="shared" si="5"/>
        <v>0</v>
      </c>
    </row>
    <row r="30" spans="1:13">
      <c r="A30" s="743"/>
      <c r="B30" s="705" t="s">
        <v>334</v>
      </c>
      <c r="C30" s="710" t="s">
        <v>336</v>
      </c>
      <c r="D30" s="707" t="s">
        <v>232</v>
      </c>
      <c r="E30" s="739">
        <v>1.7</v>
      </c>
      <c r="F30" s="740">
        <f>E30*F23</f>
        <v>4.5968</v>
      </c>
      <c r="G30" s="732"/>
      <c r="H30" s="733">
        <f t="shared" si="6"/>
        <v>0</v>
      </c>
      <c r="I30" s="739"/>
      <c r="J30" s="733"/>
      <c r="K30" s="732"/>
      <c r="L30" s="733"/>
      <c r="M30" s="736">
        <f t="shared" si="5"/>
        <v>0</v>
      </c>
    </row>
    <row r="31" spans="1:13">
      <c r="A31" s="743"/>
      <c r="B31" s="705"/>
      <c r="C31" s="710" t="s">
        <v>337</v>
      </c>
      <c r="D31" s="707" t="s">
        <v>0</v>
      </c>
      <c r="E31" s="739">
        <v>22</v>
      </c>
      <c r="F31" s="740">
        <f>E31*F23</f>
        <v>59.488000000000007</v>
      </c>
      <c r="G31" s="732"/>
      <c r="H31" s="733">
        <f t="shared" si="6"/>
        <v>0</v>
      </c>
      <c r="I31" s="739"/>
      <c r="J31" s="733"/>
      <c r="K31" s="732"/>
      <c r="L31" s="733"/>
      <c r="M31" s="736">
        <f t="shared" si="5"/>
        <v>0</v>
      </c>
    </row>
    <row r="32" spans="1:13" ht="40.5">
      <c r="A32" s="202">
        <v>5</v>
      </c>
      <c r="B32" s="712" t="s">
        <v>345</v>
      </c>
      <c r="C32" s="747" t="s">
        <v>348</v>
      </c>
      <c r="D32" s="198" t="s">
        <v>59</v>
      </c>
      <c r="E32" s="713"/>
      <c r="F32" s="714">
        <v>0.27</v>
      </c>
      <c r="G32" s="715"/>
      <c r="H32" s="715"/>
      <c r="I32" s="715"/>
      <c r="J32" s="715"/>
      <c r="K32" s="716"/>
      <c r="L32" s="717"/>
      <c r="M32" s="718"/>
    </row>
    <row r="33" spans="1:13" ht="15.75">
      <c r="A33" s="205"/>
      <c r="B33" s="719"/>
      <c r="C33" s="720" t="s">
        <v>31</v>
      </c>
      <c r="D33" s="721" t="s">
        <v>32</v>
      </c>
      <c r="E33" s="722">
        <v>27.9</v>
      </c>
      <c r="F33" s="722">
        <f>F32*E33</f>
        <v>7.5330000000000004</v>
      </c>
      <c r="G33" s="723"/>
      <c r="H33" s="723"/>
      <c r="I33" s="724"/>
      <c r="J33" s="718">
        <f>F33*I33</f>
        <v>0</v>
      </c>
      <c r="K33" s="723"/>
      <c r="L33" s="723"/>
      <c r="M33" s="718">
        <f t="shared" ref="M33:M38" si="9">H33+J33+L33</f>
        <v>0</v>
      </c>
    </row>
    <row r="34" spans="1:13" ht="15.75">
      <c r="A34" s="205"/>
      <c r="B34" s="719"/>
      <c r="C34" s="720" t="s">
        <v>329</v>
      </c>
      <c r="D34" s="725" t="s">
        <v>0</v>
      </c>
      <c r="E34" s="726">
        <f>0.59+1.34+0.95</f>
        <v>2.88</v>
      </c>
      <c r="F34" s="722">
        <f>F32*E34</f>
        <v>0.77760000000000007</v>
      </c>
      <c r="G34" s="724"/>
      <c r="H34" s="724"/>
      <c r="I34" s="727"/>
      <c r="J34" s="723"/>
      <c r="K34" s="724"/>
      <c r="L34" s="728">
        <f>F34*K34</f>
        <v>0</v>
      </c>
      <c r="M34" s="718">
        <f t="shared" si="9"/>
        <v>0</v>
      </c>
    </row>
    <row r="35" spans="1:13" ht="15.75">
      <c r="A35" s="205"/>
      <c r="B35" s="719"/>
      <c r="C35" s="720" t="s">
        <v>346</v>
      </c>
      <c r="D35" s="725" t="s">
        <v>59</v>
      </c>
      <c r="E35" s="722">
        <v>1</v>
      </c>
      <c r="F35" s="722">
        <f>F32*E35</f>
        <v>0.27</v>
      </c>
      <c r="G35" s="724"/>
      <c r="H35" s="718">
        <f t="shared" ref="H35:H38" si="10">F35*G35</f>
        <v>0</v>
      </c>
      <c r="I35" s="727"/>
      <c r="J35" s="723"/>
      <c r="K35" s="723"/>
      <c r="L35" s="723"/>
      <c r="M35" s="718">
        <f t="shared" si="9"/>
        <v>0</v>
      </c>
    </row>
    <row r="36" spans="1:13" ht="15.75">
      <c r="A36" s="205"/>
      <c r="B36" s="719"/>
      <c r="C36" s="720" t="s">
        <v>349</v>
      </c>
      <c r="D36" s="725" t="s">
        <v>297</v>
      </c>
      <c r="E36" s="722" t="s">
        <v>53</v>
      </c>
      <c r="F36" s="722">
        <v>78</v>
      </c>
      <c r="G36" s="724"/>
      <c r="H36" s="718">
        <f t="shared" si="10"/>
        <v>0</v>
      </c>
      <c r="I36" s="727"/>
      <c r="J36" s="723"/>
      <c r="K36" s="723"/>
      <c r="L36" s="723"/>
      <c r="M36" s="718">
        <f t="shared" si="9"/>
        <v>0</v>
      </c>
    </row>
    <row r="37" spans="1:13" ht="15.75">
      <c r="A37" s="205"/>
      <c r="B37" s="719"/>
      <c r="C37" s="720" t="s">
        <v>347</v>
      </c>
      <c r="D37" s="725" t="s">
        <v>298</v>
      </c>
      <c r="E37" s="722">
        <v>6</v>
      </c>
      <c r="F37" s="722">
        <f>F32*E37</f>
        <v>1.62</v>
      </c>
      <c r="G37" s="724"/>
      <c r="H37" s="718">
        <f t="shared" si="10"/>
        <v>0</v>
      </c>
      <c r="I37" s="727"/>
      <c r="J37" s="723"/>
      <c r="K37" s="723"/>
      <c r="L37" s="723"/>
      <c r="M37" s="718">
        <f t="shared" si="9"/>
        <v>0</v>
      </c>
    </row>
    <row r="38" spans="1:13" ht="15.75">
      <c r="A38" s="205"/>
      <c r="B38" s="719"/>
      <c r="C38" s="720" t="s">
        <v>248</v>
      </c>
      <c r="D38" s="725" t="s">
        <v>0</v>
      </c>
      <c r="E38" s="722">
        <v>2.78</v>
      </c>
      <c r="F38" s="722">
        <f>F32*E38</f>
        <v>0.75060000000000004</v>
      </c>
      <c r="G38" s="724"/>
      <c r="H38" s="718">
        <f t="shared" si="10"/>
        <v>0</v>
      </c>
      <c r="I38" s="727"/>
      <c r="J38" s="723"/>
      <c r="K38" s="723"/>
      <c r="L38" s="723"/>
      <c r="M38" s="718">
        <f t="shared" si="9"/>
        <v>0</v>
      </c>
    </row>
    <row r="39" spans="1:13" ht="40.5">
      <c r="A39" s="754" t="s">
        <v>355</v>
      </c>
      <c r="B39" s="712" t="s">
        <v>350</v>
      </c>
      <c r="C39" s="198" t="s">
        <v>356</v>
      </c>
      <c r="D39" s="198" t="s">
        <v>351</v>
      </c>
      <c r="E39" s="713"/>
      <c r="F39" s="748">
        <v>6.7500000000000004E-2</v>
      </c>
      <c r="G39" s="749"/>
      <c r="H39" s="749"/>
      <c r="I39" s="749"/>
      <c r="J39" s="749"/>
      <c r="K39" s="749"/>
      <c r="L39" s="749"/>
      <c r="M39" s="749"/>
    </row>
    <row r="40" spans="1:13" ht="27">
      <c r="A40" s="750"/>
      <c r="B40" s="712" t="s">
        <v>39</v>
      </c>
      <c r="C40" s="751" t="s">
        <v>233</v>
      </c>
      <c r="D40" s="721" t="s">
        <v>253</v>
      </c>
      <c r="E40" s="749">
        <v>100</v>
      </c>
      <c r="F40" s="752">
        <f>F39*E40</f>
        <v>6.75</v>
      </c>
      <c r="G40" s="752"/>
      <c r="H40" s="718"/>
      <c r="I40" s="724"/>
      <c r="J40" s="718">
        <f t="shared" ref="J40" si="11">F40*I40</f>
        <v>0</v>
      </c>
      <c r="K40" s="752"/>
      <c r="L40" s="728"/>
      <c r="M40" s="718">
        <f t="shared" ref="M40:M46" si="12">H40+J40+L40</f>
        <v>0</v>
      </c>
    </row>
    <row r="41" spans="1:13" ht="16.5">
      <c r="A41" s="750"/>
      <c r="B41" s="712"/>
      <c r="C41" s="751" t="s">
        <v>352</v>
      </c>
      <c r="D41" s="725" t="s">
        <v>0</v>
      </c>
      <c r="E41" s="749">
        <v>0.34</v>
      </c>
      <c r="F41" s="752">
        <f>F39*E41</f>
        <v>2.2950000000000002E-2</v>
      </c>
      <c r="G41" s="752"/>
      <c r="H41" s="718"/>
      <c r="I41" s="752"/>
      <c r="J41" s="718"/>
      <c r="K41" s="752"/>
      <c r="L41" s="728">
        <f t="shared" ref="L41" si="13">F41*K41</f>
        <v>0</v>
      </c>
      <c r="M41" s="718">
        <f t="shared" si="12"/>
        <v>0</v>
      </c>
    </row>
    <row r="42" spans="1:13" ht="16.5">
      <c r="A42" s="750"/>
      <c r="B42" s="712"/>
      <c r="C42" s="751" t="s">
        <v>357</v>
      </c>
      <c r="D42" s="725" t="s">
        <v>253</v>
      </c>
      <c r="E42" s="749">
        <v>110</v>
      </c>
      <c r="F42" s="752">
        <f>F39*E42</f>
        <v>7.4250000000000007</v>
      </c>
      <c r="G42" s="752"/>
      <c r="H42" s="718">
        <f t="shared" ref="H42:H45" si="14">F42*G42</f>
        <v>0</v>
      </c>
      <c r="I42" s="752"/>
      <c r="J42" s="718"/>
      <c r="K42" s="752"/>
      <c r="L42" s="728"/>
      <c r="M42" s="718">
        <f t="shared" si="12"/>
        <v>0</v>
      </c>
    </row>
    <row r="43" spans="1:13" ht="16.5">
      <c r="A43" s="750"/>
      <c r="B43" s="712"/>
      <c r="C43" s="751" t="s">
        <v>353</v>
      </c>
      <c r="D43" s="725" t="s">
        <v>298</v>
      </c>
      <c r="E43" s="749">
        <v>5</v>
      </c>
      <c r="F43" s="752">
        <f>F39*E43</f>
        <v>0.33750000000000002</v>
      </c>
      <c r="G43" s="752"/>
      <c r="H43" s="718">
        <f t="shared" si="14"/>
        <v>0</v>
      </c>
      <c r="I43" s="752"/>
      <c r="J43" s="718"/>
      <c r="K43" s="752"/>
      <c r="L43" s="728"/>
      <c r="M43" s="718">
        <f t="shared" si="12"/>
        <v>0</v>
      </c>
    </row>
    <row r="44" spans="1:13" ht="16.5">
      <c r="A44" s="750"/>
      <c r="B44" s="712"/>
      <c r="C44" s="751" t="s">
        <v>354</v>
      </c>
      <c r="D44" s="725" t="s">
        <v>298</v>
      </c>
      <c r="E44" s="749">
        <v>2</v>
      </c>
      <c r="F44" s="752">
        <f>F39*E44</f>
        <v>0.13500000000000001</v>
      </c>
      <c r="G44" s="752"/>
      <c r="H44" s="718">
        <f t="shared" si="14"/>
        <v>0</v>
      </c>
      <c r="I44" s="752"/>
      <c r="J44" s="718"/>
      <c r="K44" s="752"/>
      <c r="L44" s="728"/>
      <c r="M44" s="718">
        <f t="shared" si="12"/>
        <v>0</v>
      </c>
    </row>
    <row r="45" spans="1:13" ht="16.5">
      <c r="A45" s="750"/>
      <c r="B45" s="712"/>
      <c r="C45" s="751" t="s">
        <v>248</v>
      </c>
      <c r="D45" s="753" t="s">
        <v>0</v>
      </c>
      <c r="E45" s="749">
        <v>3.86</v>
      </c>
      <c r="F45" s="752">
        <f>F39*E45</f>
        <v>0.26055</v>
      </c>
      <c r="G45" s="752"/>
      <c r="H45" s="718">
        <f t="shared" si="14"/>
        <v>0</v>
      </c>
      <c r="I45" s="752"/>
      <c r="J45" s="718"/>
      <c r="K45" s="752"/>
      <c r="L45" s="728"/>
      <c r="M45" s="718">
        <f t="shared" si="12"/>
        <v>0</v>
      </c>
    </row>
    <row r="46" spans="1:13" ht="15.75">
      <c r="A46" s="755"/>
      <c r="B46" s="756"/>
      <c r="C46" s="757" t="s">
        <v>292</v>
      </c>
      <c r="D46" s="758"/>
      <c r="E46" s="759"/>
      <c r="F46" s="760"/>
      <c r="G46" s="761"/>
      <c r="H46" s="761">
        <f>SUM(H8:H45)</f>
        <v>0</v>
      </c>
      <c r="I46" s="762"/>
      <c r="J46" s="761">
        <f>SUM(J8:J45)</f>
        <v>0</v>
      </c>
      <c r="K46" s="761"/>
      <c r="L46" s="761">
        <f>SUM(L8:L45)</f>
        <v>0</v>
      </c>
      <c r="M46" s="761">
        <f t="shared" si="12"/>
        <v>0</v>
      </c>
    </row>
    <row r="47" spans="1:13">
      <c r="A47" s="708"/>
      <c r="B47" s="698"/>
      <c r="C47" s="692" t="s">
        <v>316</v>
      </c>
      <c r="D47" s="763">
        <v>0.05</v>
      </c>
      <c r="E47" s="701"/>
      <c r="F47" s="695"/>
      <c r="G47" s="704"/>
      <c r="H47" s="695"/>
      <c r="I47" s="694"/>
      <c r="J47" s="695"/>
      <c r="K47" s="694"/>
      <c r="L47" s="695"/>
      <c r="M47" s="697">
        <f>H46*D47</f>
        <v>0</v>
      </c>
    </row>
    <row r="48" spans="1:13">
      <c r="A48" s="764"/>
      <c r="B48" s="729"/>
      <c r="C48" s="765" t="s">
        <v>8</v>
      </c>
      <c r="D48" s="704"/>
      <c r="E48" s="704"/>
      <c r="F48" s="695"/>
      <c r="G48" s="766"/>
      <c r="H48" s="766"/>
      <c r="I48" s="704"/>
      <c r="J48" s="766"/>
      <c r="K48" s="766"/>
      <c r="L48" s="766"/>
      <c r="M48" s="767">
        <f>M46+M47</f>
        <v>0</v>
      </c>
    </row>
    <row r="49" spans="1:13">
      <c r="A49" s="764"/>
      <c r="B49" s="729"/>
      <c r="C49" s="696" t="s">
        <v>56</v>
      </c>
      <c r="D49" s="763">
        <v>0.1</v>
      </c>
      <c r="E49" s="768"/>
      <c r="F49" s="769"/>
      <c r="G49" s="770"/>
      <c r="H49" s="770"/>
      <c r="I49" s="704"/>
      <c r="J49" s="770"/>
      <c r="K49" s="770"/>
      <c r="L49" s="770"/>
      <c r="M49" s="771">
        <f>M48*D49</f>
        <v>0</v>
      </c>
    </row>
    <row r="50" spans="1:13">
      <c r="A50" s="764"/>
      <c r="B50" s="729"/>
      <c r="C50" s="765" t="s">
        <v>8</v>
      </c>
      <c r="D50" s="693"/>
      <c r="E50" s="704"/>
      <c r="F50" s="695"/>
      <c r="G50" s="766"/>
      <c r="H50" s="766"/>
      <c r="I50" s="704"/>
      <c r="J50" s="766"/>
      <c r="K50" s="766"/>
      <c r="L50" s="766"/>
      <c r="M50" s="767">
        <f>M48+M49</f>
        <v>0</v>
      </c>
    </row>
    <row r="51" spans="1:13">
      <c r="A51" s="764"/>
      <c r="B51" s="729"/>
      <c r="C51" s="696" t="s">
        <v>358</v>
      </c>
      <c r="D51" s="763">
        <v>0.08</v>
      </c>
      <c r="E51" s="704"/>
      <c r="F51" s="695"/>
      <c r="G51" s="770"/>
      <c r="H51" s="709"/>
      <c r="I51" s="704"/>
      <c r="J51" s="770"/>
      <c r="K51" s="770"/>
      <c r="L51" s="770"/>
      <c r="M51" s="771">
        <f>M50*D51</f>
        <v>0</v>
      </c>
    </row>
    <row r="52" spans="1:13">
      <c r="A52" s="764"/>
      <c r="B52" s="729"/>
      <c r="C52" s="765" t="s">
        <v>8</v>
      </c>
      <c r="D52" s="693"/>
      <c r="E52" s="704"/>
      <c r="F52" s="695"/>
      <c r="G52" s="766"/>
      <c r="H52" s="766"/>
      <c r="I52" s="704"/>
      <c r="J52" s="766"/>
      <c r="K52" s="766"/>
      <c r="L52" s="766"/>
      <c r="M52" s="772">
        <f>M50+M51</f>
        <v>0</v>
      </c>
    </row>
    <row r="53" spans="1:13" ht="16.5">
      <c r="A53" s="119"/>
      <c r="B53" s="64"/>
      <c r="C53" s="119"/>
      <c r="D53" s="120"/>
      <c r="E53" s="120"/>
      <c r="F53" s="64"/>
      <c r="G53" s="64"/>
      <c r="H53" s="121"/>
    </row>
    <row r="54" spans="1:13" ht="16.5">
      <c r="A54" s="776"/>
      <c r="B54" s="65"/>
      <c r="C54" s="65"/>
      <c r="D54" s="65"/>
      <c r="E54" s="65"/>
      <c r="F54" s="65"/>
      <c r="G54" s="65"/>
      <c r="H54" s="65"/>
    </row>
    <row r="55" spans="1:13" ht="16.5">
      <c r="A55" s="776"/>
      <c r="B55" s="65"/>
      <c r="C55" s="65"/>
      <c r="D55" s="65"/>
      <c r="E55" s="65"/>
      <c r="F55" s="65"/>
      <c r="G55" s="65"/>
      <c r="H55" s="65"/>
    </row>
    <row r="56" spans="1:13" ht="16.5">
      <c r="A56" s="776"/>
      <c r="B56" s="65"/>
      <c r="C56" s="65"/>
      <c r="D56" s="65"/>
      <c r="E56" s="65"/>
      <c r="F56" s="65"/>
      <c r="G56" s="65"/>
      <c r="H56" s="65"/>
    </row>
  </sheetData>
  <mergeCells count="11">
    <mergeCell ref="G4:H4"/>
    <mergeCell ref="I4:J4"/>
    <mergeCell ref="K4:L4"/>
    <mergeCell ref="M4:M5"/>
    <mergeCell ref="A1:F1"/>
    <mergeCell ref="A3:C3"/>
    <mergeCell ref="A4:A5"/>
    <mergeCell ref="B4:B5"/>
    <mergeCell ref="C4:C5"/>
    <mergeCell ref="D4:D5"/>
    <mergeCell ref="E4:F4"/>
  </mergeCells>
  <pageMargins left="1.7322834645669292" right="0.23622047244094491" top="0.74803149606299213" bottom="0.74803149606299213" header="0.31496062992125984" footer="0.31496062992125984"/>
  <pageSetup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K.X.</vt:lpstr>
      <vt:lpstr>ობ.ხ. 2.1</vt:lpstr>
      <vt:lpstr>gare wyalsadenis danadgarebi</vt:lpstr>
      <vt:lpstr>gare wyali</vt:lpstr>
      <vt:lpstr>gare.ganateba</vt:lpstr>
      <vt:lpstr>gare kanalizacia</vt:lpstr>
      <vt:lpstr>keTilmowyoba</vt:lpstr>
      <vt:lpstr>rezervuaris mowyoba</vt:lpstr>
      <vt:lpstr>'gare wyalsadenis danadgarebi'!Заголовки_для_печати</vt:lpstr>
      <vt:lpstr>K.X.!Заголовки_для_печати</vt:lpstr>
      <vt:lpstr>'gare wyalsadenis danadgarebi'!Область_печати</vt:lpstr>
      <vt:lpstr>K.X.!Область_печати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Paata Tsetskhladze</cp:lastModifiedBy>
  <cp:lastPrinted>2019-09-26T15:14:54Z</cp:lastPrinted>
  <dcterms:created xsi:type="dcterms:W3CDTF">2016-08-14T15:44:13Z</dcterms:created>
  <dcterms:modified xsi:type="dcterms:W3CDTF">2019-10-17T12:30:02Z</dcterms:modified>
</cp:coreProperties>
</file>