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ucha.noniashvili\Desktop\სატენდერო\ვაქირი, ნადაანთ უბანი\"/>
    </mc:Choice>
  </mc:AlternateContent>
  <xr:revisionPtr revIDLastSave="0" documentId="13_ncr:1_{7AE42393-9069-4A7D-B5C8-048F9F245A69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cor" sheetId="1" r:id="rId1"/>
  </sheets>
  <definedNames>
    <definedName name="_xlnm._FilterDatabase" localSheetId="0" hidden="1">cor!$A$6:$L$230</definedName>
    <definedName name="_xlnm.Print_Area" localSheetId="0">cor!$A$1:$L$230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1" i="1"/>
  <c r="E24" i="1"/>
  <c r="E23" i="1"/>
  <c r="E69" i="1" l="1"/>
  <c r="E219" i="1" l="1"/>
  <c r="E218" i="1"/>
  <c r="E220" i="1" s="1"/>
  <c r="E217" i="1"/>
  <c r="E216" i="1"/>
  <c r="E215" i="1"/>
  <c r="E214" i="1"/>
  <c r="E213" i="1"/>
  <c r="E210" i="1"/>
  <c r="E211" i="1" s="1"/>
  <c r="E209" i="1"/>
  <c r="E196" i="1"/>
  <c r="E195" i="1"/>
  <c r="E197" i="1" s="1"/>
  <c r="E194" i="1"/>
  <c r="E193" i="1"/>
  <c r="E192" i="1"/>
  <c r="E191" i="1"/>
  <c r="E184" i="1"/>
  <c r="E188" i="1" s="1"/>
  <c r="E189" i="1" s="1"/>
  <c r="E183" i="1"/>
  <c r="E181" i="1"/>
  <c r="E182" i="1" s="1"/>
  <c r="E180" i="1"/>
  <c r="E179" i="1"/>
  <c r="E178" i="1"/>
  <c r="E173" i="1"/>
  <c r="E172" i="1"/>
  <c r="E174" i="1" s="1"/>
  <c r="E171" i="1"/>
  <c r="E170" i="1"/>
  <c r="E169" i="1"/>
  <c r="E168" i="1"/>
  <c r="E167" i="1"/>
  <c r="E164" i="1"/>
  <c r="E165" i="1" s="1"/>
  <c r="E163" i="1"/>
  <c r="E160" i="1"/>
  <c r="E159" i="1"/>
  <c r="E161" i="1" s="1"/>
  <c r="E158" i="1"/>
  <c r="E157" i="1"/>
  <c r="E156" i="1"/>
  <c r="E155" i="1"/>
  <c r="E154" i="1"/>
  <c r="E151" i="1"/>
  <c r="E152" i="1" s="1"/>
  <c r="E150" i="1"/>
  <c r="E137" i="1"/>
  <c r="E136" i="1"/>
  <c r="E138" i="1" s="1"/>
  <c r="E135" i="1"/>
  <c r="E134" i="1"/>
  <c r="E133" i="1"/>
  <c r="E132" i="1"/>
  <c r="E125" i="1"/>
  <c r="E127" i="1" s="1"/>
  <c r="E122" i="1"/>
  <c r="E123" i="1" s="1"/>
  <c r="E121" i="1"/>
  <c r="E120" i="1"/>
  <c r="E119" i="1"/>
  <c r="E114" i="1"/>
  <c r="E113" i="1"/>
  <c r="E115" i="1" s="1"/>
  <c r="E112" i="1"/>
  <c r="E111" i="1"/>
  <c r="E110" i="1"/>
  <c r="E109" i="1"/>
  <c r="E108" i="1"/>
  <c r="E105" i="1"/>
  <c r="E106" i="1" s="1"/>
  <c r="E104" i="1"/>
  <c r="E101" i="1"/>
  <c r="E100" i="1"/>
  <c r="E102" i="1" s="1"/>
  <c r="E99" i="1"/>
  <c r="E98" i="1"/>
  <c r="E97" i="1"/>
  <c r="E96" i="1"/>
  <c r="E95" i="1"/>
  <c r="E92" i="1"/>
  <c r="E93" i="1" s="1"/>
  <c r="E91" i="1"/>
  <c r="E78" i="1"/>
  <c r="E77" i="1"/>
  <c r="E79" i="1" s="1"/>
  <c r="E76" i="1"/>
  <c r="E75" i="1"/>
  <c r="E74" i="1"/>
  <c r="E73" i="1"/>
  <c r="E68" i="1"/>
  <c r="E67" i="1"/>
  <c r="E66" i="1"/>
  <c r="E64" i="1"/>
  <c r="E63" i="1"/>
  <c r="E62" i="1"/>
  <c r="E59" i="1"/>
  <c r="E58" i="1"/>
  <c r="E60" i="1" s="1"/>
  <c r="E57" i="1"/>
  <c r="E56" i="1"/>
  <c r="E53" i="1"/>
  <c r="E52" i="1"/>
  <c r="E51" i="1"/>
  <c r="E50" i="1"/>
  <c r="E37" i="1"/>
  <c r="E38" i="1" s="1"/>
  <c r="E36" i="1"/>
  <c r="E35" i="1"/>
  <c r="E34" i="1"/>
  <c r="E15" i="1"/>
  <c r="E25" i="1" s="1"/>
  <c r="E13" i="1"/>
  <c r="E9" i="1"/>
  <c r="E124" i="1"/>
  <c r="E39" i="1"/>
  <c r="E54" i="1" l="1"/>
  <c r="E128" i="1"/>
  <c r="E19" i="1"/>
  <c r="E20" i="1" s="1"/>
  <c r="E21" i="1"/>
  <c r="E16" i="1"/>
  <c r="E17" i="1"/>
  <c r="E185" i="1"/>
  <c r="E129" i="1"/>
  <c r="E130" i="1" s="1"/>
  <c r="E186" i="1"/>
  <c r="E18" i="1"/>
  <c r="E126" i="1"/>
  <c r="E187" i="1"/>
  <c r="D205" i="1" l="1"/>
  <c r="E205" i="1" s="1"/>
  <c r="D146" i="1"/>
  <c r="E146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E148" i="1" l="1"/>
  <c r="E207" i="1"/>
  <c r="E89" i="1"/>
  <c r="D206" i="1" l="1"/>
  <c r="D204" i="1"/>
  <c r="E204" i="1" s="1"/>
  <c r="D203" i="1"/>
  <c r="D202" i="1"/>
  <c r="E202" i="1" s="1"/>
  <c r="D201" i="1"/>
  <c r="D200" i="1"/>
  <c r="E200" i="1" s="1"/>
  <c r="D199" i="1"/>
  <c r="E199" i="1" s="1"/>
  <c r="D147" i="1"/>
  <c r="D145" i="1"/>
  <c r="E145" i="1" s="1"/>
  <c r="D144" i="1"/>
  <c r="E144" i="1" s="1"/>
  <c r="D143" i="1"/>
  <c r="E143" i="1" s="1"/>
  <c r="D142" i="1"/>
  <c r="D141" i="1"/>
  <c r="E141" i="1" s="1"/>
  <c r="D140" i="1"/>
  <c r="E140" i="1" s="1"/>
  <c r="D14" i="1"/>
  <c r="E14" i="1" s="1"/>
  <c r="E203" i="1" l="1"/>
  <c r="E201" i="1"/>
  <c r="E206" i="1"/>
  <c r="E142" i="1"/>
  <c r="E147" i="1"/>
  <c r="E28" i="1" l="1"/>
  <c r="E27" i="1"/>
  <c r="E29" i="1"/>
  <c r="E30" i="1" s="1"/>
  <c r="E26" i="1"/>
  <c r="E45" i="1"/>
  <c r="E44" i="1"/>
  <c r="E46" i="1"/>
  <c r="E47" i="1"/>
  <c r="E48" i="1" s="1"/>
</calcChain>
</file>

<file path=xl/sharedStrings.xml><?xml version="1.0" encoding="utf-8"?>
<sst xmlns="http://schemas.openxmlformats.org/spreadsheetml/2006/main" count="446" uniqueCount="102">
  <si>
    <t>#</t>
  </si>
  <si>
    <t>სამუშაოების, რესურსების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</si>
  <si>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</si>
  <si>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</si>
  <si>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</si>
  <si>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</si>
  <si>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მანქანა- მექანიზმები</t>
  </si>
  <si>
    <t>ჯამი</t>
  </si>
  <si>
    <t>ერთეულ</t>
  </si>
  <si>
    <t>სულ</t>
  </si>
  <si>
    <t xml:space="preserve">ერთ. ფასი </t>
  </si>
  <si>
    <t>ერთ. ფასი</t>
  </si>
  <si>
    <t>13</t>
  </si>
  <si>
    <t>თავი 1. მოსამზადებელი სამუშაოები</t>
  </si>
  <si>
    <t>ობიექტის აღდგენა და დამაგრება</t>
  </si>
  <si>
    <t>კმ</t>
  </si>
  <si>
    <t>შრომითი დანახარჯები</t>
  </si>
  <si>
    <t>კაც/სთ</t>
  </si>
  <si>
    <t>შრომის  დანახარჯი</t>
  </si>
  <si>
    <t>კ/სთ</t>
  </si>
  <si>
    <t>სხვა მანქანები</t>
  </si>
  <si>
    <t>ლარი</t>
  </si>
  <si>
    <t>ტ</t>
  </si>
  <si>
    <t>მ3</t>
  </si>
  <si>
    <t>მ/სთ</t>
  </si>
  <si>
    <t xml:space="preserve">შრომის დანახარჯები </t>
  </si>
  <si>
    <t>ექსკავატორი 0.5 მ3</t>
  </si>
  <si>
    <t>მან/სთ</t>
  </si>
  <si>
    <t>ღორღი ფრ (0-40 მმ)</t>
  </si>
  <si>
    <t>ჯამი თავი 1</t>
  </si>
  <si>
    <t>თავი 2. მიწის ვაკისი</t>
  </si>
  <si>
    <t>არსებული გატალახიანებული საფუძვლის მასების მოხსნა გრეიდერით, 50 მ-ზე მოგროვებით</t>
  </si>
  <si>
    <t>ავტოგრეიდერი 108 ცხ. ძ.</t>
  </si>
  <si>
    <t>გრუნტის დატვირთვა ექსკავატორით თვითმცლელებზე</t>
  </si>
  <si>
    <t>ლ</t>
  </si>
  <si>
    <t>სამუშაოები ნაყარში</t>
  </si>
  <si>
    <t>შრომის დანახარჯი</t>
  </si>
  <si>
    <t>ბულდოზერი 108 ცხ. ძ.</t>
  </si>
  <si>
    <t>გრუნტის გატანა ნაყარში 3 კმ-ზე</t>
  </si>
  <si>
    <t>სატკეპნი საგზაო, თვითმავალი,პნევმოსვლით    18 ტ</t>
  </si>
  <si>
    <t>სარწყავი მანქანა</t>
  </si>
  <si>
    <t>ქვიშა-ხრეში</t>
  </si>
  <si>
    <t>წყალი</t>
  </si>
  <si>
    <t>ჯამი თავი 2</t>
  </si>
  <si>
    <t>სხვა მასალები</t>
  </si>
  <si>
    <t>ჯამი თავი 3</t>
  </si>
  <si>
    <t>ჯამი თავი 4</t>
  </si>
  <si>
    <t>33ვ გრუნტის დამუშავება და დატვირთვა ექსკავატორით თვითმცლელებზე</t>
  </si>
  <si>
    <t xml:space="preserve"> მ3</t>
  </si>
  <si>
    <t>მ2</t>
  </si>
  <si>
    <t>ჯამი თავი 5</t>
  </si>
  <si>
    <t>ჯამი თავი 6</t>
  </si>
  <si>
    <t xml:space="preserve">სატკეპნი საგზაო, თვითმავალი, პნევმოსვლით, 18 ტ </t>
  </si>
  <si>
    <t>საფუძვლის მოწყობა ქვიშა-ღორღის ნარევით (ფრ. 0-40), ჰ-15 სმ</t>
  </si>
  <si>
    <t>საგზაო სატკეპნი 5 ტ</t>
  </si>
  <si>
    <t>იგივე, 10 ტ</t>
  </si>
  <si>
    <t>თხევადი ბიტუმის მოსხმა</t>
  </si>
  <si>
    <t>ავტოგუდრონატორი 3500 ლ</t>
  </si>
  <si>
    <t>მანქ/სთ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</si>
  <si>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 სისქით 6 სმ</t>
  </si>
  <si>
    <t>ასფალტის დამგები</t>
  </si>
  <si>
    <t>საგზაო სატკეპნი 10 ტ</t>
  </si>
  <si>
    <t xml:space="preserve">ასფალტობეტონის მსხვილმარცვლოვანი ნარევი 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</si>
  <si>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4 სმ</t>
  </si>
  <si>
    <t xml:space="preserve">ასფალტობეტონის წვრილმარცვლოვანი ნარევი </t>
  </si>
  <si>
    <t>საფუძვლის ქვედა ფენის მოწყობა ქვიშა-ხრეშოვანი ნარევით</t>
  </si>
  <si>
    <t>ჯამი:</t>
  </si>
  <si>
    <t>სულ:</t>
  </si>
  <si>
    <t>გაუთვალისწინებელი ხარჯი 3%</t>
  </si>
  <si>
    <t>დღგ 18%</t>
  </si>
  <si>
    <t>თავი 3. რკ.ბეტონის ანაკრები ღარის მოწყობა</t>
  </si>
  <si>
    <t>m/sT</t>
  </si>
  <si>
    <t>ბიტუმის ტრანსპორტირება 35-კმ-ზე</t>
  </si>
  <si>
    <t>თავი 4. საგზაო სამოსის მოწყობა</t>
  </si>
  <si>
    <t>თავი 5. მიერთებების მოწყობა</t>
  </si>
  <si>
    <t>თავი 6. ეზოში შესასვლელების მოწყობა</t>
  </si>
  <si>
    <t xml:space="preserve">რკ.ბეტონის ანაკრები ღარის მოწყობა </t>
  </si>
  <si>
    <t>ამწე მუხლუხა სვლაზე 16 ტ</t>
  </si>
  <si>
    <t>მ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</si>
  <si>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  ტიპი Б, მარკა II,  სისქით 5 სმ</t>
  </si>
  <si>
    <t xml:space="preserve">  სიღნაღის მუნიციპალიტეტში, სოფ. ვაქირში, ნადაანთ უბნის გზის რეაბილიტაცია</t>
  </si>
  <si>
    <t>ქვიშა-ხრეშოვანი საგების მოწყობა</t>
  </si>
  <si>
    <t xml:space="preserve"> ტ </t>
  </si>
  <si>
    <t>ანაკრები რკ.ბეტონის ღარი    42,16 მ3</t>
  </si>
  <si>
    <t>ქვიშა-ხრეშის ტრანსპორტირების ღირებულება 15 კმ-ზე</t>
  </si>
  <si>
    <t>ღორღის ტრანსპორტირების ღირებულება 40 კმ-ზე</t>
  </si>
  <si>
    <t>ბეტონის ტრანსპორტირება    40 კმ-ზე</t>
  </si>
  <si>
    <t>ღარის ტრანსპორტირება 40 კმ-ზე</t>
  </si>
  <si>
    <t>ასფალტბეტონის ტრანსპორტირების ღირებულება 40 კმ-ზე</t>
  </si>
  <si>
    <t>ბიტუმის ტრანსპორტირება 40-კმ-ზე</t>
  </si>
  <si>
    <t>პრ</t>
  </si>
  <si>
    <t>ცემენტის ხსნარი  მ100</t>
  </si>
  <si>
    <t xml:space="preserve"> ქვიშა-ღორღი ფრ (0-40 მმ) კ=0.15*1.26</t>
  </si>
  <si>
    <t>ბიტუმის ემულსია</t>
  </si>
  <si>
    <t>გრუნტის გადაზიდვა ნაყარში თვითმცლელებით  კ=1,75     3 კმ-ზე</t>
  </si>
  <si>
    <t>გრუნტის დამუშავება ხელით და დატვირთვით ა/მანქანაზე</t>
  </si>
  <si>
    <t>გრუნტის დამუშავება ხელით და დატვირთვა ა/მანქანაზე</t>
  </si>
  <si>
    <r>
      <t xml:space="preserve">ბეტონის მოსამზადებელი ფენა </t>
    </r>
    <r>
      <rPr>
        <b/>
        <sz val="10"/>
        <color theme="1"/>
        <rFont val="Sylfaen"/>
        <family val="2"/>
        <charset val="204"/>
        <scheme val="minor"/>
      </rPr>
      <t>B15</t>
    </r>
  </si>
  <si>
    <r>
      <t xml:space="preserve">ბეტონი </t>
    </r>
    <r>
      <rPr>
        <sz val="10"/>
        <color theme="1"/>
        <rFont val="Sylfaen"/>
        <family val="2"/>
        <charset val="204"/>
        <scheme val="minor"/>
      </rPr>
      <t>B15</t>
    </r>
  </si>
  <si>
    <r>
      <t>ბეტონი</t>
    </r>
    <r>
      <rPr>
        <sz val="10"/>
        <color theme="1"/>
        <rFont val="Sylfaen"/>
        <family val="2"/>
        <charset val="204"/>
        <scheme val="minor"/>
      </rPr>
      <t xml:space="preserve"> B22,5</t>
    </r>
  </si>
  <si>
    <t>ზედნადები ხარჯები %</t>
  </si>
  <si>
    <t>გეგმიური დაგროვება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</si>
</sst>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"/>
    <numFmt numFmtId="168" formatCode="0.0000"/>
    <numFmt numFmtId="169" formatCode="#,##0.000"/>
    <numFmt numFmtId="170" formatCode="0.00000"/>
    <numFmt numFmtId="171" formatCode="0;[Red]0"/>
    <numFmt numFmtId="172" formatCode="0.00;[Red]0.00"/>
    <numFmt numFmtId="173" formatCode="0.0;[Red]0.0"/>
    <numFmt numFmtId="174" formatCode="#,##0.0"/>
  </numFmts>
  <fonts count="22" x14ac:knownFonts="1">
    <font>
      <sz val="11"/>
      <color theme="1"/>
      <name val="Sylfaen"/>
      <family val="2"/>
      <charset val="204"/>
      <scheme val="minor"/>
    </font>
    <font>
      <sz val="10"/>
      <name val="Arial Cyr"/>
      <charset val="204"/>
    </font>
    <font>
      <sz val="11"/>
      <color theme="1"/>
      <name val="Sylfaen"/>
      <family val="2"/>
      <charset val="204"/>
      <scheme val="minor"/>
    </font>
    <font>
      <b/>
      <i/>
      <sz val="11"/>
      <color theme="1"/>
      <name val="AcadNusx"/>
    </font>
    <font>
      <sz val="10"/>
      <color theme="1"/>
      <name val="AcadNusx"/>
    </font>
    <font>
      <sz val="10"/>
      <color theme="1"/>
      <name val="Arial"/>
      <family val="2"/>
      <charset val="204"/>
    </font>
    <font>
      <sz val="10"/>
      <color theme="1"/>
      <name val="AcadMtavr"/>
    </font>
    <font>
      <sz val="10"/>
      <color theme="1"/>
      <name val="Arial"/>
      <family val="2"/>
    </font>
    <font>
      <b/>
      <sz val="12"/>
      <color theme="1"/>
      <name val="AcadMtavr"/>
    </font>
    <font>
      <b/>
      <sz val="10"/>
      <color theme="1"/>
      <name val="AcadNusx"/>
    </font>
    <font>
      <b/>
      <sz val="10"/>
      <color theme="1"/>
      <name val="Arial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trike/>
      <sz val="10"/>
      <color theme="1"/>
      <name val="Sylfaen"/>
      <family val="1"/>
      <charset val="204"/>
    </font>
    <font>
      <b/>
      <sz val="10"/>
      <color theme="1"/>
      <name val="Arial"/>
      <family val="2"/>
      <charset val="204"/>
    </font>
    <font>
      <sz val="9"/>
      <color theme="1"/>
      <name val="AcadNusx"/>
    </font>
    <font>
      <sz val="11"/>
      <color theme="1"/>
      <name val="Sylfaen"/>
      <family val="2"/>
      <scheme val="minor"/>
    </font>
    <font>
      <b/>
      <sz val="10"/>
      <color theme="1"/>
      <name val="Sylfaen"/>
      <family val="2"/>
      <charset val="204"/>
      <scheme val="minor"/>
    </font>
    <font>
      <sz val="10"/>
      <color theme="1"/>
      <name val="Sylfaen"/>
      <family val="2"/>
      <charset val="204"/>
      <scheme val="minor"/>
    </font>
    <font>
      <b/>
      <sz val="11"/>
      <color theme="1"/>
      <name val="Sylfaen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66" fontId="4" fillId="2" borderId="0" xfId="0" applyNumberFormat="1" applyFont="1" applyFill="1" applyAlignment="1">
      <alignment horizontal="right"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top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6" fontId="4" fillId="2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49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8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67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169" fontId="12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2" fontId="7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2" fontId="12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70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7" fillId="2" borderId="2" xfId="1" applyNumberFormat="1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8" fontId="11" fillId="2" borderId="2" xfId="1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vertical="top" wrapText="1"/>
    </xf>
    <xf numFmtId="2" fontId="7" fillId="2" borderId="2" xfId="1" applyNumberFormat="1" applyFont="1" applyFill="1" applyBorder="1" applyAlignment="1">
      <alignment horizontal="center" vertical="center"/>
    </xf>
    <xf numFmtId="165" fontId="11" fillId="2" borderId="2" xfId="2" applyFont="1" applyFill="1" applyBorder="1" applyAlignment="1">
      <alignment horizontal="center" vertical="center"/>
    </xf>
    <xf numFmtId="164" fontId="15" fillId="2" borderId="2" xfId="2" applyNumberFormat="1" applyFont="1" applyFill="1" applyBorder="1" applyAlignment="1">
      <alignment horizontal="center" vertical="center"/>
    </xf>
    <xf numFmtId="165" fontId="11" fillId="2" borderId="2" xfId="2" applyFont="1" applyFill="1" applyBorder="1" applyAlignment="1">
      <alignment horizontal="center" vertical="center" wrapText="1"/>
    </xf>
    <xf numFmtId="0" fontId="16" fillId="2" borderId="0" xfId="0" applyFont="1" applyFill="1"/>
    <xf numFmtId="2" fontId="9" fillId="2" borderId="2" xfId="0" applyNumberFormat="1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wrapText="1"/>
    </xf>
    <xf numFmtId="166" fontId="11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2" xfId="1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2" fontId="4" fillId="2" borderId="2" xfId="0" applyNumberFormat="1" applyFont="1" applyFill="1" applyBorder="1" applyAlignment="1">
      <alignment vertical="center"/>
    </xf>
    <xf numFmtId="1" fontId="12" fillId="2" borderId="2" xfId="1" applyNumberFormat="1" applyFont="1" applyFill="1" applyBorder="1" applyAlignment="1">
      <alignment horizontal="center" vertical="center"/>
    </xf>
    <xf numFmtId="2" fontId="20" fillId="2" borderId="2" xfId="1" applyNumberFormat="1" applyFont="1" applyFill="1" applyBorder="1" applyAlignment="1">
      <alignment horizontal="center" vertical="center"/>
    </xf>
    <xf numFmtId="170" fontId="11" fillId="2" borderId="2" xfId="1" applyNumberFormat="1" applyFont="1" applyFill="1" applyBorder="1" applyAlignment="1">
      <alignment horizontal="center" vertical="center"/>
    </xf>
    <xf numFmtId="171" fontId="7" fillId="2" borderId="2" xfId="0" applyNumberFormat="1" applyFont="1" applyFill="1" applyBorder="1" applyAlignment="1">
      <alignment horizontal="left" vertical="center" wrapText="1"/>
    </xf>
    <xf numFmtId="9" fontId="7" fillId="2" borderId="2" xfId="3" applyFont="1" applyFill="1" applyBorder="1" applyAlignment="1">
      <alignment vertical="center" wrapText="1"/>
    </xf>
    <xf numFmtId="166" fontId="11" fillId="2" borderId="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vertical="center"/>
    </xf>
    <xf numFmtId="171" fontId="1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173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Alignment="1">
      <alignment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4" fontId="11" fillId="2" borderId="2" xfId="0" applyNumberFormat="1" applyFont="1" applyFill="1" applyBorder="1"/>
    <xf numFmtId="0" fontId="21" fillId="2" borderId="0" xfId="0" applyFont="1" applyFill="1"/>
    <xf numFmtId="2" fontId="4" fillId="2" borderId="2" xfId="0" applyNumberFormat="1" applyFont="1" applyFill="1" applyBorder="1" applyAlignment="1">
      <alignment horizontal="left" vertical="center" wrapText="1"/>
    </xf>
    <xf numFmtId="4" fontId="12" fillId="2" borderId="2" xfId="1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171" fontId="7" fillId="2" borderId="2" xfId="0" applyNumberFormat="1" applyFont="1" applyFill="1" applyBorder="1" applyAlignment="1">
      <alignment horizontal="center" vertical="center"/>
    </xf>
    <xf numFmtId="169" fontId="12" fillId="2" borderId="2" xfId="1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7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174" fontId="1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vertical="top"/>
    </xf>
  </cellXfs>
  <cellStyles count="4">
    <cellStyle name="Comma" xfId="2" builtinId="3"/>
    <cellStyle name="Normal" xfId="0" builtinId="0"/>
    <cellStyle name="Percent" xfId="3" builtinId="5"/>
    <cellStyle name="Обычный_Лист1" xfId="1" xr:uid="{00000000-0005-0000-0000-000001000000}"/>
  </cellStyles>
  <dxfs count="14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U230"/>
  <sheetViews>
    <sheetView tabSelected="1" zoomScaleNormal="100" zoomScaleSheetLayoutView="100" workbookViewId="0">
      <selection sqref="A1:K1"/>
    </sheetView>
  </sheetViews>
  <sheetFormatPr defaultColWidth="9.125" defaultRowHeight="12.75" x14ac:dyDescent="0.2"/>
  <cols>
    <col min="1" max="1" width="3.5" style="3" customWidth="1"/>
    <col min="2" max="2" width="52.375" style="131" customWidth="1"/>
    <col min="3" max="3" width="7.625" style="3" customWidth="1"/>
    <col min="4" max="4" width="10.5" style="3" customWidth="1"/>
    <col min="5" max="5" width="10.375" style="3" customWidth="1"/>
    <col min="6" max="6" width="8.5" style="3" customWidth="1"/>
    <col min="7" max="7" width="11.875" style="3" bestFit="1" customWidth="1"/>
    <col min="8" max="8" width="8" style="3" customWidth="1"/>
    <col min="9" max="9" width="10.125" style="3" bestFit="1" customWidth="1"/>
    <col min="10" max="10" width="8.625" style="3" customWidth="1"/>
    <col min="11" max="11" width="11.5" style="3" customWidth="1"/>
    <col min="12" max="12" width="12.625" style="3" customWidth="1"/>
    <col min="13" max="16384" width="9.125" style="3"/>
  </cols>
  <sheetData>
    <row r="1" spans="1:13" ht="15.75" x14ac:dyDescent="0.2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3" ht="15" x14ac:dyDescent="0.2">
      <c r="A2" s="4"/>
      <c r="B2" s="4"/>
      <c r="C2" s="4"/>
      <c r="D2" s="4"/>
      <c r="E2" s="4"/>
      <c r="F2" s="5"/>
      <c r="G2" s="6"/>
      <c r="H2" s="6"/>
      <c r="I2" s="6"/>
      <c r="J2" s="6"/>
      <c r="K2" s="7"/>
      <c r="L2" s="8"/>
    </row>
    <row r="3" spans="1:13" ht="13.5" x14ac:dyDescent="0.2">
      <c r="A3" s="9"/>
      <c r="B3" s="10"/>
      <c r="C3" s="11"/>
      <c r="D3" s="11"/>
      <c r="E3" s="7"/>
      <c r="F3" s="12"/>
      <c r="G3" s="13"/>
      <c r="H3" s="13"/>
      <c r="I3" s="13"/>
      <c r="J3" s="13"/>
      <c r="K3" s="7"/>
      <c r="L3" s="8"/>
    </row>
    <row r="4" spans="1:13" ht="32.25" customHeight="1" x14ac:dyDescent="0.2">
      <c r="A4" s="14" t="s">
        <v>0</v>
      </c>
      <c r="B4" s="15" t="s">
        <v>1</v>
      </c>
      <c r="C4" s="14" t="s">
        <v>2</v>
      </c>
      <c r="D4" s="16" t="s">
        <v>3</v>
      </c>
      <c r="E4" s="17"/>
      <c r="F4" s="16" t="s">
        <v>4</v>
      </c>
      <c r="G4" s="17"/>
      <c r="H4" s="16" t="s">
        <v>5</v>
      </c>
      <c r="I4" s="17"/>
      <c r="J4" s="16" t="s">
        <v>6</v>
      </c>
      <c r="K4" s="17"/>
      <c r="L4" s="18" t="s">
        <v>7</v>
      </c>
    </row>
    <row r="5" spans="1:13" ht="27" x14ac:dyDescent="0.2">
      <c r="A5" s="14"/>
      <c r="B5" s="19"/>
      <c r="C5" s="14"/>
      <c r="D5" s="20" t="s">
        <v>8</v>
      </c>
      <c r="E5" s="20" t="s">
        <v>9</v>
      </c>
      <c r="F5" s="20" t="s">
        <v>10</v>
      </c>
      <c r="G5" s="21" t="s">
        <v>7</v>
      </c>
      <c r="H5" s="22" t="s">
        <v>11</v>
      </c>
      <c r="I5" s="20" t="s">
        <v>7</v>
      </c>
      <c r="J5" s="20" t="s">
        <v>11</v>
      </c>
      <c r="K5" s="23" t="s">
        <v>7</v>
      </c>
      <c r="L5" s="18"/>
    </row>
    <row r="6" spans="1:13" ht="13.5" x14ac:dyDescent="0.2">
      <c r="A6" s="24">
        <v>1</v>
      </c>
      <c r="B6" s="25">
        <v>3</v>
      </c>
      <c r="C6" s="26">
        <v>4</v>
      </c>
      <c r="D6" s="24">
        <v>5</v>
      </c>
      <c r="E6" s="26">
        <v>6</v>
      </c>
      <c r="F6" s="27">
        <v>7</v>
      </c>
      <c r="G6" s="26">
        <v>8</v>
      </c>
      <c r="H6" s="24">
        <v>9</v>
      </c>
      <c r="I6" s="26">
        <v>10</v>
      </c>
      <c r="J6" s="24">
        <v>11</v>
      </c>
      <c r="K6" s="27">
        <v>12</v>
      </c>
      <c r="L6" s="26" t="s">
        <v>12</v>
      </c>
    </row>
    <row r="7" spans="1:13" s="2" customFormat="1" ht="15" x14ac:dyDescent="0.25">
      <c r="A7" s="28"/>
      <c r="B7" s="29" t="s">
        <v>13</v>
      </c>
      <c r="C7" s="30"/>
      <c r="D7" s="31"/>
      <c r="E7" s="32"/>
      <c r="F7" s="32"/>
      <c r="G7" s="32"/>
      <c r="H7" s="32"/>
      <c r="I7" s="33"/>
      <c r="J7" s="32"/>
      <c r="K7" s="32"/>
      <c r="L7" s="34"/>
    </row>
    <row r="8" spans="1:13" s="41" customFormat="1" ht="15" x14ac:dyDescent="0.25">
      <c r="A8" s="35">
        <v>1</v>
      </c>
      <c r="B8" s="36" t="s">
        <v>14</v>
      </c>
      <c r="C8" s="37" t="s">
        <v>15</v>
      </c>
      <c r="D8" s="38"/>
      <c r="E8" s="39">
        <v>1.0109999999999999</v>
      </c>
      <c r="F8" s="34"/>
      <c r="G8" s="34"/>
      <c r="H8" s="40"/>
      <c r="I8" s="40"/>
      <c r="J8" s="40"/>
      <c r="K8" s="40"/>
      <c r="L8" s="40"/>
    </row>
    <row r="9" spans="1:13" s="45" customFormat="1" ht="15" x14ac:dyDescent="0.25">
      <c r="A9" s="35"/>
      <c r="B9" s="42" t="s">
        <v>16</v>
      </c>
      <c r="C9" s="43" t="s">
        <v>17</v>
      </c>
      <c r="D9" s="44">
        <v>93.22</v>
      </c>
      <c r="E9" s="34">
        <f>D9*E8</f>
        <v>94.245419999999996</v>
      </c>
      <c r="F9" s="34"/>
      <c r="G9" s="34"/>
      <c r="H9" s="34"/>
      <c r="I9" s="34"/>
      <c r="J9" s="34"/>
      <c r="K9" s="34"/>
      <c r="L9" s="34"/>
    </row>
    <row r="10" spans="1:13" s="11" customFormat="1" ht="15" x14ac:dyDescent="0.25">
      <c r="A10" s="46"/>
      <c r="B10" s="47" t="s">
        <v>29</v>
      </c>
      <c r="C10" s="48"/>
      <c r="D10" s="49"/>
      <c r="E10" s="50"/>
      <c r="F10" s="34"/>
      <c r="G10" s="38"/>
      <c r="H10" s="38"/>
      <c r="I10" s="38"/>
      <c r="J10" s="38"/>
      <c r="K10" s="38"/>
      <c r="L10" s="38"/>
    </row>
    <row r="11" spans="1:13" s="2" customFormat="1" ht="15" x14ac:dyDescent="0.25">
      <c r="A11" s="46"/>
      <c r="B11" s="29" t="s">
        <v>30</v>
      </c>
      <c r="C11" s="30"/>
      <c r="D11" s="31"/>
      <c r="E11" s="32"/>
      <c r="F11" s="32"/>
      <c r="G11" s="32"/>
      <c r="H11" s="32"/>
      <c r="I11" s="33"/>
      <c r="J11" s="32"/>
      <c r="K11" s="32"/>
      <c r="L11" s="38"/>
      <c r="M11" s="45"/>
    </row>
    <row r="12" spans="1:13" s="2" customFormat="1" ht="25.5" x14ac:dyDescent="0.25">
      <c r="A12" s="46">
        <v>1</v>
      </c>
      <c r="B12" s="51" t="s">
        <v>31</v>
      </c>
      <c r="C12" s="52" t="s">
        <v>23</v>
      </c>
      <c r="D12" s="53"/>
      <c r="E12" s="54">
        <v>1449.75</v>
      </c>
      <c r="F12" s="46"/>
      <c r="G12" s="46"/>
      <c r="H12" s="32"/>
      <c r="I12" s="33"/>
      <c r="J12" s="46"/>
      <c r="K12" s="46"/>
      <c r="L12" s="34"/>
      <c r="M12" s="45"/>
    </row>
    <row r="13" spans="1:13" s="45" customFormat="1" ht="15" x14ac:dyDescent="0.25">
      <c r="A13" s="46"/>
      <c r="B13" s="55" t="s">
        <v>25</v>
      </c>
      <c r="C13" s="30" t="s">
        <v>17</v>
      </c>
      <c r="D13" s="31">
        <v>7.4000000000000003E-3</v>
      </c>
      <c r="E13" s="32">
        <f>ROUND(D13*E12,2)</f>
        <v>10.73</v>
      </c>
      <c r="F13" s="56"/>
      <c r="G13" s="56"/>
      <c r="H13" s="32"/>
      <c r="I13" s="34"/>
      <c r="J13" s="56"/>
      <c r="K13" s="56"/>
      <c r="L13" s="34"/>
    </row>
    <row r="14" spans="1:13" s="45" customFormat="1" ht="15" x14ac:dyDescent="0.25">
      <c r="A14" s="46"/>
      <c r="B14" s="57" t="s">
        <v>32</v>
      </c>
      <c r="C14" s="30" t="s">
        <v>27</v>
      </c>
      <c r="D14" s="31">
        <f>(26.8+4.48*3)/1000</f>
        <v>4.0240000000000005E-2</v>
      </c>
      <c r="E14" s="32">
        <f>ROUND(D14*E12,2)</f>
        <v>58.34</v>
      </c>
      <c r="F14" s="56"/>
      <c r="G14" s="56"/>
      <c r="H14" s="46"/>
      <c r="I14" s="33"/>
      <c r="J14" s="46"/>
      <c r="K14" s="46"/>
      <c r="L14" s="34"/>
    </row>
    <row r="15" spans="1:13" s="2" customFormat="1" ht="15" x14ac:dyDescent="0.25">
      <c r="A15" s="46">
        <v>2</v>
      </c>
      <c r="B15" s="51" t="s">
        <v>33</v>
      </c>
      <c r="C15" s="52" t="s">
        <v>23</v>
      </c>
      <c r="D15" s="53"/>
      <c r="E15" s="54">
        <f>E12</f>
        <v>1449.75</v>
      </c>
      <c r="F15" s="46"/>
      <c r="G15" s="46"/>
      <c r="H15" s="32"/>
      <c r="I15" s="33"/>
      <c r="J15" s="46"/>
      <c r="K15" s="46"/>
      <c r="L15" s="34"/>
      <c r="M15" s="45"/>
    </row>
    <row r="16" spans="1:13" s="45" customFormat="1" ht="15" x14ac:dyDescent="0.25">
      <c r="A16" s="46"/>
      <c r="B16" s="55" t="s">
        <v>25</v>
      </c>
      <c r="C16" s="30" t="s">
        <v>17</v>
      </c>
      <c r="D16" s="31">
        <v>1.55E-2</v>
      </c>
      <c r="E16" s="32">
        <f>ROUND(D16*E15,2)</f>
        <v>22.47</v>
      </c>
      <c r="F16" s="56"/>
      <c r="G16" s="56"/>
      <c r="H16" s="32"/>
      <c r="I16" s="34"/>
      <c r="J16" s="56"/>
      <c r="K16" s="56"/>
      <c r="L16" s="34"/>
    </row>
    <row r="17" spans="1:13" s="45" customFormat="1" ht="15" x14ac:dyDescent="0.25">
      <c r="A17" s="46"/>
      <c r="B17" s="55" t="s">
        <v>26</v>
      </c>
      <c r="C17" s="30" t="s">
        <v>27</v>
      </c>
      <c r="D17" s="31">
        <v>3.4700000000000002E-2</v>
      </c>
      <c r="E17" s="32">
        <f>ROUND(D17*E15,2)</f>
        <v>50.31</v>
      </c>
      <c r="F17" s="56"/>
      <c r="G17" s="56"/>
      <c r="H17" s="46"/>
      <c r="I17" s="33"/>
      <c r="J17" s="46"/>
      <c r="K17" s="46"/>
      <c r="L17" s="34"/>
    </row>
    <row r="18" spans="1:13" s="11" customFormat="1" ht="15" x14ac:dyDescent="0.25">
      <c r="A18" s="46"/>
      <c r="B18" s="58" t="s">
        <v>20</v>
      </c>
      <c r="C18" s="30" t="s">
        <v>34</v>
      </c>
      <c r="D18" s="59">
        <v>2.0899999999999998E-3</v>
      </c>
      <c r="E18" s="32">
        <f>ROUND(D18*E15,2)</f>
        <v>3.03</v>
      </c>
      <c r="F18" s="32"/>
      <c r="G18" s="33"/>
      <c r="H18" s="32"/>
      <c r="I18" s="33"/>
      <c r="J18" s="32"/>
      <c r="K18" s="32"/>
      <c r="L18" s="34"/>
      <c r="M18" s="45"/>
    </row>
    <row r="19" spans="1:13" s="63" customFormat="1" ht="15" x14ac:dyDescent="0.3">
      <c r="A19" s="60"/>
      <c r="B19" s="57" t="s">
        <v>28</v>
      </c>
      <c r="C19" s="30" t="s">
        <v>23</v>
      </c>
      <c r="D19" s="59">
        <v>4.0000000000000003E-5</v>
      </c>
      <c r="E19" s="32">
        <f>ROUND(D19*E15,2)</f>
        <v>0.06</v>
      </c>
      <c r="F19" s="32"/>
      <c r="G19" s="62"/>
      <c r="H19" s="60"/>
      <c r="I19" s="33"/>
      <c r="J19" s="60"/>
      <c r="K19" s="60"/>
      <c r="L19" s="34"/>
      <c r="M19" s="45"/>
    </row>
    <row r="20" spans="1:13" s="11" customFormat="1" ht="15" x14ac:dyDescent="0.25">
      <c r="A20" s="46"/>
      <c r="B20" s="64" t="s">
        <v>85</v>
      </c>
      <c r="C20" s="48" t="s">
        <v>22</v>
      </c>
      <c r="D20" s="49"/>
      <c r="E20" s="49">
        <f>E19*1.6</f>
        <v>9.6000000000000002E-2</v>
      </c>
      <c r="F20" s="32"/>
      <c r="G20" s="32"/>
      <c r="H20" s="32"/>
      <c r="I20" s="32"/>
      <c r="J20" s="32"/>
      <c r="K20" s="32"/>
      <c r="L20" s="34"/>
      <c r="M20" s="45"/>
    </row>
    <row r="21" spans="1:13" s="11" customFormat="1" ht="25.5" x14ac:dyDescent="0.25">
      <c r="A21" s="46"/>
      <c r="B21" s="64" t="s">
        <v>94</v>
      </c>
      <c r="C21" s="48" t="s">
        <v>22</v>
      </c>
      <c r="D21" s="49"/>
      <c r="E21" s="49">
        <f>E15*1.75</f>
        <v>2537.0625</v>
      </c>
      <c r="F21" s="32"/>
      <c r="G21" s="32"/>
      <c r="H21" s="32"/>
      <c r="I21" s="32"/>
      <c r="J21" s="32"/>
      <c r="K21" s="32"/>
      <c r="L21" s="34"/>
      <c r="M21" s="45"/>
    </row>
    <row r="22" spans="1:13" s="11" customFormat="1" ht="15" x14ac:dyDescent="0.25">
      <c r="A22" s="46"/>
      <c r="B22" s="65" t="s">
        <v>96</v>
      </c>
      <c r="C22" s="66" t="s">
        <v>48</v>
      </c>
      <c r="D22" s="67"/>
      <c r="E22" s="67">
        <v>161.08000000000001</v>
      </c>
      <c r="F22" s="32"/>
      <c r="G22" s="32"/>
      <c r="H22" s="32"/>
      <c r="I22" s="32"/>
      <c r="J22" s="32"/>
      <c r="K22" s="32"/>
      <c r="L22" s="34"/>
      <c r="M22" s="45"/>
    </row>
    <row r="23" spans="1:13" s="11" customFormat="1" ht="15" x14ac:dyDescent="0.25">
      <c r="A23" s="46"/>
      <c r="B23" s="68" t="s">
        <v>36</v>
      </c>
      <c r="C23" s="48" t="s">
        <v>19</v>
      </c>
      <c r="D23" s="32">
        <v>2.93</v>
      </c>
      <c r="E23" s="32">
        <f>ROUND(E22*D23,2)</f>
        <v>471.96</v>
      </c>
      <c r="F23" s="32"/>
      <c r="G23" s="32"/>
      <c r="H23" s="32"/>
      <c r="I23" s="34"/>
      <c r="J23" s="32"/>
      <c r="K23" s="32"/>
      <c r="L23" s="34"/>
      <c r="M23" s="45"/>
    </row>
    <row r="24" spans="1:13" s="11" customFormat="1" ht="15" x14ac:dyDescent="0.25">
      <c r="A24" s="46"/>
      <c r="B24" s="69" t="s">
        <v>38</v>
      </c>
      <c r="C24" s="48" t="s">
        <v>22</v>
      </c>
      <c r="D24" s="32"/>
      <c r="E24" s="49">
        <f>E22*1.75</f>
        <v>281.89000000000004</v>
      </c>
      <c r="F24" s="32"/>
      <c r="G24" s="32"/>
      <c r="H24" s="32"/>
      <c r="I24" s="32"/>
      <c r="J24" s="32"/>
      <c r="K24" s="32"/>
      <c r="L24" s="34"/>
      <c r="M24" s="45"/>
    </row>
    <row r="25" spans="1:13" s="2" customFormat="1" ht="15" x14ac:dyDescent="0.25">
      <c r="A25" s="46">
        <v>3</v>
      </c>
      <c r="B25" s="51" t="s">
        <v>35</v>
      </c>
      <c r="C25" s="52" t="s">
        <v>23</v>
      </c>
      <c r="D25" s="53"/>
      <c r="E25" s="54">
        <f>E22+E15</f>
        <v>1610.83</v>
      </c>
      <c r="F25" s="46"/>
      <c r="G25" s="46"/>
      <c r="H25" s="32"/>
      <c r="I25" s="33"/>
      <c r="J25" s="46"/>
      <c r="K25" s="46"/>
      <c r="L25" s="34"/>
      <c r="M25" s="45"/>
    </row>
    <row r="26" spans="1:13" s="2" customFormat="1" ht="15" x14ac:dyDescent="0.25">
      <c r="A26" s="46"/>
      <c r="B26" s="58" t="s">
        <v>36</v>
      </c>
      <c r="C26" s="70" t="s">
        <v>17</v>
      </c>
      <c r="D26" s="71">
        <v>3.2299999999999998E-3</v>
      </c>
      <c r="E26" s="49">
        <f>ROUND(E25*D26,2)</f>
        <v>5.2</v>
      </c>
      <c r="F26" s="46"/>
      <c r="G26" s="46"/>
      <c r="H26" s="32"/>
      <c r="I26" s="34"/>
      <c r="J26" s="46"/>
      <c r="K26" s="46"/>
      <c r="L26" s="34"/>
      <c r="M26" s="45"/>
    </row>
    <row r="27" spans="1:13" s="2" customFormat="1" ht="15" x14ac:dyDescent="0.25">
      <c r="A27" s="46"/>
      <c r="B27" s="58" t="s">
        <v>37</v>
      </c>
      <c r="C27" s="70" t="s">
        <v>24</v>
      </c>
      <c r="D27" s="71">
        <v>3.62E-3</v>
      </c>
      <c r="E27" s="49">
        <f>ROUND(E25*D27,2)</f>
        <v>5.83</v>
      </c>
      <c r="F27" s="46"/>
      <c r="G27" s="46"/>
      <c r="H27" s="32"/>
      <c r="I27" s="33"/>
      <c r="J27" s="34"/>
      <c r="K27" s="34"/>
      <c r="L27" s="34"/>
      <c r="M27" s="45"/>
    </row>
    <row r="28" spans="1:13" s="2" customFormat="1" ht="15" x14ac:dyDescent="0.25">
      <c r="A28" s="46"/>
      <c r="B28" s="58" t="s">
        <v>20</v>
      </c>
      <c r="C28" s="70" t="s">
        <v>21</v>
      </c>
      <c r="D28" s="71">
        <v>1.8000000000000001E-4</v>
      </c>
      <c r="E28" s="49">
        <f>ROUND(E25*D28,2)</f>
        <v>0.28999999999999998</v>
      </c>
      <c r="F28" s="46"/>
      <c r="G28" s="46"/>
      <c r="H28" s="32"/>
      <c r="I28" s="33"/>
      <c r="J28" s="46"/>
      <c r="K28" s="46"/>
      <c r="L28" s="34"/>
      <c r="M28" s="45"/>
    </row>
    <row r="29" spans="1:13" s="2" customFormat="1" ht="15" x14ac:dyDescent="0.3">
      <c r="A29" s="46"/>
      <c r="B29" s="57" t="s">
        <v>28</v>
      </c>
      <c r="C29" s="70" t="s">
        <v>23</v>
      </c>
      <c r="D29" s="71">
        <v>4.0000000000000003E-5</v>
      </c>
      <c r="E29" s="49">
        <f>ROUND(E25*D29,2)</f>
        <v>0.06</v>
      </c>
      <c r="F29" s="32"/>
      <c r="G29" s="62"/>
      <c r="H29" s="32"/>
      <c r="I29" s="33"/>
      <c r="J29" s="46"/>
      <c r="K29" s="46"/>
      <c r="L29" s="34"/>
      <c r="M29" s="45"/>
    </row>
    <row r="30" spans="1:13" s="11" customFormat="1" ht="15" x14ac:dyDescent="0.25">
      <c r="A30" s="46"/>
      <c r="B30" s="64" t="s">
        <v>85</v>
      </c>
      <c r="C30" s="48" t="s">
        <v>22</v>
      </c>
      <c r="D30" s="49"/>
      <c r="E30" s="49">
        <f>E29*1.6</f>
        <v>9.6000000000000002E-2</v>
      </c>
      <c r="F30" s="32"/>
      <c r="G30" s="32"/>
      <c r="H30" s="32"/>
      <c r="I30" s="32"/>
      <c r="J30" s="32"/>
      <c r="K30" s="32"/>
      <c r="L30" s="34"/>
      <c r="M30" s="45"/>
    </row>
    <row r="31" spans="1:13" s="11" customFormat="1" ht="15" x14ac:dyDescent="0.25">
      <c r="A31" s="46"/>
      <c r="B31" s="47" t="s">
        <v>43</v>
      </c>
      <c r="C31" s="48"/>
      <c r="D31" s="49"/>
      <c r="E31" s="50"/>
      <c r="F31" s="34"/>
      <c r="G31" s="38"/>
      <c r="H31" s="38"/>
      <c r="I31" s="38"/>
      <c r="J31" s="38"/>
      <c r="K31" s="38"/>
      <c r="L31" s="38"/>
      <c r="M31" s="45"/>
    </row>
    <row r="32" spans="1:13" s="2" customFormat="1" ht="15" x14ac:dyDescent="0.25">
      <c r="A32" s="46"/>
      <c r="B32" s="29" t="s">
        <v>70</v>
      </c>
      <c r="C32" s="30"/>
      <c r="D32" s="31"/>
      <c r="E32" s="32"/>
      <c r="F32" s="32"/>
      <c r="G32" s="32"/>
      <c r="H32" s="32"/>
      <c r="I32" s="33"/>
      <c r="J32" s="32"/>
      <c r="K32" s="32"/>
      <c r="L32" s="38"/>
      <c r="M32" s="45"/>
    </row>
    <row r="33" spans="1:13" s="2" customFormat="1" ht="25.5" x14ac:dyDescent="0.25">
      <c r="A33" s="46">
        <v>1</v>
      </c>
      <c r="B33" s="51" t="s">
        <v>47</v>
      </c>
      <c r="C33" s="52" t="s">
        <v>23</v>
      </c>
      <c r="D33" s="53"/>
      <c r="E33" s="54">
        <v>68</v>
      </c>
      <c r="F33" s="46"/>
      <c r="G33" s="46"/>
      <c r="H33" s="32"/>
      <c r="I33" s="33"/>
      <c r="J33" s="46"/>
      <c r="K33" s="46"/>
      <c r="L33" s="34"/>
      <c r="M33" s="45"/>
    </row>
    <row r="34" spans="1:13" s="45" customFormat="1" ht="15" x14ac:dyDescent="0.25">
      <c r="A34" s="46"/>
      <c r="B34" s="55" t="s">
        <v>25</v>
      </c>
      <c r="C34" s="30" t="s">
        <v>17</v>
      </c>
      <c r="D34" s="32">
        <v>1.55E-2</v>
      </c>
      <c r="E34" s="32">
        <f>ROUND(D34*E33,2)</f>
        <v>1.05</v>
      </c>
      <c r="F34" s="56"/>
      <c r="G34" s="56"/>
      <c r="H34" s="32"/>
      <c r="I34" s="34"/>
      <c r="J34" s="56"/>
      <c r="K34" s="56"/>
      <c r="L34" s="34"/>
    </row>
    <row r="35" spans="1:13" s="45" customFormat="1" ht="15" x14ac:dyDescent="0.25">
      <c r="A35" s="46"/>
      <c r="B35" s="55" t="s">
        <v>26</v>
      </c>
      <c r="C35" s="30" t="s">
        <v>27</v>
      </c>
      <c r="D35" s="32">
        <v>3.4700000000000002E-2</v>
      </c>
      <c r="E35" s="32">
        <f>ROUND(D35*E33,2)</f>
        <v>2.36</v>
      </c>
      <c r="F35" s="56"/>
      <c r="G35" s="56"/>
      <c r="H35" s="46"/>
      <c r="I35" s="33"/>
      <c r="J35" s="46"/>
      <c r="K35" s="46"/>
      <c r="L35" s="34"/>
    </row>
    <row r="36" spans="1:13" s="11" customFormat="1" ht="15" x14ac:dyDescent="0.25">
      <c r="A36" s="46"/>
      <c r="B36" s="58" t="s">
        <v>20</v>
      </c>
      <c r="C36" s="30" t="s">
        <v>34</v>
      </c>
      <c r="D36" s="32">
        <v>2.0899999999999998E-3</v>
      </c>
      <c r="E36" s="32">
        <f>ROUND(D36*E33,2)</f>
        <v>0.14000000000000001</v>
      </c>
      <c r="F36" s="32"/>
      <c r="G36" s="33"/>
      <c r="H36" s="32"/>
      <c r="I36" s="33"/>
      <c r="J36" s="32"/>
      <c r="K36" s="32"/>
      <c r="L36" s="34"/>
      <c r="M36" s="45"/>
    </row>
    <row r="37" spans="1:13" s="63" customFormat="1" ht="15" x14ac:dyDescent="0.3">
      <c r="A37" s="60"/>
      <c r="B37" s="57" t="s">
        <v>28</v>
      </c>
      <c r="C37" s="30" t="s">
        <v>23</v>
      </c>
      <c r="D37" s="32">
        <v>4.0000000000000003E-5</v>
      </c>
      <c r="E37" s="72">
        <f>D37*E33</f>
        <v>2.7200000000000002E-3</v>
      </c>
      <c r="F37" s="32"/>
      <c r="G37" s="62"/>
      <c r="H37" s="60"/>
      <c r="I37" s="33"/>
      <c r="J37" s="60"/>
      <c r="K37" s="60"/>
      <c r="L37" s="34"/>
      <c r="M37" s="45"/>
    </row>
    <row r="38" spans="1:13" s="11" customFormat="1" ht="15" x14ac:dyDescent="0.25">
      <c r="A38" s="46"/>
      <c r="B38" s="64" t="s">
        <v>85</v>
      </c>
      <c r="C38" s="48" t="s">
        <v>22</v>
      </c>
      <c r="D38" s="49"/>
      <c r="E38" s="73">
        <f>E37*1.6</f>
        <v>4.3520000000000008E-3</v>
      </c>
      <c r="F38" s="32"/>
      <c r="G38" s="32"/>
      <c r="H38" s="32"/>
      <c r="I38" s="32"/>
      <c r="J38" s="32"/>
      <c r="K38" s="32"/>
      <c r="L38" s="34"/>
      <c r="M38" s="45"/>
    </row>
    <row r="39" spans="1:13" ht="15" x14ac:dyDescent="0.2">
      <c r="A39" s="46"/>
      <c r="B39" s="69" t="s">
        <v>38</v>
      </c>
      <c r="C39" s="48" t="s">
        <v>22</v>
      </c>
      <c r="D39" s="32"/>
      <c r="E39" s="49">
        <f>E33*1.75</f>
        <v>119</v>
      </c>
      <c r="F39" s="32"/>
      <c r="G39" s="32"/>
      <c r="H39" s="32"/>
      <c r="I39" s="32"/>
      <c r="J39" s="32"/>
      <c r="K39" s="32"/>
      <c r="L39" s="34"/>
      <c r="M39" s="45"/>
    </row>
    <row r="40" spans="1:13" ht="25.5" x14ac:dyDescent="0.2">
      <c r="A40" s="46"/>
      <c r="B40" s="65" t="s">
        <v>95</v>
      </c>
      <c r="C40" s="66" t="s">
        <v>48</v>
      </c>
      <c r="D40" s="67"/>
      <c r="E40" s="67">
        <v>6.8</v>
      </c>
      <c r="F40" s="32"/>
      <c r="G40" s="32"/>
      <c r="H40" s="32"/>
      <c r="I40" s="32"/>
      <c r="J40" s="32"/>
      <c r="K40" s="32"/>
      <c r="L40" s="34"/>
      <c r="M40" s="45"/>
    </row>
    <row r="41" spans="1:13" ht="15" x14ac:dyDescent="0.2">
      <c r="A41" s="46"/>
      <c r="B41" s="68" t="s">
        <v>36</v>
      </c>
      <c r="C41" s="48" t="s">
        <v>19</v>
      </c>
      <c r="D41" s="32">
        <v>2.93</v>
      </c>
      <c r="E41" s="32">
        <f>ROUND(E40*D41,2)</f>
        <v>19.920000000000002</v>
      </c>
      <c r="F41" s="32"/>
      <c r="G41" s="32"/>
      <c r="H41" s="32"/>
      <c r="I41" s="34"/>
      <c r="J41" s="32"/>
      <c r="K41" s="32"/>
      <c r="L41" s="34"/>
      <c r="M41" s="45"/>
    </row>
    <row r="42" spans="1:13" ht="15" x14ac:dyDescent="0.2">
      <c r="A42" s="46"/>
      <c r="B42" s="69" t="s">
        <v>38</v>
      </c>
      <c r="C42" s="48" t="s">
        <v>22</v>
      </c>
      <c r="D42" s="32"/>
      <c r="E42" s="49">
        <f>E40*1.75</f>
        <v>11.9</v>
      </c>
      <c r="F42" s="32"/>
      <c r="G42" s="32"/>
      <c r="H42" s="32"/>
      <c r="I42" s="32"/>
      <c r="J42" s="32"/>
      <c r="K42" s="32"/>
      <c r="L42" s="34"/>
      <c r="M42" s="45"/>
    </row>
    <row r="43" spans="1:13" ht="15" x14ac:dyDescent="0.2">
      <c r="A43" s="46">
        <v>2</v>
      </c>
      <c r="B43" s="74" t="s">
        <v>35</v>
      </c>
      <c r="C43" s="66" t="s">
        <v>23</v>
      </c>
      <c r="D43" s="67"/>
      <c r="E43" s="54">
        <f>E40+E33</f>
        <v>74.8</v>
      </c>
      <c r="F43" s="32"/>
      <c r="G43" s="32"/>
      <c r="H43" s="32"/>
      <c r="I43" s="32"/>
      <c r="J43" s="32"/>
      <c r="K43" s="32"/>
      <c r="L43" s="34"/>
      <c r="M43" s="45"/>
    </row>
    <row r="44" spans="1:13" ht="15" x14ac:dyDescent="0.2">
      <c r="A44" s="46"/>
      <c r="B44" s="68" t="s">
        <v>36</v>
      </c>
      <c r="C44" s="48" t="s">
        <v>19</v>
      </c>
      <c r="D44" s="32">
        <v>3.2299999999999998E-3</v>
      </c>
      <c r="E44" s="32">
        <f>ROUND(E43*D44,2)</f>
        <v>0.24</v>
      </c>
      <c r="F44" s="32"/>
      <c r="G44" s="32"/>
      <c r="H44" s="32"/>
      <c r="I44" s="34"/>
      <c r="J44" s="32"/>
      <c r="K44" s="32"/>
      <c r="L44" s="34"/>
      <c r="M44" s="45"/>
    </row>
    <row r="45" spans="1:13" ht="15" x14ac:dyDescent="0.2">
      <c r="A45" s="46"/>
      <c r="B45" s="68" t="s">
        <v>37</v>
      </c>
      <c r="C45" s="48" t="s">
        <v>24</v>
      </c>
      <c r="D45" s="32">
        <v>3.62E-3</v>
      </c>
      <c r="E45" s="32">
        <f>ROUND(E43*D45,2)</f>
        <v>0.27</v>
      </c>
      <c r="F45" s="32"/>
      <c r="G45" s="32"/>
      <c r="H45" s="32"/>
      <c r="I45" s="32"/>
      <c r="J45" s="32"/>
      <c r="K45" s="32"/>
      <c r="L45" s="34"/>
      <c r="M45" s="45"/>
    </row>
    <row r="46" spans="1:13" ht="15" x14ac:dyDescent="0.2">
      <c r="A46" s="46"/>
      <c r="B46" s="68" t="s">
        <v>20</v>
      </c>
      <c r="C46" s="48" t="s">
        <v>21</v>
      </c>
      <c r="D46" s="32">
        <v>1.8000000000000001E-4</v>
      </c>
      <c r="E46" s="32">
        <f>ROUND(E43*D46,2)</f>
        <v>0.01</v>
      </c>
      <c r="F46" s="32"/>
      <c r="G46" s="32"/>
      <c r="H46" s="32"/>
      <c r="I46" s="32"/>
      <c r="J46" s="32"/>
      <c r="K46" s="32"/>
      <c r="L46" s="34"/>
      <c r="M46" s="45"/>
    </row>
    <row r="47" spans="1:13" ht="15" x14ac:dyDescent="0.3">
      <c r="A47" s="46"/>
      <c r="B47" s="57" t="s">
        <v>28</v>
      </c>
      <c r="C47" s="75" t="s">
        <v>23</v>
      </c>
      <c r="D47" s="32">
        <v>4.0000000000000003E-5</v>
      </c>
      <c r="E47" s="72">
        <f>D47*E43</f>
        <v>2.9920000000000003E-3</v>
      </c>
      <c r="F47" s="32"/>
      <c r="G47" s="62"/>
      <c r="H47" s="32"/>
      <c r="I47" s="32"/>
      <c r="J47" s="32"/>
      <c r="K47" s="32"/>
      <c r="L47" s="34"/>
      <c r="M47" s="45"/>
    </row>
    <row r="48" spans="1:13" s="11" customFormat="1" ht="15" x14ac:dyDescent="0.25">
      <c r="A48" s="46"/>
      <c r="B48" s="64" t="s">
        <v>85</v>
      </c>
      <c r="C48" s="48" t="s">
        <v>22</v>
      </c>
      <c r="D48" s="49"/>
      <c r="E48" s="73">
        <f>E47*1.6</f>
        <v>4.787200000000001E-3</v>
      </c>
      <c r="F48" s="32"/>
      <c r="G48" s="32"/>
      <c r="H48" s="32"/>
      <c r="I48" s="32"/>
      <c r="J48" s="32"/>
      <c r="K48" s="32"/>
      <c r="L48" s="34"/>
      <c r="M48" s="45"/>
    </row>
    <row r="49" spans="1:255" ht="15" x14ac:dyDescent="0.2">
      <c r="A49" s="46">
        <v>4</v>
      </c>
      <c r="B49" s="65" t="s">
        <v>81</v>
      </c>
      <c r="C49" s="66" t="s">
        <v>23</v>
      </c>
      <c r="D49" s="67"/>
      <c r="E49" s="54">
        <v>28.9</v>
      </c>
      <c r="F49" s="32"/>
      <c r="G49" s="32"/>
      <c r="H49" s="32"/>
      <c r="I49" s="32"/>
      <c r="J49" s="32"/>
      <c r="K49" s="32"/>
      <c r="L49" s="34"/>
    </row>
    <row r="50" spans="1:255" ht="15" x14ac:dyDescent="0.2">
      <c r="A50" s="46"/>
      <c r="B50" s="64" t="s">
        <v>18</v>
      </c>
      <c r="C50" s="48" t="s">
        <v>19</v>
      </c>
      <c r="D50" s="32">
        <v>0.89</v>
      </c>
      <c r="E50" s="32">
        <f>ROUND(E49*D50,2)</f>
        <v>25.72</v>
      </c>
      <c r="F50" s="32"/>
      <c r="G50" s="32"/>
      <c r="H50" s="32"/>
      <c r="I50" s="34"/>
      <c r="J50" s="32"/>
      <c r="K50" s="32"/>
      <c r="L50" s="34"/>
    </row>
    <row r="51" spans="1:255" ht="15" x14ac:dyDescent="0.2">
      <c r="A51" s="46"/>
      <c r="B51" s="68" t="s">
        <v>20</v>
      </c>
      <c r="C51" s="48" t="s">
        <v>21</v>
      </c>
      <c r="D51" s="32">
        <v>0.37</v>
      </c>
      <c r="E51" s="32">
        <f>ROUND(E49*D51,2)</f>
        <v>10.69</v>
      </c>
      <c r="F51" s="32"/>
      <c r="G51" s="32"/>
      <c r="H51" s="32"/>
      <c r="I51" s="32"/>
      <c r="J51" s="32"/>
      <c r="K51" s="32"/>
      <c r="L51" s="34"/>
    </row>
    <row r="52" spans="1:255" ht="15" x14ac:dyDescent="0.3">
      <c r="A52" s="46"/>
      <c r="B52" s="68" t="s">
        <v>41</v>
      </c>
      <c r="C52" s="75" t="s">
        <v>23</v>
      </c>
      <c r="D52" s="32">
        <v>1.1499999999999999</v>
      </c>
      <c r="E52" s="32">
        <f>ROUND(E49*D52,2)</f>
        <v>33.24</v>
      </c>
      <c r="F52" s="76"/>
      <c r="G52" s="62"/>
      <c r="H52" s="32"/>
      <c r="I52" s="32"/>
      <c r="J52" s="32"/>
      <c r="K52" s="32"/>
      <c r="L52" s="34"/>
    </row>
    <row r="53" spans="1:255" ht="15" x14ac:dyDescent="0.3">
      <c r="A53" s="46"/>
      <c r="B53" s="68" t="s">
        <v>44</v>
      </c>
      <c r="C53" s="75" t="s">
        <v>21</v>
      </c>
      <c r="D53" s="32">
        <v>0.02</v>
      </c>
      <c r="E53" s="32">
        <f>E49*D53</f>
        <v>0.57799999999999996</v>
      </c>
      <c r="F53" s="32"/>
      <c r="G53" s="62"/>
      <c r="H53" s="32"/>
      <c r="I53" s="32"/>
      <c r="J53" s="32"/>
      <c r="K53" s="32"/>
      <c r="L53" s="34"/>
    </row>
    <row r="54" spans="1:255" s="79" customFormat="1" ht="15" x14ac:dyDescent="0.25">
      <c r="A54" s="77"/>
      <c r="B54" s="64" t="s">
        <v>84</v>
      </c>
      <c r="C54" s="70" t="s">
        <v>82</v>
      </c>
      <c r="D54" s="76"/>
      <c r="E54" s="76">
        <f>E52*1.6</f>
        <v>53.184000000000005</v>
      </c>
      <c r="F54" s="76"/>
      <c r="G54" s="78"/>
      <c r="H54" s="76"/>
      <c r="I54" s="76"/>
      <c r="J54" s="76"/>
      <c r="K54" s="76"/>
      <c r="L54" s="78"/>
    </row>
    <row r="55" spans="1:255" s="84" customFormat="1" ht="15" x14ac:dyDescent="0.3">
      <c r="A55" s="20">
        <v>5</v>
      </c>
      <c r="B55" s="80" t="s">
        <v>97</v>
      </c>
      <c r="C55" s="81" t="s">
        <v>23</v>
      </c>
      <c r="D55" s="82"/>
      <c r="E55" s="83">
        <v>28.9</v>
      </c>
      <c r="F55" s="82"/>
      <c r="G55" s="82"/>
      <c r="H55" s="82"/>
      <c r="I55" s="82"/>
      <c r="J55" s="82"/>
      <c r="K55" s="82"/>
      <c r="L55" s="82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ht="15" x14ac:dyDescent="0.3">
      <c r="A56" s="86"/>
      <c r="B56" s="87" t="s">
        <v>36</v>
      </c>
      <c r="C56" s="88" t="s">
        <v>19</v>
      </c>
      <c r="D56" s="89">
        <v>1.37</v>
      </c>
      <c r="E56" s="32">
        <f>ROUND(E55*D56,2)</f>
        <v>39.590000000000003</v>
      </c>
      <c r="F56" s="32"/>
      <c r="G56" s="32"/>
      <c r="H56" s="90"/>
      <c r="I56" s="34"/>
      <c r="J56" s="32"/>
      <c r="K56" s="32"/>
      <c r="L56" s="3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</row>
    <row r="57" spans="1:255" ht="15" x14ac:dyDescent="0.25">
      <c r="A57" s="86"/>
      <c r="B57" s="91" t="s">
        <v>20</v>
      </c>
      <c r="C57" s="88" t="s">
        <v>21</v>
      </c>
      <c r="D57" s="92">
        <v>0.28299999999999997</v>
      </c>
      <c r="E57" s="32">
        <f>ROUND(E55*D57,2)</f>
        <v>8.18</v>
      </c>
      <c r="F57" s="89"/>
      <c r="G57" s="89"/>
      <c r="H57" s="32"/>
      <c r="I57" s="32"/>
      <c r="J57" s="32"/>
      <c r="K57" s="32"/>
      <c r="L57" s="32"/>
      <c r="M57" s="9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</row>
    <row r="58" spans="1:255" ht="15" customHeight="1" x14ac:dyDescent="0.3">
      <c r="A58" s="94"/>
      <c r="B58" s="91" t="s">
        <v>98</v>
      </c>
      <c r="C58" s="95" t="s">
        <v>23</v>
      </c>
      <c r="D58" s="32">
        <v>1.02</v>
      </c>
      <c r="E58" s="32">
        <f>ROUND(E55*D58,2)</f>
        <v>29.48</v>
      </c>
      <c r="F58" s="89"/>
      <c r="G58" s="62"/>
      <c r="H58" s="32"/>
      <c r="I58" s="32"/>
      <c r="J58" s="32"/>
      <c r="K58" s="32"/>
      <c r="L58" s="32"/>
      <c r="M58" s="93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</row>
    <row r="59" spans="1:255" ht="15" x14ac:dyDescent="0.3">
      <c r="A59" s="86"/>
      <c r="B59" s="91" t="s">
        <v>44</v>
      </c>
      <c r="C59" s="88" t="s">
        <v>21</v>
      </c>
      <c r="D59" s="89">
        <v>0.62</v>
      </c>
      <c r="E59" s="72">
        <f>ROUND(E55*D59,3)</f>
        <v>17.917999999999999</v>
      </c>
      <c r="F59" s="89"/>
      <c r="G59" s="62"/>
      <c r="H59" s="32"/>
      <c r="I59" s="32"/>
      <c r="J59" s="32"/>
      <c r="K59" s="32"/>
      <c r="L59" s="32"/>
      <c r="M59" s="9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</row>
    <row r="60" spans="1:255" s="79" customFormat="1" ht="15" x14ac:dyDescent="0.25">
      <c r="A60" s="28"/>
      <c r="B60" s="96" t="s">
        <v>86</v>
      </c>
      <c r="C60" s="48" t="s">
        <v>22</v>
      </c>
      <c r="D60" s="31"/>
      <c r="E60" s="32">
        <f>E58*2.4</f>
        <v>70.751999999999995</v>
      </c>
      <c r="F60" s="32"/>
      <c r="G60" s="32"/>
      <c r="H60" s="32"/>
      <c r="I60" s="32"/>
      <c r="J60" s="32"/>
      <c r="K60" s="32"/>
      <c r="L60" s="32"/>
      <c r="M60" s="93"/>
    </row>
    <row r="61" spans="1:255" s="100" customFormat="1" ht="15" x14ac:dyDescent="0.25">
      <c r="A61" s="20">
        <v>6</v>
      </c>
      <c r="B61" s="97" t="s">
        <v>76</v>
      </c>
      <c r="C61" s="98" t="s">
        <v>23</v>
      </c>
      <c r="D61" s="82"/>
      <c r="E61" s="67">
        <v>42.16</v>
      </c>
      <c r="F61" s="82"/>
      <c r="G61" s="82"/>
      <c r="H61" s="82"/>
      <c r="I61" s="82"/>
      <c r="J61" s="82"/>
      <c r="K61" s="82"/>
      <c r="L61" s="99"/>
      <c r="M61" s="93"/>
    </row>
    <row r="62" spans="1:255" s="79" customFormat="1" ht="15.75" x14ac:dyDescent="0.3">
      <c r="A62" s="86"/>
      <c r="B62" s="101" t="s">
        <v>36</v>
      </c>
      <c r="C62" s="88" t="s">
        <v>19</v>
      </c>
      <c r="D62" s="89">
        <v>8.4</v>
      </c>
      <c r="E62" s="32">
        <f>ROUND(E61*D62,2)</f>
        <v>354.14</v>
      </c>
      <c r="F62" s="32"/>
      <c r="G62" s="32"/>
      <c r="H62" s="90"/>
      <c r="I62" s="34"/>
      <c r="J62" s="32"/>
      <c r="K62" s="32"/>
      <c r="L62" s="34"/>
      <c r="M62" s="45"/>
    </row>
    <row r="63" spans="1:255" s="79" customFormat="1" ht="15" customHeight="1" x14ac:dyDescent="0.25">
      <c r="A63" s="86"/>
      <c r="B63" s="101" t="s">
        <v>77</v>
      </c>
      <c r="C63" s="88" t="s">
        <v>71</v>
      </c>
      <c r="D63" s="89">
        <v>1.28</v>
      </c>
      <c r="E63" s="32">
        <f>E61*D63</f>
        <v>53.964799999999997</v>
      </c>
      <c r="F63" s="32"/>
      <c r="G63" s="32"/>
      <c r="H63" s="32"/>
      <c r="I63" s="32"/>
      <c r="J63" s="32"/>
      <c r="K63" s="32"/>
      <c r="L63" s="34"/>
      <c r="M63" s="45"/>
    </row>
    <row r="64" spans="1:255" s="79" customFormat="1" ht="15" x14ac:dyDescent="0.25">
      <c r="A64" s="86"/>
      <c r="B64" s="96" t="s">
        <v>20</v>
      </c>
      <c r="C64" s="88" t="s">
        <v>21</v>
      </c>
      <c r="D64" s="89">
        <v>0.68</v>
      </c>
      <c r="E64" s="32">
        <f>ROUND(E61*D64,2)</f>
        <v>28.67</v>
      </c>
      <c r="F64" s="89"/>
      <c r="G64" s="89"/>
      <c r="H64" s="32"/>
      <c r="I64" s="32"/>
      <c r="J64" s="32"/>
      <c r="K64" s="32"/>
      <c r="L64" s="34"/>
      <c r="M64" s="45"/>
    </row>
    <row r="65" spans="1:250" s="79" customFormat="1" ht="15.75" x14ac:dyDescent="0.3">
      <c r="A65" s="86"/>
      <c r="B65" s="96" t="s">
        <v>83</v>
      </c>
      <c r="C65" s="88" t="s">
        <v>78</v>
      </c>
      <c r="D65" s="89" t="s">
        <v>90</v>
      </c>
      <c r="E65" s="32">
        <v>340</v>
      </c>
      <c r="F65" s="89"/>
      <c r="G65" s="62"/>
      <c r="H65" s="32"/>
      <c r="I65" s="32"/>
      <c r="J65" s="32"/>
      <c r="K65" s="32"/>
      <c r="L65" s="34"/>
      <c r="M65" s="93"/>
    </row>
    <row r="66" spans="1:250" s="79" customFormat="1" ht="15.75" x14ac:dyDescent="0.3">
      <c r="A66" s="94"/>
      <c r="B66" s="96" t="s">
        <v>99</v>
      </c>
      <c r="C66" s="95" t="s">
        <v>23</v>
      </c>
      <c r="D66" s="31">
        <v>1.0200000000000001E-2</v>
      </c>
      <c r="E66" s="32">
        <f>ROUND(E61*D66,2)</f>
        <v>0.43</v>
      </c>
      <c r="F66" s="89"/>
      <c r="G66" s="62"/>
      <c r="H66" s="32"/>
      <c r="I66" s="32"/>
      <c r="J66" s="32"/>
      <c r="K66" s="32"/>
      <c r="L66" s="34"/>
      <c r="M66" s="93"/>
    </row>
    <row r="67" spans="1:250" s="79" customFormat="1" ht="15.75" x14ac:dyDescent="0.3">
      <c r="A67" s="28"/>
      <c r="B67" s="96" t="s">
        <v>91</v>
      </c>
      <c r="C67" s="95" t="s">
        <v>23</v>
      </c>
      <c r="D67" s="72">
        <v>2.1000000000000001E-2</v>
      </c>
      <c r="E67" s="32">
        <f>ROUND(E61*D67,2)</f>
        <v>0.89</v>
      </c>
      <c r="F67" s="89"/>
      <c r="G67" s="62"/>
      <c r="H67" s="32"/>
      <c r="I67" s="32"/>
      <c r="J67" s="32"/>
      <c r="K67" s="32"/>
      <c r="L67" s="34"/>
      <c r="M67" s="93"/>
    </row>
    <row r="68" spans="1:250" s="79" customFormat="1" ht="15.75" x14ac:dyDescent="0.3">
      <c r="A68" s="86"/>
      <c r="B68" s="96" t="s">
        <v>44</v>
      </c>
      <c r="C68" s="88" t="s">
        <v>21</v>
      </c>
      <c r="D68" s="89">
        <v>0.88</v>
      </c>
      <c r="E68" s="32">
        <f>ROUND(E61*D68,2)</f>
        <v>37.1</v>
      </c>
      <c r="F68" s="89"/>
      <c r="G68" s="62"/>
      <c r="H68" s="32"/>
      <c r="I68" s="32"/>
      <c r="J68" s="32"/>
      <c r="K68" s="32"/>
      <c r="L68" s="34"/>
      <c r="M68" s="45"/>
    </row>
    <row r="69" spans="1:250" s="79" customFormat="1" ht="15" x14ac:dyDescent="0.25">
      <c r="A69" s="28"/>
      <c r="B69" s="96" t="s">
        <v>87</v>
      </c>
      <c r="C69" s="48" t="s">
        <v>22</v>
      </c>
      <c r="D69" s="31"/>
      <c r="E69" s="32">
        <f>E61*2.4</f>
        <v>101.18399999999998</v>
      </c>
      <c r="F69" s="32"/>
      <c r="G69" s="32"/>
      <c r="H69" s="32"/>
      <c r="I69" s="32"/>
      <c r="J69" s="32"/>
      <c r="K69" s="32"/>
      <c r="L69" s="32"/>
      <c r="M69" s="45"/>
    </row>
    <row r="70" spans="1:250" s="11" customFormat="1" ht="15" x14ac:dyDescent="0.25">
      <c r="A70" s="46"/>
      <c r="B70" s="47" t="s">
        <v>45</v>
      </c>
      <c r="C70" s="48"/>
      <c r="D70" s="49"/>
      <c r="E70" s="50"/>
      <c r="F70" s="34"/>
      <c r="G70" s="38"/>
      <c r="H70" s="38"/>
      <c r="I70" s="38"/>
      <c r="J70" s="38"/>
      <c r="K70" s="38"/>
      <c r="L70" s="38"/>
      <c r="M70" s="45"/>
    </row>
    <row r="71" spans="1:250" s="2" customFormat="1" ht="15" x14ac:dyDescent="0.25">
      <c r="A71" s="46"/>
      <c r="B71" s="29" t="s">
        <v>73</v>
      </c>
      <c r="C71" s="30"/>
      <c r="D71" s="31"/>
      <c r="E71" s="32"/>
      <c r="F71" s="32"/>
      <c r="G71" s="32"/>
      <c r="H71" s="32"/>
      <c r="I71" s="33"/>
      <c r="J71" s="32"/>
      <c r="K71" s="32"/>
      <c r="L71" s="38"/>
      <c r="M71" s="45"/>
    </row>
    <row r="72" spans="1:250" ht="25.5" x14ac:dyDescent="0.2">
      <c r="A72" s="46">
        <v>1</v>
      </c>
      <c r="B72" s="65" t="s">
        <v>65</v>
      </c>
      <c r="C72" s="66" t="s">
        <v>23</v>
      </c>
      <c r="D72" s="102"/>
      <c r="E72" s="54">
        <v>654.6</v>
      </c>
      <c r="F72" s="32"/>
      <c r="G72" s="32"/>
      <c r="H72" s="32"/>
      <c r="I72" s="32"/>
      <c r="J72" s="32"/>
      <c r="K72" s="32"/>
      <c r="L72" s="34"/>
      <c r="M72" s="4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</row>
    <row r="73" spans="1:250" ht="15" x14ac:dyDescent="0.2">
      <c r="A73" s="46"/>
      <c r="B73" s="57" t="s">
        <v>36</v>
      </c>
      <c r="C73" s="48" t="s">
        <v>19</v>
      </c>
      <c r="D73" s="49">
        <v>0.15</v>
      </c>
      <c r="E73" s="32">
        <f>ROUND(E72*D73,2)</f>
        <v>98.19</v>
      </c>
      <c r="F73" s="32"/>
      <c r="G73" s="32"/>
      <c r="H73" s="32"/>
      <c r="I73" s="34"/>
      <c r="J73" s="32"/>
      <c r="K73" s="32"/>
      <c r="L73" s="34"/>
      <c r="M73" s="4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</row>
    <row r="74" spans="1:250" ht="15" x14ac:dyDescent="0.2">
      <c r="A74" s="46"/>
      <c r="B74" s="57" t="s">
        <v>32</v>
      </c>
      <c r="C74" s="48" t="s">
        <v>24</v>
      </c>
      <c r="D74" s="73">
        <v>2.1600000000000001E-2</v>
      </c>
      <c r="E74" s="32">
        <f>ROUND(E72*D74,2)</f>
        <v>14.14</v>
      </c>
      <c r="F74" s="32"/>
      <c r="G74" s="32"/>
      <c r="H74" s="32"/>
      <c r="I74" s="32"/>
      <c r="J74" s="32"/>
      <c r="K74" s="32"/>
      <c r="L74" s="34"/>
      <c r="M74" s="4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</row>
    <row r="75" spans="1:250" ht="15" x14ac:dyDescent="0.2">
      <c r="A75" s="46"/>
      <c r="B75" s="57" t="s">
        <v>39</v>
      </c>
      <c r="C75" s="48" t="s">
        <v>24</v>
      </c>
      <c r="D75" s="73">
        <v>2.7300000000000001E-2</v>
      </c>
      <c r="E75" s="32">
        <f>ROUND(E72*D75,2)</f>
        <v>17.87</v>
      </c>
      <c r="F75" s="32"/>
      <c r="G75" s="32"/>
      <c r="H75" s="32"/>
      <c r="I75" s="32"/>
      <c r="J75" s="32"/>
      <c r="K75" s="32"/>
      <c r="L75" s="34"/>
      <c r="M75" s="4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</row>
    <row r="76" spans="1:250" ht="15" x14ac:dyDescent="0.2">
      <c r="A76" s="46"/>
      <c r="B76" s="57" t="s">
        <v>40</v>
      </c>
      <c r="C76" s="48" t="s">
        <v>24</v>
      </c>
      <c r="D76" s="73">
        <v>9.7000000000000003E-3</v>
      </c>
      <c r="E76" s="32">
        <f>ROUND(E72*D76,2)</f>
        <v>6.35</v>
      </c>
      <c r="F76" s="32"/>
      <c r="G76" s="32"/>
      <c r="H76" s="32"/>
      <c r="I76" s="32"/>
      <c r="J76" s="32"/>
      <c r="K76" s="32"/>
      <c r="L76" s="34"/>
      <c r="M76" s="4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</row>
    <row r="77" spans="1:250" ht="15" x14ac:dyDescent="0.3">
      <c r="A77" s="46"/>
      <c r="B77" s="57" t="s">
        <v>41</v>
      </c>
      <c r="C77" s="75" t="s">
        <v>23</v>
      </c>
      <c r="D77" s="49">
        <v>1.22</v>
      </c>
      <c r="E77" s="32">
        <f>ROUND(E72*D77,2)</f>
        <v>798.61</v>
      </c>
      <c r="F77" s="32"/>
      <c r="G77" s="62"/>
      <c r="H77" s="32"/>
      <c r="I77" s="32"/>
      <c r="J77" s="32"/>
      <c r="K77" s="32"/>
      <c r="L77" s="34"/>
      <c r="M77" s="4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</row>
    <row r="78" spans="1:250" ht="15" x14ac:dyDescent="0.3">
      <c r="A78" s="46"/>
      <c r="B78" s="57" t="s">
        <v>42</v>
      </c>
      <c r="C78" s="75" t="s">
        <v>23</v>
      </c>
      <c r="D78" s="49">
        <v>7.0000000000000007E-2</v>
      </c>
      <c r="E78" s="32">
        <f>ROUND(E72*D78,2)</f>
        <v>45.82</v>
      </c>
      <c r="F78" s="32"/>
      <c r="G78" s="62"/>
      <c r="H78" s="32"/>
      <c r="I78" s="32"/>
      <c r="J78" s="32"/>
      <c r="K78" s="32"/>
      <c r="L78" s="34"/>
      <c r="M78" s="4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</row>
    <row r="79" spans="1:250" s="11" customFormat="1" ht="15" x14ac:dyDescent="0.25">
      <c r="A79" s="46"/>
      <c r="B79" s="64" t="s">
        <v>84</v>
      </c>
      <c r="C79" s="48" t="s">
        <v>22</v>
      </c>
      <c r="D79" s="49"/>
      <c r="E79" s="103">
        <f>E77*1.6</f>
        <v>1277.7760000000001</v>
      </c>
      <c r="F79" s="32"/>
      <c r="G79" s="32"/>
      <c r="H79" s="32"/>
      <c r="I79" s="32"/>
      <c r="J79" s="76"/>
      <c r="K79" s="76"/>
      <c r="L79" s="34"/>
      <c r="M79" s="45"/>
    </row>
    <row r="80" spans="1:250" ht="25.5" x14ac:dyDescent="0.2">
      <c r="A80" s="46">
        <v>2</v>
      </c>
      <c r="B80" s="65" t="s">
        <v>53</v>
      </c>
      <c r="C80" s="66" t="s">
        <v>49</v>
      </c>
      <c r="D80" s="102"/>
      <c r="E80" s="54">
        <v>3273</v>
      </c>
      <c r="F80" s="32"/>
      <c r="G80" s="32"/>
      <c r="H80" s="32"/>
      <c r="I80" s="32"/>
      <c r="J80" s="32"/>
      <c r="K80" s="32"/>
      <c r="L80" s="34"/>
      <c r="M80" s="4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</row>
    <row r="81" spans="1:250" ht="15" x14ac:dyDescent="0.2">
      <c r="A81" s="46"/>
      <c r="B81" s="57" t="s">
        <v>36</v>
      </c>
      <c r="C81" s="48" t="s">
        <v>19</v>
      </c>
      <c r="D81" s="73">
        <f>42.9/1000</f>
        <v>4.2900000000000001E-2</v>
      </c>
      <c r="E81" s="32">
        <f>ROUND(E80*D81,2)</f>
        <v>140.41</v>
      </c>
      <c r="F81" s="32"/>
      <c r="G81" s="32"/>
      <c r="H81" s="32"/>
      <c r="I81" s="34"/>
      <c r="J81" s="32"/>
      <c r="K81" s="32"/>
      <c r="L81" s="34"/>
      <c r="M81" s="4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</row>
    <row r="82" spans="1:250" ht="15" x14ac:dyDescent="0.2">
      <c r="A82" s="46"/>
      <c r="B82" s="57" t="s">
        <v>32</v>
      </c>
      <c r="C82" s="75" t="s">
        <v>24</v>
      </c>
      <c r="D82" s="104">
        <f>2.69/1000</f>
        <v>2.6900000000000001E-3</v>
      </c>
      <c r="E82" s="32">
        <f>ROUND(E80*D82,2)</f>
        <v>8.8000000000000007</v>
      </c>
      <c r="F82" s="32"/>
      <c r="G82" s="32"/>
      <c r="H82" s="32"/>
      <c r="I82" s="32"/>
      <c r="J82" s="32"/>
      <c r="K82" s="32"/>
      <c r="L82" s="34"/>
      <c r="M82" s="4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</row>
    <row r="83" spans="1:250" ht="15" x14ac:dyDescent="0.2">
      <c r="A83" s="46"/>
      <c r="B83" s="57" t="s">
        <v>52</v>
      </c>
      <c r="C83" s="75" t="s">
        <v>24</v>
      </c>
      <c r="D83" s="104">
        <f>0.41/1000</f>
        <v>4.0999999999999999E-4</v>
      </c>
      <c r="E83" s="32">
        <f>ROUND(E80*D83,2)</f>
        <v>1.34</v>
      </c>
      <c r="F83" s="32"/>
      <c r="G83" s="32"/>
      <c r="H83" s="32"/>
      <c r="I83" s="32"/>
      <c r="J83" s="32"/>
      <c r="K83" s="32"/>
      <c r="L83" s="34"/>
      <c r="M83" s="4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</row>
    <row r="84" spans="1:250" ht="15" x14ac:dyDescent="0.2">
      <c r="A84" s="46"/>
      <c r="B84" s="105" t="s">
        <v>54</v>
      </c>
      <c r="C84" s="48" t="s">
        <v>24</v>
      </c>
      <c r="D84" s="73">
        <f>7.6/1000</f>
        <v>7.6E-3</v>
      </c>
      <c r="E84" s="32">
        <f>ROUND(E80*D84,2)</f>
        <v>24.87</v>
      </c>
      <c r="F84" s="32"/>
      <c r="G84" s="32"/>
      <c r="H84" s="32"/>
      <c r="I84" s="32"/>
      <c r="J84" s="32"/>
      <c r="K84" s="32"/>
      <c r="L84" s="34"/>
      <c r="M84" s="4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</row>
    <row r="85" spans="1:250" ht="15" x14ac:dyDescent="0.2">
      <c r="A85" s="46"/>
      <c r="B85" s="57" t="s">
        <v>55</v>
      </c>
      <c r="C85" s="48" t="s">
        <v>24</v>
      </c>
      <c r="D85" s="73">
        <f>7.4/1000</f>
        <v>7.4000000000000003E-3</v>
      </c>
      <c r="E85" s="32">
        <f>ROUND(E80*D85,2)</f>
        <v>24.22</v>
      </c>
      <c r="F85" s="32"/>
      <c r="G85" s="32"/>
      <c r="H85" s="32"/>
      <c r="I85" s="32"/>
      <c r="J85" s="32"/>
      <c r="K85" s="32"/>
      <c r="L85" s="34"/>
      <c r="M85" s="4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</row>
    <row r="86" spans="1:250" ht="15" x14ac:dyDescent="0.2">
      <c r="A86" s="46"/>
      <c r="B86" s="57" t="s">
        <v>40</v>
      </c>
      <c r="C86" s="48" t="s">
        <v>24</v>
      </c>
      <c r="D86" s="104">
        <f>1.48/1000</f>
        <v>1.48E-3</v>
      </c>
      <c r="E86" s="32">
        <f>ROUND(E80*D86,2)</f>
        <v>4.84</v>
      </c>
      <c r="F86" s="32"/>
      <c r="G86" s="32"/>
      <c r="H86" s="32"/>
      <c r="I86" s="32"/>
      <c r="J86" s="32"/>
      <c r="K86" s="32"/>
      <c r="L86" s="34"/>
      <c r="M86" s="4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</row>
    <row r="87" spans="1:250" ht="15" x14ac:dyDescent="0.3">
      <c r="A87" s="46"/>
      <c r="B87" s="106" t="s">
        <v>92</v>
      </c>
      <c r="C87" s="75" t="s">
        <v>23</v>
      </c>
      <c r="D87" s="107">
        <f>1.26*0.15</f>
        <v>0.189</v>
      </c>
      <c r="E87" s="32">
        <f>ROUND(E80*D87,2)</f>
        <v>618.6</v>
      </c>
      <c r="F87" s="32"/>
      <c r="G87" s="62"/>
      <c r="H87" s="32"/>
      <c r="I87" s="32"/>
      <c r="J87" s="32"/>
      <c r="K87" s="32"/>
      <c r="L87" s="34"/>
      <c r="M87" s="4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</row>
    <row r="88" spans="1:250" ht="15" x14ac:dyDescent="0.3">
      <c r="A88" s="46"/>
      <c r="B88" s="57" t="s">
        <v>42</v>
      </c>
      <c r="C88" s="75" t="s">
        <v>23</v>
      </c>
      <c r="D88" s="107">
        <f>11/1000</f>
        <v>1.0999999999999999E-2</v>
      </c>
      <c r="E88" s="32">
        <f>ROUND(E80*D88,2)</f>
        <v>36</v>
      </c>
      <c r="F88" s="32"/>
      <c r="G88" s="62"/>
      <c r="H88" s="32"/>
      <c r="I88" s="32"/>
      <c r="J88" s="32"/>
      <c r="K88" s="32"/>
      <c r="L88" s="34"/>
      <c r="M88" s="4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</row>
    <row r="89" spans="1:250" s="11" customFormat="1" ht="15" x14ac:dyDescent="0.25">
      <c r="A89" s="46"/>
      <c r="B89" s="64" t="s">
        <v>85</v>
      </c>
      <c r="C89" s="48" t="s">
        <v>22</v>
      </c>
      <c r="D89" s="49"/>
      <c r="E89" s="49">
        <f>E87*1.6</f>
        <v>989.7600000000001</v>
      </c>
      <c r="F89" s="32"/>
      <c r="G89" s="32"/>
      <c r="H89" s="32"/>
      <c r="I89" s="32"/>
      <c r="J89" s="32"/>
      <c r="K89" s="32"/>
      <c r="L89" s="34"/>
      <c r="M89" s="45"/>
    </row>
    <row r="90" spans="1:250" s="41" customFormat="1" ht="15" x14ac:dyDescent="0.25">
      <c r="A90" s="35">
        <v>3</v>
      </c>
      <c r="B90" s="108" t="s">
        <v>56</v>
      </c>
      <c r="C90" s="109" t="s">
        <v>22</v>
      </c>
      <c r="D90" s="35"/>
      <c r="E90" s="39">
        <v>2.1</v>
      </c>
      <c r="F90" s="110"/>
      <c r="G90" s="110"/>
      <c r="H90" s="38"/>
      <c r="I90" s="38"/>
      <c r="J90" s="110"/>
      <c r="K90" s="110"/>
      <c r="L90" s="38"/>
      <c r="M90" s="45"/>
    </row>
    <row r="91" spans="1:250" s="115" customFormat="1" ht="15" x14ac:dyDescent="0.25">
      <c r="A91" s="111"/>
      <c r="B91" s="105" t="s">
        <v>57</v>
      </c>
      <c r="C91" s="112" t="s">
        <v>58</v>
      </c>
      <c r="D91" s="113">
        <v>0.3</v>
      </c>
      <c r="E91" s="34">
        <f>E90*D91</f>
        <v>0.63</v>
      </c>
      <c r="F91" s="114"/>
      <c r="G91" s="34"/>
      <c r="H91" s="114"/>
      <c r="I91" s="34"/>
      <c r="J91" s="34"/>
      <c r="K91" s="34"/>
      <c r="L91" s="34"/>
      <c r="M91" s="45"/>
    </row>
    <row r="92" spans="1:250" s="119" customFormat="1" ht="15" x14ac:dyDescent="0.3">
      <c r="A92" s="60"/>
      <c r="B92" s="116" t="s">
        <v>93</v>
      </c>
      <c r="C92" s="117" t="s">
        <v>22</v>
      </c>
      <c r="D92" s="61">
        <v>1.03</v>
      </c>
      <c r="E92" s="62">
        <f>E90*D92</f>
        <v>2.1630000000000003</v>
      </c>
      <c r="F92" s="32"/>
      <c r="G92" s="62"/>
      <c r="H92" s="118"/>
      <c r="I92" s="118"/>
      <c r="J92" s="118"/>
      <c r="K92" s="118"/>
      <c r="L92" s="34"/>
      <c r="M92" s="45"/>
    </row>
    <row r="93" spans="1:250" ht="15" x14ac:dyDescent="0.2">
      <c r="A93" s="28"/>
      <c r="B93" s="120" t="s">
        <v>72</v>
      </c>
      <c r="C93" s="48" t="s">
        <v>22</v>
      </c>
      <c r="D93" s="32"/>
      <c r="E93" s="49">
        <f>E92</f>
        <v>2.1630000000000003</v>
      </c>
      <c r="F93" s="32"/>
      <c r="G93" s="32"/>
      <c r="H93" s="32"/>
      <c r="I93" s="32"/>
      <c r="J93" s="32"/>
      <c r="K93" s="32"/>
      <c r="L93" s="34"/>
      <c r="M93" s="45"/>
    </row>
    <row r="94" spans="1:250" s="2" customFormat="1" ht="38.25" x14ac:dyDescent="0.25">
      <c r="A94" s="46">
        <v>4</v>
      </c>
      <c r="B94" s="51" t="s">
        <v>59</v>
      </c>
      <c r="C94" s="52" t="s">
        <v>49</v>
      </c>
      <c r="D94" s="53"/>
      <c r="E94" s="121">
        <v>2985</v>
      </c>
      <c r="F94" s="34"/>
      <c r="G94" s="34"/>
      <c r="H94" s="34"/>
      <c r="I94" s="34"/>
      <c r="J94" s="34"/>
      <c r="K94" s="34"/>
      <c r="L94" s="34"/>
      <c r="M94" s="45"/>
    </row>
    <row r="95" spans="1:250" s="45" customFormat="1" ht="15" x14ac:dyDescent="0.25">
      <c r="A95" s="46"/>
      <c r="B95" s="55" t="s">
        <v>36</v>
      </c>
      <c r="C95" s="30" t="s">
        <v>17</v>
      </c>
      <c r="D95" s="59">
        <v>3.7780000000000001E-2</v>
      </c>
      <c r="E95" s="34">
        <f>E94*D95</f>
        <v>112.77330000000001</v>
      </c>
      <c r="F95" s="122"/>
      <c r="G95" s="122"/>
      <c r="H95" s="34"/>
      <c r="I95" s="34"/>
      <c r="J95" s="122"/>
      <c r="K95" s="122"/>
      <c r="L95" s="34"/>
    </row>
    <row r="96" spans="1:250" s="45" customFormat="1" ht="15" x14ac:dyDescent="0.25">
      <c r="A96" s="46"/>
      <c r="B96" s="55" t="s">
        <v>60</v>
      </c>
      <c r="C96" s="30" t="s">
        <v>58</v>
      </c>
      <c r="D96" s="59">
        <v>3.0200000000000001E-3</v>
      </c>
      <c r="E96" s="34">
        <f>E94*D96</f>
        <v>9.0146999999999995</v>
      </c>
      <c r="F96" s="122"/>
      <c r="G96" s="122"/>
      <c r="H96" s="34"/>
      <c r="I96" s="34"/>
      <c r="J96" s="34"/>
      <c r="K96" s="34"/>
      <c r="L96" s="34"/>
    </row>
    <row r="97" spans="1:249" s="2" customFormat="1" ht="15" x14ac:dyDescent="0.3">
      <c r="A97" s="46"/>
      <c r="B97" s="105" t="s">
        <v>54</v>
      </c>
      <c r="C97" s="48" t="s">
        <v>24</v>
      </c>
      <c r="D97" s="31">
        <v>3.7000000000000002E-3</v>
      </c>
      <c r="E97" s="34">
        <f>E94*D97</f>
        <v>11.044500000000001</v>
      </c>
      <c r="F97" s="34"/>
      <c r="G97" s="34"/>
      <c r="H97" s="118"/>
      <c r="I97" s="114"/>
      <c r="J97" s="32"/>
      <c r="K97" s="32"/>
      <c r="L97" s="34"/>
      <c r="M97" s="45"/>
    </row>
    <row r="98" spans="1:249" s="2" customFormat="1" ht="15" x14ac:dyDescent="0.3">
      <c r="A98" s="46"/>
      <c r="B98" s="105" t="s">
        <v>61</v>
      </c>
      <c r="C98" s="123" t="s">
        <v>58</v>
      </c>
      <c r="D98" s="72">
        <v>1.11E-2</v>
      </c>
      <c r="E98" s="34">
        <f>E94*D98</f>
        <v>33.133499999999998</v>
      </c>
      <c r="F98" s="34"/>
      <c r="G98" s="34"/>
      <c r="H98" s="118"/>
      <c r="I98" s="114"/>
      <c r="J98" s="34"/>
      <c r="K98" s="34"/>
      <c r="L98" s="34"/>
      <c r="M98" s="45"/>
    </row>
    <row r="99" spans="1:249" s="2" customFormat="1" ht="15" x14ac:dyDescent="0.25">
      <c r="A99" s="46"/>
      <c r="B99" s="55" t="s">
        <v>20</v>
      </c>
      <c r="C99" s="30" t="s">
        <v>34</v>
      </c>
      <c r="D99" s="59">
        <v>2.3E-3</v>
      </c>
      <c r="E99" s="34">
        <f>E94*D99</f>
        <v>6.8654999999999999</v>
      </c>
      <c r="F99" s="34"/>
      <c r="G99" s="34"/>
      <c r="H99" s="34"/>
      <c r="I99" s="34"/>
      <c r="J99" s="34"/>
      <c r="K99" s="34"/>
      <c r="L99" s="34"/>
      <c r="M99" s="45"/>
    </row>
    <row r="100" spans="1:249" s="2" customFormat="1" ht="15" x14ac:dyDescent="0.3">
      <c r="A100" s="46"/>
      <c r="B100" s="55" t="s">
        <v>62</v>
      </c>
      <c r="C100" s="30" t="s">
        <v>22</v>
      </c>
      <c r="D100" s="31">
        <v>0.13950000000000001</v>
      </c>
      <c r="E100" s="34">
        <f>E94*D100</f>
        <v>416.40750000000003</v>
      </c>
      <c r="F100" s="34"/>
      <c r="G100" s="62"/>
      <c r="H100" s="34"/>
      <c r="I100" s="34"/>
      <c r="J100" s="34"/>
      <c r="K100" s="34"/>
      <c r="L100" s="34"/>
      <c r="M100" s="45"/>
    </row>
    <row r="101" spans="1:249" s="2" customFormat="1" ht="15" x14ac:dyDescent="0.3">
      <c r="A101" s="46"/>
      <c r="B101" s="55" t="s">
        <v>44</v>
      </c>
      <c r="C101" s="30" t="s">
        <v>34</v>
      </c>
      <c r="D101" s="31">
        <v>1.5300000000000001E-2</v>
      </c>
      <c r="E101" s="34">
        <f>E94*D101</f>
        <v>45.670500000000004</v>
      </c>
      <c r="F101" s="34"/>
      <c r="G101" s="62"/>
      <c r="H101" s="34"/>
      <c r="I101" s="34"/>
      <c r="J101" s="34"/>
      <c r="K101" s="34"/>
      <c r="L101" s="34"/>
      <c r="M101" s="45"/>
    </row>
    <row r="102" spans="1:249" s="11" customFormat="1" ht="15" x14ac:dyDescent="0.25">
      <c r="A102" s="46"/>
      <c r="B102" s="64" t="s">
        <v>88</v>
      </c>
      <c r="C102" s="48" t="s">
        <v>22</v>
      </c>
      <c r="D102" s="49"/>
      <c r="E102" s="49">
        <f>E100</f>
        <v>416.40750000000003</v>
      </c>
      <c r="F102" s="32"/>
      <c r="G102" s="32"/>
      <c r="H102" s="32"/>
      <c r="I102" s="32"/>
      <c r="J102" s="32"/>
      <c r="K102" s="32"/>
      <c r="L102" s="34"/>
      <c r="M102" s="45"/>
    </row>
    <row r="103" spans="1:249" ht="15" x14ac:dyDescent="0.2">
      <c r="A103" s="46">
        <v>5</v>
      </c>
      <c r="B103" s="65" t="s">
        <v>56</v>
      </c>
      <c r="C103" s="66" t="s">
        <v>22</v>
      </c>
      <c r="D103" s="102"/>
      <c r="E103" s="124">
        <v>0.9</v>
      </c>
      <c r="F103" s="34"/>
      <c r="G103" s="34"/>
      <c r="H103" s="34"/>
      <c r="I103" s="34"/>
      <c r="J103" s="34"/>
      <c r="K103" s="34"/>
      <c r="L103" s="34"/>
      <c r="M103" s="4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</row>
    <row r="104" spans="1:249" ht="15" x14ac:dyDescent="0.2">
      <c r="A104" s="46"/>
      <c r="B104" s="57" t="s">
        <v>57</v>
      </c>
      <c r="C104" s="48" t="s">
        <v>24</v>
      </c>
      <c r="D104" s="49">
        <v>0.3</v>
      </c>
      <c r="E104" s="34">
        <f>E103*D104</f>
        <v>0.27</v>
      </c>
      <c r="F104" s="34"/>
      <c r="G104" s="34"/>
      <c r="H104" s="34"/>
      <c r="I104" s="34"/>
      <c r="J104" s="34"/>
      <c r="K104" s="34"/>
      <c r="L104" s="34"/>
      <c r="M104" s="4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ht="15" x14ac:dyDescent="0.3">
      <c r="A105" s="46"/>
      <c r="B105" s="116" t="s">
        <v>93</v>
      </c>
      <c r="C105" s="117" t="s">
        <v>22</v>
      </c>
      <c r="D105" s="61">
        <v>1.03</v>
      </c>
      <c r="E105" s="62">
        <f>E103*D105</f>
        <v>0.92700000000000005</v>
      </c>
      <c r="F105" s="32"/>
      <c r="G105" s="62"/>
      <c r="H105" s="34"/>
      <c r="I105" s="34"/>
      <c r="J105" s="34"/>
      <c r="K105" s="34"/>
      <c r="L105" s="34"/>
      <c r="M105" s="4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</row>
    <row r="106" spans="1:249" ht="15" x14ac:dyDescent="0.2">
      <c r="A106" s="28"/>
      <c r="B106" s="120" t="s">
        <v>89</v>
      </c>
      <c r="C106" s="48" t="s">
        <v>22</v>
      </c>
      <c r="D106" s="32"/>
      <c r="E106" s="73">
        <f>E105</f>
        <v>0.92700000000000005</v>
      </c>
      <c r="F106" s="32"/>
      <c r="G106" s="32"/>
      <c r="H106" s="32"/>
      <c r="I106" s="32"/>
      <c r="J106" s="32"/>
      <c r="K106" s="32"/>
      <c r="L106" s="34"/>
      <c r="M106" s="45"/>
    </row>
    <row r="107" spans="1:249" s="2" customFormat="1" ht="38.25" x14ac:dyDescent="0.25">
      <c r="A107" s="46">
        <v>6</v>
      </c>
      <c r="B107" s="51" t="s">
        <v>63</v>
      </c>
      <c r="C107" s="52" t="s">
        <v>49</v>
      </c>
      <c r="D107" s="53"/>
      <c r="E107" s="121">
        <v>2985</v>
      </c>
      <c r="F107" s="34"/>
      <c r="G107" s="34"/>
      <c r="H107" s="34"/>
      <c r="I107" s="34"/>
      <c r="J107" s="34"/>
      <c r="K107" s="34"/>
      <c r="L107" s="34"/>
      <c r="M107" s="45"/>
    </row>
    <row r="108" spans="1:249" s="45" customFormat="1" ht="15" x14ac:dyDescent="0.25">
      <c r="A108" s="46"/>
      <c r="B108" s="55" t="s">
        <v>36</v>
      </c>
      <c r="C108" s="30" t="s">
        <v>17</v>
      </c>
      <c r="D108" s="31">
        <v>3.7499999999999999E-2</v>
      </c>
      <c r="E108" s="34">
        <f>E107*D108</f>
        <v>111.9375</v>
      </c>
      <c r="F108" s="122"/>
      <c r="G108" s="122"/>
      <c r="H108" s="34"/>
      <c r="I108" s="34"/>
      <c r="J108" s="122"/>
      <c r="K108" s="122"/>
      <c r="L108" s="34"/>
    </row>
    <row r="109" spans="1:249" s="45" customFormat="1" ht="15" x14ac:dyDescent="0.25">
      <c r="A109" s="46"/>
      <c r="B109" s="55" t="s">
        <v>60</v>
      </c>
      <c r="C109" s="30" t="s">
        <v>58</v>
      </c>
      <c r="D109" s="59">
        <v>3.0200000000000001E-3</v>
      </c>
      <c r="E109" s="34">
        <f>E107*D109</f>
        <v>9.0146999999999995</v>
      </c>
      <c r="F109" s="122"/>
      <c r="G109" s="122"/>
      <c r="H109" s="34"/>
      <c r="I109" s="34"/>
      <c r="J109" s="34"/>
      <c r="K109" s="34"/>
      <c r="L109" s="34"/>
    </row>
    <row r="110" spans="1:249" s="2" customFormat="1" ht="15" x14ac:dyDescent="0.3">
      <c r="A110" s="46"/>
      <c r="B110" s="105" t="s">
        <v>54</v>
      </c>
      <c r="C110" s="48" t="s">
        <v>24</v>
      </c>
      <c r="D110" s="31">
        <v>3.7000000000000002E-3</v>
      </c>
      <c r="E110" s="34">
        <f>E107*D110</f>
        <v>11.044500000000001</v>
      </c>
      <c r="F110" s="34"/>
      <c r="G110" s="34"/>
      <c r="H110" s="118"/>
      <c r="I110" s="114"/>
      <c r="J110" s="32"/>
      <c r="K110" s="32"/>
      <c r="L110" s="34"/>
      <c r="M110" s="45"/>
    </row>
    <row r="111" spans="1:249" s="2" customFormat="1" ht="15" x14ac:dyDescent="0.3">
      <c r="A111" s="46"/>
      <c r="B111" s="105" t="s">
        <v>61</v>
      </c>
      <c r="C111" s="123" t="s">
        <v>58</v>
      </c>
      <c r="D111" s="72">
        <v>1.11E-2</v>
      </c>
      <c r="E111" s="34">
        <f>E107*D111</f>
        <v>33.133499999999998</v>
      </c>
      <c r="F111" s="34"/>
      <c r="G111" s="34"/>
      <c r="H111" s="118"/>
      <c r="I111" s="114"/>
      <c r="J111" s="34"/>
      <c r="K111" s="34"/>
      <c r="L111" s="34"/>
      <c r="M111" s="45"/>
    </row>
    <row r="112" spans="1:249" s="2" customFormat="1" ht="15" x14ac:dyDescent="0.25">
      <c r="A112" s="46"/>
      <c r="B112" s="55" t="s">
        <v>20</v>
      </c>
      <c r="C112" s="30" t="s">
        <v>34</v>
      </c>
      <c r="D112" s="59">
        <v>2.3E-3</v>
      </c>
      <c r="E112" s="34">
        <f>E107*D112</f>
        <v>6.8654999999999999</v>
      </c>
      <c r="F112" s="34"/>
      <c r="G112" s="34"/>
      <c r="H112" s="34"/>
      <c r="I112" s="34"/>
      <c r="J112" s="34"/>
      <c r="K112" s="34"/>
      <c r="L112" s="34"/>
      <c r="M112" s="45"/>
    </row>
    <row r="113" spans="1:13" s="2" customFormat="1" ht="15" x14ac:dyDescent="0.3">
      <c r="A113" s="46"/>
      <c r="B113" s="58" t="s">
        <v>64</v>
      </c>
      <c r="C113" s="30" t="s">
        <v>22</v>
      </c>
      <c r="D113" s="31">
        <v>9.74E-2</v>
      </c>
      <c r="E113" s="34">
        <f>E107*D113</f>
        <v>290.73899999999998</v>
      </c>
      <c r="F113" s="34"/>
      <c r="G113" s="62"/>
      <c r="H113" s="34"/>
      <c r="I113" s="34"/>
      <c r="J113" s="34"/>
      <c r="K113" s="34"/>
      <c r="L113" s="34"/>
      <c r="M113" s="45"/>
    </row>
    <row r="114" spans="1:13" s="2" customFormat="1" ht="15" x14ac:dyDescent="0.3">
      <c r="A114" s="46"/>
      <c r="B114" s="55" t="s">
        <v>44</v>
      </c>
      <c r="C114" s="30" t="s">
        <v>34</v>
      </c>
      <c r="D114" s="31">
        <v>1.4500000000000001E-2</v>
      </c>
      <c r="E114" s="34">
        <f>E107*D114</f>
        <v>43.282499999999999</v>
      </c>
      <c r="F114" s="34"/>
      <c r="G114" s="62"/>
      <c r="H114" s="34"/>
      <c r="I114" s="34"/>
      <c r="J114" s="34"/>
      <c r="K114" s="34"/>
      <c r="L114" s="34"/>
      <c r="M114" s="45"/>
    </row>
    <row r="115" spans="1:13" s="11" customFormat="1" ht="15" x14ac:dyDescent="0.25">
      <c r="A115" s="46"/>
      <c r="B115" s="64" t="s">
        <v>88</v>
      </c>
      <c r="C115" s="48" t="s">
        <v>22</v>
      </c>
      <c r="D115" s="49"/>
      <c r="E115" s="49">
        <f>E113</f>
        <v>290.73899999999998</v>
      </c>
      <c r="F115" s="32"/>
      <c r="G115" s="32"/>
      <c r="H115" s="32"/>
      <c r="I115" s="32"/>
      <c r="J115" s="32"/>
      <c r="K115" s="32"/>
      <c r="L115" s="34"/>
      <c r="M115" s="45"/>
    </row>
    <row r="116" spans="1:13" s="11" customFormat="1" ht="15" x14ac:dyDescent="0.25">
      <c r="A116" s="46"/>
      <c r="B116" s="47" t="s">
        <v>46</v>
      </c>
      <c r="C116" s="48"/>
      <c r="D116" s="49"/>
      <c r="E116" s="50"/>
      <c r="F116" s="34"/>
      <c r="G116" s="38"/>
      <c r="H116" s="38"/>
      <c r="I116" s="38"/>
      <c r="J116" s="38"/>
      <c r="K116" s="38"/>
      <c r="L116" s="38"/>
      <c r="M116" s="2"/>
    </row>
    <row r="117" spans="1:13" s="2" customFormat="1" ht="15" x14ac:dyDescent="0.25">
      <c r="A117" s="46"/>
      <c r="B117" s="29" t="s">
        <v>74</v>
      </c>
      <c r="C117" s="30"/>
      <c r="D117" s="31"/>
      <c r="E117" s="32"/>
      <c r="F117" s="32"/>
      <c r="G117" s="32"/>
      <c r="H117" s="32"/>
      <c r="I117" s="33"/>
      <c r="J117" s="32"/>
      <c r="K117" s="32"/>
      <c r="L117" s="38"/>
    </row>
    <row r="118" spans="1:13" s="2" customFormat="1" ht="25.5" x14ac:dyDescent="0.25">
      <c r="A118" s="46">
        <v>1</v>
      </c>
      <c r="B118" s="51" t="s">
        <v>47</v>
      </c>
      <c r="C118" s="52" t="s">
        <v>23</v>
      </c>
      <c r="D118" s="53"/>
      <c r="E118" s="54">
        <v>214.8</v>
      </c>
      <c r="F118" s="46"/>
      <c r="G118" s="46"/>
      <c r="H118" s="32"/>
      <c r="I118" s="33"/>
      <c r="J118" s="46"/>
      <c r="K118" s="46"/>
      <c r="L118" s="34"/>
    </row>
    <row r="119" spans="1:13" s="45" customFormat="1" ht="15" x14ac:dyDescent="0.25">
      <c r="A119" s="46"/>
      <c r="B119" s="55" t="s">
        <v>25</v>
      </c>
      <c r="C119" s="30" t="s">
        <v>17</v>
      </c>
      <c r="D119" s="31">
        <v>1.55E-2</v>
      </c>
      <c r="E119" s="32">
        <f>ROUND(D119*E118,2)</f>
        <v>3.33</v>
      </c>
      <c r="F119" s="56"/>
      <c r="G119" s="56"/>
      <c r="H119" s="32"/>
      <c r="I119" s="34"/>
      <c r="J119" s="56"/>
      <c r="K119" s="56"/>
      <c r="L119" s="34"/>
      <c r="M119" s="2"/>
    </row>
    <row r="120" spans="1:13" s="45" customFormat="1" ht="15" x14ac:dyDescent="0.25">
      <c r="A120" s="46"/>
      <c r="B120" s="55" t="s">
        <v>26</v>
      </c>
      <c r="C120" s="30" t="s">
        <v>27</v>
      </c>
      <c r="D120" s="31">
        <v>3.4700000000000002E-2</v>
      </c>
      <c r="E120" s="32">
        <f>ROUND(D120*E118,2)</f>
        <v>7.45</v>
      </c>
      <c r="F120" s="56"/>
      <c r="G120" s="56"/>
      <c r="H120" s="46"/>
      <c r="I120" s="33"/>
      <c r="J120" s="46"/>
      <c r="K120" s="46"/>
      <c r="L120" s="34"/>
      <c r="M120" s="2"/>
    </row>
    <row r="121" spans="1:13" s="11" customFormat="1" ht="15" x14ac:dyDescent="0.25">
      <c r="A121" s="46"/>
      <c r="B121" s="58" t="s">
        <v>20</v>
      </c>
      <c r="C121" s="30" t="s">
        <v>34</v>
      </c>
      <c r="D121" s="59">
        <v>2.0899999999999998E-3</v>
      </c>
      <c r="E121" s="32">
        <f>ROUND(D121*E118,2)</f>
        <v>0.45</v>
      </c>
      <c r="F121" s="32"/>
      <c r="G121" s="33"/>
      <c r="H121" s="32"/>
      <c r="I121" s="33"/>
      <c r="J121" s="32"/>
      <c r="K121" s="32"/>
      <c r="L121" s="34"/>
      <c r="M121" s="2"/>
    </row>
    <row r="122" spans="1:13" s="63" customFormat="1" ht="15" x14ac:dyDescent="0.3">
      <c r="A122" s="60"/>
      <c r="B122" s="57" t="s">
        <v>28</v>
      </c>
      <c r="C122" s="30" t="s">
        <v>23</v>
      </c>
      <c r="D122" s="59">
        <v>4.0000000000000003E-5</v>
      </c>
      <c r="E122" s="32">
        <f>ROUND(D122*E118,2)</f>
        <v>0.01</v>
      </c>
      <c r="F122" s="32"/>
      <c r="G122" s="62"/>
      <c r="H122" s="60"/>
      <c r="I122" s="33"/>
      <c r="J122" s="60"/>
      <c r="K122" s="60"/>
      <c r="L122" s="34"/>
      <c r="M122" s="2"/>
    </row>
    <row r="123" spans="1:13" s="11" customFormat="1" ht="15" x14ac:dyDescent="0.25">
      <c r="A123" s="46"/>
      <c r="B123" s="64" t="s">
        <v>85</v>
      </c>
      <c r="C123" s="48" t="s">
        <v>22</v>
      </c>
      <c r="D123" s="49"/>
      <c r="E123" s="49">
        <f>E122*1.6</f>
        <v>1.6E-2</v>
      </c>
      <c r="F123" s="32"/>
      <c r="G123" s="32"/>
      <c r="H123" s="32"/>
      <c r="I123" s="32"/>
      <c r="J123" s="32"/>
      <c r="K123" s="32"/>
      <c r="L123" s="34"/>
      <c r="M123" s="2"/>
    </row>
    <row r="124" spans="1:13" ht="15" x14ac:dyDescent="0.2">
      <c r="A124" s="46"/>
      <c r="B124" s="69" t="s">
        <v>38</v>
      </c>
      <c r="C124" s="48" t="s">
        <v>22</v>
      </c>
      <c r="D124" s="32"/>
      <c r="E124" s="49">
        <f>E118*1.75</f>
        <v>375.90000000000003</v>
      </c>
      <c r="F124" s="32"/>
      <c r="G124" s="32"/>
      <c r="H124" s="32"/>
      <c r="I124" s="32"/>
      <c r="J124" s="32"/>
      <c r="K124" s="32"/>
      <c r="L124" s="34"/>
      <c r="M124" s="2"/>
    </row>
    <row r="125" spans="1:13" ht="15" x14ac:dyDescent="0.2">
      <c r="A125" s="46">
        <v>2</v>
      </c>
      <c r="B125" s="74" t="s">
        <v>35</v>
      </c>
      <c r="C125" s="66" t="s">
        <v>23</v>
      </c>
      <c r="D125" s="67"/>
      <c r="E125" s="54">
        <f>E118</f>
        <v>214.8</v>
      </c>
      <c r="F125" s="32"/>
      <c r="G125" s="32"/>
      <c r="H125" s="32"/>
      <c r="I125" s="32"/>
      <c r="J125" s="32"/>
      <c r="K125" s="32"/>
      <c r="L125" s="34"/>
      <c r="M125" s="2"/>
    </row>
    <row r="126" spans="1:13" ht="15" x14ac:dyDescent="0.2">
      <c r="A126" s="46"/>
      <c r="B126" s="68" t="s">
        <v>36</v>
      </c>
      <c r="C126" s="48" t="s">
        <v>19</v>
      </c>
      <c r="D126" s="59">
        <v>3.2299999999999998E-3</v>
      </c>
      <c r="E126" s="32">
        <f>ROUND(E125*D126,2)</f>
        <v>0.69</v>
      </c>
      <c r="F126" s="32"/>
      <c r="G126" s="32"/>
      <c r="H126" s="32"/>
      <c r="I126" s="34"/>
      <c r="J126" s="32"/>
      <c r="K126" s="32"/>
      <c r="L126" s="34"/>
      <c r="M126" s="2"/>
    </row>
    <row r="127" spans="1:13" ht="15" x14ac:dyDescent="0.2">
      <c r="A127" s="46"/>
      <c r="B127" s="68" t="s">
        <v>37</v>
      </c>
      <c r="C127" s="48" t="s">
        <v>24</v>
      </c>
      <c r="D127" s="59">
        <v>3.62E-3</v>
      </c>
      <c r="E127" s="32">
        <f>ROUND(E125*D127,2)</f>
        <v>0.78</v>
      </c>
      <c r="F127" s="32"/>
      <c r="G127" s="32"/>
      <c r="H127" s="32"/>
      <c r="I127" s="32"/>
      <c r="J127" s="32"/>
      <c r="K127" s="32"/>
      <c r="L127" s="34"/>
      <c r="M127" s="2"/>
    </row>
    <row r="128" spans="1:13" ht="15" x14ac:dyDescent="0.2">
      <c r="A128" s="46"/>
      <c r="B128" s="68" t="s">
        <v>20</v>
      </c>
      <c r="C128" s="48" t="s">
        <v>21</v>
      </c>
      <c r="D128" s="59">
        <v>1.8000000000000001E-4</v>
      </c>
      <c r="E128" s="32">
        <f>ROUND(E125*D128,2)</f>
        <v>0.04</v>
      </c>
      <c r="F128" s="32"/>
      <c r="G128" s="32"/>
      <c r="H128" s="32"/>
      <c r="I128" s="32"/>
      <c r="J128" s="32"/>
      <c r="K128" s="32"/>
      <c r="L128" s="34"/>
      <c r="M128" s="2"/>
    </row>
    <row r="129" spans="1:250" ht="15" x14ac:dyDescent="0.3">
      <c r="A129" s="46"/>
      <c r="B129" s="57" t="s">
        <v>28</v>
      </c>
      <c r="C129" s="75" t="s">
        <v>23</v>
      </c>
      <c r="D129" s="59">
        <v>4.0000000000000003E-5</v>
      </c>
      <c r="E129" s="32">
        <f>ROUND(E125*D129,2)</f>
        <v>0.01</v>
      </c>
      <c r="F129" s="32"/>
      <c r="G129" s="62"/>
      <c r="H129" s="32"/>
      <c r="I129" s="32"/>
      <c r="J129" s="32"/>
      <c r="K129" s="32"/>
      <c r="L129" s="34"/>
      <c r="M129" s="2"/>
    </row>
    <row r="130" spans="1:250" s="11" customFormat="1" ht="15" x14ac:dyDescent="0.25">
      <c r="A130" s="46"/>
      <c r="B130" s="64" t="s">
        <v>85</v>
      </c>
      <c r="C130" s="48" t="s">
        <v>22</v>
      </c>
      <c r="D130" s="49"/>
      <c r="E130" s="49">
        <f>E129*1.6</f>
        <v>1.6E-2</v>
      </c>
      <c r="F130" s="32"/>
      <c r="G130" s="32"/>
      <c r="H130" s="32"/>
      <c r="I130" s="32"/>
      <c r="J130" s="32"/>
      <c r="K130" s="32"/>
      <c r="L130" s="34"/>
      <c r="M130" s="2"/>
    </row>
    <row r="131" spans="1:250" ht="25.5" x14ac:dyDescent="0.2">
      <c r="A131" s="46">
        <v>3</v>
      </c>
      <c r="B131" s="65" t="s">
        <v>65</v>
      </c>
      <c r="C131" s="66" t="s">
        <v>23</v>
      </c>
      <c r="D131" s="102"/>
      <c r="E131" s="54">
        <v>143.19999999999999</v>
      </c>
      <c r="F131" s="32"/>
      <c r="G131" s="32"/>
      <c r="H131" s="32"/>
      <c r="I131" s="32"/>
      <c r="J131" s="32"/>
      <c r="K131" s="32"/>
      <c r="L131" s="34"/>
      <c r="M131" s="4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</row>
    <row r="132" spans="1:250" ht="15" x14ac:dyDescent="0.2">
      <c r="A132" s="46"/>
      <c r="B132" s="57" t="s">
        <v>36</v>
      </c>
      <c r="C132" s="48" t="s">
        <v>19</v>
      </c>
      <c r="D132" s="49">
        <v>0.15</v>
      </c>
      <c r="E132" s="32">
        <f>ROUND(E131*D132,2)</f>
        <v>21.48</v>
      </c>
      <c r="F132" s="32"/>
      <c r="G132" s="32"/>
      <c r="H132" s="32"/>
      <c r="I132" s="34"/>
      <c r="J132" s="32"/>
      <c r="K132" s="32"/>
      <c r="L132" s="34"/>
      <c r="M132" s="4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</row>
    <row r="133" spans="1:250" ht="15" x14ac:dyDescent="0.2">
      <c r="A133" s="46"/>
      <c r="B133" s="57" t="s">
        <v>32</v>
      </c>
      <c r="C133" s="48" t="s">
        <v>24</v>
      </c>
      <c r="D133" s="73">
        <v>2.1600000000000001E-2</v>
      </c>
      <c r="E133" s="32">
        <f>ROUND(E131*D133,2)</f>
        <v>3.09</v>
      </c>
      <c r="F133" s="32"/>
      <c r="G133" s="32"/>
      <c r="H133" s="32"/>
      <c r="I133" s="32"/>
      <c r="J133" s="32"/>
      <c r="K133" s="32"/>
      <c r="L133" s="34"/>
      <c r="M133" s="4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</row>
    <row r="134" spans="1:250" ht="15" x14ac:dyDescent="0.2">
      <c r="A134" s="46"/>
      <c r="B134" s="57" t="s">
        <v>39</v>
      </c>
      <c r="C134" s="48" t="s">
        <v>24</v>
      </c>
      <c r="D134" s="73">
        <v>2.7300000000000001E-2</v>
      </c>
      <c r="E134" s="32">
        <f>ROUND(E131*D134,2)</f>
        <v>3.91</v>
      </c>
      <c r="F134" s="32"/>
      <c r="G134" s="32"/>
      <c r="H134" s="32"/>
      <c r="I134" s="32"/>
      <c r="J134" s="32"/>
      <c r="K134" s="32"/>
      <c r="L134" s="34"/>
      <c r="M134" s="4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</row>
    <row r="135" spans="1:250" ht="15" x14ac:dyDescent="0.2">
      <c r="A135" s="46"/>
      <c r="B135" s="57" t="s">
        <v>40</v>
      </c>
      <c r="C135" s="48" t="s">
        <v>24</v>
      </c>
      <c r="D135" s="73">
        <v>9.7000000000000003E-3</v>
      </c>
      <c r="E135" s="32">
        <f>ROUND(E131*D135,2)</f>
        <v>1.39</v>
      </c>
      <c r="F135" s="32"/>
      <c r="G135" s="32"/>
      <c r="H135" s="32"/>
      <c r="I135" s="32"/>
      <c r="J135" s="32"/>
      <c r="K135" s="32"/>
      <c r="L135" s="34"/>
      <c r="M135" s="4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</row>
    <row r="136" spans="1:250" ht="15" x14ac:dyDescent="0.3">
      <c r="A136" s="46"/>
      <c r="B136" s="57" t="s">
        <v>41</v>
      </c>
      <c r="C136" s="75" t="s">
        <v>23</v>
      </c>
      <c r="D136" s="49">
        <v>1.22</v>
      </c>
      <c r="E136" s="32">
        <f>ROUND(E131*D136,2)</f>
        <v>174.7</v>
      </c>
      <c r="F136" s="32"/>
      <c r="G136" s="62"/>
      <c r="H136" s="32"/>
      <c r="I136" s="32"/>
      <c r="J136" s="32"/>
      <c r="K136" s="32"/>
      <c r="L136" s="34"/>
      <c r="M136" s="4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</row>
    <row r="137" spans="1:250" ht="15" x14ac:dyDescent="0.3">
      <c r="A137" s="46"/>
      <c r="B137" s="57" t="s">
        <v>42</v>
      </c>
      <c r="C137" s="75" t="s">
        <v>23</v>
      </c>
      <c r="D137" s="49">
        <v>7.0000000000000007E-2</v>
      </c>
      <c r="E137" s="32">
        <f>ROUND(E131*D137,2)</f>
        <v>10.02</v>
      </c>
      <c r="F137" s="32"/>
      <c r="G137" s="62"/>
      <c r="H137" s="32"/>
      <c r="I137" s="32"/>
      <c r="J137" s="32"/>
      <c r="K137" s="32"/>
      <c r="L137" s="34"/>
      <c r="M137" s="4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</row>
    <row r="138" spans="1:250" s="11" customFormat="1" ht="15" x14ac:dyDescent="0.25">
      <c r="A138" s="46"/>
      <c r="B138" s="64" t="s">
        <v>84</v>
      </c>
      <c r="C138" s="48" t="s">
        <v>22</v>
      </c>
      <c r="D138" s="49"/>
      <c r="E138" s="49">
        <f>E136*1.6</f>
        <v>279.52</v>
      </c>
      <c r="F138" s="32"/>
      <c r="G138" s="32"/>
      <c r="H138" s="32"/>
      <c r="I138" s="32"/>
      <c r="J138" s="76"/>
      <c r="K138" s="76"/>
      <c r="L138" s="34"/>
      <c r="M138" s="45"/>
    </row>
    <row r="139" spans="1:250" ht="25.5" x14ac:dyDescent="0.2">
      <c r="A139" s="46">
        <v>4</v>
      </c>
      <c r="B139" s="65" t="s">
        <v>53</v>
      </c>
      <c r="C139" s="66" t="s">
        <v>49</v>
      </c>
      <c r="D139" s="102"/>
      <c r="E139" s="54">
        <v>801.9</v>
      </c>
      <c r="F139" s="32"/>
      <c r="G139" s="32"/>
      <c r="H139" s="32"/>
      <c r="I139" s="32"/>
      <c r="J139" s="32"/>
      <c r="K139" s="32"/>
      <c r="L139" s="3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</row>
    <row r="140" spans="1:250" ht="15" x14ac:dyDescent="0.2">
      <c r="A140" s="46"/>
      <c r="B140" s="57" t="s">
        <v>36</v>
      </c>
      <c r="C140" s="48" t="s">
        <v>19</v>
      </c>
      <c r="D140" s="107">
        <f>42.9/1000</f>
        <v>4.2900000000000001E-2</v>
      </c>
      <c r="E140" s="32">
        <f>ROUND(E139*D140,2)</f>
        <v>34.4</v>
      </c>
      <c r="F140" s="32"/>
      <c r="G140" s="32"/>
      <c r="H140" s="32"/>
      <c r="I140" s="34"/>
      <c r="J140" s="32"/>
      <c r="K140" s="32"/>
      <c r="L140" s="3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</row>
    <row r="141" spans="1:250" ht="15" x14ac:dyDescent="0.2">
      <c r="A141" s="46"/>
      <c r="B141" s="57" t="s">
        <v>32</v>
      </c>
      <c r="C141" s="75" t="s">
        <v>24</v>
      </c>
      <c r="D141" s="104">
        <f>2.69/1000</f>
        <v>2.6900000000000001E-3</v>
      </c>
      <c r="E141" s="32">
        <f>ROUND(E139*D141,2)</f>
        <v>2.16</v>
      </c>
      <c r="F141" s="32"/>
      <c r="G141" s="32"/>
      <c r="H141" s="32"/>
      <c r="I141" s="32"/>
      <c r="J141" s="32"/>
      <c r="K141" s="32"/>
      <c r="L141" s="3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</row>
    <row r="142" spans="1:250" ht="15" x14ac:dyDescent="0.2">
      <c r="A142" s="46"/>
      <c r="B142" s="57" t="s">
        <v>52</v>
      </c>
      <c r="C142" s="75" t="s">
        <v>24</v>
      </c>
      <c r="D142" s="104">
        <f>0.41/1000</f>
        <v>4.0999999999999999E-4</v>
      </c>
      <c r="E142" s="32">
        <f>ROUND(E139*D142,2)</f>
        <v>0.33</v>
      </c>
      <c r="F142" s="32"/>
      <c r="G142" s="32"/>
      <c r="H142" s="32"/>
      <c r="I142" s="32"/>
      <c r="J142" s="32"/>
      <c r="K142" s="32"/>
      <c r="L142" s="3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</row>
    <row r="143" spans="1:250" ht="15" x14ac:dyDescent="0.2">
      <c r="A143" s="46"/>
      <c r="B143" s="105" t="s">
        <v>54</v>
      </c>
      <c r="C143" s="48" t="s">
        <v>24</v>
      </c>
      <c r="D143" s="73">
        <f>7.6/1000</f>
        <v>7.6E-3</v>
      </c>
      <c r="E143" s="32">
        <f>ROUND(E139*D143,2)</f>
        <v>6.09</v>
      </c>
      <c r="F143" s="32"/>
      <c r="G143" s="32"/>
      <c r="H143" s="32"/>
      <c r="I143" s="32"/>
      <c r="J143" s="32"/>
      <c r="K143" s="32"/>
      <c r="L143" s="3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</row>
    <row r="144" spans="1:250" ht="15" x14ac:dyDescent="0.2">
      <c r="A144" s="46"/>
      <c r="B144" s="57" t="s">
        <v>55</v>
      </c>
      <c r="C144" s="48" t="s">
        <v>24</v>
      </c>
      <c r="D144" s="73">
        <f>7.4/1000</f>
        <v>7.4000000000000003E-3</v>
      </c>
      <c r="E144" s="32">
        <f>ROUND(E139*D144,2)</f>
        <v>5.93</v>
      </c>
      <c r="F144" s="32"/>
      <c r="G144" s="32"/>
      <c r="H144" s="32"/>
      <c r="I144" s="32"/>
      <c r="J144" s="32"/>
      <c r="K144" s="32"/>
      <c r="L144" s="3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</row>
    <row r="145" spans="1:250" ht="15" x14ac:dyDescent="0.2">
      <c r="A145" s="46"/>
      <c r="B145" s="57" t="s">
        <v>40</v>
      </c>
      <c r="C145" s="48" t="s">
        <v>24</v>
      </c>
      <c r="D145" s="104">
        <f>1.48/1000</f>
        <v>1.48E-3</v>
      </c>
      <c r="E145" s="32">
        <f>ROUND(E139*D145,2)</f>
        <v>1.19</v>
      </c>
      <c r="F145" s="32"/>
      <c r="G145" s="32"/>
      <c r="H145" s="32"/>
      <c r="I145" s="32"/>
      <c r="J145" s="32"/>
      <c r="K145" s="32"/>
      <c r="L145" s="3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</row>
    <row r="146" spans="1:250" ht="15" x14ac:dyDescent="0.3">
      <c r="A146" s="46"/>
      <c r="B146" s="106" t="s">
        <v>92</v>
      </c>
      <c r="C146" s="75" t="s">
        <v>23</v>
      </c>
      <c r="D146" s="107">
        <f>1.26*0.15</f>
        <v>0.189</v>
      </c>
      <c r="E146" s="32">
        <f>ROUND(E139*D146,2)</f>
        <v>151.56</v>
      </c>
      <c r="F146" s="32"/>
      <c r="G146" s="62"/>
      <c r="H146" s="32"/>
      <c r="I146" s="32"/>
      <c r="J146" s="32"/>
      <c r="K146" s="32"/>
      <c r="L146" s="3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</row>
    <row r="147" spans="1:250" ht="15" x14ac:dyDescent="0.3">
      <c r="A147" s="46"/>
      <c r="B147" s="57" t="s">
        <v>42</v>
      </c>
      <c r="C147" s="75" t="s">
        <v>23</v>
      </c>
      <c r="D147" s="107">
        <f>11/1000</f>
        <v>1.0999999999999999E-2</v>
      </c>
      <c r="E147" s="32">
        <f>ROUND(E139*D147,2)</f>
        <v>8.82</v>
      </c>
      <c r="F147" s="32"/>
      <c r="G147" s="62"/>
      <c r="H147" s="32"/>
      <c r="I147" s="32"/>
      <c r="J147" s="32"/>
      <c r="K147" s="32"/>
      <c r="L147" s="3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</row>
    <row r="148" spans="1:250" s="11" customFormat="1" ht="15" x14ac:dyDescent="0.25">
      <c r="A148" s="46"/>
      <c r="B148" s="64" t="s">
        <v>85</v>
      </c>
      <c r="C148" s="48" t="s">
        <v>22</v>
      </c>
      <c r="D148" s="49"/>
      <c r="E148" s="49">
        <f>E146*1.6</f>
        <v>242.49600000000001</v>
      </c>
      <c r="F148" s="32"/>
      <c r="G148" s="32"/>
      <c r="H148" s="32"/>
      <c r="I148" s="32"/>
      <c r="J148" s="32"/>
      <c r="K148" s="32"/>
      <c r="L148" s="34"/>
      <c r="M148" s="2"/>
    </row>
    <row r="149" spans="1:250" s="45" customFormat="1" ht="15" x14ac:dyDescent="0.25">
      <c r="A149" s="46">
        <v>5</v>
      </c>
      <c r="B149" s="108" t="s">
        <v>56</v>
      </c>
      <c r="C149" s="109" t="s">
        <v>22</v>
      </c>
      <c r="D149" s="35"/>
      <c r="E149" s="125">
        <v>0.501</v>
      </c>
      <c r="F149" s="56"/>
      <c r="G149" s="56"/>
      <c r="H149" s="46"/>
      <c r="I149" s="33"/>
      <c r="J149" s="56"/>
      <c r="K149" s="56"/>
      <c r="L149" s="34"/>
      <c r="M149" s="2"/>
    </row>
    <row r="150" spans="1:250" s="115" customFormat="1" ht="15" x14ac:dyDescent="0.25">
      <c r="A150" s="111"/>
      <c r="B150" s="105" t="s">
        <v>57</v>
      </c>
      <c r="C150" s="112" t="s">
        <v>58</v>
      </c>
      <c r="D150" s="113">
        <v>0.3</v>
      </c>
      <c r="E150" s="59">
        <f>E149*D150</f>
        <v>0.15029999999999999</v>
      </c>
      <c r="F150" s="89"/>
      <c r="G150" s="32"/>
      <c r="H150" s="89"/>
      <c r="I150" s="72"/>
      <c r="J150" s="46"/>
      <c r="K150" s="46"/>
      <c r="L150" s="34"/>
      <c r="M150" s="2"/>
    </row>
    <row r="151" spans="1:250" s="119" customFormat="1" ht="15" x14ac:dyDescent="0.3">
      <c r="A151" s="60"/>
      <c r="B151" s="116" t="s">
        <v>93</v>
      </c>
      <c r="C151" s="117" t="s">
        <v>22</v>
      </c>
      <c r="D151" s="61">
        <v>1.03</v>
      </c>
      <c r="E151" s="62">
        <f>E149*D151</f>
        <v>0.51602999999999999</v>
      </c>
      <c r="F151" s="32"/>
      <c r="G151" s="62"/>
      <c r="H151" s="60"/>
      <c r="I151" s="60"/>
      <c r="J151" s="60"/>
      <c r="K151" s="60"/>
      <c r="L151" s="34"/>
      <c r="M151" s="2"/>
    </row>
    <row r="152" spans="1:250" ht="15" x14ac:dyDescent="0.2">
      <c r="A152" s="28"/>
      <c r="B152" s="120" t="s">
        <v>89</v>
      </c>
      <c r="C152" s="48" t="s">
        <v>22</v>
      </c>
      <c r="D152" s="32"/>
      <c r="E152" s="49">
        <f>E151</f>
        <v>0.51602999999999999</v>
      </c>
      <c r="F152" s="32"/>
      <c r="G152" s="32"/>
      <c r="H152" s="32"/>
      <c r="I152" s="32"/>
      <c r="J152" s="32"/>
      <c r="K152" s="32"/>
      <c r="L152" s="34"/>
      <c r="M152" s="2"/>
    </row>
    <row r="153" spans="1:250" s="2" customFormat="1" ht="38.25" x14ac:dyDescent="0.25">
      <c r="A153" s="46">
        <v>6</v>
      </c>
      <c r="B153" s="51" t="s">
        <v>59</v>
      </c>
      <c r="C153" s="52" t="s">
        <v>49</v>
      </c>
      <c r="D153" s="53"/>
      <c r="E153" s="121">
        <v>716</v>
      </c>
      <c r="F153" s="34"/>
      <c r="G153" s="34"/>
      <c r="H153" s="34"/>
      <c r="I153" s="34"/>
      <c r="J153" s="34"/>
      <c r="K153" s="34"/>
      <c r="L153" s="34"/>
      <c r="M153" s="45"/>
    </row>
    <row r="154" spans="1:250" s="45" customFormat="1" ht="15" x14ac:dyDescent="0.25">
      <c r="A154" s="46"/>
      <c r="B154" s="55" t="s">
        <v>36</v>
      </c>
      <c r="C154" s="30" t="s">
        <v>17</v>
      </c>
      <c r="D154" s="59">
        <v>3.7780000000000001E-2</v>
      </c>
      <c r="E154" s="34">
        <f>E153*D154</f>
        <v>27.05048</v>
      </c>
      <c r="F154" s="122"/>
      <c r="G154" s="122"/>
      <c r="H154" s="34"/>
      <c r="I154" s="34"/>
      <c r="J154" s="122"/>
      <c r="K154" s="122"/>
      <c r="L154" s="34"/>
    </row>
    <row r="155" spans="1:250" s="45" customFormat="1" ht="15" x14ac:dyDescent="0.25">
      <c r="A155" s="46"/>
      <c r="B155" s="55" t="s">
        <v>60</v>
      </c>
      <c r="C155" s="30" t="s">
        <v>58</v>
      </c>
      <c r="D155" s="59">
        <v>3.0200000000000001E-3</v>
      </c>
      <c r="E155" s="34">
        <f>E153*D155</f>
        <v>2.1623200000000002</v>
      </c>
      <c r="F155" s="122"/>
      <c r="G155" s="122"/>
      <c r="H155" s="34"/>
      <c r="I155" s="34"/>
      <c r="J155" s="34"/>
      <c r="K155" s="34"/>
      <c r="L155" s="34"/>
    </row>
    <row r="156" spans="1:250" s="2" customFormat="1" ht="15" x14ac:dyDescent="0.3">
      <c r="A156" s="46"/>
      <c r="B156" s="105" t="s">
        <v>54</v>
      </c>
      <c r="C156" s="48" t="s">
        <v>24</v>
      </c>
      <c r="D156" s="31">
        <v>3.7000000000000002E-3</v>
      </c>
      <c r="E156" s="34">
        <f>E153*D156</f>
        <v>2.6492</v>
      </c>
      <c r="F156" s="34"/>
      <c r="G156" s="34"/>
      <c r="H156" s="118"/>
      <c r="I156" s="114"/>
      <c r="J156" s="32"/>
      <c r="K156" s="32"/>
      <c r="L156" s="34"/>
      <c r="M156" s="45"/>
    </row>
    <row r="157" spans="1:250" s="2" customFormat="1" ht="15" x14ac:dyDescent="0.3">
      <c r="A157" s="46"/>
      <c r="B157" s="105" t="s">
        <v>61</v>
      </c>
      <c r="C157" s="123" t="s">
        <v>58</v>
      </c>
      <c r="D157" s="72">
        <v>1.11E-2</v>
      </c>
      <c r="E157" s="34">
        <f>E153*D157</f>
        <v>7.9476000000000004</v>
      </c>
      <c r="F157" s="34"/>
      <c r="G157" s="34"/>
      <c r="H157" s="118"/>
      <c r="I157" s="114"/>
      <c r="J157" s="34"/>
      <c r="K157" s="34"/>
      <c r="L157" s="34"/>
      <c r="M157" s="45"/>
    </row>
    <row r="158" spans="1:250" s="2" customFormat="1" ht="15" x14ac:dyDescent="0.25">
      <c r="A158" s="46"/>
      <c r="B158" s="55" t="s">
        <v>20</v>
      </c>
      <c r="C158" s="30" t="s">
        <v>34</v>
      </c>
      <c r="D158" s="59">
        <v>2.3E-3</v>
      </c>
      <c r="E158" s="34">
        <f>E153*D158</f>
        <v>1.6468</v>
      </c>
      <c r="F158" s="34"/>
      <c r="G158" s="34"/>
      <c r="H158" s="34"/>
      <c r="I158" s="34"/>
      <c r="J158" s="34"/>
      <c r="K158" s="34"/>
      <c r="L158" s="34"/>
      <c r="M158" s="45"/>
    </row>
    <row r="159" spans="1:250" s="2" customFormat="1" ht="15" x14ac:dyDescent="0.3">
      <c r="A159" s="46"/>
      <c r="B159" s="55" t="s">
        <v>62</v>
      </c>
      <c r="C159" s="30" t="s">
        <v>22</v>
      </c>
      <c r="D159" s="31">
        <v>0.13950000000000001</v>
      </c>
      <c r="E159" s="34">
        <f>E153*D159</f>
        <v>99.882000000000005</v>
      </c>
      <c r="F159" s="34"/>
      <c r="G159" s="62"/>
      <c r="H159" s="34"/>
      <c r="I159" s="34"/>
      <c r="J159" s="34"/>
      <c r="K159" s="34"/>
      <c r="L159" s="34"/>
      <c r="M159" s="45"/>
    </row>
    <row r="160" spans="1:250" s="2" customFormat="1" ht="15" x14ac:dyDescent="0.3">
      <c r="A160" s="46"/>
      <c r="B160" s="55" t="s">
        <v>44</v>
      </c>
      <c r="C160" s="30" t="s">
        <v>34</v>
      </c>
      <c r="D160" s="31">
        <v>1.5300000000000001E-2</v>
      </c>
      <c r="E160" s="34">
        <f>E153*D160</f>
        <v>10.954800000000001</v>
      </c>
      <c r="F160" s="34"/>
      <c r="G160" s="62"/>
      <c r="H160" s="34"/>
      <c r="I160" s="34"/>
      <c r="J160" s="34"/>
      <c r="K160" s="34"/>
      <c r="L160" s="34"/>
      <c r="M160" s="45"/>
    </row>
    <row r="161" spans="1:249" s="11" customFormat="1" ht="15" x14ac:dyDescent="0.25">
      <c r="A161" s="46"/>
      <c r="B161" s="64" t="s">
        <v>88</v>
      </c>
      <c r="C161" s="48" t="s">
        <v>22</v>
      </c>
      <c r="D161" s="49"/>
      <c r="E161" s="49">
        <f>E159</f>
        <v>99.882000000000005</v>
      </c>
      <c r="F161" s="32"/>
      <c r="G161" s="32"/>
      <c r="H161" s="32"/>
      <c r="I161" s="32"/>
      <c r="J161" s="32"/>
      <c r="K161" s="32"/>
      <c r="L161" s="34"/>
      <c r="M161" s="45"/>
    </row>
    <row r="162" spans="1:249" ht="15" x14ac:dyDescent="0.2">
      <c r="A162" s="46">
        <v>7</v>
      </c>
      <c r="B162" s="65" t="s">
        <v>56</v>
      </c>
      <c r="C162" s="66" t="s">
        <v>22</v>
      </c>
      <c r="D162" s="102"/>
      <c r="E162" s="124">
        <v>0.215</v>
      </c>
      <c r="F162" s="34"/>
      <c r="G162" s="34"/>
      <c r="H162" s="34"/>
      <c r="I162" s="34"/>
      <c r="J162" s="34"/>
      <c r="K162" s="34"/>
      <c r="L162" s="34"/>
      <c r="M162" s="4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</row>
    <row r="163" spans="1:249" ht="15" x14ac:dyDescent="0.2">
      <c r="A163" s="46"/>
      <c r="B163" s="57" t="s">
        <v>57</v>
      </c>
      <c r="C163" s="48" t="s">
        <v>24</v>
      </c>
      <c r="D163" s="49">
        <v>0.3</v>
      </c>
      <c r="E163" s="34">
        <f>E162*D163</f>
        <v>6.4500000000000002E-2</v>
      </c>
      <c r="F163" s="34"/>
      <c r="G163" s="34"/>
      <c r="H163" s="34"/>
      <c r="I163" s="34"/>
      <c r="J163" s="34"/>
      <c r="K163" s="34"/>
      <c r="L163" s="34"/>
      <c r="M163" s="4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</row>
    <row r="164" spans="1:249" ht="15" x14ac:dyDescent="0.3">
      <c r="A164" s="46"/>
      <c r="B164" s="116" t="s">
        <v>93</v>
      </c>
      <c r="C164" s="117" t="s">
        <v>22</v>
      </c>
      <c r="D164" s="61">
        <v>1.03</v>
      </c>
      <c r="E164" s="62">
        <f>E162*D164</f>
        <v>0.22145000000000001</v>
      </c>
      <c r="F164" s="32"/>
      <c r="G164" s="62"/>
      <c r="H164" s="34"/>
      <c r="I164" s="34"/>
      <c r="J164" s="34"/>
      <c r="K164" s="34"/>
      <c r="L164" s="34"/>
      <c r="M164" s="4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1:249" ht="15" x14ac:dyDescent="0.2">
      <c r="A165" s="28"/>
      <c r="B165" s="120" t="s">
        <v>89</v>
      </c>
      <c r="C165" s="48" t="s">
        <v>22</v>
      </c>
      <c r="D165" s="32"/>
      <c r="E165" s="73">
        <f>E164</f>
        <v>0.22145000000000001</v>
      </c>
      <c r="F165" s="32"/>
      <c r="G165" s="32"/>
      <c r="H165" s="32"/>
      <c r="I165" s="32"/>
      <c r="J165" s="32"/>
      <c r="K165" s="32"/>
      <c r="L165" s="34"/>
      <c r="M165" s="45"/>
    </row>
    <row r="166" spans="1:249" s="2" customFormat="1" ht="38.25" x14ac:dyDescent="0.25">
      <c r="A166" s="46">
        <v>8</v>
      </c>
      <c r="B166" s="51" t="s">
        <v>63</v>
      </c>
      <c r="C166" s="52" t="s">
        <v>49</v>
      </c>
      <c r="D166" s="53"/>
      <c r="E166" s="121">
        <v>716</v>
      </c>
      <c r="F166" s="34"/>
      <c r="G166" s="34"/>
      <c r="H166" s="34"/>
      <c r="I166" s="34"/>
      <c r="J166" s="34"/>
      <c r="K166" s="34"/>
      <c r="L166" s="34"/>
      <c r="M166" s="45"/>
    </row>
    <row r="167" spans="1:249" s="45" customFormat="1" ht="15" x14ac:dyDescent="0.25">
      <c r="A167" s="46"/>
      <c r="B167" s="55" t="s">
        <v>36</v>
      </c>
      <c r="C167" s="30" t="s">
        <v>17</v>
      </c>
      <c r="D167" s="31">
        <v>3.7499999999999999E-2</v>
      </c>
      <c r="E167" s="34">
        <f>E166*D167</f>
        <v>26.849999999999998</v>
      </c>
      <c r="F167" s="122"/>
      <c r="G167" s="122"/>
      <c r="H167" s="34"/>
      <c r="I167" s="34"/>
      <c r="J167" s="122"/>
      <c r="K167" s="122"/>
      <c r="L167" s="34"/>
    </row>
    <row r="168" spans="1:249" s="45" customFormat="1" ht="15" x14ac:dyDescent="0.25">
      <c r="A168" s="46"/>
      <c r="B168" s="55" t="s">
        <v>60</v>
      </c>
      <c r="C168" s="30" t="s">
        <v>58</v>
      </c>
      <c r="D168" s="59">
        <v>3.0200000000000001E-3</v>
      </c>
      <c r="E168" s="34">
        <f>E166*D168</f>
        <v>2.1623200000000002</v>
      </c>
      <c r="F168" s="122"/>
      <c r="G168" s="122"/>
      <c r="H168" s="34"/>
      <c r="I168" s="34"/>
      <c r="J168" s="34"/>
      <c r="K168" s="34"/>
      <c r="L168" s="34"/>
    </row>
    <row r="169" spans="1:249" s="2" customFormat="1" ht="15" x14ac:dyDescent="0.3">
      <c r="A169" s="46"/>
      <c r="B169" s="105" t="s">
        <v>54</v>
      </c>
      <c r="C169" s="48" t="s">
        <v>24</v>
      </c>
      <c r="D169" s="31">
        <v>3.7000000000000002E-3</v>
      </c>
      <c r="E169" s="34">
        <f>E166*D169</f>
        <v>2.6492</v>
      </c>
      <c r="F169" s="34"/>
      <c r="G169" s="34"/>
      <c r="H169" s="118"/>
      <c r="I169" s="114"/>
      <c r="J169" s="32"/>
      <c r="K169" s="32"/>
      <c r="L169" s="34"/>
      <c r="M169" s="45"/>
    </row>
    <row r="170" spans="1:249" s="2" customFormat="1" ht="15" x14ac:dyDescent="0.3">
      <c r="A170" s="46"/>
      <c r="B170" s="105" t="s">
        <v>61</v>
      </c>
      <c r="C170" s="123" t="s">
        <v>58</v>
      </c>
      <c r="D170" s="72">
        <v>1.11E-2</v>
      </c>
      <c r="E170" s="34">
        <f>E166*D170</f>
        <v>7.9476000000000004</v>
      </c>
      <c r="F170" s="34"/>
      <c r="G170" s="34"/>
      <c r="H170" s="118"/>
      <c r="I170" s="114"/>
      <c r="J170" s="34"/>
      <c r="K170" s="34"/>
      <c r="L170" s="34"/>
      <c r="M170" s="45"/>
    </row>
    <row r="171" spans="1:249" s="2" customFormat="1" ht="15" x14ac:dyDescent="0.25">
      <c r="A171" s="46"/>
      <c r="B171" s="55" t="s">
        <v>20</v>
      </c>
      <c r="C171" s="30" t="s">
        <v>34</v>
      </c>
      <c r="D171" s="59">
        <v>2.3E-3</v>
      </c>
      <c r="E171" s="34">
        <f>E166*D171</f>
        <v>1.6468</v>
      </c>
      <c r="F171" s="34"/>
      <c r="G171" s="34"/>
      <c r="H171" s="34"/>
      <c r="I171" s="34"/>
      <c r="J171" s="34"/>
      <c r="K171" s="34"/>
      <c r="L171" s="34"/>
      <c r="M171" s="45"/>
    </row>
    <row r="172" spans="1:249" s="2" customFormat="1" ht="15" x14ac:dyDescent="0.3">
      <c r="A172" s="46"/>
      <c r="B172" s="58" t="s">
        <v>64</v>
      </c>
      <c r="C172" s="30" t="s">
        <v>22</v>
      </c>
      <c r="D172" s="31">
        <v>9.74E-2</v>
      </c>
      <c r="E172" s="34">
        <f>E166*D172</f>
        <v>69.738399999999999</v>
      </c>
      <c r="F172" s="34"/>
      <c r="G172" s="62"/>
      <c r="H172" s="34"/>
      <c r="I172" s="34"/>
      <c r="J172" s="34"/>
      <c r="K172" s="34"/>
      <c r="L172" s="34"/>
      <c r="M172" s="45"/>
    </row>
    <row r="173" spans="1:249" s="2" customFormat="1" ht="15" x14ac:dyDescent="0.3">
      <c r="A173" s="46"/>
      <c r="B173" s="55" t="s">
        <v>44</v>
      </c>
      <c r="C173" s="30" t="s">
        <v>34</v>
      </c>
      <c r="D173" s="31">
        <v>1.4500000000000001E-2</v>
      </c>
      <c r="E173" s="34">
        <f>E166*D173</f>
        <v>10.382</v>
      </c>
      <c r="F173" s="34"/>
      <c r="G173" s="62"/>
      <c r="H173" s="34"/>
      <c r="I173" s="34"/>
      <c r="J173" s="34"/>
      <c r="K173" s="34"/>
      <c r="L173" s="34"/>
      <c r="M173" s="45"/>
    </row>
    <row r="174" spans="1:249" s="11" customFormat="1" ht="15" x14ac:dyDescent="0.25">
      <c r="A174" s="46"/>
      <c r="B174" s="64" t="s">
        <v>88</v>
      </c>
      <c r="C174" s="48" t="s">
        <v>22</v>
      </c>
      <c r="D174" s="49"/>
      <c r="E174" s="49">
        <f>E172</f>
        <v>69.738399999999999</v>
      </c>
      <c r="F174" s="32"/>
      <c r="G174" s="32"/>
      <c r="H174" s="32"/>
      <c r="I174" s="32"/>
      <c r="J174" s="32"/>
      <c r="K174" s="32"/>
      <c r="L174" s="34"/>
      <c r="M174" s="45"/>
    </row>
    <row r="175" spans="1:249" s="11" customFormat="1" ht="15" x14ac:dyDescent="0.25">
      <c r="A175" s="46"/>
      <c r="B175" s="47" t="s">
        <v>50</v>
      </c>
      <c r="C175" s="48"/>
      <c r="D175" s="49"/>
      <c r="E175" s="50"/>
      <c r="F175" s="34"/>
      <c r="G175" s="38"/>
      <c r="H175" s="34"/>
      <c r="I175" s="38"/>
      <c r="J175" s="34"/>
      <c r="K175" s="38"/>
      <c r="L175" s="38"/>
      <c r="M175" s="2"/>
    </row>
    <row r="176" spans="1:249" s="2" customFormat="1" ht="15" x14ac:dyDescent="0.25">
      <c r="A176" s="46"/>
      <c r="B176" s="29" t="s">
        <v>75</v>
      </c>
      <c r="C176" s="30"/>
      <c r="D176" s="31"/>
      <c r="E176" s="32"/>
      <c r="F176" s="32"/>
      <c r="G176" s="32"/>
      <c r="H176" s="32"/>
      <c r="I176" s="33"/>
      <c r="J176" s="32"/>
      <c r="K176" s="32"/>
      <c r="L176" s="38"/>
    </row>
    <row r="177" spans="1:250" s="2" customFormat="1" ht="25.5" x14ac:dyDescent="0.25">
      <c r="A177" s="46">
        <v>1</v>
      </c>
      <c r="B177" s="51" t="s">
        <v>47</v>
      </c>
      <c r="C177" s="52" t="s">
        <v>23</v>
      </c>
      <c r="D177" s="53"/>
      <c r="E177" s="54">
        <v>152.30000000000001</v>
      </c>
      <c r="F177" s="46"/>
      <c r="G177" s="46"/>
      <c r="H177" s="32"/>
      <c r="I177" s="33"/>
      <c r="J177" s="46"/>
      <c r="K177" s="46"/>
      <c r="L177" s="34"/>
    </row>
    <row r="178" spans="1:250" s="45" customFormat="1" ht="15" x14ac:dyDescent="0.25">
      <c r="A178" s="46"/>
      <c r="B178" s="55" t="s">
        <v>25</v>
      </c>
      <c r="C178" s="30" t="s">
        <v>17</v>
      </c>
      <c r="D178" s="31">
        <v>1.55E-2</v>
      </c>
      <c r="E178" s="32">
        <f>ROUND(D178*E177,2)</f>
        <v>2.36</v>
      </c>
      <c r="F178" s="56"/>
      <c r="G178" s="56"/>
      <c r="H178" s="32"/>
      <c r="I178" s="34"/>
      <c r="J178" s="56"/>
      <c r="K178" s="56"/>
      <c r="L178" s="34"/>
      <c r="M178" s="2"/>
    </row>
    <row r="179" spans="1:250" s="45" customFormat="1" ht="15" x14ac:dyDescent="0.25">
      <c r="A179" s="46"/>
      <c r="B179" s="55" t="s">
        <v>26</v>
      </c>
      <c r="C179" s="30" t="s">
        <v>27</v>
      </c>
      <c r="D179" s="31">
        <v>3.4700000000000002E-2</v>
      </c>
      <c r="E179" s="32">
        <f>ROUND(D179*E177,2)</f>
        <v>5.28</v>
      </c>
      <c r="F179" s="56"/>
      <c r="G179" s="56"/>
      <c r="H179" s="46"/>
      <c r="I179" s="33"/>
      <c r="J179" s="46"/>
      <c r="K179" s="46"/>
      <c r="L179" s="34"/>
      <c r="M179" s="2"/>
    </row>
    <row r="180" spans="1:250" s="11" customFormat="1" ht="15" x14ac:dyDescent="0.25">
      <c r="A180" s="46"/>
      <c r="B180" s="58" t="s">
        <v>20</v>
      </c>
      <c r="C180" s="30" t="s">
        <v>34</v>
      </c>
      <c r="D180" s="59">
        <v>2.0899999999999998E-3</v>
      </c>
      <c r="E180" s="32">
        <f>ROUND(D180*E177,2)</f>
        <v>0.32</v>
      </c>
      <c r="F180" s="32"/>
      <c r="G180" s="33"/>
      <c r="H180" s="32"/>
      <c r="I180" s="33"/>
      <c r="J180" s="32"/>
      <c r="K180" s="32"/>
      <c r="L180" s="34"/>
      <c r="M180" s="2"/>
    </row>
    <row r="181" spans="1:250" s="63" customFormat="1" ht="15" x14ac:dyDescent="0.3">
      <c r="A181" s="60"/>
      <c r="B181" s="57" t="s">
        <v>28</v>
      </c>
      <c r="C181" s="30" t="s">
        <v>23</v>
      </c>
      <c r="D181" s="59">
        <v>4.0000000000000003E-5</v>
      </c>
      <c r="E181" s="32">
        <f>ROUND(D181*E177,2)</f>
        <v>0.01</v>
      </c>
      <c r="F181" s="32"/>
      <c r="G181" s="62"/>
      <c r="H181" s="60"/>
      <c r="I181" s="33"/>
      <c r="J181" s="60"/>
      <c r="K181" s="60"/>
      <c r="L181" s="34"/>
      <c r="M181" s="2"/>
    </row>
    <row r="182" spans="1:250" s="11" customFormat="1" ht="15" x14ac:dyDescent="0.25">
      <c r="A182" s="46"/>
      <c r="B182" s="64" t="s">
        <v>85</v>
      </c>
      <c r="C182" s="48" t="s">
        <v>22</v>
      </c>
      <c r="D182" s="49"/>
      <c r="E182" s="49">
        <f>E181*1.6</f>
        <v>1.6E-2</v>
      </c>
      <c r="F182" s="32"/>
      <c r="G182" s="32"/>
      <c r="H182" s="32"/>
      <c r="I182" s="32"/>
      <c r="J182" s="32"/>
      <c r="K182" s="32"/>
      <c r="L182" s="34"/>
      <c r="M182" s="2"/>
    </row>
    <row r="183" spans="1:250" ht="15" x14ac:dyDescent="0.2">
      <c r="A183" s="46"/>
      <c r="B183" s="69" t="s">
        <v>38</v>
      </c>
      <c r="C183" s="48" t="s">
        <v>22</v>
      </c>
      <c r="D183" s="32"/>
      <c r="E183" s="49">
        <f>E177*1.75</f>
        <v>266.52500000000003</v>
      </c>
      <c r="F183" s="32"/>
      <c r="G183" s="32"/>
      <c r="H183" s="32"/>
      <c r="I183" s="32"/>
      <c r="J183" s="32"/>
      <c r="K183" s="32"/>
      <c r="L183" s="34"/>
      <c r="M183" s="2"/>
    </row>
    <row r="184" spans="1:250" ht="15" x14ac:dyDescent="0.2">
      <c r="A184" s="46">
        <v>2</v>
      </c>
      <c r="B184" s="74" t="s">
        <v>35</v>
      </c>
      <c r="C184" s="66" t="s">
        <v>23</v>
      </c>
      <c r="D184" s="67"/>
      <c r="E184" s="54">
        <f>E177</f>
        <v>152.30000000000001</v>
      </c>
      <c r="F184" s="32"/>
      <c r="G184" s="32"/>
      <c r="H184" s="32"/>
      <c r="I184" s="32"/>
      <c r="J184" s="32"/>
      <c r="K184" s="32"/>
      <c r="L184" s="34"/>
      <c r="M184" s="2"/>
    </row>
    <row r="185" spans="1:250" ht="15" x14ac:dyDescent="0.2">
      <c r="A185" s="46"/>
      <c r="B185" s="68" t="s">
        <v>36</v>
      </c>
      <c r="C185" s="48" t="s">
        <v>19</v>
      </c>
      <c r="D185" s="59">
        <v>3.2299999999999998E-3</v>
      </c>
      <c r="E185" s="32">
        <f>ROUND(E184*D185,2)</f>
        <v>0.49</v>
      </c>
      <c r="F185" s="32"/>
      <c r="G185" s="32"/>
      <c r="H185" s="32"/>
      <c r="I185" s="34"/>
      <c r="J185" s="32"/>
      <c r="K185" s="32"/>
      <c r="L185" s="34"/>
      <c r="M185" s="2"/>
    </row>
    <row r="186" spans="1:250" ht="15" x14ac:dyDescent="0.2">
      <c r="A186" s="46"/>
      <c r="B186" s="68" t="s">
        <v>37</v>
      </c>
      <c r="C186" s="48" t="s">
        <v>24</v>
      </c>
      <c r="D186" s="59">
        <v>3.62E-3</v>
      </c>
      <c r="E186" s="32">
        <f>ROUND(E184*D186,2)</f>
        <v>0.55000000000000004</v>
      </c>
      <c r="F186" s="32"/>
      <c r="G186" s="32"/>
      <c r="H186" s="32"/>
      <c r="I186" s="32"/>
      <c r="J186" s="32"/>
      <c r="K186" s="32"/>
      <c r="L186" s="34"/>
      <c r="M186" s="2"/>
    </row>
    <row r="187" spans="1:250" ht="15" x14ac:dyDescent="0.2">
      <c r="A187" s="46"/>
      <c r="B187" s="68" t="s">
        <v>20</v>
      </c>
      <c r="C187" s="48" t="s">
        <v>21</v>
      </c>
      <c r="D187" s="59">
        <v>1.8000000000000001E-4</v>
      </c>
      <c r="E187" s="32">
        <f>ROUND(E184*D187,2)</f>
        <v>0.03</v>
      </c>
      <c r="F187" s="32"/>
      <c r="G187" s="32"/>
      <c r="H187" s="32"/>
      <c r="I187" s="32"/>
      <c r="J187" s="32"/>
      <c r="K187" s="32"/>
      <c r="L187" s="34"/>
      <c r="M187" s="2"/>
    </row>
    <row r="188" spans="1:250" ht="15" x14ac:dyDescent="0.3">
      <c r="A188" s="46"/>
      <c r="B188" s="57" t="s">
        <v>28</v>
      </c>
      <c r="C188" s="75" t="s">
        <v>23</v>
      </c>
      <c r="D188" s="59">
        <v>4.0000000000000003E-5</v>
      </c>
      <c r="E188" s="32">
        <f>ROUND(E184*D188,2)</f>
        <v>0.01</v>
      </c>
      <c r="F188" s="32"/>
      <c r="G188" s="62"/>
      <c r="H188" s="32"/>
      <c r="I188" s="32"/>
      <c r="J188" s="32"/>
      <c r="K188" s="32"/>
      <c r="L188" s="34"/>
      <c r="M188" s="2"/>
    </row>
    <row r="189" spans="1:250" s="11" customFormat="1" ht="15" x14ac:dyDescent="0.25">
      <c r="A189" s="46"/>
      <c r="B189" s="64" t="s">
        <v>85</v>
      </c>
      <c r="C189" s="48" t="s">
        <v>22</v>
      </c>
      <c r="D189" s="49"/>
      <c r="E189" s="49">
        <f>E188*1.6</f>
        <v>1.6E-2</v>
      </c>
      <c r="F189" s="32"/>
      <c r="G189" s="32"/>
      <c r="H189" s="32"/>
      <c r="I189" s="32"/>
      <c r="J189" s="32"/>
      <c r="K189" s="32"/>
      <c r="L189" s="34"/>
      <c r="M189" s="2"/>
    </row>
    <row r="190" spans="1:250" ht="25.5" x14ac:dyDescent="0.2">
      <c r="A190" s="46">
        <v>3</v>
      </c>
      <c r="B190" s="65" t="s">
        <v>65</v>
      </c>
      <c r="C190" s="66" t="s">
        <v>23</v>
      </c>
      <c r="D190" s="102"/>
      <c r="E190" s="54">
        <v>101.5</v>
      </c>
      <c r="F190" s="32"/>
      <c r="G190" s="32"/>
      <c r="H190" s="32"/>
      <c r="I190" s="32"/>
      <c r="J190" s="32"/>
      <c r="K190" s="32"/>
      <c r="L190" s="34"/>
      <c r="M190" s="4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</row>
    <row r="191" spans="1:250" ht="15" x14ac:dyDescent="0.2">
      <c r="A191" s="46"/>
      <c r="B191" s="57" t="s">
        <v>36</v>
      </c>
      <c r="C191" s="48" t="s">
        <v>19</v>
      </c>
      <c r="D191" s="49">
        <v>0.15</v>
      </c>
      <c r="E191" s="32">
        <f>ROUND(E190*D191,2)</f>
        <v>15.23</v>
      </c>
      <c r="F191" s="32"/>
      <c r="G191" s="32"/>
      <c r="H191" s="32"/>
      <c r="I191" s="34"/>
      <c r="J191" s="32"/>
      <c r="K191" s="32"/>
      <c r="L191" s="34"/>
      <c r="M191" s="4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</row>
    <row r="192" spans="1:250" ht="15" x14ac:dyDescent="0.2">
      <c r="A192" s="46"/>
      <c r="B192" s="57" t="s">
        <v>32</v>
      </c>
      <c r="C192" s="48" t="s">
        <v>24</v>
      </c>
      <c r="D192" s="73">
        <v>2.1600000000000001E-2</v>
      </c>
      <c r="E192" s="32">
        <f>ROUND(E190*D192,2)</f>
        <v>2.19</v>
      </c>
      <c r="F192" s="32"/>
      <c r="G192" s="32"/>
      <c r="H192" s="32"/>
      <c r="I192" s="32"/>
      <c r="J192" s="32"/>
      <c r="K192" s="32"/>
      <c r="L192" s="34"/>
      <c r="M192" s="4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</row>
    <row r="193" spans="1:250" ht="15" x14ac:dyDescent="0.2">
      <c r="A193" s="46"/>
      <c r="B193" s="57" t="s">
        <v>39</v>
      </c>
      <c r="C193" s="48" t="s">
        <v>24</v>
      </c>
      <c r="D193" s="73">
        <v>2.7300000000000001E-2</v>
      </c>
      <c r="E193" s="32">
        <f>ROUND(E190*D193,2)</f>
        <v>2.77</v>
      </c>
      <c r="F193" s="32"/>
      <c r="G193" s="32"/>
      <c r="H193" s="32"/>
      <c r="I193" s="32"/>
      <c r="J193" s="32"/>
      <c r="K193" s="32"/>
      <c r="L193" s="34"/>
      <c r="M193" s="4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</row>
    <row r="194" spans="1:250" ht="15" x14ac:dyDescent="0.2">
      <c r="A194" s="46"/>
      <c r="B194" s="57" t="s">
        <v>40</v>
      </c>
      <c r="C194" s="48" t="s">
        <v>24</v>
      </c>
      <c r="D194" s="73">
        <v>9.7000000000000003E-3</v>
      </c>
      <c r="E194" s="32">
        <f>ROUND(E190*D194,2)</f>
        <v>0.98</v>
      </c>
      <c r="F194" s="32"/>
      <c r="G194" s="32"/>
      <c r="H194" s="32"/>
      <c r="I194" s="32"/>
      <c r="J194" s="32"/>
      <c r="K194" s="32"/>
      <c r="L194" s="34"/>
      <c r="M194" s="4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</row>
    <row r="195" spans="1:250" ht="15" x14ac:dyDescent="0.3">
      <c r="A195" s="46"/>
      <c r="B195" s="57" t="s">
        <v>41</v>
      </c>
      <c r="C195" s="75" t="s">
        <v>23</v>
      </c>
      <c r="D195" s="49">
        <v>1.22</v>
      </c>
      <c r="E195" s="32">
        <f>ROUND(E190*D195,2)</f>
        <v>123.83</v>
      </c>
      <c r="F195" s="32"/>
      <c r="G195" s="62"/>
      <c r="H195" s="32"/>
      <c r="I195" s="32"/>
      <c r="J195" s="32"/>
      <c r="K195" s="32"/>
      <c r="L195" s="34"/>
      <c r="M195" s="4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</row>
    <row r="196" spans="1:250" ht="15" x14ac:dyDescent="0.3">
      <c r="A196" s="46"/>
      <c r="B196" s="57" t="s">
        <v>42</v>
      </c>
      <c r="C196" s="75" t="s">
        <v>23</v>
      </c>
      <c r="D196" s="49">
        <v>7.0000000000000007E-2</v>
      </c>
      <c r="E196" s="32">
        <f>ROUND(E190*D196,2)</f>
        <v>7.11</v>
      </c>
      <c r="F196" s="32"/>
      <c r="G196" s="62"/>
      <c r="H196" s="32"/>
      <c r="I196" s="32"/>
      <c r="J196" s="32"/>
      <c r="K196" s="32"/>
      <c r="L196" s="34"/>
      <c r="M196" s="4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</row>
    <row r="197" spans="1:250" s="11" customFormat="1" ht="15" x14ac:dyDescent="0.25">
      <c r="A197" s="46"/>
      <c r="B197" s="64" t="s">
        <v>84</v>
      </c>
      <c r="C197" s="48" t="s">
        <v>22</v>
      </c>
      <c r="D197" s="49"/>
      <c r="E197" s="49">
        <f>E195*1.6</f>
        <v>198.12800000000001</v>
      </c>
      <c r="F197" s="32"/>
      <c r="G197" s="32"/>
      <c r="H197" s="32"/>
      <c r="I197" s="32"/>
      <c r="J197" s="76"/>
      <c r="K197" s="76"/>
      <c r="L197" s="34"/>
      <c r="M197" s="45"/>
    </row>
    <row r="198" spans="1:250" ht="25.5" x14ac:dyDescent="0.2">
      <c r="A198" s="46">
        <v>4</v>
      </c>
      <c r="B198" s="65" t="s">
        <v>53</v>
      </c>
      <c r="C198" s="66" t="s">
        <v>49</v>
      </c>
      <c r="D198" s="102"/>
      <c r="E198" s="54">
        <v>568.4</v>
      </c>
      <c r="F198" s="32"/>
      <c r="G198" s="32"/>
      <c r="H198" s="32"/>
      <c r="I198" s="32"/>
      <c r="J198" s="32"/>
      <c r="K198" s="32"/>
      <c r="L198" s="3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</row>
    <row r="199" spans="1:250" ht="15" x14ac:dyDescent="0.2">
      <c r="A199" s="46"/>
      <c r="B199" s="57" t="s">
        <v>36</v>
      </c>
      <c r="C199" s="48" t="s">
        <v>19</v>
      </c>
      <c r="D199" s="107">
        <f>42.9/1000</f>
        <v>4.2900000000000001E-2</v>
      </c>
      <c r="E199" s="32">
        <f>ROUND(E198*D199,2)</f>
        <v>24.38</v>
      </c>
      <c r="F199" s="32"/>
      <c r="G199" s="32"/>
      <c r="H199" s="32"/>
      <c r="I199" s="34"/>
      <c r="J199" s="32"/>
      <c r="K199" s="32"/>
      <c r="L199" s="3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</row>
    <row r="200" spans="1:250" ht="15" x14ac:dyDescent="0.2">
      <c r="A200" s="46"/>
      <c r="B200" s="57" t="s">
        <v>32</v>
      </c>
      <c r="C200" s="75" t="s">
        <v>24</v>
      </c>
      <c r="D200" s="104">
        <f>2.69/1000</f>
        <v>2.6900000000000001E-3</v>
      </c>
      <c r="E200" s="32">
        <f>ROUND(E198*D200,2)</f>
        <v>1.53</v>
      </c>
      <c r="F200" s="32"/>
      <c r="G200" s="32"/>
      <c r="H200" s="32"/>
      <c r="I200" s="32"/>
      <c r="J200" s="32"/>
      <c r="K200" s="32"/>
      <c r="L200" s="3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</row>
    <row r="201" spans="1:250" ht="15" x14ac:dyDescent="0.2">
      <c r="A201" s="46"/>
      <c r="B201" s="57" t="s">
        <v>52</v>
      </c>
      <c r="C201" s="75" t="s">
        <v>24</v>
      </c>
      <c r="D201" s="104">
        <f>0.41/1000</f>
        <v>4.0999999999999999E-4</v>
      </c>
      <c r="E201" s="32">
        <f>ROUND(E198*D201,2)</f>
        <v>0.23</v>
      </c>
      <c r="F201" s="32"/>
      <c r="G201" s="32"/>
      <c r="H201" s="32"/>
      <c r="I201" s="32"/>
      <c r="J201" s="32"/>
      <c r="K201" s="32"/>
      <c r="L201" s="3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</row>
    <row r="202" spans="1:250" ht="15" x14ac:dyDescent="0.2">
      <c r="A202" s="46"/>
      <c r="B202" s="105" t="s">
        <v>54</v>
      </c>
      <c r="C202" s="48" t="s">
        <v>24</v>
      </c>
      <c r="D202" s="73">
        <f>7.6/1000</f>
        <v>7.6E-3</v>
      </c>
      <c r="E202" s="32">
        <f>ROUND(E198*D202,2)</f>
        <v>4.32</v>
      </c>
      <c r="F202" s="32"/>
      <c r="G202" s="32"/>
      <c r="H202" s="32"/>
      <c r="I202" s="32"/>
      <c r="J202" s="32"/>
      <c r="K202" s="32"/>
      <c r="L202" s="3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</row>
    <row r="203" spans="1:250" ht="15" x14ac:dyDescent="0.2">
      <c r="A203" s="46"/>
      <c r="B203" s="57" t="s">
        <v>55</v>
      </c>
      <c r="C203" s="48" t="s">
        <v>24</v>
      </c>
      <c r="D203" s="73">
        <f>7.4/1000</f>
        <v>7.4000000000000003E-3</v>
      </c>
      <c r="E203" s="32">
        <f>ROUND(E198*D203,2)</f>
        <v>4.21</v>
      </c>
      <c r="F203" s="32"/>
      <c r="G203" s="32"/>
      <c r="H203" s="32"/>
      <c r="I203" s="32"/>
      <c r="J203" s="32"/>
      <c r="K203" s="32"/>
      <c r="L203" s="3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</row>
    <row r="204" spans="1:250" ht="15" x14ac:dyDescent="0.2">
      <c r="A204" s="46"/>
      <c r="B204" s="57" t="s">
        <v>40</v>
      </c>
      <c r="C204" s="48" t="s">
        <v>24</v>
      </c>
      <c r="D204" s="104">
        <f>1.48/1000</f>
        <v>1.48E-3</v>
      </c>
      <c r="E204" s="32">
        <f>ROUND(E198*D204,2)</f>
        <v>0.84</v>
      </c>
      <c r="F204" s="32"/>
      <c r="G204" s="32"/>
      <c r="H204" s="32"/>
      <c r="I204" s="32"/>
      <c r="J204" s="32"/>
      <c r="K204" s="32"/>
      <c r="L204" s="3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</row>
    <row r="205" spans="1:250" ht="15" x14ac:dyDescent="0.3">
      <c r="A205" s="46"/>
      <c r="B205" s="106" t="s">
        <v>92</v>
      </c>
      <c r="C205" s="75" t="s">
        <v>23</v>
      </c>
      <c r="D205" s="107">
        <f>1.26*0.15</f>
        <v>0.189</v>
      </c>
      <c r="E205" s="32">
        <f>ROUND(E198*D205,2)</f>
        <v>107.43</v>
      </c>
      <c r="F205" s="32"/>
      <c r="G205" s="62"/>
      <c r="H205" s="32"/>
      <c r="I205" s="32"/>
      <c r="J205" s="32"/>
      <c r="K205" s="32"/>
      <c r="L205" s="3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</row>
    <row r="206" spans="1:250" ht="15" x14ac:dyDescent="0.3">
      <c r="A206" s="46"/>
      <c r="B206" s="57" t="s">
        <v>42</v>
      </c>
      <c r="C206" s="75" t="s">
        <v>23</v>
      </c>
      <c r="D206" s="107">
        <f>11/1000</f>
        <v>1.0999999999999999E-2</v>
      </c>
      <c r="E206" s="32">
        <f>ROUND(E198*D206,2)</f>
        <v>6.25</v>
      </c>
      <c r="F206" s="32"/>
      <c r="G206" s="62"/>
      <c r="H206" s="32"/>
      <c r="I206" s="32"/>
      <c r="J206" s="32"/>
      <c r="K206" s="32"/>
      <c r="L206" s="3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</row>
    <row r="207" spans="1:250" s="11" customFormat="1" ht="15" x14ac:dyDescent="0.25">
      <c r="A207" s="46"/>
      <c r="B207" s="64" t="s">
        <v>85</v>
      </c>
      <c r="C207" s="48" t="s">
        <v>22</v>
      </c>
      <c r="D207" s="49"/>
      <c r="E207" s="49">
        <f>E205*1.6</f>
        <v>171.88800000000003</v>
      </c>
      <c r="F207" s="32"/>
      <c r="G207" s="32"/>
      <c r="H207" s="32"/>
      <c r="I207" s="32"/>
      <c r="J207" s="32"/>
      <c r="K207" s="32"/>
      <c r="L207" s="34"/>
      <c r="M207" s="2"/>
    </row>
    <row r="208" spans="1:250" s="45" customFormat="1" ht="15" x14ac:dyDescent="0.25">
      <c r="A208" s="46">
        <v>5</v>
      </c>
      <c r="B208" s="108" t="s">
        <v>56</v>
      </c>
      <c r="C208" s="109" t="s">
        <v>22</v>
      </c>
      <c r="D208" s="35"/>
      <c r="E208" s="125">
        <v>0.35499999999999998</v>
      </c>
      <c r="F208" s="56"/>
      <c r="G208" s="56"/>
      <c r="H208" s="46"/>
      <c r="I208" s="33"/>
      <c r="J208" s="56"/>
      <c r="K208" s="56"/>
      <c r="L208" s="34"/>
      <c r="M208" s="2"/>
    </row>
    <row r="209" spans="1:13" s="115" customFormat="1" ht="15" x14ac:dyDescent="0.25">
      <c r="A209" s="111"/>
      <c r="B209" s="105" t="s">
        <v>57</v>
      </c>
      <c r="C209" s="112" t="s">
        <v>58</v>
      </c>
      <c r="D209" s="113">
        <v>0.3</v>
      </c>
      <c r="E209" s="72">
        <f>E208*D209</f>
        <v>0.1065</v>
      </c>
      <c r="F209" s="89"/>
      <c r="G209" s="32"/>
      <c r="H209" s="89"/>
      <c r="I209" s="72"/>
      <c r="J209" s="46"/>
      <c r="K209" s="46"/>
      <c r="L209" s="34"/>
      <c r="M209" s="2"/>
    </row>
    <row r="210" spans="1:13" s="119" customFormat="1" ht="15" x14ac:dyDescent="0.3">
      <c r="A210" s="60"/>
      <c r="B210" s="116" t="s">
        <v>93</v>
      </c>
      <c r="C210" s="117" t="s">
        <v>22</v>
      </c>
      <c r="D210" s="61">
        <v>1.03</v>
      </c>
      <c r="E210" s="62">
        <f>E208*D210</f>
        <v>0.36564999999999998</v>
      </c>
      <c r="F210" s="32"/>
      <c r="G210" s="62"/>
      <c r="H210" s="60"/>
      <c r="I210" s="60"/>
      <c r="J210" s="60"/>
      <c r="K210" s="60"/>
      <c r="L210" s="34"/>
      <c r="M210" s="2"/>
    </row>
    <row r="211" spans="1:13" ht="15" x14ac:dyDescent="0.2">
      <c r="A211" s="28"/>
      <c r="B211" s="120" t="s">
        <v>89</v>
      </c>
      <c r="C211" s="48" t="s">
        <v>22</v>
      </c>
      <c r="D211" s="32"/>
      <c r="E211" s="49">
        <f>E210</f>
        <v>0.36564999999999998</v>
      </c>
      <c r="F211" s="32"/>
      <c r="G211" s="32"/>
      <c r="H211" s="32"/>
      <c r="I211" s="32"/>
      <c r="J211" s="32"/>
      <c r="K211" s="32"/>
      <c r="L211" s="34"/>
      <c r="M211" s="2"/>
    </row>
    <row r="212" spans="1:13" s="2" customFormat="1" ht="45" customHeight="1" x14ac:dyDescent="0.25">
      <c r="A212" s="46">
        <v>6</v>
      </c>
      <c r="B212" s="51" t="s">
        <v>79</v>
      </c>
      <c r="C212" s="52" t="s">
        <v>49</v>
      </c>
      <c r="D212" s="53"/>
      <c r="E212" s="121">
        <v>507.4</v>
      </c>
      <c r="F212" s="34"/>
      <c r="G212" s="34"/>
      <c r="H212" s="34"/>
      <c r="I212" s="34"/>
      <c r="J212" s="34"/>
      <c r="K212" s="34"/>
      <c r="L212" s="34"/>
    </row>
    <row r="213" spans="1:13" s="45" customFormat="1" ht="15" x14ac:dyDescent="0.25">
      <c r="A213" s="46"/>
      <c r="B213" s="55" t="s">
        <v>36</v>
      </c>
      <c r="C213" s="30" t="s">
        <v>17</v>
      </c>
      <c r="D213" s="59">
        <v>3.764E-2</v>
      </c>
      <c r="E213" s="34">
        <f>E212*D213</f>
        <v>19.098535999999999</v>
      </c>
      <c r="F213" s="122"/>
      <c r="G213" s="122"/>
      <c r="H213" s="34"/>
      <c r="I213" s="34"/>
      <c r="J213" s="122"/>
      <c r="K213" s="122"/>
      <c r="L213" s="34"/>
      <c r="M213" s="2"/>
    </row>
    <row r="214" spans="1:13" s="45" customFormat="1" ht="15" x14ac:dyDescent="0.25">
      <c r="A214" s="46"/>
      <c r="B214" s="55" t="s">
        <v>60</v>
      </c>
      <c r="C214" s="30" t="s">
        <v>58</v>
      </c>
      <c r="D214" s="59">
        <v>3.0200000000000001E-3</v>
      </c>
      <c r="E214" s="34">
        <f>E212*D214</f>
        <v>1.532348</v>
      </c>
      <c r="F214" s="122"/>
      <c r="G214" s="122"/>
      <c r="H214" s="34"/>
      <c r="I214" s="34"/>
      <c r="J214" s="34"/>
      <c r="K214" s="34"/>
      <c r="L214" s="34"/>
      <c r="M214" s="2"/>
    </row>
    <row r="215" spans="1:13" s="2" customFormat="1" ht="15" x14ac:dyDescent="0.3">
      <c r="A215" s="46"/>
      <c r="B215" s="105" t="s">
        <v>54</v>
      </c>
      <c r="C215" s="48" t="s">
        <v>24</v>
      </c>
      <c r="D215" s="31">
        <v>3.7000000000000002E-3</v>
      </c>
      <c r="E215" s="34">
        <f>E212*D215</f>
        <v>1.87738</v>
      </c>
      <c r="F215" s="34"/>
      <c r="G215" s="34"/>
      <c r="H215" s="118"/>
      <c r="I215" s="114"/>
      <c r="J215" s="32"/>
      <c r="K215" s="32"/>
      <c r="L215" s="34"/>
    </row>
    <row r="216" spans="1:13" s="2" customFormat="1" ht="15" x14ac:dyDescent="0.3">
      <c r="A216" s="46"/>
      <c r="B216" s="105" t="s">
        <v>61</v>
      </c>
      <c r="C216" s="123" t="s">
        <v>58</v>
      </c>
      <c r="D216" s="72">
        <v>1.11E-2</v>
      </c>
      <c r="E216" s="34">
        <f>E212*D216</f>
        <v>5.6321399999999997</v>
      </c>
      <c r="F216" s="34"/>
      <c r="G216" s="34"/>
      <c r="H216" s="118"/>
      <c r="I216" s="114"/>
      <c r="J216" s="34"/>
      <c r="K216" s="34"/>
      <c r="L216" s="34"/>
    </row>
    <row r="217" spans="1:13" s="2" customFormat="1" ht="15" x14ac:dyDescent="0.25">
      <c r="A217" s="46"/>
      <c r="B217" s="55" t="s">
        <v>20</v>
      </c>
      <c r="C217" s="30" t="s">
        <v>34</v>
      </c>
      <c r="D217" s="31">
        <v>2.3E-3</v>
      </c>
      <c r="E217" s="34">
        <f>E212*D217</f>
        <v>1.1670199999999999</v>
      </c>
      <c r="F217" s="34"/>
      <c r="G217" s="34"/>
      <c r="H217" s="34"/>
      <c r="I217" s="34"/>
      <c r="J217" s="34"/>
      <c r="K217" s="34"/>
      <c r="L217" s="34"/>
    </row>
    <row r="218" spans="1:13" s="2" customFormat="1" ht="15" x14ac:dyDescent="0.3">
      <c r="A218" s="46"/>
      <c r="B218" s="58" t="s">
        <v>64</v>
      </c>
      <c r="C218" s="30" t="s">
        <v>22</v>
      </c>
      <c r="D218" s="31">
        <v>0.1216</v>
      </c>
      <c r="E218" s="34">
        <f>E212*D218</f>
        <v>61.699839999999995</v>
      </c>
      <c r="F218" s="34"/>
      <c r="G218" s="62"/>
      <c r="H218" s="34"/>
      <c r="I218" s="34"/>
      <c r="J218" s="34"/>
      <c r="K218" s="34"/>
      <c r="L218" s="34"/>
    </row>
    <row r="219" spans="1:13" s="2" customFormat="1" ht="15" x14ac:dyDescent="0.3">
      <c r="A219" s="46"/>
      <c r="B219" s="55" t="s">
        <v>44</v>
      </c>
      <c r="C219" s="30" t="s">
        <v>34</v>
      </c>
      <c r="D219" s="31">
        <v>1.49E-2</v>
      </c>
      <c r="E219" s="34">
        <f>E212*D219</f>
        <v>7.5602599999999995</v>
      </c>
      <c r="F219" s="34"/>
      <c r="G219" s="62"/>
      <c r="H219" s="34"/>
      <c r="I219" s="34"/>
      <c r="J219" s="34"/>
      <c r="K219" s="34"/>
      <c r="L219" s="34"/>
    </row>
    <row r="220" spans="1:13" s="11" customFormat="1" ht="15" x14ac:dyDescent="0.25">
      <c r="A220" s="46"/>
      <c r="B220" s="64" t="s">
        <v>88</v>
      </c>
      <c r="C220" s="48" t="s">
        <v>22</v>
      </c>
      <c r="D220" s="49"/>
      <c r="E220" s="49">
        <f>E218</f>
        <v>61.699839999999995</v>
      </c>
      <c r="F220" s="32"/>
      <c r="G220" s="32"/>
      <c r="H220" s="32"/>
      <c r="I220" s="32"/>
      <c r="J220" s="32"/>
      <c r="K220" s="32"/>
      <c r="L220" s="34"/>
      <c r="M220" s="2"/>
    </row>
    <row r="221" spans="1:13" s="11" customFormat="1" ht="15" x14ac:dyDescent="0.25">
      <c r="A221" s="46"/>
      <c r="B221" s="47" t="s">
        <v>51</v>
      </c>
      <c r="C221" s="48"/>
      <c r="D221" s="49"/>
      <c r="E221" s="50"/>
      <c r="F221" s="34"/>
      <c r="G221" s="126"/>
      <c r="H221" s="126"/>
      <c r="I221" s="126"/>
      <c r="J221" s="126"/>
      <c r="K221" s="126"/>
      <c r="L221" s="38"/>
    </row>
    <row r="222" spans="1:13" ht="15" x14ac:dyDescent="0.3">
      <c r="A222" s="127"/>
      <c r="B222" s="29" t="s">
        <v>7</v>
      </c>
      <c r="C222" s="128"/>
      <c r="D222" s="127"/>
      <c r="E222" s="127"/>
      <c r="F222" s="127"/>
      <c r="G222" s="38"/>
      <c r="H222" s="126"/>
      <c r="I222" s="38"/>
      <c r="J222" s="126"/>
      <c r="K222" s="38"/>
      <c r="L222" s="38"/>
    </row>
    <row r="223" spans="1:13" ht="15" x14ac:dyDescent="0.3">
      <c r="A223" s="127"/>
      <c r="B223" s="129" t="s">
        <v>100</v>
      </c>
      <c r="C223" s="128"/>
      <c r="D223" s="127"/>
      <c r="E223" s="127"/>
      <c r="F223" s="127"/>
      <c r="G223" s="130"/>
      <c r="H223" s="130"/>
      <c r="I223" s="130"/>
      <c r="J223" s="130"/>
      <c r="K223" s="130"/>
      <c r="L223" s="38"/>
    </row>
    <row r="224" spans="1:13" ht="15" x14ac:dyDescent="0.3">
      <c r="A224" s="127"/>
      <c r="B224" s="129" t="s">
        <v>66</v>
      </c>
      <c r="C224" s="128"/>
      <c r="D224" s="127"/>
      <c r="E224" s="127"/>
      <c r="F224" s="127"/>
      <c r="G224" s="130"/>
      <c r="H224" s="130"/>
      <c r="I224" s="130"/>
      <c r="J224" s="130"/>
      <c r="K224" s="130"/>
      <c r="L224" s="38"/>
    </row>
    <row r="225" spans="1:12" ht="15" x14ac:dyDescent="0.3">
      <c r="A225" s="127"/>
      <c r="B225" s="129" t="s">
        <v>101</v>
      </c>
      <c r="C225" s="128"/>
      <c r="D225" s="127"/>
      <c r="E225" s="127"/>
      <c r="F225" s="127"/>
      <c r="G225" s="130"/>
      <c r="H225" s="130"/>
      <c r="I225" s="130"/>
      <c r="J225" s="130"/>
      <c r="K225" s="130"/>
      <c r="L225" s="38"/>
    </row>
    <row r="226" spans="1:12" ht="15" x14ac:dyDescent="0.3">
      <c r="A226" s="127"/>
      <c r="B226" s="129" t="s">
        <v>67</v>
      </c>
      <c r="C226" s="128"/>
      <c r="D226" s="127"/>
      <c r="E226" s="127"/>
      <c r="F226" s="127"/>
      <c r="G226" s="130"/>
      <c r="H226" s="130"/>
      <c r="I226" s="130"/>
      <c r="J226" s="130"/>
      <c r="K226" s="130"/>
      <c r="L226" s="38"/>
    </row>
    <row r="227" spans="1:12" ht="15" x14ac:dyDescent="0.3">
      <c r="A227" s="127"/>
      <c r="B227" s="129" t="s">
        <v>68</v>
      </c>
      <c r="C227" s="128"/>
      <c r="D227" s="127"/>
      <c r="E227" s="127"/>
      <c r="F227" s="127"/>
      <c r="G227" s="130"/>
      <c r="H227" s="130"/>
      <c r="I227" s="130"/>
      <c r="J227" s="130"/>
      <c r="K227" s="130"/>
      <c r="L227" s="38"/>
    </row>
    <row r="228" spans="1:12" ht="15" x14ac:dyDescent="0.3">
      <c r="A228" s="127"/>
      <c r="B228" s="129" t="s">
        <v>67</v>
      </c>
      <c r="C228" s="128"/>
      <c r="D228" s="127"/>
      <c r="E228" s="127"/>
      <c r="F228" s="127"/>
      <c r="G228" s="130"/>
      <c r="H228" s="130"/>
      <c r="I228" s="130"/>
      <c r="J228" s="130"/>
      <c r="K228" s="130"/>
      <c r="L228" s="38"/>
    </row>
    <row r="229" spans="1:12" ht="15" x14ac:dyDescent="0.3">
      <c r="A229" s="127"/>
      <c r="B229" s="129" t="s">
        <v>69</v>
      </c>
      <c r="C229" s="128"/>
      <c r="D229" s="127"/>
      <c r="E229" s="127"/>
      <c r="F229" s="127"/>
      <c r="G229" s="130"/>
      <c r="H229" s="130"/>
      <c r="I229" s="130"/>
      <c r="J229" s="130"/>
      <c r="K229" s="130"/>
      <c r="L229" s="38"/>
    </row>
    <row r="230" spans="1:12" ht="15" x14ac:dyDescent="0.3">
      <c r="A230" s="127"/>
      <c r="B230" s="129" t="s">
        <v>67</v>
      </c>
      <c r="C230" s="128"/>
      <c r="D230" s="127"/>
      <c r="E230" s="127"/>
      <c r="F230" s="127"/>
      <c r="G230" s="130"/>
      <c r="H230" s="130"/>
      <c r="I230" s="130"/>
      <c r="J230" s="130"/>
      <c r="K230" s="130"/>
      <c r="L230" s="38"/>
    </row>
  </sheetData>
  <autoFilter ref="A6:L230" xr:uid="{00000000-0009-0000-0000-000001000000}"/>
  <mergeCells count="14">
    <mergeCell ref="M57:M61"/>
    <mergeCell ref="M65:M67"/>
    <mergeCell ref="H4:I4"/>
    <mergeCell ref="J4:K4"/>
    <mergeCell ref="L4:L5"/>
    <mergeCell ref="F4:G4"/>
    <mergeCell ref="G3:J3"/>
    <mergeCell ref="A1:K1"/>
    <mergeCell ref="A2:E2"/>
    <mergeCell ref="G2:J2"/>
    <mergeCell ref="A4:A5"/>
    <mergeCell ref="B4:B5"/>
    <mergeCell ref="C4:C5"/>
    <mergeCell ref="D4:E4"/>
  </mergeCells>
  <conditionalFormatting sqref="F218 J214:J216 C215 A81:A88 A140:A147 A199:A206 C80:J80 C107:J107 E114:F114 C139:J139 C198:J198 N70:IN70 N116:IN116 N175:IN175 M221:IN221 C113:F113 A71:J76 N80:IL88 N139:IL147 N198:IL206 C69 N72:IL78 N90:IK92 N94:IJ101 N103:IJ105 N107:IJ114 N55:IT59 E57:J57 A92 A105 G52:G53 H68:J68 G65:G68 G77:J78 G87:G88 G92:J92 G105:J105 G113:J114 G122 G129 G136:G137 G146:G147 G151 G164 G172:G173 G181 G188 G195:G196 G205:G206 G210 G218:G219 I50 I81 L94:L101 L72:L78 L68 L55:L59 L103:L105 L90:L92 L198 L139 L107:L114 L80 N31:IN31 B8:J8 E9:J9 N10:IN10 K8:L30 A77:E77 A78:F78 A68:F68 A31:L48 A57:C57 A58:J59 A55:J56 A90:J91 A94:J101 A103:J104 A108:J112 A6:L7 B9:C9 A10:J30 A231:L694 A117:J118 A176:J177 A149:J149 A114:C114 A208:J208 A219:F219 A212:J212 A217:J217 A213:I213 A70:F70 A116:F116 A175:F175 A221:F221 B81:C81 B84:C86 B88:C88 B83 B142 B140:I140 B143:J145 B147:F147 B199:I199 B202:J204 B206:F206 B201 A184:J184 A187:J187 A180:J180 A178:I178 A185:I185 A63:J64 A61:B61 A66:B66 A62:I62 A125:J125 A128:J128 A121:J121 A119:I119 A126:I126 A49:D49 A51:J51 A136:E136 A131:J131 A137:F137 A134:J134 A132:I132 A168:J171 A153:J153 A159:G160 A155:J158 A154:I154 A167:I167 A162:J163 A173:C173 A195:E195 A190:J190 A196:F196 A193:J193 A191:I191">
    <cfRule type="cellIs" dxfId="143" priority="511" stopIfTrue="1" operator="equal">
      <formula>8223.307275</formula>
    </cfRule>
  </conditionalFormatting>
  <conditionalFormatting sqref="E248:L248 E249:K252 C248:C252">
    <cfRule type="cellIs" dxfId="142" priority="510" stopIfTrue="1" operator="equal">
      <formula>8223.307275</formula>
    </cfRule>
  </conditionalFormatting>
  <conditionalFormatting sqref="E695:L695 E696:K699 C695:C699">
    <cfRule type="cellIs" dxfId="141" priority="508" stopIfTrue="1" operator="equal">
      <formula>8223.307275</formula>
    </cfRule>
  </conditionalFormatting>
  <conditionalFormatting sqref="E695:L695 E696:K699 C695:C699">
    <cfRule type="cellIs" dxfId="140" priority="507" stopIfTrue="1" operator="equal">
      <formula>8223.307275</formula>
    </cfRule>
  </conditionalFormatting>
  <conditionalFormatting sqref="L117">
    <cfRule type="cellIs" dxfId="139" priority="506" stopIfTrue="1" operator="equal">
      <formula>8223.307275</formula>
    </cfRule>
  </conditionalFormatting>
  <conditionalFormatting sqref="L71">
    <cfRule type="cellIs" dxfId="138" priority="502" stopIfTrue="1" operator="equal">
      <formula>8223.307275</formula>
    </cfRule>
  </conditionalFormatting>
  <conditionalFormatting sqref="L176">
    <cfRule type="cellIs" dxfId="137" priority="500" stopIfTrue="1" operator="equal">
      <formula>8223.307275</formula>
    </cfRule>
  </conditionalFormatting>
  <conditionalFormatting sqref="H151:J151 A150:A151 B150:J150 L149:L151">
    <cfRule type="cellIs" dxfId="136" priority="499" stopIfTrue="1" operator="equal">
      <formula>8223.307275</formula>
    </cfRule>
  </conditionalFormatting>
  <conditionalFormatting sqref="A80">
    <cfRule type="cellIs" dxfId="135" priority="475" stopIfTrue="1" operator="equal">
      <formula>8223.307275</formula>
    </cfRule>
  </conditionalFormatting>
  <conditionalFormatting sqref="A113 A107">
    <cfRule type="cellIs" dxfId="134" priority="473" stopIfTrue="1" operator="equal">
      <formula>8223.307275</formula>
    </cfRule>
  </conditionalFormatting>
  <conditionalFormatting sqref="B107">
    <cfRule type="cellIs" dxfId="133" priority="470" stopIfTrue="1" operator="equal">
      <formula>8223.307275</formula>
    </cfRule>
  </conditionalFormatting>
  <conditionalFormatting sqref="B80">
    <cfRule type="cellIs" dxfId="132" priority="474" stopIfTrue="1" operator="equal">
      <formula>8223.307275</formula>
    </cfRule>
  </conditionalFormatting>
  <conditionalFormatting sqref="B113">
    <cfRule type="cellIs" dxfId="131" priority="472" stopIfTrue="1" operator="equal">
      <formula>8223.307275</formula>
    </cfRule>
  </conditionalFormatting>
  <conditionalFormatting sqref="B113">
    <cfRule type="cellIs" dxfId="130" priority="471" stopIfTrue="1" operator="equal">
      <formula>8223.307275</formula>
    </cfRule>
  </conditionalFormatting>
  <conditionalFormatting sqref="D114">
    <cfRule type="cellIs" dxfId="129" priority="468" stopIfTrue="1" operator="equal">
      <formula>8223.307275</formula>
    </cfRule>
  </conditionalFormatting>
  <conditionalFormatting sqref="B218">
    <cfRule type="cellIs" dxfId="128" priority="432" stopIfTrue="1" operator="equal">
      <formula>8223.307275</formula>
    </cfRule>
  </conditionalFormatting>
  <conditionalFormatting sqref="C218:E218 H210:J210 A209:A210 B209:J209 A214:A216 B214:I214 B216:I216 B215 D215:I215 H218:J219 J213 L212:L219 L208:L210">
    <cfRule type="cellIs" dxfId="127" priority="434" stopIfTrue="1" operator="equal">
      <formula>8223.307275</formula>
    </cfRule>
  </conditionalFormatting>
  <conditionalFormatting sqref="A139">
    <cfRule type="cellIs" dxfId="126" priority="436" stopIfTrue="1" operator="equal">
      <formula>8223.307275</formula>
    </cfRule>
  </conditionalFormatting>
  <conditionalFormatting sqref="B139">
    <cfRule type="cellIs" dxfId="125" priority="435" stopIfTrue="1" operator="equal">
      <formula>8223.307275</formula>
    </cfRule>
  </conditionalFormatting>
  <conditionalFormatting sqref="A218">
    <cfRule type="cellIs" dxfId="124" priority="433" stopIfTrue="1" operator="equal">
      <formula>8223.307275</formula>
    </cfRule>
  </conditionalFormatting>
  <conditionalFormatting sqref="B218">
    <cfRule type="cellIs" dxfId="123" priority="431" stopIfTrue="1" operator="equal">
      <formula>8223.307275</formula>
    </cfRule>
  </conditionalFormatting>
  <conditionalFormatting sqref="A198">
    <cfRule type="cellIs" dxfId="122" priority="426" stopIfTrue="1" operator="equal">
      <formula>8223.307275</formula>
    </cfRule>
  </conditionalFormatting>
  <conditionalFormatting sqref="B198">
    <cfRule type="cellIs" dxfId="121" priority="425" stopIfTrue="1" operator="equal">
      <formula>8223.307275</formula>
    </cfRule>
  </conditionalFormatting>
  <conditionalFormatting sqref="F77">
    <cfRule type="cellIs" dxfId="120" priority="404" stopIfTrue="1" operator="equal">
      <formula>8223.307275</formula>
    </cfRule>
  </conditionalFormatting>
  <conditionalFormatting sqref="G70:J70 L70">
    <cfRule type="cellIs" dxfId="119" priority="395" stopIfTrue="1" operator="equal">
      <formula>8223.307275</formula>
    </cfRule>
  </conditionalFormatting>
  <conditionalFormatting sqref="G116:J116 L116">
    <cfRule type="cellIs" dxfId="118" priority="387" stopIfTrue="1" operator="equal">
      <formula>8223.307275</formula>
    </cfRule>
  </conditionalFormatting>
  <conditionalFormatting sqref="J175 H175">
    <cfRule type="cellIs" dxfId="117" priority="386" stopIfTrue="1" operator="equal">
      <formula>8223.307275</formula>
    </cfRule>
  </conditionalFormatting>
  <conditionalFormatting sqref="L175">
    <cfRule type="cellIs" dxfId="116" priority="385" stopIfTrue="1" operator="equal">
      <formula>8223.307275</formula>
    </cfRule>
  </conditionalFormatting>
  <conditionalFormatting sqref="G221:L221">
    <cfRule type="cellIs" dxfId="115" priority="383" stopIfTrue="1" operator="equal">
      <formula>8223.307275</formula>
    </cfRule>
  </conditionalFormatting>
  <conditionalFormatting sqref="B82:C82 C83 C87 E87 E88:F88 E82:J86 H87:J88 E81:H81 J81 L81:L88">
    <cfRule type="cellIs" dxfId="114" priority="370" stopIfTrue="1" operator="equal">
      <formula>8223.307275</formula>
    </cfRule>
  </conditionalFormatting>
  <conditionalFormatting sqref="B141:J141 C142:J142 E146 H146:J147 J140 L140:L147">
    <cfRule type="cellIs" dxfId="113" priority="361" stopIfTrue="1" operator="equal">
      <formula>8223.307275</formula>
    </cfRule>
  </conditionalFormatting>
  <conditionalFormatting sqref="B200:J200 C201:J201 H205:J206 J199 L199:L206">
    <cfRule type="cellIs" dxfId="112" priority="358" stopIfTrue="1" operator="equal">
      <formula>8223.307275</formula>
    </cfRule>
  </conditionalFormatting>
  <conditionalFormatting sqref="F205 F146 F87">
    <cfRule type="cellIs" dxfId="111" priority="303" stopIfTrue="1" operator="equal">
      <formula>8223.307275</formula>
    </cfRule>
  </conditionalFormatting>
  <conditionalFormatting sqref="A181 H181:J181 A188 H188:J188 C181:E181 C188:E188 A186:J186 A179 C179:J179 A183:I183 J178 J185 L183:L188 L177:L181">
    <cfRule type="cellIs" dxfId="110" priority="256" stopIfTrue="1" operator="equal">
      <formula>8223.307275</formula>
    </cfRule>
  </conditionalFormatting>
  <conditionalFormatting sqref="J183">
    <cfRule type="cellIs" dxfId="109" priority="257" stopIfTrue="1" operator="equal">
      <formula>8223.307275</formula>
    </cfRule>
  </conditionalFormatting>
  <conditionalFormatting sqref="D61:J61 D66:F66 A67 H66:J67 J62 L66:L67 L61:L63">
    <cfRule type="cellIs" dxfId="108" priority="287" stopIfTrue="1" operator="equal">
      <formula>8223.307275</formula>
    </cfRule>
  </conditionalFormatting>
  <conditionalFormatting sqref="C61">
    <cfRule type="cellIs" dxfId="107" priority="283" stopIfTrue="1" operator="equal">
      <formula>8223.307275</formula>
    </cfRule>
  </conditionalFormatting>
  <conditionalFormatting sqref="D69:I69 A69:B69 L69">
    <cfRule type="cellIs" dxfId="106" priority="284" stopIfTrue="1" operator="equal">
      <formula>8223.307275</formula>
    </cfRule>
  </conditionalFormatting>
  <conditionalFormatting sqref="C66">
    <cfRule type="cellIs" dxfId="105" priority="282" stopIfTrue="1" operator="equal">
      <formula>8223.307275</formula>
    </cfRule>
  </conditionalFormatting>
  <conditionalFormatting sqref="B188 B181">
    <cfRule type="cellIs" dxfId="104" priority="253" stopIfTrue="1" operator="equal">
      <formula>8223.307275</formula>
    </cfRule>
  </conditionalFormatting>
  <conditionalFormatting sqref="B120">
    <cfRule type="cellIs" dxfId="103" priority="267" stopIfTrue="1" operator="equal">
      <formula>8223.307275</formula>
    </cfRule>
  </conditionalFormatting>
  <conditionalFormatting sqref="F129 F122">
    <cfRule type="cellIs" dxfId="102" priority="263" stopIfTrue="1" operator="equal">
      <formula>8223.307275</formula>
    </cfRule>
  </conditionalFormatting>
  <conditionalFormatting sqref="J124">
    <cfRule type="cellIs" dxfId="101" priority="266" stopIfTrue="1" operator="equal">
      <formula>8223.307275</formula>
    </cfRule>
  </conditionalFormatting>
  <conditionalFormatting sqref="B129 B122">
    <cfRule type="cellIs" dxfId="100" priority="262" stopIfTrue="1" operator="equal">
      <formula>8223.307275</formula>
    </cfRule>
  </conditionalFormatting>
  <conditionalFormatting sqref="A122 H122:J122 A129 H129:J129 C122:E122 C129:E129 A127:J127 A120 C120:J120 A124:D124 F124:I124 J119 J126 L124:L129 L118:L122">
    <cfRule type="cellIs" dxfId="99" priority="265" stopIfTrue="1" operator="equal">
      <formula>8223.307275</formula>
    </cfRule>
  </conditionalFormatting>
  <conditionalFormatting sqref="J60 J69 J89 J93 J102 J106 J115 J123 J130 J148 J152 J161 J165 J174 J182 J189 J207 J211 J220">
    <cfRule type="cellIs" dxfId="98" priority="249" stopIfTrue="1" operator="equal">
      <formula>8223.307275</formula>
    </cfRule>
  </conditionalFormatting>
  <conditionalFormatting sqref="F188 F181">
    <cfRule type="cellIs" dxfId="97" priority="254" stopIfTrue="1" operator="equal">
      <formula>8223.307275</formula>
    </cfRule>
  </conditionalFormatting>
  <conditionalFormatting sqref="B179">
    <cfRule type="cellIs" dxfId="96" priority="258" stopIfTrue="1" operator="equal">
      <formula>8223.307275</formula>
    </cfRule>
  </conditionalFormatting>
  <conditionalFormatting sqref="D60:I60 A60:B60 L60">
    <cfRule type="cellIs" dxfId="95" priority="228" stopIfTrue="1" operator="equal">
      <formula>8223.307275</formula>
    </cfRule>
  </conditionalFormatting>
  <conditionalFormatting sqref="C60">
    <cfRule type="cellIs" dxfId="94" priority="227" stopIfTrue="1" operator="equal">
      <formula>8223.307275</formula>
    </cfRule>
  </conditionalFormatting>
  <conditionalFormatting sqref="L182 A182:I182">
    <cfRule type="cellIs" dxfId="93" priority="198" stopIfTrue="1" operator="equal">
      <formula>8223.307275</formula>
    </cfRule>
  </conditionalFormatting>
  <conditionalFormatting sqref="D93:I93 A93:B93 L93">
    <cfRule type="cellIs" dxfId="92" priority="214" stopIfTrue="1" operator="equal">
      <formula>8223.307275</formula>
    </cfRule>
  </conditionalFormatting>
  <conditionalFormatting sqref="L89 A89:I89">
    <cfRule type="cellIs" dxfId="91" priority="220" stopIfTrue="1" operator="equal">
      <formula>8223.307275</formula>
    </cfRule>
  </conditionalFormatting>
  <conditionalFormatting sqref="L79 B54 A79:I79 B138 B197">
    <cfRule type="cellIs" dxfId="90" priority="218" stopIfTrue="1" operator="equal">
      <formula>8223.307275</formula>
    </cfRule>
  </conditionalFormatting>
  <conditionalFormatting sqref="L148 A148:I148">
    <cfRule type="cellIs" dxfId="89" priority="200" stopIfTrue="1" operator="equal">
      <formula>8223.307275</formula>
    </cfRule>
  </conditionalFormatting>
  <conditionalFormatting sqref="C93">
    <cfRule type="cellIs" dxfId="88" priority="213" stopIfTrue="1" operator="equal">
      <formula>8223.307275</formula>
    </cfRule>
  </conditionalFormatting>
  <conditionalFormatting sqref="L102 A102:I102">
    <cfRule type="cellIs" dxfId="87" priority="211" stopIfTrue="1" operator="equal">
      <formula>8223.307275</formula>
    </cfRule>
  </conditionalFormatting>
  <conditionalFormatting sqref="L115 A115:I115">
    <cfRule type="cellIs" dxfId="86" priority="209" stopIfTrue="1" operator="equal">
      <formula>8223.307275</formula>
    </cfRule>
  </conditionalFormatting>
  <conditionalFormatting sqref="D106:I106 A106:B106 L106">
    <cfRule type="cellIs" dxfId="85" priority="207" stopIfTrue="1" operator="equal">
      <formula>8223.307275</formula>
    </cfRule>
  </conditionalFormatting>
  <conditionalFormatting sqref="C106">
    <cfRule type="cellIs" dxfId="84" priority="206" stopIfTrue="1" operator="equal">
      <formula>8223.307275</formula>
    </cfRule>
  </conditionalFormatting>
  <conditionalFormatting sqref="L123 A123:I123">
    <cfRule type="cellIs" dxfId="83" priority="204" stopIfTrue="1" operator="equal">
      <formula>8223.307275</formula>
    </cfRule>
  </conditionalFormatting>
  <conditionalFormatting sqref="L130 A130:I130">
    <cfRule type="cellIs" dxfId="82" priority="202" stopIfTrue="1" operator="equal">
      <formula>8223.307275</formula>
    </cfRule>
  </conditionalFormatting>
  <conditionalFormatting sqref="L189 A189:I189">
    <cfRule type="cellIs" dxfId="81" priority="196" stopIfTrue="1" operator="equal">
      <formula>8223.307275</formula>
    </cfRule>
  </conditionalFormatting>
  <conditionalFormatting sqref="L207 A207:I207">
    <cfRule type="cellIs" dxfId="80" priority="194" stopIfTrue="1" operator="equal">
      <formula>8223.307275</formula>
    </cfRule>
  </conditionalFormatting>
  <conditionalFormatting sqref="L220 A220:I220">
    <cfRule type="cellIs" dxfId="79" priority="190" stopIfTrue="1" operator="equal">
      <formula>8223.307275</formula>
    </cfRule>
  </conditionalFormatting>
  <conditionalFormatting sqref="D152:I152 A152:B152 L152">
    <cfRule type="cellIs" dxfId="78" priority="188" stopIfTrue="1" operator="equal">
      <formula>8223.307275</formula>
    </cfRule>
  </conditionalFormatting>
  <conditionalFormatting sqref="C152">
    <cfRule type="cellIs" dxfId="77" priority="187" stopIfTrue="1" operator="equal">
      <formula>8223.307275</formula>
    </cfRule>
  </conditionalFormatting>
  <conditionalFormatting sqref="D211:I211 A211:B211 L211">
    <cfRule type="cellIs" dxfId="76" priority="185" stopIfTrue="1" operator="equal">
      <formula>8223.307275</formula>
    </cfRule>
  </conditionalFormatting>
  <conditionalFormatting sqref="C211">
    <cfRule type="cellIs" dxfId="75" priority="184" stopIfTrue="1" operator="equal">
      <formula>8223.307275</formula>
    </cfRule>
  </conditionalFormatting>
  <conditionalFormatting sqref="I175">
    <cfRule type="cellIs" dxfId="74" priority="179" stopIfTrue="1" operator="equal">
      <formula>8223.307275</formula>
    </cfRule>
  </conditionalFormatting>
  <conditionalFormatting sqref="G175">
    <cfRule type="cellIs" dxfId="73" priority="178" stopIfTrue="1" operator="equal">
      <formula>8223.307275</formula>
    </cfRule>
  </conditionalFormatting>
  <conditionalFormatting sqref="L64">
    <cfRule type="cellIs" dxfId="72" priority="172" stopIfTrue="1" operator="equal">
      <formula>8223.307275</formula>
    </cfRule>
  </conditionalFormatting>
  <conditionalFormatting sqref="A65:F65 H65:J65 L65">
    <cfRule type="cellIs" dxfId="71" priority="171" stopIfTrue="1" operator="equal">
      <formula>8223.307275</formula>
    </cfRule>
  </conditionalFormatting>
  <conditionalFormatting sqref="F52">
    <cfRule type="cellIs" dxfId="70" priority="122" stopIfTrue="1" operator="equal">
      <formula>8223.307275</formula>
    </cfRule>
  </conditionalFormatting>
  <conditionalFormatting sqref="F53">
    <cfRule type="cellIs" dxfId="69" priority="116" stopIfTrue="1" operator="equal">
      <formula>8223.307275</formula>
    </cfRule>
  </conditionalFormatting>
  <conditionalFormatting sqref="J54 J79 J138 J197">
    <cfRule type="cellIs" dxfId="68" priority="121" stopIfTrue="1" operator="equal">
      <formula>8223.307275</formula>
    </cfRule>
  </conditionalFormatting>
  <conditionalFormatting sqref="L54 I54 G54">
    <cfRule type="cellIs" dxfId="67" priority="115" stopIfTrue="1" operator="equal">
      <formula>8223.307275</formula>
    </cfRule>
  </conditionalFormatting>
  <conditionalFormatting sqref="A54 H54 D54:F54">
    <cfRule type="cellIs" dxfId="66" priority="114" stopIfTrue="1" operator="equal">
      <formula>8223.307275</formula>
    </cfRule>
  </conditionalFormatting>
  <conditionalFormatting sqref="L54">
    <cfRule type="cellIs" dxfId="65" priority="113" stopIfTrue="1" operator="equal">
      <formula>8223.307275</formula>
    </cfRule>
  </conditionalFormatting>
  <conditionalFormatting sqref="C54">
    <cfRule type="cellIs" dxfId="64" priority="112" stopIfTrue="1" operator="equal">
      <formula>8223.307275</formula>
    </cfRule>
  </conditionalFormatting>
  <conditionalFormatting sqref="F49:J49 A52:E53 H52:J53 A50 C50:H50 J50 L49:L53">
    <cfRule type="cellIs" dxfId="63" priority="118" stopIfTrue="1" operator="equal">
      <formula>8223.307275</formula>
    </cfRule>
  </conditionalFormatting>
  <conditionalFormatting sqref="E49">
    <cfRule type="cellIs" dxfId="62" priority="117" stopIfTrue="1" operator="equal">
      <formula>8223.307275</formula>
    </cfRule>
  </conditionalFormatting>
  <conditionalFormatting sqref="B50">
    <cfRule type="cellIs" dxfId="61" priority="111" stopIfTrue="1" operator="equal">
      <formula>8223.307275</formula>
    </cfRule>
  </conditionalFormatting>
  <conditionalFormatting sqref="A133:J133 A135:J135 N131:IL137 H136:J137 J132 L131:L137">
    <cfRule type="cellIs" dxfId="60" priority="109" stopIfTrue="1" operator="equal">
      <formula>8223.307275</formula>
    </cfRule>
  </conditionalFormatting>
  <conditionalFormatting sqref="F136">
    <cfRule type="cellIs" dxfId="59" priority="107" stopIfTrue="1" operator="equal">
      <formula>8223.307275</formula>
    </cfRule>
  </conditionalFormatting>
  <conditionalFormatting sqref="A138 L138 C138:I138">
    <cfRule type="cellIs" dxfId="58" priority="105" stopIfTrue="1" operator="equal">
      <formula>8223.307275</formula>
    </cfRule>
  </conditionalFormatting>
  <conditionalFormatting sqref="C166:J166 E173:F173 C172:F172 N153:IJ160 N162:IJ164 N166:IJ173 A164 H164:J164 H159:J160 H172:J173 J154 J167 L153:L160 L162:L164 L166:L173">
    <cfRule type="cellIs" dxfId="57" priority="102" stopIfTrue="1" operator="equal">
      <formula>8223.307275</formula>
    </cfRule>
  </conditionalFormatting>
  <conditionalFormatting sqref="A172 A166">
    <cfRule type="cellIs" dxfId="56" priority="100" stopIfTrue="1" operator="equal">
      <formula>8223.307275</formula>
    </cfRule>
  </conditionalFormatting>
  <conditionalFormatting sqref="B166">
    <cfRule type="cellIs" dxfId="55" priority="97" stopIfTrue="1" operator="equal">
      <formula>8223.307275</formula>
    </cfRule>
  </conditionalFormatting>
  <conditionalFormatting sqref="B172">
    <cfRule type="cellIs" dxfId="54" priority="99" stopIfTrue="1" operator="equal">
      <formula>8223.307275</formula>
    </cfRule>
  </conditionalFormatting>
  <conditionalFormatting sqref="B172">
    <cfRule type="cellIs" dxfId="53" priority="98" stopIfTrue="1" operator="equal">
      <formula>8223.307275</formula>
    </cfRule>
  </conditionalFormatting>
  <conditionalFormatting sqref="D173">
    <cfRule type="cellIs" dxfId="52" priority="95" stopIfTrue="1" operator="equal">
      <formula>8223.307275</formula>
    </cfRule>
  </conditionalFormatting>
  <conditionalFormatting sqref="L161 A161:I161">
    <cfRule type="cellIs" dxfId="51" priority="94" stopIfTrue="1" operator="equal">
      <formula>8223.307275</formula>
    </cfRule>
  </conditionalFormatting>
  <conditionalFormatting sqref="L174 A174:I174">
    <cfRule type="cellIs" dxfId="50" priority="92" stopIfTrue="1" operator="equal">
      <formula>8223.307275</formula>
    </cfRule>
  </conditionalFormatting>
  <conditionalFormatting sqref="D165:I165 A165:B165 L165">
    <cfRule type="cellIs" dxfId="49" priority="90" stopIfTrue="1" operator="equal">
      <formula>8223.307275</formula>
    </cfRule>
  </conditionalFormatting>
  <conditionalFormatting sqref="C165">
    <cfRule type="cellIs" dxfId="48" priority="89" stopIfTrue="1" operator="equal">
      <formula>8223.307275</formula>
    </cfRule>
  </conditionalFormatting>
  <conditionalFormatting sqref="A192:J192 A194:J194 N190:IL196 H195:J196 J191 L190:L196">
    <cfRule type="cellIs" dxfId="47" priority="85" stopIfTrue="1" operator="equal">
      <formula>8223.307275</formula>
    </cfRule>
  </conditionalFormatting>
  <conditionalFormatting sqref="F195">
    <cfRule type="cellIs" dxfId="46" priority="83" stopIfTrue="1" operator="equal">
      <formula>8223.307275</formula>
    </cfRule>
  </conditionalFormatting>
  <conditionalFormatting sqref="A197 L197 C197:I197">
    <cfRule type="cellIs" dxfId="45" priority="81" stopIfTrue="1" operator="equal">
      <formula>8223.307275</formula>
    </cfRule>
  </conditionalFormatting>
  <conditionalFormatting sqref="D57">
    <cfRule type="cellIs" dxfId="44" priority="75" stopIfTrue="1" operator="equal">
      <formula>8223.307275</formula>
    </cfRule>
  </conditionalFormatting>
  <conditionalFormatting sqref="D57">
    <cfRule type="cellIs" dxfId="43" priority="74" stopIfTrue="1" operator="equal">
      <formula>8223.307275</formula>
    </cfRule>
  </conditionalFormatting>
  <conditionalFormatting sqref="B67 D67:F67">
    <cfRule type="cellIs" dxfId="42" priority="73" stopIfTrue="1" operator="equal">
      <formula>8223.307275</formula>
    </cfRule>
  </conditionalFormatting>
  <conditionalFormatting sqref="C67">
    <cfRule type="cellIs" dxfId="41" priority="72" stopIfTrue="1" operator="equal">
      <formula>8223.307275</formula>
    </cfRule>
  </conditionalFormatting>
  <conditionalFormatting sqref="B87">
    <cfRule type="cellIs" dxfId="40" priority="71" stopIfTrue="1" operator="equal">
      <formula>8223.307275</formula>
    </cfRule>
  </conditionalFormatting>
  <conditionalFormatting sqref="D81:D86 D88">
    <cfRule type="cellIs" dxfId="39" priority="70" stopIfTrue="1" operator="equal">
      <formula>8223.307275</formula>
    </cfRule>
  </conditionalFormatting>
  <conditionalFormatting sqref="D87">
    <cfRule type="cellIs" dxfId="38" priority="69" stopIfTrue="1" operator="equal">
      <formula>8223.307275</formula>
    </cfRule>
  </conditionalFormatting>
  <conditionalFormatting sqref="B92:F92">
    <cfRule type="cellIs" dxfId="37" priority="68" stopIfTrue="1" operator="equal">
      <formula>8223.307275</formula>
    </cfRule>
  </conditionalFormatting>
  <conditionalFormatting sqref="B105:F105">
    <cfRule type="cellIs" dxfId="36" priority="67" stopIfTrue="1" operator="equal">
      <formula>8223.307275</formula>
    </cfRule>
  </conditionalFormatting>
  <conditionalFormatting sqref="E124">
    <cfRule type="cellIs" dxfId="35" priority="66" stopIfTrue="1" operator="equal">
      <formula>8223.307275</formula>
    </cfRule>
  </conditionalFormatting>
  <conditionalFormatting sqref="C146">
    <cfRule type="cellIs" dxfId="34" priority="65" stopIfTrue="1" operator="equal">
      <formula>8223.307275</formula>
    </cfRule>
  </conditionalFormatting>
  <conditionalFormatting sqref="B146">
    <cfRule type="cellIs" dxfId="33" priority="64" stopIfTrue="1" operator="equal">
      <formula>8223.307275</formula>
    </cfRule>
  </conditionalFormatting>
  <conditionalFormatting sqref="D146">
    <cfRule type="cellIs" dxfId="32" priority="63" stopIfTrue="1" operator="equal">
      <formula>8223.307275</formula>
    </cfRule>
  </conditionalFormatting>
  <conditionalFormatting sqref="B151:F151">
    <cfRule type="cellIs" dxfId="31" priority="62" stopIfTrue="1" operator="equal">
      <formula>8223.307275</formula>
    </cfRule>
  </conditionalFormatting>
  <conditionalFormatting sqref="B164:F164">
    <cfRule type="cellIs" dxfId="30" priority="61" stopIfTrue="1" operator="equal">
      <formula>8223.307275</formula>
    </cfRule>
  </conditionalFormatting>
  <conditionalFormatting sqref="E205">
    <cfRule type="cellIs" dxfId="29" priority="60" stopIfTrue="1" operator="equal">
      <formula>8223.307275</formula>
    </cfRule>
  </conditionalFormatting>
  <conditionalFormatting sqref="C205">
    <cfRule type="cellIs" dxfId="28" priority="59" stopIfTrue="1" operator="equal">
      <formula>8223.307275</formula>
    </cfRule>
  </conditionalFormatting>
  <conditionalFormatting sqref="B205">
    <cfRule type="cellIs" dxfId="27" priority="58" stopIfTrue="1" operator="equal">
      <formula>8223.307275</formula>
    </cfRule>
  </conditionalFormatting>
  <conditionalFormatting sqref="D205">
    <cfRule type="cellIs" dxfId="26" priority="57" stopIfTrue="1" operator="equal">
      <formula>8223.307275</formula>
    </cfRule>
  </conditionalFormatting>
  <conditionalFormatting sqref="B210:F210">
    <cfRule type="cellIs" dxfId="25" priority="56" stopIfTrue="1" operator="equal">
      <formula>8223.307275</formula>
    </cfRule>
  </conditionalFormatting>
  <conditionalFormatting sqref="K214:K216 K80 K139 K198 K68 K55:K59 K72:K78 K90:K92 K94:K101 K103:K105 K107:K114">
    <cfRule type="cellIs" dxfId="24" priority="50" stopIfTrue="1" operator="equal">
      <formula>8223.307275</formula>
    </cfRule>
  </conditionalFormatting>
  <conditionalFormatting sqref="K117">
    <cfRule type="cellIs" dxfId="23" priority="49" stopIfTrue="1" operator="equal">
      <formula>8223.307275</formula>
    </cfRule>
  </conditionalFormatting>
  <conditionalFormatting sqref="K71">
    <cfRule type="cellIs" dxfId="22" priority="46" stopIfTrue="1" operator="equal">
      <formula>8223.307275</formula>
    </cfRule>
  </conditionalFormatting>
  <conditionalFormatting sqref="K176">
    <cfRule type="cellIs" dxfId="21" priority="45" stopIfTrue="1" operator="equal">
      <formula>8223.307275</formula>
    </cfRule>
  </conditionalFormatting>
  <conditionalFormatting sqref="K149:K151">
    <cfRule type="cellIs" dxfId="20" priority="44" stopIfTrue="1" operator="equal">
      <formula>8223.307275</formula>
    </cfRule>
  </conditionalFormatting>
  <conditionalFormatting sqref="K208:K210 K217:K219 K212:K213">
    <cfRule type="cellIs" dxfId="19" priority="41" stopIfTrue="1" operator="equal">
      <formula>8223.307275</formula>
    </cfRule>
  </conditionalFormatting>
  <conditionalFormatting sqref="K70">
    <cfRule type="cellIs" dxfId="18" priority="38" stopIfTrue="1" operator="equal">
      <formula>8223.307275</formula>
    </cfRule>
  </conditionalFormatting>
  <conditionalFormatting sqref="K116">
    <cfRule type="cellIs" dxfId="17" priority="37" stopIfTrue="1" operator="equal">
      <formula>8223.307275</formula>
    </cfRule>
  </conditionalFormatting>
  <conditionalFormatting sqref="K175">
    <cfRule type="cellIs" dxfId="16" priority="36" stopIfTrue="1" operator="equal">
      <formula>8223.307275</formula>
    </cfRule>
  </conditionalFormatting>
  <conditionalFormatting sqref="K81:K88">
    <cfRule type="cellIs" dxfId="15" priority="34" stopIfTrue="1" operator="equal">
      <formula>8223.307275</formula>
    </cfRule>
  </conditionalFormatting>
  <conditionalFormatting sqref="K140:K147">
    <cfRule type="cellIs" dxfId="14" priority="33" stopIfTrue="1" operator="equal">
      <formula>8223.307275</formula>
    </cfRule>
  </conditionalFormatting>
  <conditionalFormatting sqref="K199:K206">
    <cfRule type="cellIs" dxfId="13" priority="32" stopIfTrue="1" operator="equal">
      <formula>8223.307275</formula>
    </cfRule>
  </conditionalFormatting>
  <conditionalFormatting sqref="K177:K181 K184:K188">
    <cfRule type="cellIs" dxfId="12" priority="23" stopIfTrue="1" operator="equal">
      <formula>8223.307275</formula>
    </cfRule>
  </conditionalFormatting>
  <conditionalFormatting sqref="K183">
    <cfRule type="cellIs" dxfId="11" priority="24" stopIfTrue="1" operator="equal">
      <formula>8223.307275</formula>
    </cfRule>
  </conditionalFormatting>
  <conditionalFormatting sqref="K66:K67 K61:K63">
    <cfRule type="cellIs" dxfId="10" priority="27" stopIfTrue="1" operator="equal">
      <formula>8223.307275</formula>
    </cfRule>
  </conditionalFormatting>
  <conditionalFormatting sqref="K124">
    <cfRule type="cellIs" dxfId="9" priority="26" stopIfTrue="1" operator="equal">
      <formula>8223.307275</formula>
    </cfRule>
  </conditionalFormatting>
  <conditionalFormatting sqref="K118:K122 K125:K129">
    <cfRule type="cellIs" dxfId="8" priority="25" stopIfTrue="1" operator="equal">
      <formula>8223.307275</formula>
    </cfRule>
  </conditionalFormatting>
  <conditionalFormatting sqref="K60 K69 K89 K93 K102 K106 K115 K123 K130 K148 K152 K161 K165 K174 K182 K189 K207 K211 K220">
    <cfRule type="cellIs" dxfId="7" priority="22" stopIfTrue="1" operator="equal">
      <formula>8223.307275</formula>
    </cfRule>
  </conditionalFormatting>
  <conditionalFormatting sqref="K64">
    <cfRule type="cellIs" dxfId="6" priority="21" stopIfTrue="1" operator="equal">
      <formula>8223.307275</formula>
    </cfRule>
  </conditionalFormatting>
  <conditionalFormatting sqref="K65">
    <cfRule type="cellIs" dxfId="5" priority="20" stopIfTrue="1" operator="equal">
      <formula>8223.307275</formula>
    </cfRule>
  </conditionalFormatting>
  <conditionalFormatting sqref="K54 K79 K138 K197">
    <cfRule type="cellIs" dxfId="4" priority="17" stopIfTrue="1" operator="equal">
      <formula>8223.307275</formula>
    </cfRule>
  </conditionalFormatting>
  <conditionalFormatting sqref="K49:K53">
    <cfRule type="cellIs" dxfId="3" priority="16" stopIfTrue="1" operator="equal">
      <formula>8223.307275</formula>
    </cfRule>
  </conditionalFormatting>
  <conditionalFormatting sqref="K131:K137">
    <cfRule type="cellIs" dxfId="2" priority="15" stopIfTrue="1" operator="equal">
      <formula>8223.307275</formula>
    </cfRule>
  </conditionalFormatting>
  <conditionalFormatting sqref="K153:K160 K166:K173 K162:K164">
    <cfRule type="cellIs" dxfId="1" priority="14" stopIfTrue="1" operator="equal">
      <formula>8223.307275</formula>
    </cfRule>
  </conditionalFormatting>
  <conditionalFormatting sqref="K190:K196">
    <cfRule type="cellIs" dxfId="0" priority="13" stopIfTrue="1" operator="equal">
      <formula>8223.307275</formula>
    </cfRule>
  </conditionalFormatting>
  <pageMargins left="0.5" right="0.5" top="0.5" bottom="0.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</vt:lpstr>
      <vt:lpstr>cor!Print_Area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PROJECT1</dc:creator>
  <cp:lastModifiedBy>Ucha Noniashvili</cp:lastModifiedBy>
  <cp:lastPrinted>2019-10-11T10:11:07Z</cp:lastPrinted>
  <dcterms:created xsi:type="dcterms:W3CDTF">2019-01-31T13:04:52Z</dcterms:created>
  <dcterms:modified xsi:type="dcterms:W3CDTF">2019-10-11T10:11:18Z</dcterms:modified>
</cp:coreProperties>
</file>