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93" activeTab="7"/>
  </bookViews>
  <sheets>
    <sheet name="განმარტებითი ბარატი" sheetId="1" r:id="rId1"/>
    <sheet name="yda" sheetId="2" r:id="rId2"/>
    <sheet name="kr (2)" sheetId="3" r:id="rId3"/>
    <sheet name="1-1" sheetId="4" r:id="rId4"/>
    <sheet name="1.2" sheetId="5" r:id="rId5"/>
    <sheet name="1-3" sheetId="6" r:id="rId6"/>
    <sheet name="2-1" sheetId="7" r:id="rId7"/>
    <sheet name="2-2" sheetId="8" r:id="rId8"/>
    <sheet name="Sheet1" sheetId="9" r:id="rId9"/>
  </sheets>
  <definedNames>
    <definedName name="ghgfhjkjh54789" localSheetId="2">#REF!</definedName>
    <definedName name="ghgfhjkjh54789">#REF!</definedName>
    <definedName name="_xlnm.Print_Area" localSheetId="3">'1-1'!$A$1:$AR$172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<sst xmlns="http://schemas.openxmlformats.org/spreadsheetml/2006/main" count="1142" uniqueCount="392">
  <si>
    <t>-</t>
  </si>
  <si>
    <t>-----------------------------------------------------------------------------------------------------------</t>
  </si>
  <si>
    <t>12--23-1</t>
  </si>
  <si>
    <t>ცალი</t>
  </si>
  <si>
    <t>საბაზრო</t>
  </si>
  <si>
    <t xml:space="preserve">დამკვეთი: </t>
  </si>
  <si>
    <t xml:space="preserve">ხ ა რ ჯ თ ა ღ რ ი ც ხ ვ ა </t>
  </si>
  <si>
    <t>სახარჯთაღრიცხვო ღირებულება:</t>
  </si>
  <si>
    <t>ათასი ლარი</t>
  </si>
  <si>
    <t>შეადგინა:</t>
  </si>
  <si>
    <t xml:space="preserve">ნაკრები სახარჯთაღრიცხვო გაანგარიშება (ჯამი)  </t>
  </si>
  <si>
    <t>მ/შ დასაბრუნებელი</t>
  </si>
  <si>
    <t>ათ.</t>
  </si>
  <si>
    <t>ლარი</t>
  </si>
  <si>
    <t>ათ. ლარი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</si>
  <si>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</si>
  <si>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</si>
  <si>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</si>
  <si>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</si>
  <si>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</si>
  <si>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</si>
  <si>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</si>
  <si>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</si>
  <si>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</si>
  <si>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შეადგინა : </t>
  </si>
  <si>
    <t>თავი I ჯამი</t>
  </si>
  <si>
    <t>თავი II ჯამი</t>
  </si>
  <si>
    <t>ჯამი</t>
  </si>
  <si>
    <t>დღგ 18%</t>
  </si>
  <si>
    <t>წყალმომარაგება, კანალიზაცია, თბომომარაგება, გაზმომარაგება,  გარე ქსელები და ა.შ.</t>
  </si>
  <si>
    <t xml:space="preserve"> ძირითადი ობიექტები</t>
  </si>
  <si>
    <t>განზომილების ერთეული</t>
  </si>
  <si>
    <t>სულ</t>
  </si>
  <si>
    <t>სახარჯთაღრიცხვო ღირებულება</t>
  </si>
  <si>
    <t>ლოკალურ-რესურსული  ხარჯთაღრიცხვა №1/1</t>
  </si>
  <si>
    <t xml:space="preserve">        სახარჯთაღრიცხვო ხელფასი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</si>
  <si>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</si>
  <si>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</si>
  <si>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</si>
  <si>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</si>
  <si>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</si>
  <si>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</si>
  <si>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</si>
  <si>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სხვადასხვა მანქანები</t>
  </si>
  <si>
    <t>მანქანები</t>
  </si>
  <si>
    <t>კაც/სთ</t>
  </si>
  <si>
    <t>ლარიı</t>
  </si>
  <si>
    <t>ლ</t>
  </si>
  <si>
    <t xml:space="preserve"> სამშენებლო რესურსების მიხედვით პირდაპირი დანახარჯების ჯამი</t>
  </si>
  <si>
    <t>ზედნადები ხარჯები</t>
  </si>
  <si>
    <t xml:space="preserve">სახარჯთაღრიცხვო მოგება </t>
  </si>
  <si>
    <t>ც</t>
  </si>
  <si>
    <t>მ</t>
  </si>
  <si>
    <t>კგ</t>
  </si>
  <si>
    <t>სხვა მასალები</t>
  </si>
  <si>
    <t>ტ</t>
  </si>
  <si>
    <t>მან/სთ</t>
  </si>
  <si>
    <t>საფუძველი:</t>
  </si>
  <si>
    <t>დეფექტური აქტი</t>
  </si>
  <si>
    <t>ლოკალურ-რესურსული  ხარჯთაღრიცხვა #1/2</t>
  </si>
  <si>
    <t>კომპლ</t>
  </si>
  <si>
    <t>ფაიანსის  უნიტაზი</t>
  </si>
  <si>
    <t>წყალშემრევი ხელსაბანებისათვის</t>
  </si>
  <si>
    <t>წყალშემრევი</t>
  </si>
  <si>
    <t>პლასტმასის ფასონური ნაწილები</t>
  </si>
  <si>
    <t>ფასონური ნაწილები</t>
  </si>
  <si>
    <t>თუჯის  ტრაპის  მონტაჟი</t>
  </si>
  <si>
    <t>თუჯის  ტრაპი</t>
  </si>
  <si>
    <t xml:space="preserve">    1. შრომითი რესურსები</t>
  </si>
  <si>
    <t>ს.ნ და წ  16--12-1</t>
  </si>
  <si>
    <t>ს.ნ და წ  16--6-2</t>
  </si>
  <si>
    <t>ს.ნ და წ 17-4-2</t>
  </si>
  <si>
    <t>ო.ხ. №1</t>
  </si>
  <si>
    <t>ს.ნ და წ    17-4-2</t>
  </si>
  <si>
    <t xml:space="preserve">                 გ ა ნ მ ა რ ტ ე ბ ი თ ი     ბ ა რ ა თ ი</t>
  </si>
  <si>
    <t xml:space="preserve">                      ხ ა რ ჯ თ ა ღ რ ი ც ხ ვ ა ზ ე</t>
  </si>
  <si>
    <t xml:space="preserve"> კრებსითი  ხარჯთაღრიცხვა  შედგენილია  ლოკალურ-რესურსული  ხარჯთაღრიცხვის  საფუძველზე,  ეს უკანასკნელი კი  დეფექტური აქტის მიხედვით.</t>
  </si>
  <si>
    <t xml:space="preserve">საფუძველი:            დეფექტური აქტი     </t>
  </si>
  <si>
    <t>ათასი</t>
  </si>
  <si>
    <t>გეგმიური დაგროვება</t>
  </si>
  <si>
    <t xml:space="preserve">სახარჯთაღრიცხვო ღირებულება             </t>
  </si>
  <si>
    <t xml:space="preserve">სახარჯთაღრიცხვო ხელფასი               </t>
  </si>
  <si>
    <t>მ3</t>
  </si>
  <si>
    <t>მ2</t>
  </si>
  <si>
    <t>სხვა მანქანა</t>
  </si>
  <si>
    <t>სხვა მასალა</t>
  </si>
  <si>
    <t xml:space="preserve"> პირსაბანების მოწყობა </t>
  </si>
  <si>
    <t>ნორმატიული შრომატევადობა</t>
  </si>
  <si>
    <t>შიფრი</t>
  </si>
  <si>
    <t>მასალა</t>
  </si>
  <si>
    <t>განზ.ერთეულზე</t>
  </si>
  <si>
    <t>ერთ.ფასი</t>
  </si>
  <si>
    <t>ფარი ყალიბის</t>
  </si>
  <si>
    <t xml:space="preserve">გეგმიური დაგროვება </t>
  </si>
  <si>
    <t>17-6-2</t>
  </si>
  <si>
    <t>კომპ</t>
  </si>
  <si>
    <t>სხვამანქანა</t>
  </si>
  <si>
    <t xml:space="preserve">შიგა წყალსადენზე და კანალიზაციაზე </t>
  </si>
  <si>
    <t>ელ.სამონტაჟო სამუშაოები</t>
  </si>
  <si>
    <t>განზ.</t>
  </si>
  <si>
    <t>ნორმ.ერთეულზე</t>
  </si>
  <si>
    <t>შედგენილია: 2015 წლის 1 კვარტლის ფასებში</t>
  </si>
  <si>
    <t>ერთ.
ფასი</t>
  </si>
  <si>
    <t>8-402-2</t>
  </si>
  <si>
    <t>21-27-1</t>
  </si>
  <si>
    <t>8-591-10</t>
  </si>
  <si>
    <t>სადენი სპილენძის ძარღვით გაყვანა 3*4მმ2</t>
  </si>
  <si>
    <t>სადენი 3*4მმ2</t>
  </si>
  <si>
    <t>ზედნადები ხარჯები შრ.დანახარჯებიდან</t>
  </si>
  <si>
    <t>ლოკალური ხარჯთაღრიცხვა  #1/3</t>
  </si>
  <si>
    <t>როზეტი  დამიწების კონტაქტი</t>
  </si>
  <si>
    <t>#</t>
  </si>
  <si>
    <t>სამუსაოების და დანახარჯების  ჩამონათვალი</t>
  </si>
  <si>
    <t>საპროექტო მონაცემზე</t>
  </si>
  <si>
    <t>ჯამი სულ</t>
  </si>
  <si>
    <t>1.</t>
  </si>
  <si>
    <t>ს.ნ. და წ. . 18-1-5</t>
  </si>
  <si>
    <t>ქვაბის მონტაჟი</t>
  </si>
  <si>
    <t>კომპ.</t>
  </si>
  <si>
    <t>ფოლადის მილტუჩები</t>
  </si>
  <si>
    <t>სხვადასხვა მასალები</t>
  </si>
  <si>
    <t>ს.ნ. და წ.. 18-14-6</t>
  </si>
  <si>
    <t>მარეგულირებელი ფილტრის მონტაჟი</t>
  </si>
  <si>
    <t>მარეგულირებელი ფილტრი</t>
  </si>
  <si>
    <t>გრძ.მ.</t>
  </si>
  <si>
    <t>100მ</t>
  </si>
  <si>
    <t>ს.ნ.დ აწ. 18-8-5</t>
  </si>
  <si>
    <t>საცირკულაციო ტუმბო</t>
  </si>
  <si>
    <t>ს.ნ.და წ      6-7-2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</si>
  <si>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</si>
  <si>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d50მმ-იანი ფოლადის შიგა დიამეტრის მილი სისქით 3მმ.</t>
  </si>
  <si>
    <t>ს.ნ.და წ.  16-12-1</t>
  </si>
  <si>
    <t xml:space="preserve">d32 მმ-იანი  ვენტილის მონტაჟი </t>
  </si>
  <si>
    <t>ჭანჭიკები და ქანჩები საფენებით</t>
  </si>
  <si>
    <t>ვენტილი - d32 მმ.</t>
  </si>
  <si>
    <t>ს.ნ.და წ.   16-12-1</t>
  </si>
  <si>
    <t>16-12-1</t>
  </si>
  <si>
    <t>16-100 
 16-11-1</t>
  </si>
  <si>
    <t>პლასტმასისა და ლითონის ფასონური ნაწილების მონტაჟი</t>
  </si>
  <si>
    <t>10ცალი</t>
  </si>
  <si>
    <t xml:space="preserve">ს.ნ.და წ        .. 46-19-3 </t>
  </si>
  <si>
    <t>ხვრეტების გამოტეხვა ბეტონის კედლებში</t>
  </si>
  <si>
    <t xml:space="preserve">ს.ნ.და წ.   22-23-2 </t>
  </si>
  <si>
    <t>რადიატორი</t>
  </si>
  <si>
    <t xml:space="preserve">ს.ნ.და წ.     6-22 </t>
  </si>
  <si>
    <t>ბეტონი - Б-15</t>
  </si>
  <si>
    <t xml:space="preserve">ს.ნ. და წ        . 18-15 </t>
  </si>
  <si>
    <t>უკუსარქველის მონტაჟი</t>
  </si>
  <si>
    <t>უკუსარქველი</t>
  </si>
  <si>
    <t>შრომითი რესურსები</t>
  </si>
  <si>
    <t xml:space="preserve">ბაღის შენობის გათბობა   </t>
  </si>
  <si>
    <t>ათ.ლარი</t>
  </si>
  <si>
    <t>ღირებულება</t>
  </si>
  <si>
    <t>ო.ხ. №2</t>
  </si>
  <si>
    <t xml:space="preserve">რეზერვი გაუთვალისწინებელ სამუშაოებზე3 % </t>
  </si>
  <si>
    <t>ავტომატური ამომრთველი 25ა</t>
  </si>
  <si>
    <t xml:space="preserve">ავტომატური ამომრთველი 3პ 40ა </t>
  </si>
  <si>
    <t>გასანათებელი ფარი  OP-6</t>
  </si>
  <si>
    <t>1.0</t>
  </si>
  <si>
    <t>.</t>
  </si>
  <si>
    <t>ვენტილი პირდაპირი მიერთებით</t>
  </si>
  <si>
    <t xml:space="preserve">სპეციალური ვენტილების მონტაჟი რადიატორებთან </t>
  </si>
  <si>
    <t>10 ც.</t>
  </si>
  <si>
    <t>სხვა მანქანები</t>
  </si>
  <si>
    <t>გრუნტის დამუშავება ხელით</t>
  </si>
  <si>
    <t xml:space="preserve">პირსაბანი ფაიანსის </t>
  </si>
  <si>
    <t xml:space="preserve"> გამომრთველის მონტაჟი </t>
  </si>
  <si>
    <t>ერთპოლუსიანი გამომრთველი</t>
  </si>
  <si>
    <t xml:space="preserve"> როზეტის მონტაჟი  დამიწების კონტაქტით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</si>
  <si>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H=60-100სმ.</t>
    </r>
  </si>
  <si>
    <t xml:space="preserve"> </t>
  </si>
  <si>
    <t>საექსპერტო ხარჯები</t>
  </si>
  <si>
    <t>მატერიალური რესურსები</t>
  </si>
  <si>
    <t>სატრანსპორტო ხარჯები</t>
  </si>
  <si>
    <t>განზომილების
 ერთეული</t>
  </si>
  <si>
    <t xml:space="preserve">შეადგინა:     </t>
  </si>
  <si>
    <t xml:space="preserve">ღორღი </t>
  </si>
  <si>
    <t>1,22,15</t>
  </si>
  <si>
    <t>ტნ</t>
  </si>
  <si>
    <t>ლურსმანი</t>
  </si>
  <si>
    <t>წყალშემკრები ღარების მოწყობა</t>
  </si>
  <si>
    <t>12,8,4</t>
  </si>
  <si>
    <t>ჭანჭიკი</t>
  </si>
  <si>
    <t>ნაჭედი</t>
  </si>
  <si>
    <t>წყალსაწრეტი მილების მოწყობა</t>
  </si>
  <si>
    <t>12,8,3</t>
  </si>
  <si>
    <t>ფერადი თუნუქის წყალსაწრეტი მილები   3,6 მ*10 ც</t>
  </si>
  <si>
    <t xml:space="preserve">ფერადი თუნუქის წყალშემკრები ღარები </t>
  </si>
  <si>
    <t>16,17,4</t>
  </si>
  <si>
    <t xml:space="preserve">ძაბრები  </t>
  </si>
  <si>
    <t>ძაბრებისა და მუხლების მოწყობა</t>
  </si>
  <si>
    <t>მუხლები</t>
  </si>
  <si>
    <t>შიგა  მოპირკეთება</t>
  </si>
  <si>
    <t>9,14,5</t>
  </si>
  <si>
    <t>15,56,1</t>
  </si>
  <si>
    <t xml:space="preserve">კარისა და ფანჯრის ფერდოების შელესვა ცემენტის ხსნარით  </t>
  </si>
  <si>
    <t>15,14,1</t>
  </si>
  <si>
    <t>კერამიკული ფილები</t>
  </si>
  <si>
    <t>წებო-ცემენტი</t>
  </si>
  <si>
    <t>11,20,3</t>
  </si>
  <si>
    <t>11,27,7</t>
  </si>
  <si>
    <t>ლამინირებული პარკეტი</t>
  </si>
  <si>
    <t>პლინტუსი</t>
  </si>
  <si>
    <t>მაღალხარისხოვანი ლამინირებული იატაკების მოწყობა აქსესუარებით</t>
  </si>
  <si>
    <t>11,30,6</t>
  </si>
  <si>
    <t>სანკვანძებში პლასტიკატის ჭერების მოწყობა ლითონის კარკასზე</t>
  </si>
  <si>
    <t>34,61,1</t>
  </si>
  <si>
    <t>პლასტიკატი</t>
  </si>
  <si>
    <t>სხვადასხვა  მასალა</t>
  </si>
  <si>
    <t>წყალემულსიური საღებავი</t>
  </si>
  <si>
    <t>საფითხნი</t>
  </si>
  <si>
    <t>ჭერების  დამუშავება ფითხით და შეღებვა წყალემურსიული საღებავით</t>
  </si>
  <si>
    <t>15,168,7</t>
  </si>
  <si>
    <t>ფითხი</t>
  </si>
  <si>
    <t>ფასადის მოპირკეთება</t>
  </si>
  <si>
    <t>ფასადის  კედლებისა და ფერდოების შეღებვა სილიკონიანი წყალმედეგი საღებავით</t>
  </si>
  <si>
    <t>ინვენტარული ხარაჩოების მოწყობა და დაშლა</t>
  </si>
  <si>
    <t>8,22,1</t>
  </si>
  <si>
    <t>ლითონის  დეტალები</t>
  </si>
  <si>
    <t>ხის დეტალები</t>
  </si>
  <si>
    <t>სატრანსპორტო ხარჯი მასალებიდან</t>
  </si>
  <si>
    <t>ზედდებული ხარჯი</t>
  </si>
  <si>
    <t>გეგმიური მოგება</t>
  </si>
  <si>
    <t xml:space="preserve">მათ შორის  შრომის დანახარჯი </t>
  </si>
  <si>
    <t>ხანძარსაწინააღმდეგო მოწყობილობები</t>
  </si>
  <si>
    <t>სახანძრო კარადა კომპლექტით</t>
  </si>
  <si>
    <t>ცეცხლმაქრი ქაფოვანი-OBP-8</t>
  </si>
  <si>
    <t>11,1,17</t>
  </si>
  <si>
    <t>11,1,10</t>
  </si>
  <si>
    <t>სახანძრო სახელური</t>
  </si>
  <si>
    <t>11,1,22</t>
  </si>
  <si>
    <t>სამისამართო თბური დეტექტორი</t>
  </si>
  <si>
    <t>11,1,58</t>
  </si>
  <si>
    <t>11,1,59</t>
  </si>
  <si>
    <t>საგანგაშო სიგნალი</t>
  </si>
  <si>
    <t>16,12,1</t>
  </si>
  <si>
    <t>სატრანსპორტო ხარჯები მასალებიდან</t>
  </si>
  <si>
    <t xml:space="preserve">ჭერის  ბრის მოწყობა დიოდური  </t>
  </si>
  <si>
    <t>ჭერის ბრის მოწყობა ნესტგამძლე</t>
  </si>
  <si>
    <t>ჭერის  ბრა</t>
  </si>
  <si>
    <t>ჭერის ბრა ნესტგამძლე</t>
  </si>
  <si>
    <t>გამწოვი ვენტილატორების მონტაჟი</t>
  </si>
  <si>
    <t>შეადგინა</t>
  </si>
  <si>
    <t>1,3</t>
  </si>
  <si>
    <t>1,1</t>
  </si>
  <si>
    <t>ტტ</t>
  </si>
  <si>
    <t>სატრანსპორტო ხარლი მასალებიდან</t>
  </si>
  <si>
    <t xml:space="preserve">სატრანსპორტო ხარჯები 5%
ზედნადები ხარჯები 10%; 
გეგმიური დაგროვება 8%;
რეზერვი გაუთვალისწინებელ სამუშაოებზე3%;
დ.ღ.გ.   18 %;
</t>
  </si>
  <si>
    <t xml:space="preserve">   ფოლგიანი მილსადენის მონტაჟი დ=20მმ  ევროპული</t>
  </si>
  <si>
    <t>დ20 მმ-იანი   ფოლგიანი მილები</t>
  </si>
  <si>
    <t>1,2</t>
  </si>
  <si>
    <t>1,5</t>
  </si>
  <si>
    <t>5,4</t>
  </si>
  <si>
    <t>საღებავი ფასადის წყალმედეგი</t>
  </si>
  <si>
    <t xml:space="preserve">წყლის ვენტილების მონტაჟი </t>
  </si>
  <si>
    <t>ვენტილი დ-20 მმ</t>
  </si>
  <si>
    <t>მესტიის მუნიციპალიტეტი</t>
  </si>
  <si>
    <t>დამკვეთი: მესტიის მუნიციპალიტეტი</t>
  </si>
  <si>
    <t>შესაკრავი მავთული</t>
  </si>
  <si>
    <t>მდფ-ის  კარების   მონტაჟი  ყავისფერის</t>
  </si>
  <si>
    <t>5,1,60</t>
  </si>
  <si>
    <t xml:space="preserve">მდფ-ის  კარები </t>
  </si>
  <si>
    <t xml:space="preserve">კერამიკული ფილების დაგება სანკვანძებში,   სამზარეულოში  </t>
  </si>
  <si>
    <t xml:space="preserve">კერამიკული  ფილები </t>
  </si>
  <si>
    <t xml:space="preserve">  პლინტუსი</t>
  </si>
  <si>
    <t>მანქანები და მატერიალური რესურსები</t>
  </si>
  <si>
    <t>15,159,2</t>
  </si>
  <si>
    <t>6,12,4</t>
  </si>
  <si>
    <t>ცემენტის ხსნარი 1/3</t>
  </si>
  <si>
    <t>4,1,355</t>
  </si>
  <si>
    <t>აივნებზე ხის მოაჯირების მოწყობა და დამუშავება</t>
  </si>
  <si>
    <t>15,161,1</t>
  </si>
  <si>
    <t>ხის მოაჯირი</t>
  </si>
  <si>
    <t>ხის ლაქი</t>
  </si>
  <si>
    <t xml:space="preserve">კგ </t>
  </si>
  <si>
    <t>7,58,1</t>
  </si>
  <si>
    <t>ალუმინის მოაჯირები</t>
  </si>
  <si>
    <t>სამაგრი დეტალები</t>
  </si>
  <si>
    <t>კიბის საფეხურებზე და პანდუსზე ალუმინის მოაჯირების მოწყობა</t>
  </si>
  <si>
    <t>ზეთოვანი საღებავი</t>
  </si>
  <si>
    <t>შრომატევადობა</t>
  </si>
  <si>
    <t xml:space="preserve">                           </t>
  </si>
  <si>
    <t xml:space="preserve">          2. მატერიალური რესურსები და მანქანები</t>
  </si>
  <si>
    <t>გასანათებელი ფარის მონტაჟი 2ჯგუფზე</t>
  </si>
  <si>
    <t>კედლის ბრის მოწყობა</t>
  </si>
  <si>
    <t>კედლის ბრა</t>
  </si>
  <si>
    <t xml:space="preserve">სამშენებლო სამუშაოები  </t>
  </si>
  <si>
    <t>მატერიალური რესურსები და მანქანები</t>
  </si>
  <si>
    <t>ხის მასალა</t>
  </si>
  <si>
    <t>მასალები და მანქანები</t>
  </si>
  <si>
    <t>10,10,1</t>
  </si>
  <si>
    <t>ხის ფიცარი სისქით 2,5 სმ</t>
  </si>
  <si>
    <t xml:space="preserve"> ფასადზე ხის ლარტყების გაკვრა</t>
  </si>
  <si>
    <t>1,4</t>
  </si>
  <si>
    <t>3,4</t>
  </si>
  <si>
    <t>5,3</t>
  </si>
  <si>
    <t>5,6</t>
  </si>
  <si>
    <t>კედლების მოპირკეთება კერამიკული ფილებით საკვანძი 3 მ  სამზარეულო 3  მ</t>
  </si>
  <si>
    <t>15,12,1</t>
  </si>
  <si>
    <t xml:space="preserve">კერამიკული გრანიტის დაგება      </t>
  </si>
  <si>
    <t>11,27,2</t>
  </si>
  <si>
    <t>ხის იატაკების მოწყობა ხის კოჭებზე</t>
  </si>
  <si>
    <t>ხის კოჭები  ( 0,07*0,05)*29*11,6  მ3</t>
  </si>
  <si>
    <t>ხის ფიცარი სისქით 6 სმ</t>
  </si>
  <si>
    <t>15,159,3</t>
  </si>
  <si>
    <t>იატაკების შეღებვა ზეთოვანი საღებავით</t>
  </si>
  <si>
    <t>ოლიფა</t>
  </si>
  <si>
    <t xml:space="preserve">  უნიტაზების  მონტაჟი</t>
  </si>
  <si>
    <t>საშხაპის კაბინა (0,9*0,9*1,8) მ</t>
  </si>
  <si>
    <t>კაბინა ოთხკუთხედი</t>
  </si>
  <si>
    <t>დუშის საკიდი შემრევით</t>
  </si>
  <si>
    <t>8,1,6</t>
  </si>
  <si>
    <t>წყლის გამაცხელებელი "თერმექსი" 100 ლიტრი</t>
  </si>
  <si>
    <t xml:space="preserve">წყლის გამაცხელებელის "თერმექსი" მონტაჟი  </t>
  </si>
  <si>
    <t>8,594,1</t>
  </si>
  <si>
    <t>8,599,2</t>
  </si>
  <si>
    <t>8,604,1</t>
  </si>
  <si>
    <t>2,1,46</t>
  </si>
  <si>
    <t>2,5,26</t>
  </si>
  <si>
    <t>სეპტიკის მოწყობა   (3,6*1,7*1,8) მ</t>
  </si>
  <si>
    <t>გრუნტის დამუშავება ექსკავატორით</t>
  </si>
  <si>
    <t>ექსკავატორი ჩამჩის ტევადობით 0,5 მ3</t>
  </si>
  <si>
    <t>1,79,3</t>
  </si>
  <si>
    <t>გრუნტის დატვიტთვა</t>
  </si>
  <si>
    <t xml:space="preserve">  გრუნტის   გატანა 5 კმ მანძილზე ავტოთვითმცლელით</t>
  </si>
  <si>
    <t>მონოლითური რკინაბეტონის საძირკვლის, კედლების და გადახურვის ფილის მოწყობა</t>
  </si>
  <si>
    <t>ბეტონი მ-300</t>
  </si>
  <si>
    <t>არმატურა ა-3 დ-14 მმ</t>
  </si>
  <si>
    <t>4,1,322</t>
  </si>
  <si>
    <t>1,1,24</t>
  </si>
  <si>
    <t>1,1,22</t>
  </si>
  <si>
    <t>არმატურა ა-3 დ-10 მმ</t>
  </si>
  <si>
    <t>8,4,7</t>
  </si>
  <si>
    <t>კედლების იზოლაცია ორი ფენა ბიტუმით</t>
  </si>
  <si>
    <t>ბიტუმის მასტიკა</t>
  </si>
  <si>
    <t>11,1,5</t>
  </si>
  <si>
    <t>ღორღის ჩაყრა</t>
  </si>
  <si>
    <t>4,1,209</t>
  </si>
  <si>
    <t>პოლიმერული ხუფების მოწყობა</t>
  </si>
  <si>
    <t>პოლიმერული ხუფები დ-60 სმ</t>
  </si>
  <si>
    <t>4,1,112</t>
  </si>
  <si>
    <t xml:space="preserve">ზედდებული ხარჯი </t>
  </si>
  <si>
    <t>ლოკალური ხარჯთარრიცხვა  #2/2</t>
  </si>
  <si>
    <t>ლოკალურ-რესურსული ხარჯთაღრიცხვა №2/1</t>
  </si>
  <si>
    <r>
      <rPr>
        <b/>
        <sz val="10"/>
        <rFont val="_! Kolhety"/>
        <family val="2"/>
      </rPr>
      <t xml:space="preserve">  სოფ. ფარში </t>
    </r>
    <r>
      <rPr>
        <b/>
        <sz val="10"/>
        <rFont val="Sylfaen"/>
        <family val="1"/>
      </rPr>
      <t xml:space="preserve">  სპორტული დარბაზის შენობის საპროექტო-სახარჯთაღრიცხვო დოკუმენტაციის მომზადება  </t>
    </r>
  </si>
  <si>
    <t>ხვრელების ამოვსება ბეტონით : 0,2X0,2X8X0,3</t>
  </si>
  <si>
    <t>საცირკულაციო ტუმბოების    მონტაჟი</t>
  </si>
  <si>
    <t>კედელზე დასაკიდი ქვაბი სიმძლავრით 58კვტ/სთ</t>
  </si>
  <si>
    <t xml:space="preserve">კიბის საფეხურებისა და ბაქნების  მოპირკეთება ეკლარის ქვით </t>
  </si>
  <si>
    <t>ეკლარის ფილა სისქით 4 სმ</t>
  </si>
  <si>
    <t>4,1,290</t>
  </si>
  <si>
    <t>პლინტუსები</t>
  </si>
  <si>
    <t>კედლების შეღებვა ცემენტის ხსნარით</t>
  </si>
  <si>
    <t>15,168,3</t>
  </si>
  <si>
    <t>საღებავი  ბეტეკის</t>
  </si>
  <si>
    <t>სეპტიკი და გათბობა</t>
  </si>
  <si>
    <t>სამუშაოთა წარმოების გეგმა- გრაფიკი</t>
  </si>
  <si>
    <t>N</t>
  </si>
  <si>
    <t>სამუშაოს  დასახელება</t>
  </si>
  <si>
    <t>30   დღე</t>
  </si>
  <si>
    <t>მოცულობა მ</t>
  </si>
  <si>
    <t>შრომატევადობა კაც/სთ</t>
  </si>
  <si>
    <t>სამუშაო დღის ხანგძლივობა.  სთ</t>
  </si>
  <si>
    <t>ხანგძლივობა.  დღე</t>
  </si>
  <si>
    <t>388 მ2</t>
  </si>
  <si>
    <t>წყალი და კანალიზაცია</t>
  </si>
  <si>
    <t>10 წერ.</t>
  </si>
  <si>
    <t>ელ. სამუშაოები</t>
  </si>
  <si>
    <t>142 მ</t>
  </si>
  <si>
    <t>სეპტიკის მოწყობა</t>
  </si>
  <si>
    <t>9,5 მ3</t>
  </si>
  <si>
    <t>გათბობა</t>
  </si>
  <si>
    <t>17 სექ.</t>
  </si>
  <si>
    <t>სამუშაოთა ხანგძლივობა 4 თვე.  კვირაში 6 სამუშაო დღე</t>
  </si>
  <si>
    <t xml:space="preserve">  სოფ. ფარში სპორტული დარბაზის შენობის საპროექტო-სახარჯთაღრიცხვო დოკუმენტაციის მომზადება  </t>
  </si>
  <si>
    <t xml:space="preserve">  სოფ. ფარში  სპორტული დარბაზის შენობის საპროექტო-სახარჯთაღრიცხვო დოკუმენტაციის მომზადება  </t>
  </si>
  <si>
    <t>თავი I</t>
  </si>
  <si>
    <t>თავი II</t>
  </si>
  <si>
    <t>თავი I-II ჯამი</t>
  </si>
  <si>
    <t>ნ. ფირცხელანი</t>
  </si>
  <si>
    <t xml:space="preserve"> შეადგინა.                       ნ. ფირცხელანი</t>
  </si>
  <si>
    <t>ი/მ ,,ნესტორ ფირცხელანი"</t>
  </si>
  <si>
    <t>მესტია</t>
  </si>
  <si>
    <t xml:space="preserve"> ლოკალურ-რესურსული  ხარჯთაღრიცხვა  შედგენილია 1984  წ. სამშენებლო  ნორმებისა  და  წესების  საფუძველზე.  სამშენებლო რესურსების  საბაზრო  ფასები  აღებულია  ,, სამშენებლო რესურსების ფასებიდან ” (სრფ)  (2019 წ. I I კვარტლის ფასების დონეზე).</t>
  </si>
  <si>
    <t>შეადგინა:                               ნ.ფირცხელანი</t>
  </si>
  <si>
    <t>შედგენილია:   2019 წ. I I კვარტლის ფასების დონეზე</t>
  </si>
  <si>
    <t>შედგენილია: 2019 წლის I I კვარტლის ფასებში</t>
  </si>
  <si>
    <t>შედგენილია: 2019 წ. I I კვარტლის ფასების დონეზე</t>
  </si>
  <si>
    <t>შედგენილია: 2019 წლის I I კვარტლის ფასებით</t>
  </si>
  <si>
    <t>დამტკიცებულია      ,, -------   ,,   ------------------  2019 წ.</t>
  </si>
  <si>
    <t>,,    ,,                2019წ.</t>
  </si>
  <si>
    <t>შედგენილია:  2019 წ. I I კვარტლის ფასების დონეზე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</si>
</sst>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#,##0.0"/>
    <numFmt numFmtId="199" formatCode="0.00000"/>
    <numFmt numFmtId="200" formatCode="#,##0.0000"/>
    <numFmt numFmtId="201" formatCode="_-* #,##0_р_._-;\-* #,##0_р_._-;_-* &quot;-&quot;??_р_._-;_-@_-"/>
    <numFmt numFmtId="202" formatCode="[$-437]yyyy\ &quot;წლის&quot;\ dd\ mm\,\ dddd"/>
    <numFmt numFmtId="203" formatCode="#,##0.00000"/>
    <numFmt numFmtId="204" formatCode="0.00000000"/>
    <numFmt numFmtId="205" formatCode="0.0000000"/>
    <numFmt numFmtId="206" formatCode="0.000000"/>
    <numFmt numFmtId="207" formatCode="_-* #,##0.000_-;\-* #,##0.000_-;_-* &quot;-&quot;??_-;_-@_-"/>
    <numFmt numFmtId="208" formatCode="_-* #,##0.0000_р_._-;\-* #,##0.0000_р_._-;_-* &quot;-&quot;??_р_._-;_-@_-"/>
    <numFmt numFmtId="209" formatCode="0.000000000"/>
    <numFmt numFmtId="210" formatCode="0.0%"/>
    <numFmt numFmtId="211" formatCode="_(* #,##0.000_);_(* \(#,##0.000\);_(* &quot;-&quot;??_);_(@_)"/>
    <numFmt numFmtId="212" formatCode="_-* #,##0.000\ _₾_-;\-* #,##0.000\ _₾_-;_-* &quot;-&quot;???\ _₾_-;_-@_-"/>
    <numFmt numFmtId="213" formatCode="#,##0.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0.000000000000000000000"/>
    <numFmt numFmtId="226" formatCode="0.0000000000000000000000"/>
    <numFmt numFmtId="227" formatCode="0.00000000000000000000000"/>
  </numFmts>
  <fonts count="79">
    <font>
      <sz val="10"/>
      <name val="Arial"/>
      <family val="0"/>
    </font>
    <font>
      <sz val="10"/>
      <name val="AcadNusx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2"/>
    </font>
    <font>
      <sz val="10"/>
      <name val="Sylfaen"/>
      <family val="1"/>
    </font>
    <font>
      <sz val="10"/>
      <color indexed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i/>
      <sz val="13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i/>
      <sz val="12"/>
      <name val="Sylfaen"/>
      <family val="1"/>
    </font>
    <font>
      <i/>
      <sz val="11"/>
      <name val="Sylfaen"/>
      <family val="1"/>
    </font>
    <font>
      <i/>
      <sz val="10"/>
      <name val="Sylfaen"/>
      <family val="1"/>
    </font>
    <font>
      <b/>
      <sz val="11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sz val="16"/>
      <name val="Sylfaen"/>
      <family val="1"/>
    </font>
    <font>
      <b/>
      <sz val="12"/>
      <name val="_! Kolhety"/>
      <family val="2"/>
    </font>
    <font>
      <sz val="11"/>
      <name val="Arial"/>
      <family val="2"/>
    </font>
    <font>
      <b/>
      <sz val="11"/>
      <color indexed="10"/>
      <name val="Sylfaen"/>
      <family val="1"/>
    </font>
    <font>
      <b/>
      <sz val="10"/>
      <name val="Arial"/>
      <family val="2"/>
    </font>
    <font>
      <sz val="12"/>
      <name val="Arial"/>
      <family val="2"/>
    </font>
    <font>
      <b/>
      <sz val="9"/>
      <color indexed="10"/>
      <name val="Sylfaen"/>
      <family val="1"/>
    </font>
    <font>
      <sz val="8"/>
      <name val="Sylfaen"/>
      <family val="1"/>
    </font>
    <font>
      <sz val="9"/>
      <color indexed="8"/>
      <name val="Sylfaen"/>
      <family val="1"/>
    </font>
    <font>
      <b/>
      <sz val="10"/>
      <name val="_! Kolhet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52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2" fontId="18" fillId="7" borderId="17" xfId="0" applyNumberFormat="1" applyFont="1" applyFill="1" applyBorder="1" applyAlignment="1">
      <alignment horizontal="center" vertical="center" wrapText="1"/>
    </xf>
    <xf numFmtId="2" fontId="18" fillId="7" borderId="18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18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7" borderId="1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8" fillId="34" borderId="13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2" fontId="7" fillId="7" borderId="1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2" fontId="7" fillId="13" borderId="17" xfId="0" applyNumberFormat="1" applyFont="1" applyFill="1" applyBorder="1" applyAlignment="1">
      <alignment horizontal="center" vertical="center" wrapText="1"/>
    </xf>
    <xf numFmtId="2" fontId="7" fillId="13" borderId="18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5" fillId="0" borderId="0" xfId="0" applyNumberFormat="1" applyFont="1" applyFill="1" applyAlignment="1">
      <alignment/>
    </xf>
    <xf numFmtId="0" fontId="0" fillId="0" borderId="0" xfId="65">
      <alignment/>
      <protection/>
    </xf>
    <xf numFmtId="0" fontId="0" fillId="0" borderId="0" xfId="65" applyFont="1">
      <alignment/>
      <protection/>
    </xf>
    <xf numFmtId="0" fontId="0" fillId="0" borderId="0" xfId="65" applyBorder="1">
      <alignment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65" applyFont="1">
      <alignment/>
      <protection/>
    </xf>
    <xf numFmtId="0" fontId="8" fillId="0" borderId="14" xfId="65" applyFont="1" applyBorder="1" applyAlignment="1">
      <alignment horizontal="center" vertical="center" wrapText="1"/>
      <protection/>
    </xf>
    <xf numFmtId="0" fontId="5" fillId="35" borderId="0" xfId="0" applyFont="1" applyFill="1" applyAlignment="1">
      <alignment/>
    </xf>
    <xf numFmtId="0" fontId="0" fillId="0" borderId="0" xfId="0" applyFont="1" applyAlignment="1">
      <alignment/>
    </xf>
    <xf numFmtId="0" fontId="72" fillId="0" borderId="14" xfId="0" applyFont="1" applyBorder="1" applyAlignment="1">
      <alignment horizontal="center" vertical="center" textRotation="90" wrapText="1"/>
    </xf>
    <xf numFmtId="1" fontId="72" fillId="0" borderId="14" xfId="0" applyNumberFormat="1" applyFont="1" applyBorder="1" applyAlignment="1">
      <alignment horizontal="center" vertical="center" textRotation="90" wrapText="1"/>
    </xf>
    <xf numFmtId="0" fontId="73" fillId="0" borderId="0" xfId="0" applyFont="1" applyAlignment="1">
      <alignment vertical="center" wrapText="1"/>
    </xf>
    <xf numFmtId="0" fontId="72" fillId="0" borderId="14" xfId="0" applyFont="1" applyBorder="1" applyAlignment="1">
      <alignment horizontal="center" vertical="center" wrapText="1"/>
    </xf>
    <xf numFmtId="1" fontId="72" fillId="0" borderId="14" xfId="0" applyNumberFormat="1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" fontId="74" fillId="33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90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190" fontId="74" fillId="33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72" fillId="35" borderId="1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5" fillId="0" borderId="14" xfId="0" applyFont="1" applyFill="1" applyBorder="1" applyAlignment="1">
      <alignment horizontal="center" vertical="center" textRotation="90" wrapText="1"/>
    </xf>
    <xf numFmtId="0" fontId="13" fillId="35" borderId="0" xfId="0" applyFont="1" applyFill="1" applyAlignment="1">
      <alignment horizontal="center" vertical="center" wrapText="1"/>
    </xf>
    <xf numFmtId="2" fontId="13" fillId="35" borderId="0" xfId="0" applyNumberFormat="1" applyFont="1" applyFill="1" applyAlignment="1">
      <alignment horizontal="center" vertical="center" wrapText="1"/>
    </xf>
    <xf numFmtId="191" fontId="13" fillId="35" borderId="0" xfId="0" applyNumberFormat="1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0" xfId="65" applyFont="1" applyFill="1" applyBorder="1" applyAlignment="1">
      <alignment horizontal="center" vertical="top" wrapText="1"/>
      <protection/>
    </xf>
    <xf numFmtId="0" fontId="0" fillId="0" borderId="0" xfId="63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210" fontId="5" fillId="0" borderId="15" xfId="0" applyNumberFormat="1" applyFont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2" fontId="7" fillId="13" borderId="20" xfId="0" applyNumberFormat="1" applyFont="1" applyFill="1" applyBorder="1" applyAlignment="1">
      <alignment horizontal="center" vertical="center" wrapText="1"/>
    </xf>
    <xf numFmtId="2" fontId="7" fillId="13" borderId="21" xfId="0" applyNumberFormat="1" applyFont="1" applyFill="1" applyBorder="1" applyAlignment="1">
      <alignment horizontal="center" vertical="center" wrapText="1"/>
    </xf>
    <xf numFmtId="191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9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35" borderId="14" xfId="65" applyFont="1" applyFill="1" applyBorder="1" applyAlignment="1">
      <alignment horizontal="center" vertical="center" wrapText="1"/>
      <protection/>
    </xf>
    <xf numFmtId="190" fontId="5" fillId="35" borderId="14" xfId="65" applyNumberFormat="1" applyFont="1" applyFill="1" applyBorder="1" applyAlignment="1">
      <alignment horizontal="center" vertical="center" wrapText="1"/>
      <protection/>
    </xf>
    <xf numFmtId="2" fontId="5" fillId="35" borderId="14" xfId="6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2" fontId="7" fillId="36" borderId="14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2" fontId="7" fillId="36" borderId="14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2" fontId="7" fillId="36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3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33" borderId="14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190" fontId="7" fillId="33" borderId="14" xfId="65" applyNumberFormat="1" applyFont="1" applyFill="1" applyBorder="1" applyAlignment="1">
      <alignment horizontal="center" vertical="center"/>
      <protection/>
    </xf>
    <xf numFmtId="190" fontId="7" fillId="33" borderId="14" xfId="65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2" fontId="7" fillId="33" borderId="14" xfId="6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75" fillId="35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1" fontId="77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" fontId="74" fillId="33" borderId="14" xfId="0" applyNumberFormat="1" applyFont="1" applyFill="1" applyBorder="1" applyAlignment="1">
      <alignment horizontal="center" vertical="center" wrapText="1"/>
    </xf>
    <xf numFmtId="49" fontId="74" fillId="33" borderId="14" xfId="0" applyNumberFormat="1" applyFont="1" applyFill="1" applyBorder="1" applyAlignment="1">
      <alignment horizontal="center" vertical="center" wrapText="1"/>
    </xf>
    <xf numFmtId="0" fontId="26" fillId="0" borderId="0" xfId="63" applyFont="1">
      <alignment/>
      <protection/>
    </xf>
    <xf numFmtId="0" fontId="8" fillId="0" borderId="0" xfId="65" applyFont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49" fontId="7" fillId="33" borderId="17" xfId="65" applyNumberFormat="1" applyFont="1" applyFill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8" fillId="0" borderId="23" xfId="65" applyFont="1" applyBorder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191" fontId="76" fillId="0" borderId="0" xfId="0" applyNumberFormat="1" applyFont="1" applyAlignment="1">
      <alignment horizontal="center" vertical="center" wrapText="1"/>
    </xf>
    <xf numFmtId="191" fontId="17" fillId="0" borderId="0" xfId="0" applyNumberFormat="1" applyFont="1" applyAlignment="1">
      <alignment horizontal="center" vertical="center" wrapText="1"/>
    </xf>
    <xf numFmtId="191" fontId="7" fillId="0" borderId="10" xfId="65" applyNumberFormat="1" applyFont="1" applyBorder="1" applyAlignment="1">
      <alignment horizontal="center" vertical="center"/>
      <protection/>
    </xf>
    <xf numFmtId="2" fontId="7" fillId="33" borderId="14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19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35" borderId="14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191" fontId="5" fillId="36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49" fontId="5" fillId="33" borderId="17" xfId="65" applyNumberFormat="1" applyFont="1" applyFill="1" applyBorder="1" applyAlignment="1">
      <alignment horizontal="center" vertical="center"/>
      <protection/>
    </xf>
    <xf numFmtId="0" fontId="7" fillId="33" borderId="17" xfId="65" applyFont="1" applyFill="1" applyBorder="1" applyAlignment="1">
      <alignment horizontal="center" vertical="center" wrapText="1"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2" fontId="5" fillId="33" borderId="17" xfId="65" applyNumberFormat="1" applyFont="1" applyFill="1" applyBorder="1" applyAlignment="1">
      <alignment horizontal="center" vertical="center" wrapText="1"/>
      <protection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198" fontId="7" fillId="33" borderId="17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90" fontId="7" fillId="33" borderId="17" xfId="65" applyNumberFormat="1" applyFont="1" applyFill="1" applyBorder="1" applyAlignment="1">
      <alignment horizontal="center" vertical="center" wrapText="1"/>
      <protection/>
    </xf>
    <xf numFmtId="190" fontId="7" fillId="33" borderId="18" xfId="65" applyNumberFormat="1" applyFont="1" applyFill="1" applyBorder="1" applyAlignment="1">
      <alignment horizontal="center" vertical="center" wrapText="1"/>
      <protection/>
    </xf>
    <xf numFmtId="2" fontId="7" fillId="33" borderId="12" xfId="65" applyNumberFormat="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0" fontId="10" fillId="0" borderId="11" xfId="0" applyNumberFormat="1" applyFont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Fill="1" applyBorder="1" applyAlignment="1">
      <alignment horizontal="center" vertical="center" wrapText="1"/>
    </xf>
    <xf numFmtId="198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 wrapText="1"/>
      <protection/>
    </xf>
    <xf numFmtId="2" fontId="10" fillId="0" borderId="12" xfId="65" applyNumberFormat="1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 wrapText="1"/>
      <protection/>
    </xf>
    <xf numFmtId="2" fontId="10" fillId="35" borderId="18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190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2" fontId="10" fillId="35" borderId="26" xfId="65" applyNumberFormat="1" applyFont="1" applyFill="1" applyBorder="1" applyAlignment="1">
      <alignment horizontal="center" vertical="center" wrapText="1"/>
      <protection/>
    </xf>
    <xf numFmtId="49" fontId="10" fillId="0" borderId="12" xfId="65" applyNumberFormat="1" applyFont="1" applyBorder="1" applyAlignment="1">
      <alignment horizontal="center" vertical="center"/>
      <protection/>
    </xf>
    <xf numFmtId="190" fontId="10" fillId="0" borderId="12" xfId="65" applyNumberFormat="1" applyFont="1" applyBorder="1" applyAlignment="1">
      <alignment horizontal="center" vertical="center" wrapText="1"/>
      <protection/>
    </xf>
    <xf numFmtId="2" fontId="10" fillId="35" borderId="14" xfId="65" applyNumberFormat="1" applyFont="1" applyFill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/>
      <protection/>
    </xf>
    <xf numFmtId="190" fontId="10" fillId="0" borderId="14" xfId="65" applyNumberFormat="1" applyFont="1" applyBorder="1" applyAlignment="1">
      <alignment horizontal="center" vertical="center" wrapText="1"/>
      <protection/>
    </xf>
    <xf numFmtId="2" fontId="10" fillId="35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 wrapText="1"/>
      <protection/>
    </xf>
    <xf numFmtId="2" fontId="10" fillId="35" borderId="21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0" fontId="7" fillId="33" borderId="27" xfId="65" applyFont="1" applyFill="1" applyBorder="1" applyAlignment="1">
      <alignment horizontal="center" vertical="center"/>
      <protection/>
    </xf>
    <xf numFmtId="49" fontId="7" fillId="33" borderId="13" xfId="65" applyNumberFormat="1" applyFont="1" applyFill="1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center" vertical="center" wrapText="1"/>
      <protection/>
    </xf>
    <xf numFmtId="0" fontId="7" fillId="33" borderId="25" xfId="65" applyFont="1" applyFill="1" applyBorder="1" applyAlignment="1">
      <alignment horizontal="center" vertical="center"/>
      <protection/>
    </xf>
    <xf numFmtId="190" fontId="7" fillId="33" borderId="25" xfId="65" applyNumberFormat="1" applyFont="1" applyFill="1" applyBorder="1" applyAlignment="1">
      <alignment horizontal="center" vertical="center"/>
      <protection/>
    </xf>
    <xf numFmtId="2" fontId="7" fillId="33" borderId="25" xfId="65" applyNumberFormat="1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49" fontId="7" fillId="33" borderId="20" xfId="65" applyNumberFormat="1" applyFont="1" applyFill="1" applyBorder="1" applyAlignment="1">
      <alignment horizontal="center" vertical="center"/>
      <protection/>
    </xf>
    <xf numFmtId="0" fontId="7" fillId="33" borderId="17" xfId="65" applyFont="1" applyFill="1" applyBorder="1" applyAlignment="1">
      <alignment horizontal="center" vertical="center" wrapText="1"/>
      <protection/>
    </xf>
    <xf numFmtId="0" fontId="7" fillId="33" borderId="17" xfId="65" applyFont="1" applyFill="1" applyBorder="1" applyAlignment="1">
      <alignment horizontal="center" vertical="center"/>
      <protection/>
    </xf>
    <xf numFmtId="190" fontId="7" fillId="33" borderId="17" xfId="65" applyNumberFormat="1" applyFont="1" applyFill="1" applyBorder="1" applyAlignment="1">
      <alignment horizontal="center" vertical="center" wrapText="1"/>
      <protection/>
    </xf>
    <xf numFmtId="2" fontId="7" fillId="33" borderId="17" xfId="65" applyNumberFormat="1" applyFont="1" applyFill="1" applyBorder="1" applyAlignment="1">
      <alignment horizontal="center" vertical="center" wrapText="1"/>
      <protection/>
    </xf>
    <xf numFmtId="0" fontId="7" fillId="33" borderId="13" xfId="65" applyFont="1" applyFill="1" applyBorder="1" applyAlignment="1">
      <alignment horizontal="center" vertical="center"/>
      <protection/>
    </xf>
    <xf numFmtId="49" fontId="7" fillId="33" borderId="25" xfId="65" applyNumberFormat="1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190" fontId="7" fillId="33" borderId="25" xfId="65" applyNumberFormat="1" applyFont="1" applyFill="1" applyBorder="1" applyAlignment="1">
      <alignment horizontal="center" vertical="center" wrapText="1"/>
      <protection/>
    </xf>
    <xf numFmtId="2" fontId="7" fillId="33" borderId="25" xfId="65" applyNumberFormat="1" applyFont="1" applyFill="1" applyBorder="1" applyAlignment="1">
      <alignment horizontal="center" vertical="center" wrapText="1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5" borderId="12" xfId="65" applyFont="1" applyFill="1" applyBorder="1" applyAlignment="1">
      <alignment horizontal="center" vertical="center"/>
      <protection/>
    </xf>
    <xf numFmtId="0" fontId="5" fillId="35" borderId="12" xfId="65" applyFont="1" applyFill="1" applyBorder="1" applyAlignment="1">
      <alignment horizontal="center" vertical="center"/>
      <protection/>
    </xf>
    <xf numFmtId="2" fontId="7" fillId="35" borderId="12" xfId="65" applyNumberFormat="1" applyFont="1" applyFill="1" applyBorder="1" applyAlignment="1">
      <alignment horizontal="center" vertical="center"/>
      <protection/>
    </xf>
    <xf numFmtId="0" fontId="10" fillId="35" borderId="12" xfId="65" applyFont="1" applyFill="1" applyBorder="1" applyAlignment="1">
      <alignment horizontal="center" vertical="center"/>
      <protection/>
    </xf>
    <xf numFmtId="2" fontId="10" fillId="35" borderId="12" xfId="65" applyNumberFormat="1" applyFont="1" applyFill="1" applyBorder="1" applyAlignment="1">
      <alignment horizontal="center" vertical="center"/>
      <protection/>
    </xf>
    <xf numFmtId="9" fontId="10" fillId="35" borderId="12" xfId="65" applyNumberFormat="1" applyFont="1" applyFill="1" applyBorder="1" applyAlignment="1">
      <alignment horizontal="center" vertical="center"/>
      <protection/>
    </xf>
    <xf numFmtId="0" fontId="10" fillId="35" borderId="14" xfId="65" applyFont="1" applyFill="1" applyBorder="1" applyAlignment="1">
      <alignment horizontal="center" vertical="center"/>
      <protection/>
    </xf>
    <xf numFmtId="9" fontId="10" fillId="0" borderId="14" xfId="65" applyNumberFormat="1" applyFont="1" applyBorder="1" applyAlignment="1">
      <alignment horizontal="center" vertical="center"/>
      <protection/>
    </xf>
    <xf numFmtId="2" fontId="10" fillId="35" borderId="14" xfId="65" applyNumberFormat="1" applyFont="1" applyFill="1" applyBorder="1" applyAlignment="1">
      <alignment horizontal="center" vertical="center"/>
      <protection/>
    </xf>
    <xf numFmtId="0" fontId="10" fillId="35" borderId="28" xfId="65" applyFont="1" applyFill="1" applyBorder="1" applyAlignment="1">
      <alignment horizontal="center" vertical="center"/>
      <protection/>
    </xf>
    <xf numFmtId="2" fontId="10" fillId="0" borderId="12" xfId="65" applyNumberFormat="1" applyFont="1" applyBorder="1" applyAlignment="1">
      <alignment horizontal="center" vertical="center"/>
      <protection/>
    </xf>
    <xf numFmtId="2" fontId="10" fillId="35" borderId="12" xfId="65" applyNumberFormat="1" applyFont="1" applyFill="1" applyBorder="1" applyAlignment="1">
      <alignment horizontal="center" vertical="center" wrapText="1"/>
      <protection/>
    </xf>
    <xf numFmtId="190" fontId="10" fillId="0" borderId="14" xfId="65" applyNumberFormat="1" applyFont="1" applyBorder="1" applyAlignment="1">
      <alignment horizontal="center" vertical="center"/>
      <protection/>
    </xf>
    <xf numFmtId="2" fontId="10" fillId="0" borderId="14" xfId="65" applyNumberFormat="1" applyFont="1" applyBorder="1" applyAlignment="1">
      <alignment horizontal="center" vertical="center"/>
      <protection/>
    </xf>
    <xf numFmtId="0" fontId="10" fillId="35" borderId="19" xfId="65" applyFont="1" applyFill="1" applyBorder="1" applyAlignment="1">
      <alignment horizontal="center" vertical="center"/>
      <protection/>
    </xf>
    <xf numFmtId="190" fontId="10" fillId="0" borderId="11" xfId="65" applyNumberFormat="1" applyFont="1" applyBorder="1" applyAlignment="1">
      <alignment horizontal="center" vertical="center"/>
      <protection/>
    </xf>
    <xf numFmtId="190" fontId="10" fillId="0" borderId="11" xfId="65" applyNumberFormat="1" applyFont="1" applyBorder="1" applyAlignment="1">
      <alignment horizontal="center" vertical="center" wrapText="1"/>
      <protection/>
    </xf>
    <xf numFmtId="0" fontId="10" fillId="35" borderId="24" xfId="65" applyFont="1" applyFill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4" xfId="65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49" fontId="78" fillId="0" borderId="14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1" fontId="78" fillId="35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2" fontId="78" fillId="35" borderId="14" xfId="0" applyNumberFormat="1" applyFont="1" applyFill="1" applyBorder="1" applyAlignment="1">
      <alignment horizontal="center" vertical="center" wrapText="1"/>
    </xf>
    <xf numFmtId="14" fontId="78" fillId="0" borderId="14" xfId="0" applyNumberFormat="1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9" fontId="10" fillId="35" borderId="14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2" fontId="5" fillId="35" borderId="12" xfId="65" applyNumberFormat="1" applyFont="1" applyFill="1" applyBorder="1" applyAlignment="1">
      <alignment horizontal="center" vertical="center"/>
      <protection/>
    </xf>
    <xf numFmtId="2" fontId="5" fillId="0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90" fontId="7" fillId="33" borderId="14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4" xfId="65" applyFont="1" applyFill="1" applyBorder="1" applyAlignment="1">
      <alignment horizontal="center" vertical="center"/>
      <protection/>
    </xf>
    <xf numFmtId="191" fontId="7" fillId="37" borderId="14" xfId="65" applyNumberFormat="1" applyFont="1" applyFill="1" applyBorder="1" applyAlignment="1">
      <alignment horizontal="center" vertical="center"/>
      <protection/>
    </xf>
    <xf numFmtId="190" fontId="7" fillId="37" borderId="14" xfId="65" applyNumberFormat="1" applyFont="1" applyFill="1" applyBorder="1" applyAlignment="1">
      <alignment horizontal="center" vertical="center" wrapText="1"/>
      <protection/>
    </xf>
    <xf numFmtId="0" fontId="7" fillId="37" borderId="14" xfId="65" applyFont="1" applyFill="1" applyBorder="1" applyAlignment="1">
      <alignment horizontal="center" vertical="center" wrapText="1"/>
      <protection/>
    </xf>
    <xf numFmtId="2" fontId="7" fillId="37" borderId="14" xfId="65" applyNumberFormat="1" applyFont="1" applyFill="1" applyBorder="1" applyAlignment="1">
      <alignment horizontal="center" vertical="center"/>
      <protection/>
    </xf>
    <xf numFmtId="0" fontId="5" fillId="35" borderId="14" xfId="0" applyFont="1" applyFill="1" applyBorder="1" applyAlignment="1">
      <alignment/>
    </xf>
    <xf numFmtId="0" fontId="10" fillId="35" borderId="14" xfId="0" applyFont="1" applyFill="1" applyBorder="1" applyAlignment="1">
      <alignment horizontal="center" vertical="center"/>
    </xf>
    <xf numFmtId="190" fontId="7" fillId="36" borderId="14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35" borderId="30" xfId="65" applyFont="1" applyFill="1" applyBorder="1" applyAlignment="1">
      <alignment horizontal="center" vertical="center"/>
      <protection/>
    </xf>
    <xf numFmtId="2" fontId="10" fillId="0" borderId="11" xfId="65" applyNumberFormat="1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 wrapText="1"/>
      <protection/>
    </xf>
    <xf numFmtId="190" fontId="10" fillId="0" borderId="13" xfId="65" applyNumberFormat="1" applyFont="1" applyBorder="1" applyAlignment="1">
      <alignment horizontal="center" vertical="center" wrapText="1"/>
      <protection/>
    </xf>
    <xf numFmtId="2" fontId="10" fillId="35" borderId="13" xfId="65" applyNumberFormat="1" applyFont="1" applyFill="1" applyBorder="1" applyAlignment="1">
      <alignment horizontal="center" vertical="center" wrapText="1"/>
      <protection/>
    </xf>
    <xf numFmtId="191" fontId="10" fillId="0" borderId="13" xfId="65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7" fillId="0" borderId="0" xfId="65" applyFont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65" applyAlignment="1">
      <alignment horizontal="center" vertical="center"/>
      <protection/>
    </xf>
    <xf numFmtId="0" fontId="7" fillId="37" borderId="14" xfId="0" applyFont="1" applyFill="1" applyBorder="1" applyAlignment="1">
      <alignment horizontal="center" vertical="center" wrapText="1"/>
    </xf>
    <xf numFmtId="0" fontId="7" fillId="37" borderId="28" xfId="65" applyFont="1" applyFill="1" applyBorder="1" applyAlignment="1">
      <alignment horizontal="center" vertical="center" wrapText="1"/>
      <protection/>
    </xf>
    <xf numFmtId="0" fontId="7" fillId="37" borderId="31" xfId="65" applyFont="1" applyFill="1" applyBorder="1" applyAlignment="1">
      <alignment horizontal="center" vertical="center" wrapText="1"/>
      <protection/>
    </xf>
    <xf numFmtId="0" fontId="7" fillId="37" borderId="32" xfId="65" applyFont="1" applyFill="1" applyBorder="1" applyAlignment="1">
      <alignment horizontal="center" vertical="center" wrapText="1"/>
      <protection/>
    </xf>
    <xf numFmtId="0" fontId="7" fillId="37" borderId="14" xfId="65" applyFont="1" applyFill="1" applyBorder="1" applyAlignment="1">
      <alignment horizontal="center" vertical="center"/>
      <protection/>
    </xf>
    <xf numFmtId="191" fontId="7" fillId="37" borderId="14" xfId="65" applyNumberFormat="1" applyFont="1" applyFill="1" applyBorder="1" applyAlignment="1">
      <alignment horizontal="center" vertical="center"/>
      <protection/>
    </xf>
    <xf numFmtId="190" fontId="7" fillId="37" borderId="14" xfId="65" applyNumberFormat="1" applyFont="1" applyFill="1" applyBorder="1" applyAlignment="1">
      <alignment horizontal="center" vertical="center" wrapText="1"/>
      <protection/>
    </xf>
    <xf numFmtId="0" fontId="7" fillId="37" borderId="14" xfId="65" applyFont="1" applyFill="1" applyBorder="1" applyAlignment="1">
      <alignment horizontal="center" vertical="center" wrapText="1"/>
      <protection/>
    </xf>
    <xf numFmtId="2" fontId="7" fillId="37" borderId="14" xfId="65" applyNumberFormat="1" applyFont="1" applyFill="1" applyBorder="1" applyAlignment="1">
      <alignment horizontal="center" vertical="center"/>
      <protection/>
    </xf>
    <xf numFmtId="0" fontId="22" fillId="37" borderId="28" xfId="65" applyFont="1" applyFill="1" applyBorder="1" applyAlignment="1">
      <alignment horizontal="center" vertical="center" wrapText="1"/>
      <protection/>
    </xf>
    <xf numFmtId="0" fontId="5" fillId="35" borderId="28" xfId="65" applyFont="1" applyFill="1" applyBorder="1" applyAlignment="1">
      <alignment horizontal="center" vertical="center" wrapText="1"/>
      <protection/>
    </xf>
    <xf numFmtId="0" fontId="5" fillId="35" borderId="31" xfId="65" applyFont="1" applyFill="1" applyBorder="1" applyAlignment="1">
      <alignment horizontal="center" vertical="center" wrapText="1"/>
      <protection/>
    </xf>
    <xf numFmtId="0" fontId="5" fillId="35" borderId="32" xfId="65" applyFont="1" applyFill="1" applyBorder="1" applyAlignment="1">
      <alignment horizontal="center" vertical="center" wrapText="1"/>
      <protection/>
    </xf>
    <xf numFmtId="0" fontId="5" fillId="35" borderId="14" xfId="65" applyFont="1" applyFill="1" applyBorder="1" applyAlignment="1">
      <alignment horizontal="center" vertical="center"/>
      <protection/>
    </xf>
    <xf numFmtId="191" fontId="5" fillId="35" borderId="14" xfId="65" applyNumberFormat="1" applyFont="1" applyFill="1" applyBorder="1" applyAlignment="1">
      <alignment horizontal="center" vertical="center"/>
      <protection/>
    </xf>
    <xf numFmtId="2" fontId="5" fillId="35" borderId="14" xfId="65" applyNumberFormat="1" applyFont="1" applyFill="1" applyBorder="1" applyAlignment="1">
      <alignment horizontal="center" vertical="center"/>
      <protection/>
    </xf>
    <xf numFmtId="2" fontId="7" fillId="37" borderId="14" xfId="65" applyNumberFormat="1" applyFont="1" applyFill="1" applyBorder="1" applyAlignment="1">
      <alignment horizontal="center" vertical="center" wrapText="1"/>
      <protection/>
    </xf>
    <xf numFmtId="0" fontId="10" fillId="0" borderId="12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5" fillId="36" borderId="14" xfId="0" applyFont="1" applyFill="1" applyBorder="1" applyAlignment="1">
      <alignment horizontal="center" vertical="center"/>
    </xf>
    <xf numFmtId="190" fontId="17" fillId="36" borderId="14" xfId="0" applyNumberFormat="1" applyFont="1" applyFill="1" applyBorder="1" applyAlignment="1">
      <alignment horizontal="center" vertical="center"/>
    </xf>
    <xf numFmtId="1" fontId="7" fillId="36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textRotation="90" wrapText="1"/>
    </xf>
    <xf numFmtId="1" fontId="22" fillId="0" borderId="28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4" fontId="6" fillId="38" borderId="14" xfId="0" applyNumberFormat="1" applyFont="1" applyFill="1" applyBorder="1" applyAlignment="1">
      <alignment horizontal="center" vertical="center" wrapText="1"/>
    </xf>
    <xf numFmtId="2" fontId="10" fillId="38" borderId="28" xfId="0" applyNumberFormat="1" applyFont="1" applyFill="1" applyBorder="1" applyAlignment="1">
      <alignment horizontal="center" vertical="center" wrapText="1"/>
    </xf>
    <xf numFmtId="2" fontId="10" fillId="38" borderId="14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2" fontId="10" fillId="35" borderId="0" xfId="0" applyNumberFormat="1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5" fillId="33" borderId="14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0" fontId="7" fillId="33" borderId="14" xfId="65" applyFont="1" applyFill="1" applyBorder="1" applyAlignment="1">
      <alignment horizontal="center" vertical="center"/>
      <protection/>
    </xf>
    <xf numFmtId="2" fontId="7" fillId="33" borderId="14" xfId="65" applyNumberFormat="1" applyFont="1" applyFill="1" applyBorder="1" applyAlignment="1">
      <alignment horizontal="center" vertical="center"/>
      <protection/>
    </xf>
    <xf numFmtId="0" fontId="17" fillId="33" borderId="1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9" fontId="7" fillId="33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wrapText="1"/>
    </xf>
    <xf numFmtId="190" fontId="23" fillId="0" borderId="0" xfId="0" applyNumberFormat="1" applyFont="1" applyFill="1" applyAlignment="1">
      <alignment horizontal="center" vertical="center" wrapText="1"/>
    </xf>
    <xf numFmtId="190" fontId="30" fillId="0" borderId="0" xfId="0" applyNumberFormat="1" applyFont="1" applyFill="1" applyAlignment="1">
      <alignment horizontal="center" vertical="center" wrapText="1"/>
    </xf>
    <xf numFmtId="190" fontId="1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" fontId="7" fillId="0" borderId="0" xfId="65" applyNumberFormat="1" applyFont="1" applyAlignment="1">
      <alignment horizontal="center" vertical="center"/>
      <protection/>
    </xf>
    <xf numFmtId="1" fontId="1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26" borderId="0" xfId="39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65" applyFont="1" applyBorder="1" applyAlignment="1">
      <alignment horizontal="left"/>
      <protection/>
    </xf>
    <xf numFmtId="0" fontId="8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14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2" fontId="8" fillId="0" borderId="0" xfId="0" applyNumberFormat="1" applyFont="1" applyAlignment="1">
      <alignment horizontal="center" vertical="center" wrapText="1"/>
    </xf>
    <xf numFmtId="0" fontId="22" fillId="37" borderId="28" xfId="65" applyFont="1" applyFill="1" applyBorder="1" applyAlignment="1">
      <alignment horizontal="center" vertical="center" wrapText="1"/>
      <protection/>
    </xf>
    <xf numFmtId="0" fontId="22" fillId="37" borderId="31" xfId="65" applyFont="1" applyFill="1" applyBorder="1" applyAlignment="1">
      <alignment horizontal="center" vertical="center" wrapText="1"/>
      <protection/>
    </xf>
    <xf numFmtId="0" fontId="22" fillId="37" borderId="32" xfId="65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6" fillId="0" borderId="0" xfId="63" applyFont="1">
      <alignment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 textRotation="90" wrapText="1"/>
    </xf>
    <xf numFmtId="0" fontId="75" fillId="35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textRotation="90" wrapText="1"/>
    </xf>
    <xf numFmtId="2" fontId="8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textRotation="90" wrapText="1"/>
    </xf>
    <xf numFmtId="2" fontId="7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0">
      <selection activeCell="A9" sqref="A9:I9"/>
    </sheetView>
  </sheetViews>
  <sheetFormatPr defaultColWidth="9.140625" defaultRowHeight="12.75"/>
  <cols>
    <col min="1" max="1" width="8.28125" style="80" customWidth="1"/>
    <col min="2" max="16384" width="9.140625" style="80" customWidth="1"/>
  </cols>
  <sheetData>
    <row r="1" spans="1:9" ht="38.25" customHeight="1">
      <c r="A1" s="448" t="s">
        <v>74</v>
      </c>
      <c r="B1" s="448"/>
      <c r="C1" s="448"/>
      <c r="D1" s="448"/>
      <c r="E1" s="448"/>
      <c r="F1" s="448"/>
      <c r="G1" s="448"/>
      <c r="H1" s="448"/>
      <c r="I1" s="448"/>
    </row>
    <row r="2" spans="1:9" ht="38.25" customHeight="1">
      <c r="A2" s="448" t="s">
        <v>75</v>
      </c>
      <c r="B2" s="448"/>
      <c r="C2" s="448"/>
      <c r="D2" s="448"/>
      <c r="E2" s="448"/>
      <c r="F2" s="448"/>
      <c r="G2" s="448"/>
      <c r="H2" s="448"/>
      <c r="I2" s="448"/>
    </row>
    <row r="3" ht="57" customHeight="1"/>
    <row r="4" spans="1:10" ht="42" customHeight="1">
      <c r="A4" s="451" t="s">
        <v>375</v>
      </c>
      <c r="B4" s="451"/>
      <c r="C4" s="451"/>
      <c r="D4" s="451"/>
      <c r="E4" s="451"/>
      <c r="F4" s="451"/>
      <c r="G4" s="451"/>
      <c r="H4" s="451"/>
      <c r="I4" s="451"/>
      <c r="J4" s="451"/>
    </row>
    <row r="5" spans="1:9" ht="42" customHeight="1">
      <c r="A5" s="446" t="s">
        <v>76</v>
      </c>
      <c r="B5" s="447"/>
      <c r="C5" s="447"/>
      <c r="D5" s="447"/>
      <c r="E5" s="447"/>
      <c r="F5" s="447"/>
      <c r="G5" s="447"/>
      <c r="H5" s="447"/>
      <c r="I5" s="447"/>
    </row>
    <row r="6" spans="1:9" ht="62.25" customHeight="1">
      <c r="A6" s="449" t="s">
        <v>383</v>
      </c>
      <c r="B6" s="450"/>
      <c r="C6" s="450"/>
      <c r="D6" s="450"/>
      <c r="E6" s="450"/>
      <c r="F6" s="450"/>
      <c r="G6" s="450"/>
      <c r="H6" s="450"/>
      <c r="I6" s="450"/>
    </row>
    <row r="7" spans="1:22" ht="117.75" customHeight="1">
      <c r="A7" s="81"/>
      <c r="B7" s="449" t="s">
        <v>247</v>
      </c>
      <c r="C7" s="449"/>
      <c r="D7" s="449"/>
      <c r="E7" s="449"/>
      <c r="F7" s="449"/>
      <c r="G7" s="449"/>
      <c r="H7" s="82"/>
      <c r="I7" s="82"/>
      <c r="V7" s="117"/>
    </row>
    <row r="9" spans="1:9" ht="90.75" customHeight="1">
      <c r="A9" s="446" t="s">
        <v>384</v>
      </c>
      <c r="B9" s="447"/>
      <c r="C9" s="447"/>
      <c r="D9" s="447"/>
      <c r="E9" s="447"/>
      <c r="F9" s="447"/>
      <c r="G9" s="447"/>
      <c r="H9" s="447"/>
      <c r="I9" s="447"/>
    </row>
  </sheetData>
  <sheetProtection/>
  <mergeCells count="7">
    <mergeCell ref="A9:I9"/>
    <mergeCell ref="A1:I1"/>
    <mergeCell ref="A2:I2"/>
    <mergeCell ref="A5:I5"/>
    <mergeCell ref="A6:I6"/>
    <mergeCell ref="B7:G7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5">
      <selection activeCell="F17" sqref="F17"/>
    </sheetView>
  </sheetViews>
  <sheetFormatPr defaultColWidth="9.140625" defaultRowHeight="12.75"/>
  <cols>
    <col min="1" max="1" width="5.7109375" style="4" customWidth="1"/>
    <col min="2" max="2" width="9.140625" style="5" customWidth="1"/>
    <col min="3" max="3" width="9.140625" style="4" customWidth="1"/>
    <col min="4" max="6" width="9.140625" style="5" customWidth="1"/>
    <col min="7" max="7" width="13.00390625" style="5" bestFit="1" customWidth="1"/>
    <col min="8" max="8" width="9.140625" style="5" customWidth="1"/>
    <col min="9" max="9" width="9.140625" style="6" customWidth="1"/>
    <col min="10" max="16384" width="9.140625" style="4" customWidth="1"/>
  </cols>
  <sheetData>
    <row r="1" spans="4:8" ht="32.25" customHeight="1">
      <c r="D1" s="454" t="s">
        <v>381</v>
      </c>
      <c r="E1" s="454"/>
      <c r="F1" s="454"/>
      <c r="G1" s="454"/>
      <c r="H1" s="454"/>
    </row>
    <row r="2" spans="4:11" ht="32.25" customHeight="1">
      <c r="D2" s="454"/>
      <c r="E2" s="454"/>
      <c r="F2" s="454"/>
      <c r="G2" s="454"/>
      <c r="H2" s="454"/>
      <c r="I2" s="459"/>
      <c r="J2" s="459"/>
      <c r="K2" s="459"/>
    </row>
    <row r="7" spans="2:10" ht="39" customHeight="1">
      <c r="B7" s="461" t="s">
        <v>5</v>
      </c>
      <c r="C7" s="461"/>
      <c r="D7" s="462" t="s">
        <v>256</v>
      </c>
      <c r="E7" s="462"/>
      <c r="F7" s="462"/>
      <c r="G7" s="462"/>
      <c r="H7" s="462"/>
      <c r="I7" s="462"/>
      <c r="J7" s="462"/>
    </row>
    <row r="8" ht="9.75" customHeight="1"/>
    <row r="11" spans="1:10" ht="24.75" customHeight="1">
      <c r="A11" s="460" t="s">
        <v>6</v>
      </c>
      <c r="B11" s="460"/>
      <c r="C11" s="460"/>
      <c r="D11" s="460"/>
      <c r="E11" s="460"/>
      <c r="F11" s="460"/>
      <c r="G11" s="460"/>
      <c r="H11" s="460"/>
      <c r="I11" s="460"/>
      <c r="J11" s="460"/>
    </row>
    <row r="13" spans="1:10" ht="52.5" customHeight="1">
      <c r="A13" s="451" t="s">
        <v>375</v>
      </c>
      <c r="B13" s="451"/>
      <c r="C13" s="451"/>
      <c r="D13" s="451"/>
      <c r="E13" s="451"/>
      <c r="F13" s="451"/>
      <c r="G13" s="451"/>
      <c r="H13" s="451"/>
      <c r="I13" s="451"/>
      <c r="J13" s="451"/>
    </row>
    <row r="14" spans="1:10" ht="18">
      <c r="A14" s="452"/>
      <c r="B14" s="452"/>
      <c r="C14" s="452"/>
      <c r="D14" s="452"/>
      <c r="E14" s="452"/>
      <c r="F14" s="452"/>
      <c r="G14" s="452"/>
      <c r="H14" s="452"/>
      <c r="I14" s="452"/>
      <c r="J14" s="452"/>
    </row>
    <row r="18" spans="13:15" ht="36.75" customHeight="1">
      <c r="M18" s="9"/>
      <c r="N18" s="9"/>
      <c r="O18" s="9"/>
    </row>
    <row r="19" spans="2:10" ht="18">
      <c r="B19" s="453" t="s">
        <v>7</v>
      </c>
      <c r="C19" s="453"/>
      <c r="D19" s="453"/>
      <c r="E19" s="453"/>
      <c r="F19" s="453"/>
      <c r="G19" s="438">
        <f>'kr (2)'!H27</f>
        <v>0</v>
      </c>
      <c r="H19" s="453" t="s">
        <v>8</v>
      </c>
      <c r="I19" s="453"/>
      <c r="J19" s="453"/>
    </row>
    <row r="24" ht="24" customHeight="1"/>
    <row r="25" spans="2:10" ht="24" customHeight="1">
      <c r="B25" s="454" t="s">
        <v>381</v>
      </c>
      <c r="C25" s="454"/>
      <c r="D25" s="454"/>
      <c r="E25" s="454"/>
      <c r="F25" s="454"/>
      <c r="G25" s="457"/>
      <c r="H25" s="457"/>
      <c r="I25" s="457"/>
      <c r="J25" s="457"/>
    </row>
    <row r="26" spans="2:10" ht="18">
      <c r="B26" s="455"/>
      <c r="C26" s="455"/>
      <c r="D26" s="455"/>
      <c r="E26" s="455"/>
      <c r="F26" s="455"/>
      <c r="G26" s="457"/>
      <c r="H26" s="457"/>
      <c r="I26" s="457"/>
      <c r="J26" s="457"/>
    </row>
    <row r="27" spans="2:9" ht="15">
      <c r="B27" s="10"/>
      <c r="C27" s="11"/>
      <c r="D27" s="10"/>
      <c r="E27" s="10"/>
      <c r="F27" s="10"/>
      <c r="G27" s="10"/>
      <c r="H27" s="10"/>
      <c r="I27" s="12"/>
    </row>
    <row r="28" spans="2:9" ht="15">
      <c r="B28" s="10"/>
      <c r="C28" s="11"/>
      <c r="D28" s="10"/>
      <c r="E28" s="10"/>
      <c r="F28" s="10"/>
      <c r="G28" s="10"/>
      <c r="H28" s="10"/>
      <c r="I28" s="12"/>
    </row>
    <row r="29" spans="2:9" ht="15">
      <c r="B29" s="10"/>
      <c r="C29" s="11"/>
      <c r="D29" s="10"/>
      <c r="E29" s="10"/>
      <c r="F29" s="10"/>
      <c r="G29" s="10"/>
      <c r="H29" s="10"/>
      <c r="I29" s="12"/>
    </row>
    <row r="30" spans="2:9" ht="15">
      <c r="B30" s="10"/>
      <c r="C30" s="458" t="s">
        <v>175</v>
      </c>
      <c r="D30" s="458"/>
      <c r="E30" s="458"/>
      <c r="F30" s="10"/>
      <c r="G30" s="456" t="s">
        <v>379</v>
      </c>
      <c r="H30" s="456"/>
      <c r="I30" s="456"/>
    </row>
    <row r="34" ht="10.5" customHeight="1"/>
    <row r="35" ht="15" hidden="1"/>
    <row r="36" ht="15" hidden="1"/>
    <row r="37" ht="13.5" customHeight="1"/>
    <row r="39" ht="4.5" customHeight="1"/>
    <row r="41" ht="9.75" customHeight="1"/>
    <row r="42" ht="23.25" customHeight="1"/>
    <row r="43" spans="5:7" ht="18.75" customHeight="1">
      <c r="E43" s="452" t="s">
        <v>382</v>
      </c>
      <c r="F43" s="452"/>
      <c r="G43" s="452"/>
    </row>
    <row r="44" spans="5:7" ht="18">
      <c r="E44" s="452">
        <v>2019</v>
      </c>
      <c r="F44" s="452"/>
      <c r="G44" s="452"/>
    </row>
  </sheetData>
  <sheetProtection/>
  <mergeCells count="17">
    <mergeCell ref="A14:J14"/>
    <mergeCell ref="D1:H1"/>
    <mergeCell ref="D2:H2"/>
    <mergeCell ref="I2:K2"/>
    <mergeCell ref="A11:J11"/>
    <mergeCell ref="B7:C7"/>
    <mergeCell ref="D7:J7"/>
    <mergeCell ref="A13:J13"/>
    <mergeCell ref="E43:G43"/>
    <mergeCell ref="E44:G44"/>
    <mergeCell ref="B19:F19"/>
    <mergeCell ref="H19:J19"/>
    <mergeCell ref="B25:F25"/>
    <mergeCell ref="B26:F26"/>
    <mergeCell ref="G30:I30"/>
    <mergeCell ref="G25:J26"/>
    <mergeCell ref="C30:E30"/>
  </mergeCells>
  <printOptions/>
  <pageMargins left="0.4" right="0.43" top="0.53" bottom="0.4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2">
      <selection activeCell="L32" sqref="L32"/>
    </sheetView>
  </sheetViews>
  <sheetFormatPr defaultColWidth="9.140625" defaultRowHeight="12.75"/>
  <cols>
    <col min="1" max="1" width="5.28125" style="8" customWidth="1"/>
    <col min="2" max="2" width="8.00390625" style="8" customWidth="1"/>
    <col min="3" max="3" width="33.8515625" style="8" customWidth="1"/>
    <col min="4" max="4" width="10.00390625" style="8" customWidth="1"/>
    <col min="5" max="5" width="12.140625" style="8" customWidth="1"/>
    <col min="6" max="6" width="8.140625" style="8" customWidth="1"/>
    <col min="7" max="7" width="7.8515625" style="8" customWidth="1"/>
    <col min="8" max="8" width="14.140625" style="8" customWidth="1"/>
    <col min="9" max="10" width="9.140625" style="8" hidden="1" customWidth="1"/>
    <col min="11" max="16384" width="9.140625" style="8" customWidth="1"/>
  </cols>
  <sheetData>
    <row r="1" spans="7:8" ht="18">
      <c r="G1" s="473"/>
      <c r="H1" s="473"/>
    </row>
    <row r="2" spans="1:8" ht="18">
      <c r="A2" s="474" t="s">
        <v>257</v>
      </c>
      <c r="B2" s="474"/>
      <c r="C2" s="474"/>
      <c r="D2" s="474"/>
      <c r="E2" s="474"/>
      <c r="F2" s="474"/>
      <c r="G2" s="474"/>
      <c r="H2" s="474"/>
    </row>
    <row r="3" spans="4:8" ht="18">
      <c r="D3" s="4"/>
      <c r="E3" s="4"/>
      <c r="F3" s="4"/>
      <c r="G3" s="4"/>
      <c r="H3" s="4"/>
    </row>
    <row r="4" spans="1:8" ht="23.25" customHeight="1">
      <c r="A4" s="463" t="s">
        <v>389</v>
      </c>
      <c r="B4" s="463"/>
      <c r="C4" s="463"/>
      <c r="D4" s="463"/>
      <c r="E4" s="463"/>
      <c r="F4" s="463"/>
      <c r="G4" s="463"/>
      <c r="H4" s="463"/>
    </row>
    <row r="5" spans="1:8" ht="31.5" customHeight="1">
      <c r="A5" s="452" t="s">
        <v>10</v>
      </c>
      <c r="B5" s="452"/>
      <c r="C5" s="452"/>
      <c r="D5" s="452"/>
      <c r="E5" s="452"/>
      <c r="F5" s="445">
        <f>H29</f>
        <v>0</v>
      </c>
      <c r="G5" s="14" t="s">
        <v>12</v>
      </c>
      <c r="H5" s="14" t="s">
        <v>13</v>
      </c>
    </row>
    <row r="6" spans="1:8" ht="31.5" customHeight="1">
      <c r="A6" s="452" t="s">
        <v>11</v>
      </c>
      <c r="B6" s="452"/>
      <c r="C6" s="452"/>
      <c r="D6" s="452"/>
      <c r="E6" s="452"/>
      <c r="F6" s="15" t="s">
        <v>0</v>
      </c>
      <c r="G6" s="14" t="s">
        <v>12</v>
      </c>
      <c r="H6" s="14" t="s">
        <v>13</v>
      </c>
    </row>
    <row r="7" spans="1:8" ht="22.5" customHeight="1">
      <c r="A7" s="475" t="s">
        <v>1</v>
      </c>
      <c r="B7" s="452"/>
      <c r="C7" s="452"/>
      <c r="D7" s="452"/>
      <c r="E7" s="452"/>
      <c r="F7" s="452"/>
      <c r="G7" s="452"/>
      <c r="H7" s="452"/>
    </row>
    <row r="8" spans="1:8" ht="22.5" customHeight="1">
      <c r="A8" s="463" t="s">
        <v>390</v>
      </c>
      <c r="B8" s="463"/>
      <c r="C8" s="463"/>
      <c r="D8" s="7"/>
      <c r="E8" s="7"/>
      <c r="F8" s="7"/>
      <c r="G8" s="7"/>
      <c r="H8" s="7"/>
    </row>
    <row r="9" spans="1:10" ht="67.5" customHeight="1">
      <c r="A9" s="451" t="s">
        <v>374</v>
      </c>
      <c r="B9" s="451"/>
      <c r="C9" s="451"/>
      <c r="D9" s="451"/>
      <c r="E9" s="451"/>
      <c r="F9" s="451"/>
      <c r="G9" s="451"/>
      <c r="H9" s="451"/>
      <c r="I9" s="451"/>
      <c r="J9" s="451"/>
    </row>
    <row r="10" spans="1:8" ht="20.25" customHeight="1">
      <c r="A10" s="464" t="s">
        <v>391</v>
      </c>
      <c r="B10" s="464"/>
      <c r="C10" s="464"/>
      <c r="D10" s="16"/>
      <c r="E10" s="16"/>
      <c r="F10" s="16"/>
      <c r="G10" s="16"/>
      <c r="H10" s="16"/>
    </row>
    <row r="11" spans="1:8" ht="20.25" customHeight="1">
      <c r="A11" s="17"/>
      <c r="B11" s="17"/>
      <c r="C11" s="17"/>
      <c r="D11" s="18"/>
      <c r="E11" s="18"/>
      <c r="F11" s="465" t="s">
        <v>14</v>
      </c>
      <c r="G11" s="465"/>
      <c r="H11" s="465"/>
    </row>
    <row r="12" spans="1:8" ht="37.5" customHeight="1">
      <c r="A12" s="19" t="s">
        <v>15</v>
      </c>
      <c r="B12" s="466" t="s">
        <v>16</v>
      </c>
      <c r="C12" s="468" t="s">
        <v>17</v>
      </c>
      <c r="D12" s="470" t="s">
        <v>18</v>
      </c>
      <c r="E12" s="471"/>
      <c r="F12" s="471"/>
      <c r="G12" s="472"/>
      <c r="H12" s="466" t="s">
        <v>19</v>
      </c>
    </row>
    <row r="13" spans="1:8" ht="105.75" customHeight="1">
      <c r="A13" s="20"/>
      <c r="B13" s="467"/>
      <c r="C13" s="469"/>
      <c r="D13" s="21" t="s">
        <v>20</v>
      </c>
      <c r="E13" s="21" t="s">
        <v>21</v>
      </c>
      <c r="F13" s="21" t="s">
        <v>22</v>
      </c>
      <c r="G13" s="21" t="s">
        <v>23</v>
      </c>
      <c r="H13" s="467"/>
    </row>
    <row r="14" spans="1:8" ht="15" customHeight="1">
      <c r="A14" s="20">
        <v>1</v>
      </c>
      <c r="B14" s="20">
        <v>2</v>
      </c>
      <c r="C14" s="20">
        <v>3</v>
      </c>
      <c r="D14" s="22">
        <v>4</v>
      </c>
      <c r="E14" s="22">
        <v>5</v>
      </c>
      <c r="F14" s="22">
        <v>6</v>
      </c>
      <c r="G14" s="22">
        <v>7</v>
      </c>
      <c r="H14" s="20">
        <v>8</v>
      </c>
    </row>
    <row r="15" spans="1:8" ht="15.75" customHeight="1" thickBot="1">
      <c r="A15" s="30"/>
      <c r="B15" s="30"/>
      <c r="C15" s="31" t="s">
        <v>376</v>
      </c>
      <c r="D15" s="32"/>
      <c r="E15" s="33"/>
      <c r="F15" s="33"/>
      <c r="G15" s="33"/>
      <c r="H15" s="33"/>
    </row>
    <row r="16" spans="1:8" ht="24" customHeight="1" thickBot="1">
      <c r="A16" s="34">
        <v>2</v>
      </c>
      <c r="B16" s="35"/>
      <c r="C16" s="36" t="s">
        <v>30</v>
      </c>
      <c r="D16" s="37" t="s">
        <v>0</v>
      </c>
      <c r="E16" s="37" t="s">
        <v>0</v>
      </c>
      <c r="F16" s="37" t="s">
        <v>0</v>
      </c>
      <c r="G16" s="37" t="s">
        <v>0</v>
      </c>
      <c r="H16" s="38" t="s">
        <v>0</v>
      </c>
    </row>
    <row r="17" spans="1:8" ht="31.5" customHeight="1" thickBot="1">
      <c r="A17" s="39">
        <f>A16+0.1</f>
        <v>2.1</v>
      </c>
      <c r="B17" s="40" t="s">
        <v>72</v>
      </c>
      <c r="C17" s="40" t="s">
        <v>286</v>
      </c>
      <c r="D17" s="41"/>
      <c r="E17" s="41"/>
      <c r="F17" s="41"/>
      <c r="G17" s="41"/>
      <c r="H17" s="42"/>
    </row>
    <row r="18" spans="1:8" ht="31.5" customHeight="1" thickBot="1">
      <c r="A18" s="39"/>
      <c r="B18" s="40" t="s">
        <v>153</v>
      </c>
      <c r="C18" s="40" t="s">
        <v>355</v>
      </c>
      <c r="D18" s="41"/>
      <c r="E18" s="41" t="e">
        <f>#REF!</f>
        <v>#REF!</v>
      </c>
      <c r="F18" s="41"/>
      <c r="G18" s="41"/>
      <c r="H18" s="42"/>
    </row>
    <row r="19" spans="1:9" ht="15.75" customHeight="1" thickBot="1">
      <c r="A19" s="25"/>
      <c r="B19" s="26"/>
      <c r="C19" s="27" t="s">
        <v>25</v>
      </c>
      <c r="D19" s="28"/>
      <c r="E19" s="28">
        <f>E17</f>
        <v>0</v>
      </c>
      <c r="F19" s="28"/>
      <c r="G19" s="28"/>
      <c r="H19" s="43">
        <f>'1-1'!H150+'1.2'!H56+'1-3'!H51</f>
        <v>0</v>
      </c>
      <c r="I19" s="44"/>
    </row>
    <row r="20" spans="1:8" ht="17.25" customHeight="1" thickBot="1">
      <c r="A20" s="30"/>
      <c r="B20" s="30"/>
      <c r="C20" s="31" t="s">
        <v>377</v>
      </c>
      <c r="D20" s="45"/>
      <c r="E20" s="45"/>
      <c r="F20" s="45"/>
      <c r="G20" s="45"/>
      <c r="H20" s="45"/>
    </row>
    <row r="21" spans="1:8" ht="52.5" customHeight="1" thickBot="1">
      <c r="A21" s="34">
        <v>4</v>
      </c>
      <c r="B21" s="36"/>
      <c r="C21" s="35" t="s">
        <v>29</v>
      </c>
      <c r="D21" s="46"/>
      <c r="E21" s="47"/>
      <c r="F21" s="47"/>
      <c r="G21" s="47"/>
      <c r="H21" s="48"/>
    </row>
    <row r="22" spans="1:9" ht="21" customHeight="1" thickBot="1">
      <c r="A22" s="25"/>
      <c r="B22" s="26"/>
      <c r="C22" s="27" t="s">
        <v>26</v>
      </c>
      <c r="D22" s="28"/>
      <c r="E22" s="28"/>
      <c r="F22" s="28"/>
      <c r="G22" s="28"/>
      <c r="H22" s="29">
        <f>'2-1'!J52+'2-2'!H79</f>
        <v>0</v>
      </c>
      <c r="I22" s="44"/>
    </row>
    <row r="23" spans="1:9" ht="18" customHeight="1" thickBot="1">
      <c r="A23" s="50"/>
      <c r="B23" s="56"/>
      <c r="C23" s="56" t="s">
        <v>378</v>
      </c>
      <c r="D23" s="57">
        <v>0</v>
      </c>
      <c r="E23" s="57">
        <v>0</v>
      </c>
      <c r="F23" s="57"/>
      <c r="G23" s="57" t="s">
        <v>170</v>
      </c>
      <c r="H23" s="58">
        <f>H19+H22</f>
        <v>0</v>
      </c>
      <c r="I23" s="111"/>
    </row>
    <row r="24" spans="1:9" ht="30.75" customHeight="1" thickBot="1">
      <c r="A24" s="25">
        <v>10</v>
      </c>
      <c r="B24" s="26"/>
      <c r="C24" s="27" t="s">
        <v>154</v>
      </c>
      <c r="D24" s="51"/>
      <c r="E24" s="51"/>
      <c r="F24" s="51"/>
      <c r="G24" s="51" t="s">
        <v>170</v>
      </c>
      <c r="H24" s="43">
        <f>H23*0.03</f>
        <v>0</v>
      </c>
      <c r="I24" s="110"/>
    </row>
    <row r="25" spans="1:9" ht="19.5" customHeight="1">
      <c r="A25" s="20"/>
      <c r="B25" s="20"/>
      <c r="C25" s="20" t="s">
        <v>27</v>
      </c>
      <c r="D25" s="59"/>
      <c r="E25" s="59"/>
      <c r="F25" s="59"/>
      <c r="G25" s="59" t="s">
        <v>170</v>
      </c>
      <c r="H25" s="59">
        <f>H23+H24</f>
        <v>0</v>
      </c>
      <c r="I25" s="112"/>
    </row>
    <row r="26" spans="1:9" ht="19.5" customHeight="1" thickBot="1">
      <c r="A26" s="19">
        <v>11</v>
      </c>
      <c r="B26" s="19"/>
      <c r="C26" s="23" t="s">
        <v>28</v>
      </c>
      <c r="D26" s="60">
        <f>D25*0.18</f>
        <v>0</v>
      </c>
      <c r="E26" s="60">
        <f>E25*0.18</f>
        <v>0</v>
      </c>
      <c r="F26" s="60"/>
      <c r="G26" s="60" t="s">
        <v>170</v>
      </c>
      <c r="H26" s="60">
        <f>H25*0.18</f>
        <v>0</v>
      </c>
      <c r="I26" s="110"/>
    </row>
    <row r="27" spans="1:9" ht="19.5" customHeight="1" thickBot="1">
      <c r="A27" s="122"/>
      <c r="B27" s="123"/>
      <c r="C27" s="124" t="s">
        <v>27</v>
      </c>
      <c r="D27" s="125">
        <f>D25+D26</f>
        <v>0</v>
      </c>
      <c r="E27" s="125">
        <f>E25+E26</f>
        <v>0</v>
      </c>
      <c r="F27" s="125"/>
      <c r="G27" s="125" t="s">
        <v>170</v>
      </c>
      <c r="H27" s="126">
        <f>H25+H26</f>
        <v>0</v>
      </c>
      <c r="I27" s="111"/>
    </row>
    <row r="28" spans="1:9" ht="19.5" customHeight="1">
      <c r="A28" s="22"/>
      <c r="B28" s="22"/>
      <c r="C28" s="49" t="s">
        <v>171</v>
      </c>
      <c r="D28" s="121" t="s">
        <v>170</v>
      </c>
      <c r="E28" s="24"/>
      <c r="F28" s="52"/>
      <c r="G28" s="52" t="s">
        <v>170</v>
      </c>
      <c r="H28" s="53"/>
      <c r="I28" s="110"/>
    </row>
    <row r="29" spans="1:8" ht="19.5" customHeight="1">
      <c r="A29" s="22"/>
      <c r="B29" s="22"/>
      <c r="C29" s="76" t="s">
        <v>27</v>
      </c>
      <c r="D29" s="127"/>
      <c r="E29" s="127"/>
      <c r="F29" s="54"/>
      <c r="G29" s="127"/>
      <c r="H29" s="127">
        <f>H27+H28</f>
        <v>0</v>
      </c>
    </row>
    <row r="30" spans="2:9" s="4" customFormat="1" ht="24" customHeight="1">
      <c r="B30" s="455"/>
      <c r="C30" s="455"/>
      <c r="D30" s="457"/>
      <c r="E30" s="457"/>
      <c r="F30" s="457"/>
      <c r="G30" s="457"/>
      <c r="H30" s="457"/>
      <c r="I30" s="457"/>
    </row>
    <row r="31" spans="2:9" s="4" customFormat="1" ht="24" customHeight="1">
      <c r="B31" s="455"/>
      <c r="C31" s="455"/>
      <c r="D31" s="457"/>
      <c r="E31" s="457"/>
      <c r="F31" s="457"/>
      <c r="G31" s="457"/>
      <c r="H31" s="457"/>
      <c r="I31" s="457"/>
    </row>
    <row r="32" spans="1:8" ht="19.5" customHeight="1">
      <c r="A32" s="4"/>
      <c r="B32" s="4"/>
      <c r="H32" s="4"/>
    </row>
    <row r="33" spans="1:8" ht="19.5" customHeight="1">
      <c r="A33" s="4"/>
      <c r="B33" s="4"/>
      <c r="C33" s="456" t="s">
        <v>9</v>
      </c>
      <c r="D33" s="456"/>
      <c r="E33" s="456" t="s">
        <v>379</v>
      </c>
      <c r="F33" s="456"/>
      <c r="G33" s="456"/>
      <c r="H33" s="456"/>
    </row>
    <row r="34" spans="3:8" ht="19.5" customHeight="1">
      <c r="C34" s="5"/>
      <c r="D34" s="5"/>
      <c r="E34" s="5"/>
      <c r="F34" s="5"/>
      <c r="G34" s="5"/>
      <c r="H34" s="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19">
    <mergeCell ref="D12:G12"/>
    <mergeCell ref="H12:H13"/>
    <mergeCell ref="G1:H1"/>
    <mergeCell ref="A2:H2"/>
    <mergeCell ref="A4:H4"/>
    <mergeCell ref="A5:E5"/>
    <mergeCell ref="A6:E6"/>
    <mergeCell ref="A7:H7"/>
    <mergeCell ref="A9:J9"/>
    <mergeCell ref="B30:C30"/>
    <mergeCell ref="D30:I31"/>
    <mergeCell ref="B31:C31"/>
    <mergeCell ref="C33:D33"/>
    <mergeCell ref="E33:H33"/>
    <mergeCell ref="A8:C8"/>
    <mergeCell ref="A10:C10"/>
    <mergeCell ref="F11:H11"/>
    <mergeCell ref="B12:B13"/>
    <mergeCell ref="C12:C13"/>
  </mergeCells>
  <printOptions/>
  <pageMargins left="0.46" right="0.28" top="0.42" bottom="0.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9"/>
  <sheetViews>
    <sheetView zoomScaleSheetLayoutView="100" workbookViewId="0" topLeftCell="A5">
      <selection activeCell="G11" sqref="G11:H150"/>
    </sheetView>
  </sheetViews>
  <sheetFormatPr defaultColWidth="9.140625" defaultRowHeight="12.75"/>
  <cols>
    <col min="1" max="1" width="4.28125" style="3" customWidth="1"/>
    <col min="2" max="2" width="7.7109375" style="3" customWidth="1"/>
    <col min="3" max="3" width="75.57421875" style="3" customWidth="1"/>
    <col min="4" max="4" width="12.28125" style="3" bestFit="1" customWidth="1"/>
    <col min="5" max="5" width="5.28125" style="3" customWidth="1"/>
    <col min="6" max="6" width="8.8515625" style="3" customWidth="1"/>
    <col min="7" max="7" width="5.7109375" style="3" customWidth="1"/>
    <col min="8" max="8" width="9.140625" style="83" customWidth="1"/>
    <col min="9" max="9" width="0.2890625" style="1" customWidth="1"/>
    <col min="10" max="10" width="9.140625" style="1" hidden="1" customWidth="1"/>
    <col min="11" max="11" width="4.28125" style="1" customWidth="1"/>
    <col min="12" max="14" width="9.140625" style="1" hidden="1" customWidth="1"/>
    <col min="15" max="15" width="4.57421875" style="1" hidden="1" customWidth="1"/>
    <col min="16" max="23" width="9.140625" style="1" hidden="1" customWidth="1"/>
    <col min="24" max="24" width="8.57421875" style="1" hidden="1" customWidth="1"/>
    <col min="25" max="25" width="3.140625" style="1" hidden="1" customWidth="1"/>
    <col min="26" max="34" width="9.140625" style="1" hidden="1" customWidth="1"/>
    <col min="35" max="35" width="6.421875" style="1" customWidth="1"/>
    <col min="36" max="36" width="6.8515625" style="1" customWidth="1"/>
    <col min="37" max="37" width="10.00390625" style="1" customWidth="1"/>
    <col min="38" max="38" width="22.57421875" style="1" customWidth="1"/>
    <col min="39" max="39" width="22.140625" style="1" customWidth="1"/>
    <col min="40" max="40" width="27.28125" style="1" customWidth="1"/>
    <col min="41" max="41" width="24.28125" style="1" customWidth="1"/>
    <col min="42" max="42" width="10.140625" style="1" customWidth="1"/>
    <col min="43" max="43" width="8.140625" style="1" customWidth="1"/>
    <col min="44" max="44" width="8.00390625" style="1" customWidth="1"/>
    <col min="45" max="45" width="11.7109375" style="1" customWidth="1"/>
    <col min="46" max="46" width="9.140625" style="1" customWidth="1"/>
    <col min="47" max="47" width="9.8515625" style="1" customWidth="1"/>
    <col min="48" max="48" width="23.00390625" style="1" customWidth="1"/>
    <col min="49" max="49" width="35.28125" style="1" customWidth="1"/>
    <col min="50" max="50" width="61.140625" style="1" customWidth="1"/>
    <col min="51" max="51" width="39.57421875" style="1" customWidth="1"/>
    <col min="52" max="52" width="6.7109375" style="1" customWidth="1"/>
    <col min="53" max="53" width="15.140625" style="1" customWidth="1"/>
    <col min="54" max="54" width="16.421875" style="1" customWidth="1"/>
    <col min="55" max="55" width="8.140625" style="1" customWidth="1"/>
    <col min="56" max="56" width="11.57421875" style="1" customWidth="1"/>
    <col min="57" max="57" width="8.140625" style="1" customWidth="1"/>
    <col min="58" max="58" width="5.28125" style="1" customWidth="1"/>
    <col min="59" max="59" width="14.7109375" style="1" customWidth="1"/>
    <col min="60" max="60" width="16.00390625" style="1" customWidth="1"/>
    <col min="61" max="61" width="14.57421875" style="1" customWidth="1"/>
    <col min="62" max="62" width="13.28125" style="1" customWidth="1"/>
    <col min="63" max="63" width="12.28125" style="1" customWidth="1"/>
    <col min="64" max="64" width="13.421875" style="1" customWidth="1"/>
    <col min="65" max="65" width="25.7109375" style="1" customWidth="1"/>
    <col min="66" max="66" width="20.8515625" style="1" customWidth="1"/>
    <col min="67" max="67" width="22.00390625" style="1" customWidth="1"/>
    <col min="68" max="68" width="20.421875" style="1" customWidth="1"/>
    <col min="69" max="69" width="18.28125" style="1" customWidth="1"/>
    <col min="70" max="70" width="21.28125" style="1" customWidth="1"/>
    <col min="71" max="71" width="38.8515625" style="1" customWidth="1"/>
    <col min="72" max="72" width="36.00390625" style="1" customWidth="1"/>
    <col min="73" max="73" width="29.8515625" style="1" customWidth="1"/>
    <col min="74" max="74" width="17.28125" style="1" customWidth="1"/>
    <col min="75" max="75" width="13.8515625" style="1" customWidth="1"/>
    <col min="76" max="106" width="9.140625" style="1" customWidth="1"/>
    <col min="107" max="16384" width="9.140625" style="1" customWidth="1"/>
  </cols>
  <sheetData>
    <row r="1" spans="1:8" ht="33" customHeight="1">
      <c r="A1" s="478" t="s">
        <v>34</v>
      </c>
      <c r="B1" s="478"/>
      <c r="C1" s="478"/>
      <c r="D1" s="478"/>
      <c r="E1" s="478"/>
      <c r="F1" s="478"/>
      <c r="G1" s="478"/>
      <c r="H1" s="478"/>
    </row>
    <row r="2" spans="1:10" ht="45" customHeight="1">
      <c r="A2" s="476" t="s">
        <v>344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9" ht="23.25" customHeight="1">
      <c r="A3" s="479" t="s">
        <v>18</v>
      </c>
      <c r="B3" s="479"/>
      <c r="C3" s="479"/>
      <c r="D3" s="439">
        <v>35886.9014853228</v>
      </c>
      <c r="E3" s="482" t="s">
        <v>8</v>
      </c>
      <c r="F3" s="482"/>
      <c r="G3" s="173"/>
      <c r="H3" s="174"/>
      <c r="I3" s="2" t="s">
        <v>170</v>
      </c>
    </row>
    <row r="4" spans="1:9" ht="23.25" customHeight="1">
      <c r="A4" s="479" t="s">
        <v>35</v>
      </c>
      <c r="B4" s="479"/>
      <c r="C4" s="479"/>
      <c r="D4" s="440">
        <v>5196.36016</v>
      </c>
      <c r="E4" s="482" t="s">
        <v>8</v>
      </c>
      <c r="F4" s="482"/>
      <c r="G4" s="173"/>
      <c r="H4" s="174"/>
      <c r="I4" s="2" t="s">
        <v>170</v>
      </c>
    </row>
    <row r="5" spans="1:8" ht="18" customHeight="1">
      <c r="A5" s="479" t="s">
        <v>280</v>
      </c>
      <c r="B5" s="479"/>
      <c r="C5" s="479"/>
      <c r="D5" s="175">
        <v>4751</v>
      </c>
      <c r="E5" s="484" t="s">
        <v>281</v>
      </c>
      <c r="F5" s="484"/>
      <c r="G5" s="484"/>
      <c r="H5" s="484"/>
    </row>
    <row r="6" spans="1:8" ht="15" customHeight="1">
      <c r="A6" s="485" t="s">
        <v>57</v>
      </c>
      <c r="B6" s="485"/>
      <c r="C6" s="163" t="s">
        <v>58</v>
      </c>
      <c r="D6" s="163"/>
      <c r="E6" s="163"/>
      <c r="F6" s="163"/>
      <c r="G6" s="163"/>
      <c r="H6" s="177"/>
    </row>
    <row r="7" spans="1:8" ht="15" customHeight="1">
      <c r="A7" s="481" t="s">
        <v>385</v>
      </c>
      <c r="B7" s="481"/>
      <c r="C7" s="481"/>
      <c r="D7" s="176"/>
      <c r="E7" s="176"/>
      <c r="F7" s="176"/>
      <c r="G7" s="176"/>
      <c r="H7" s="178"/>
    </row>
    <row r="8" spans="1:8" ht="48" customHeight="1">
      <c r="A8" s="483" t="s">
        <v>15</v>
      </c>
      <c r="B8" s="480" t="s">
        <v>36</v>
      </c>
      <c r="C8" s="483" t="s">
        <v>37</v>
      </c>
      <c r="D8" s="480" t="s">
        <v>31</v>
      </c>
      <c r="E8" s="483" t="s">
        <v>38</v>
      </c>
      <c r="F8" s="483"/>
      <c r="G8" s="483" t="s">
        <v>39</v>
      </c>
      <c r="H8" s="483"/>
    </row>
    <row r="9" spans="1:40" ht="63" customHeight="1">
      <c r="A9" s="483"/>
      <c r="B9" s="480"/>
      <c r="C9" s="483"/>
      <c r="D9" s="480"/>
      <c r="E9" s="109" t="s">
        <v>40</v>
      </c>
      <c r="F9" s="109" t="s">
        <v>41</v>
      </c>
      <c r="G9" s="109" t="s">
        <v>40</v>
      </c>
      <c r="H9" s="79" t="s">
        <v>32</v>
      </c>
      <c r="AN9" s="90"/>
    </row>
    <row r="10" spans="1:8" ht="14.25" customHeight="1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66">
        <v>8</v>
      </c>
    </row>
    <row r="11" spans="1:8" ht="15">
      <c r="A11" s="148">
        <v>27</v>
      </c>
      <c r="B11" s="148" t="s">
        <v>181</v>
      </c>
      <c r="C11" s="146" t="s">
        <v>180</v>
      </c>
      <c r="D11" s="146" t="s">
        <v>52</v>
      </c>
      <c r="E11" s="148"/>
      <c r="F11" s="146">
        <v>19.4</v>
      </c>
      <c r="G11" s="148"/>
      <c r="H11" s="147"/>
    </row>
    <row r="12" spans="1:8" ht="20.25" customHeight="1">
      <c r="A12" s="106" t="s">
        <v>170</v>
      </c>
      <c r="B12" s="74"/>
      <c r="C12" s="74" t="s">
        <v>42</v>
      </c>
      <c r="D12" s="74" t="s">
        <v>45</v>
      </c>
      <c r="E12" s="74">
        <v>0.286</v>
      </c>
      <c r="F12" s="74">
        <f>F11*E12</f>
        <v>5.548399999999999</v>
      </c>
      <c r="G12" s="74"/>
      <c r="H12" s="66"/>
    </row>
    <row r="13" spans="1:8" ht="15">
      <c r="A13" s="74" t="s">
        <v>170</v>
      </c>
      <c r="B13" s="74"/>
      <c r="C13" s="74" t="s">
        <v>84</v>
      </c>
      <c r="D13" s="74" t="s">
        <v>13</v>
      </c>
      <c r="E13" s="74">
        <v>0.0041</v>
      </c>
      <c r="F13" s="74">
        <f>F11*E13</f>
        <v>0.07954</v>
      </c>
      <c r="G13" s="74"/>
      <c r="H13" s="66"/>
    </row>
    <row r="14" spans="1:8" ht="18.75" customHeight="1">
      <c r="A14" s="130" t="s">
        <v>170</v>
      </c>
      <c r="B14" s="74"/>
      <c r="C14" s="74" t="s">
        <v>187</v>
      </c>
      <c r="D14" s="74" t="s">
        <v>52</v>
      </c>
      <c r="E14" s="74">
        <v>1.015</v>
      </c>
      <c r="F14" s="74">
        <f>F11*E14</f>
        <v>19.690999999999995</v>
      </c>
      <c r="G14" s="74"/>
      <c r="H14" s="66"/>
    </row>
    <row r="15" spans="1:8" ht="15">
      <c r="A15" s="74" t="s">
        <v>170</v>
      </c>
      <c r="B15" s="74"/>
      <c r="C15" s="74" t="s">
        <v>179</v>
      </c>
      <c r="D15" s="74" t="s">
        <v>53</v>
      </c>
      <c r="E15" s="74">
        <v>0.038</v>
      </c>
      <c r="F15" s="74">
        <f>F11*E15</f>
        <v>0.7372</v>
      </c>
      <c r="G15" s="74"/>
      <c r="H15" s="66"/>
    </row>
    <row r="16" spans="1:8" ht="15">
      <c r="A16" s="74" t="s">
        <v>170</v>
      </c>
      <c r="B16" s="106"/>
      <c r="C16" s="74" t="s">
        <v>182</v>
      </c>
      <c r="D16" s="74" t="s">
        <v>53</v>
      </c>
      <c r="E16" s="74">
        <v>0.038</v>
      </c>
      <c r="F16" s="74">
        <f>F11*E16</f>
        <v>0.7372</v>
      </c>
      <c r="G16" s="74"/>
      <c r="H16" s="66"/>
    </row>
    <row r="17" spans="1:8" ht="19.5" customHeight="1">
      <c r="A17" s="371" t="s">
        <v>170</v>
      </c>
      <c r="B17" s="214" t="s">
        <v>170</v>
      </c>
      <c r="C17" s="74" t="s">
        <v>183</v>
      </c>
      <c r="D17" s="74" t="s">
        <v>53</v>
      </c>
      <c r="E17" s="74">
        <v>1.69</v>
      </c>
      <c r="F17" s="74">
        <f>F11*E17</f>
        <v>32.785999999999994</v>
      </c>
      <c r="G17" s="74"/>
      <c r="H17" s="66"/>
    </row>
    <row r="18" spans="1:17" ht="21" customHeight="1">
      <c r="A18" s="150">
        <v>28</v>
      </c>
      <c r="B18" s="152" t="s">
        <v>185</v>
      </c>
      <c r="C18" s="152" t="s">
        <v>184</v>
      </c>
      <c r="D18" s="152" t="s">
        <v>52</v>
      </c>
      <c r="E18" s="153"/>
      <c r="F18" s="154">
        <v>26.6</v>
      </c>
      <c r="G18" s="153"/>
      <c r="H18" s="155"/>
      <c r="I18" s="202"/>
      <c r="J18" s="90"/>
      <c r="K18" s="90"/>
      <c r="L18" s="90"/>
      <c r="M18" s="90"/>
      <c r="N18" s="90"/>
      <c r="O18" s="90"/>
      <c r="P18" s="90"/>
      <c r="Q18" s="90"/>
    </row>
    <row r="19" spans="1:17" ht="18.75" customHeight="1">
      <c r="A19" s="202" t="s">
        <v>170</v>
      </c>
      <c r="B19" s="137"/>
      <c r="C19" s="141" t="s">
        <v>42</v>
      </c>
      <c r="D19" s="141" t="s">
        <v>45</v>
      </c>
      <c r="E19" s="71">
        <v>0.74</v>
      </c>
      <c r="F19" s="142">
        <f>F18*E19</f>
        <v>19.684</v>
      </c>
      <c r="G19" s="71"/>
      <c r="H19" s="75"/>
      <c r="I19" s="202"/>
      <c r="J19" s="90"/>
      <c r="K19" s="90"/>
      <c r="L19" s="90"/>
      <c r="M19" s="90"/>
      <c r="N19" s="90"/>
      <c r="O19" s="90"/>
      <c r="P19" s="90"/>
      <c r="Q19" s="90"/>
    </row>
    <row r="20" spans="1:17" ht="21" customHeight="1">
      <c r="A20" s="143" t="s">
        <v>170</v>
      </c>
      <c r="B20" s="128"/>
      <c r="C20" s="141" t="s">
        <v>186</v>
      </c>
      <c r="D20" s="141" t="s">
        <v>52</v>
      </c>
      <c r="E20" s="71">
        <v>1.015</v>
      </c>
      <c r="F20" s="142">
        <f>F18*E20</f>
        <v>26.999</v>
      </c>
      <c r="G20" s="71"/>
      <c r="H20" s="75"/>
      <c r="I20" s="202"/>
      <c r="J20" s="90"/>
      <c r="K20" s="90"/>
      <c r="L20" s="90"/>
      <c r="M20" s="90"/>
      <c r="N20" s="90"/>
      <c r="O20" s="90"/>
      <c r="P20" s="90"/>
      <c r="Q20" s="90"/>
    </row>
    <row r="21" spans="1:17" ht="22.5" customHeight="1">
      <c r="A21" s="234" t="s">
        <v>170</v>
      </c>
      <c r="B21" s="214"/>
      <c r="C21" s="118" t="s">
        <v>179</v>
      </c>
      <c r="D21" s="118" t="s">
        <v>53</v>
      </c>
      <c r="E21" s="74">
        <v>0.128</v>
      </c>
      <c r="F21" s="119">
        <f>F18*E21</f>
        <v>3.4048000000000003</v>
      </c>
      <c r="G21" s="74"/>
      <c r="H21" s="66"/>
      <c r="I21" s="202"/>
      <c r="J21" s="90"/>
      <c r="K21" s="90"/>
      <c r="L21" s="90"/>
      <c r="M21" s="90"/>
      <c r="N21" s="90"/>
      <c r="O21" s="90"/>
      <c r="P21" s="90"/>
      <c r="Q21" s="90"/>
    </row>
    <row r="22" spans="1:17" ht="19.5" customHeight="1">
      <c r="A22" s="204" t="s">
        <v>170</v>
      </c>
      <c r="B22" s="214"/>
      <c r="C22" s="215" t="s">
        <v>182</v>
      </c>
      <c r="D22" s="215" t="s">
        <v>53</v>
      </c>
      <c r="E22" s="216">
        <v>0.128</v>
      </c>
      <c r="F22" s="217">
        <v>5</v>
      </c>
      <c r="G22" s="216"/>
      <c r="H22" s="218"/>
      <c r="I22" s="200"/>
      <c r="N22" s="90"/>
      <c r="P22" s="90"/>
      <c r="Q22" s="90"/>
    </row>
    <row r="23" spans="1:17" ht="18" customHeight="1">
      <c r="A23" s="371" t="s">
        <v>170</v>
      </c>
      <c r="B23" s="226" t="s">
        <v>170</v>
      </c>
      <c r="C23" s="215" t="s">
        <v>85</v>
      </c>
      <c r="D23" s="215" t="s">
        <v>13</v>
      </c>
      <c r="E23" s="216">
        <v>0.133</v>
      </c>
      <c r="F23" s="219">
        <f>F18*E23</f>
        <v>3.5378000000000003</v>
      </c>
      <c r="G23" s="216"/>
      <c r="H23" s="218"/>
      <c r="I23" s="200"/>
      <c r="P23" s="90"/>
      <c r="Q23" s="90"/>
    </row>
    <row r="24" spans="1:17" ht="18.75" customHeight="1">
      <c r="A24" s="150">
        <v>29</v>
      </c>
      <c r="B24" s="156" t="s">
        <v>188</v>
      </c>
      <c r="C24" s="156" t="s">
        <v>190</v>
      </c>
      <c r="D24" s="156" t="s">
        <v>3</v>
      </c>
      <c r="E24" s="157"/>
      <c r="F24" s="156">
        <v>16</v>
      </c>
      <c r="G24" s="157"/>
      <c r="H24" s="158"/>
      <c r="I24" s="200"/>
      <c r="P24" s="90"/>
      <c r="Q24" s="90"/>
    </row>
    <row r="25" spans="1:17" ht="19.5" customHeight="1">
      <c r="A25" s="234" t="s">
        <v>170</v>
      </c>
      <c r="B25" s="220"/>
      <c r="C25" s="220" t="s">
        <v>42</v>
      </c>
      <c r="D25" s="220" t="s">
        <v>45</v>
      </c>
      <c r="E25" s="220">
        <v>1.51</v>
      </c>
      <c r="F25" s="220">
        <f>F24*E25</f>
        <v>24.16</v>
      </c>
      <c r="G25" s="220"/>
      <c r="H25" s="221"/>
      <c r="I25" s="200"/>
      <c r="P25" s="90"/>
      <c r="Q25" s="90"/>
    </row>
    <row r="26" spans="1:17" ht="19.5" customHeight="1">
      <c r="A26" s="204" t="s">
        <v>170</v>
      </c>
      <c r="B26" s="220"/>
      <c r="C26" s="220" t="s">
        <v>189</v>
      </c>
      <c r="D26" s="220" t="s">
        <v>3</v>
      </c>
      <c r="E26" s="220" t="s">
        <v>170</v>
      </c>
      <c r="F26" s="220">
        <v>4</v>
      </c>
      <c r="G26" s="220"/>
      <c r="H26" s="221"/>
      <c r="I26" s="200"/>
      <c r="P26" s="90"/>
      <c r="Q26" s="90"/>
    </row>
    <row r="27" spans="1:17" ht="21" customHeight="1">
      <c r="A27" s="234" t="s">
        <v>170</v>
      </c>
      <c r="B27" s="220"/>
      <c r="C27" s="220" t="s">
        <v>191</v>
      </c>
      <c r="D27" s="220" t="s">
        <v>3</v>
      </c>
      <c r="E27" s="220" t="s">
        <v>170</v>
      </c>
      <c r="F27" s="220">
        <v>12</v>
      </c>
      <c r="G27" s="220"/>
      <c r="H27" s="221"/>
      <c r="I27" s="200"/>
      <c r="P27" s="90"/>
      <c r="Q27" s="90"/>
    </row>
    <row r="28" spans="1:17" ht="19.5" customHeight="1">
      <c r="A28" s="204" t="s">
        <v>170</v>
      </c>
      <c r="B28" s="220"/>
      <c r="C28" s="220" t="s">
        <v>85</v>
      </c>
      <c r="D28" s="220" t="s">
        <v>13</v>
      </c>
      <c r="E28" s="220">
        <v>0.078</v>
      </c>
      <c r="F28" s="220">
        <f>F24*E28</f>
        <v>1.248</v>
      </c>
      <c r="G28" s="220"/>
      <c r="H28" s="221"/>
      <c r="I28" s="200"/>
      <c r="P28" s="90"/>
      <c r="Q28" s="90"/>
    </row>
    <row r="29" spans="1:9" ht="18" customHeight="1">
      <c r="A29" s="371" t="s">
        <v>170</v>
      </c>
      <c r="B29" s="226" t="s">
        <v>170</v>
      </c>
      <c r="C29" s="222" t="s">
        <v>192</v>
      </c>
      <c r="D29" s="220"/>
      <c r="E29" s="220"/>
      <c r="F29" s="220"/>
      <c r="G29" s="220"/>
      <c r="H29" s="221"/>
      <c r="I29" s="200"/>
    </row>
    <row r="30" spans="1:9" ht="19.5" customHeight="1">
      <c r="A30" s="150">
        <v>31</v>
      </c>
      <c r="B30" s="156" t="s">
        <v>193</v>
      </c>
      <c r="C30" s="152" t="s">
        <v>259</v>
      </c>
      <c r="D30" s="156" t="s">
        <v>83</v>
      </c>
      <c r="E30" s="157"/>
      <c r="F30" s="158">
        <v>18.5</v>
      </c>
      <c r="G30" s="157"/>
      <c r="H30" s="158"/>
      <c r="I30" s="200"/>
    </row>
    <row r="31" spans="1:9" ht="18.75" customHeight="1">
      <c r="A31" s="234" t="s">
        <v>170</v>
      </c>
      <c r="B31" s="220"/>
      <c r="C31" s="220" t="s">
        <v>42</v>
      </c>
      <c r="D31" s="220" t="s">
        <v>45</v>
      </c>
      <c r="E31" s="220">
        <v>2.72</v>
      </c>
      <c r="F31" s="221">
        <f>F30*E31</f>
        <v>50.32</v>
      </c>
      <c r="G31" s="220"/>
      <c r="H31" s="221"/>
      <c r="I31" s="200"/>
    </row>
    <row r="32" spans="1:9" ht="18" customHeight="1">
      <c r="A32" s="204" t="s">
        <v>170</v>
      </c>
      <c r="B32" s="204" t="s">
        <v>170</v>
      </c>
      <c r="C32" s="220" t="s">
        <v>163</v>
      </c>
      <c r="D32" s="220" t="s">
        <v>13</v>
      </c>
      <c r="E32" s="220">
        <v>0.65</v>
      </c>
      <c r="F32" s="221">
        <f>F30*E32</f>
        <v>12.025</v>
      </c>
      <c r="G32" s="220"/>
      <c r="H32" s="221"/>
      <c r="I32" s="200"/>
    </row>
    <row r="33" spans="1:9" ht="17.25" customHeight="1">
      <c r="A33" s="234" t="s">
        <v>170</v>
      </c>
      <c r="B33" s="204" t="s">
        <v>260</v>
      </c>
      <c r="C33" s="204" t="s">
        <v>261</v>
      </c>
      <c r="D33" s="204" t="s">
        <v>83</v>
      </c>
      <c r="E33" s="204">
        <v>1</v>
      </c>
      <c r="F33" s="223">
        <f>F30*E33</f>
        <v>18.5</v>
      </c>
      <c r="G33" s="204"/>
      <c r="H33" s="223"/>
      <c r="I33" s="200"/>
    </row>
    <row r="34" spans="1:9" ht="18" customHeight="1">
      <c r="A34" s="371" t="s">
        <v>170</v>
      </c>
      <c r="B34" s="224" t="s">
        <v>170</v>
      </c>
      <c r="C34" s="204" t="s">
        <v>85</v>
      </c>
      <c r="D34" s="204" t="s">
        <v>13</v>
      </c>
      <c r="E34" s="204">
        <v>0.656</v>
      </c>
      <c r="F34" s="223">
        <f>F30*E34</f>
        <v>12.136000000000001</v>
      </c>
      <c r="G34" s="204"/>
      <c r="H34" s="223"/>
      <c r="I34" s="200"/>
    </row>
    <row r="35" spans="1:9" ht="18.75" customHeight="1">
      <c r="A35" s="408">
        <v>34</v>
      </c>
      <c r="B35" s="374" t="s">
        <v>353</v>
      </c>
      <c r="C35" s="149" t="s">
        <v>352</v>
      </c>
      <c r="D35" s="149" t="s">
        <v>83</v>
      </c>
      <c r="E35" s="149"/>
      <c r="F35" s="149">
        <v>604</v>
      </c>
      <c r="G35" s="149"/>
      <c r="H35" s="151"/>
      <c r="I35" s="200"/>
    </row>
    <row r="36" spans="1:9" ht="18" customHeight="1">
      <c r="A36" s="224" t="s">
        <v>170</v>
      </c>
      <c r="B36" s="224"/>
      <c r="C36" s="203" t="s">
        <v>42</v>
      </c>
      <c r="D36" s="203" t="s">
        <v>45</v>
      </c>
      <c r="E36" s="131">
        <v>0.41</v>
      </c>
      <c r="F36" s="131">
        <f>E36*F35</f>
        <v>247.64</v>
      </c>
      <c r="G36" s="131"/>
      <c r="H36" s="133"/>
      <c r="I36" s="200"/>
    </row>
    <row r="37" spans="1:9" ht="18.75" customHeight="1">
      <c r="A37" s="234" t="s">
        <v>170</v>
      </c>
      <c r="B37" s="224"/>
      <c r="C37" s="203" t="s">
        <v>44</v>
      </c>
      <c r="D37" s="203" t="s">
        <v>13</v>
      </c>
      <c r="E37" s="131">
        <v>0.09</v>
      </c>
      <c r="F37" s="131">
        <f>E37*F35</f>
        <v>54.36</v>
      </c>
      <c r="G37" s="131"/>
      <c r="H37" s="133"/>
      <c r="I37" s="200"/>
    </row>
    <row r="38" spans="1:9" ht="18.75" customHeight="1">
      <c r="A38" s="234" t="s">
        <v>170</v>
      </c>
      <c r="B38" s="224"/>
      <c r="C38" s="203" t="s">
        <v>354</v>
      </c>
      <c r="D38" s="203" t="s">
        <v>53</v>
      </c>
      <c r="E38" s="131">
        <v>0.63</v>
      </c>
      <c r="F38" s="131">
        <f>E38*F35</f>
        <v>380.52</v>
      </c>
      <c r="G38" s="131"/>
      <c r="H38" s="133"/>
      <c r="I38" s="200"/>
    </row>
    <row r="39" spans="1:9" ht="16.5" customHeight="1">
      <c r="A39" s="143" t="s">
        <v>170</v>
      </c>
      <c r="B39" s="224"/>
      <c r="C39" s="203" t="s">
        <v>210</v>
      </c>
      <c r="D39" s="203" t="s">
        <v>53</v>
      </c>
      <c r="E39" s="131">
        <v>0.51</v>
      </c>
      <c r="F39" s="131">
        <f>E39*F35</f>
        <v>308.04</v>
      </c>
      <c r="G39" s="131"/>
      <c r="H39" s="133"/>
      <c r="I39" s="200"/>
    </row>
    <row r="40" spans="1:9" ht="18" customHeight="1">
      <c r="A40" s="143" t="s">
        <v>170</v>
      </c>
      <c r="B40" s="224"/>
      <c r="C40" s="203" t="s">
        <v>85</v>
      </c>
      <c r="D40" s="203" t="s">
        <v>13</v>
      </c>
      <c r="E40" s="131">
        <v>0.07</v>
      </c>
      <c r="F40" s="131">
        <f>E40*F35</f>
        <v>42.28</v>
      </c>
      <c r="G40" s="131"/>
      <c r="H40" s="133"/>
      <c r="I40" s="200"/>
    </row>
    <row r="41" spans="1:9" ht="27.75" customHeight="1">
      <c r="A41" s="408">
        <v>35</v>
      </c>
      <c r="B41" s="149" t="s">
        <v>196</v>
      </c>
      <c r="C41" s="146" t="s">
        <v>297</v>
      </c>
      <c r="D41" s="149" t="s">
        <v>83</v>
      </c>
      <c r="E41" s="150"/>
      <c r="F41" s="149">
        <v>99</v>
      </c>
      <c r="G41" s="150"/>
      <c r="H41" s="151"/>
      <c r="I41" s="200"/>
    </row>
    <row r="42" spans="1:9" ht="18" customHeight="1">
      <c r="A42" s="204" t="s">
        <v>170</v>
      </c>
      <c r="B42" s="131"/>
      <c r="C42" s="203" t="s">
        <v>42</v>
      </c>
      <c r="D42" s="203" t="s">
        <v>45</v>
      </c>
      <c r="E42" s="131">
        <v>1.7</v>
      </c>
      <c r="F42" s="131">
        <f>F41*E42</f>
        <v>168.29999999999998</v>
      </c>
      <c r="G42" s="131"/>
      <c r="H42" s="133"/>
      <c r="I42" s="200"/>
    </row>
    <row r="43" spans="1:9" ht="22.5" customHeight="1">
      <c r="A43" s="234" t="s">
        <v>170</v>
      </c>
      <c r="B43" s="131"/>
      <c r="C43" s="203" t="s">
        <v>163</v>
      </c>
      <c r="D43" s="203" t="s">
        <v>13</v>
      </c>
      <c r="E43" s="131">
        <v>0.02</v>
      </c>
      <c r="F43" s="131">
        <f>F41*E43</f>
        <v>1.98</v>
      </c>
      <c r="G43" s="131"/>
      <c r="H43" s="133"/>
      <c r="I43" s="200"/>
    </row>
    <row r="44" spans="1:9" ht="18" customHeight="1">
      <c r="A44" s="234" t="s">
        <v>170</v>
      </c>
      <c r="B44" s="131"/>
      <c r="C44" s="203" t="s">
        <v>197</v>
      </c>
      <c r="D44" s="203" t="s">
        <v>83</v>
      </c>
      <c r="E44" s="131">
        <v>1.01</v>
      </c>
      <c r="F44" s="131">
        <f>F41*E44</f>
        <v>99.99</v>
      </c>
      <c r="G44" s="131"/>
      <c r="H44" s="133"/>
      <c r="I44" s="200"/>
    </row>
    <row r="45" spans="1:9" ht="15">
      <c r="A45" s="204" t="s">
        <v>170</v>
      </c>
      <c r="B45" s="204"/>
      <c r="C45" s="203" t="s">
        <v>198</v>
      </c>
      <c r="D45" s="203" t="s">
        <v>53</v>
      </c>
      <c r="E45" s="131">
        <v>6</v>
      </c>
      <c r="F45" s="131">
        <f>F41*E45</f>
        <v>594</v>
      </c>
      <c r="G45" s="131"/>
      <c r="H45" s="133"/>
      <c r="I45" s="200"/>
    </row>
    <row r="46" spans="1:9" ht="15">
      <c r="A46" s="234" t="s">
        <v>170</v>
      </c>
      <c r="B46" s="224" t="s">
        <v>170</v>
      </c>
      <c r="C46" s="203" t="s">
        <v>85</v>
      </c>
      <c r="D46" s="203" t="s">
        <v>13</v>
      </c>
      <c r="E46" s="131">
        <v>0.12</v>
      </c>
      <c r="F46" s="132">
        <f>F41*E46</f>
        <v>11.879999999999999</v>
      </c>
      <c r="G46" s="131"/>
      <c r="H46" s="133"/>
      <c r="I46" s="200"/>
    </row>
    <row r="47" spans="1:9" ht="15">
      <c r="A47" s="150">
        <v>36</v>
      </c>
      <c r="B47" s="149" t="s">
        <v>199</v>
      </c>
      <c r="C47" s="146" t="s">
        <v>262</v>
      </c>
      <c r="D47" s="149" t="s">
        <v>83</v>
      </c>
      <c r="E47" s="150"/>
      <c r="F47" s="149">
        <v>70</v>
      </c>
      <c r="G47" s="150"/>
      <c r="H47" s="151"/>
      <c r="I47" s="200"/>
    </row>
    <row r="48" spans="1:9" ht="20.25" customHeight="1">
      <c r="A48" s="204" t="s">
        <v>170</v>
      </c>
      <c r="B48" s="131"/>
      <c r="C48" s="203" t="s">
        <v>42</v>
      </c>
      <c r="D48" s="203" t="s">
        <v>45</v>
      </c>
      <c r="E48" s="131">
        <v>1.08</v>
      </c>
      <c r="F48" s="133">
        <f>F47*E48</f>
        <v>75.60000000000001</v>
      </c>
      <c r="G48" s="131"/>
      <c r="H48" s="133"/>
      <c r="I48" s="200"/>
    </row>
    <row r="49" spans="1:9" ht="20.25" customHeight="1">
      <c r="A49" s="234" t="s">
        <v>170</v>
      </c>
      <c r="B49" s="131"/>
      <c r="C49" s="203" t="s">
        <v>163</v>
      </c>
      <c r="D49" s="203" t="s">
        <v>13</v>
      </c>
      <c r="E49" s="132">
        <v>0.0452</v>
      </c>
      <c r="F49" s="133">
        <f>F47*E49</f>
        <v>3.1639999999999997</v>
      </c>
      <c r="G49" s="131"/>
      <c r="H49" s="133"/>
      <c r="I49" s="200"/>
    </row>
    <row r="50" spans="1:9" ht="18.75" customHeight="1">
      <c r="A50" s="204" t="s">
        <v>170</v>
      </c>
      <c r="B50" s="131"/>
      <c r="C50" s="203" t="s">
        <v>197</v>
      </c>
      <c r="D50" s="203" t="s">
        <v>83</v>
      </c>
      <c r="E50" s="131">
        <v>1.02</v>
      </c>
      <c r="F50" s="133">
        <f>F47*E50</f>
        <v>71.4</v>
      </c>
      <c r="G50" s="131"/>
      <c r="H50" s="133"/>
      <c r="I50" s="200"/>
    </row>
    <row r="51" spans="1:9" ht="18.75" customHeight="1">
      <c r="A51" s="234" t="s">
        <v>170</v>
      </c>
      <c r="B51" s="131"/>
      <c r="C51" s="203" t="s">
        <v>351</v>
      </c>
      <c r="D51" s="203" t="s">
        <v>52</v>
      </c>
      <c r="E51" s="131"/>
      <c r="F51" s="133">
        <v>45</v>
      </c>
      <c r="G51" s="131"/>
      <c r="H51" s="133"/>
      <c r="I51" s="200"/>
    </row>
    <row r="52" spans="1:9" ht="20.25" customHeight="1">
      <c r="A52" s="204" t="s">
        <v>170</v>
      </c>
      <c r="B52" s="204"/>
      <c r="C52" s="203" t="s">
        <v>198</v>
      </c>
      <c r="D52" s="203" t="s">
        <v>53</v>
      </c>
      <c r="E52" s="131">
        <v>5</v>
      </c>
      <c r="F52" s="131">
        <f>F47*E52</f>
        <v>350</v>
      </c>
      <c r="G52" s="131"/>
      <c r="H52" s="133"/>
      <c r="I52" s="200"/>
    </row>
    <row r="53" spans="1:38" ht="20.25" customHeight="1">
      <c r="A53" s="234" t="s">
        <v>170</v>
      </c>
      <c r="B53" s="224" t="s">
        <v>170</v>
      </c>
      <c r="C53" s="203" t="s">
        <v>85</v>
      </c>
      <c r="D53" s="203" t="s">
        <v>13</v>
      </c>
      <c r="E53" s="131">
        <v>0.0466</v>
      </c>
      <c r="F53" s="132">
        <f>F47*E53</f>
        <v>3.262</v>
      </c>
      <c r="G53" s="131"/>
      <c r="H53" s="133"/>
      <c r="I53" s="200"/>
      <c r="AL53" s="407"/>
    </row>
    <row r="54" spans="1:9" ht="19.5" customHeight="1">
      <c r="A54" s="150">
        <v>37</v>
      </c>
      <c r="B54" s="149" t="s">
        <v>204</v>
      </c>
      <c r="C54" s="146" t="s">
        <v>299</v>
      </c>
      <c r="D54" s="149" t="s">
        <v>83</v>
      </c>
      <c r="E54" s="150"/>
      <c r="F54" s="149">
        <v>8.9</v>
      </c>
      <c r="G54" s="150"/>
      <c r="H54" s="151"/>
      <c r="I54" s="200"/>
    </row>
    <row r="55" spans="1:9" ht="20.25" customHeight="1">
      <c r="A55" s="234" t="s">
        <v>170</v>
      </c>
      <c r="B55" s="131"/>
      <c r="C55" s="203" t="s">
        <v>42</v>
      </c>
      <c r="D55" s="203" t="s">
        <v>45</v>
      </c>
      <c r="E55" s="131">
        <v>2.8</v>
      </c>
      <c r="F55" s="131">
        <f>F54*E55</f>
        <v>24.919999999999998</v>
      </c>
      <c r="G55" s="131"/>
      <c r="H55" s="133"/>
      <c r="I55" s="200"/>
    </row>
    <row r="56" spans="1:9" ht="14.25" customHeight="1">
      <c r="A56" s="143" t="s">
        <v>170</v>
      </c>
      <c r="B56" s="131"/>
      <c r="C56" s="131" t="s">
        <v>84</v>
      </c>
      <c r="D56" s="131" t="s">
        <v>13</v>
      </c>
      <c r="E56" s="131">
        <v>0.0452</v>
      </c>
      <c r="F56" s="132">
        <f>F54*E56</f>
        <v>0.40227999999999997</v>
      </c>
      <c r="G56" s="131"/>
      <c r="H56" s="133"/>
      <c r="I56" s="200"/>
    </row>
    <row r="57" spans="1:9" ht="21" customHeight="1">
      <c r="A57" s="143" t="s">
        <v>170</v>
      </c>
      <c r="B57" s="131"/>
      <c r="C57" s="131" t="s">
        <v>263</v>
      </c>
      <c r="D57" s="131" t="s">
        <v>83</v>
      </c>
      <c r="E57" s="131">
        <v>1.02</v>
      </c>
      <c r="F57" s="132">
        <f>F54*E57</f>
        <v>9.078000000000001</v>
      </c>
      <c r="G57" s="131"/>
      <c r="H57" s="133"/>
      <c r="I57" s="200"/>
    </row>
    <row r="58" spans="1:9" ht="19.5" customHeight="1">
      <c r="A58" s="234" t="s">
        <v>170</v>
      </c>
      <c r="B58" s="131"/>
      <c r="C58" s="131" t="s">
        <v>264</v>
      </c>
      <c r="D58" s="131" t="s">
        <v>52</v>
      </c>
      <c r="E58" s="131"/>
      <c r="F58" s="131">
        <v>9</v>
      </c>
      <c r="G58" s="131"/>
      <c r="H58" s="133"/>
      <c r="I58" s="200"/>
    </row>
    <row r="59" spans="1:9" ht="15">
      <c r="A59" s="234" t="s">
        <v>170</v>
      </c>
      <c r="B59" s="204"/>
      <c r="C59" s="131" t="s">
        <v>198</v>
      </c>
      <c r="D59" s="131" t="s">
        <v>53</v>
      </c>
      <c r="E59" s="131">
        <v>6</v>
      </c>
      <c r="F59" s="131">
        <f>F54*E59</f>
        <v>53.400000000000006</v>
      </c>
      <c r="G59" s="131"/>
      <c r="H59" s="133"/>
      <c r="I59" s="200"/>
    </row>
    <row r="60" spans="1:9" ht="18" customHeight="1">
      <c r="A60" s="234" t="s">
        <v>170</v>
      </c>
      <c r="B60" s="224" t="s">
        <v>170</v>
      </c>
      <c r="C60" s="131" t="s">
        <v>85</v>
      </c>
      <c r="D60" s="131" t="s">
        <v>13</v>
      </c>
      <c r="E60" s="131">
        <v>0.0466</v>
      </c>
      <c r="F60" s="132">
        <f>F54*E60</f>
        <v>0.41474000000000005</v>
      </c>
      <c r="G60" s="131"/>
      <c r="H60" s="133"/>
      <c r="I60" s="200"/>
    </row>
    <row r="61" spans="1:9" ht="15">
      <c r="A61" s="150">
        <v>38</v>
      </c>
      <c r="B61" s="149" t="s">
        <v>298</v>
      </c>
      <c r="C61" s="146" t="s">
        <v>348</v>
      </c>
      <c r="D61" s="149" t="s">
        <v>83</v>
      </c>
      <c r="E61" s="149"/>
      <c r="F61" s="372">
        <v>18.45</v>
      </c>
      <c r="G61" s="149"/>
      <c r="H61" s="151"/>
      <c r="I61" s="200"/>
    </row>
    <row r="62" spans="1:9" ht="15">
      <c r="A62" s="234" t="s">
        <v>170</v>
      </c>
      <c r="B62" s="234"/>
      <c r="C62" s="130" t="s">
        <v>42</v>
      </c>
      <c r="D62" s="234" t="s">
        <v>45</v>
      </c>
      <c r="E62" s="234">
        <v>5.75</v>
      </c>
      <c r="F62" s="373">
        <f>E62*F61</f>
        <v>106.08749999999999</v>
      </c>
      <c r="G62" s="234"/>
      <c r="H62" s="373"/>
      <c r="I62" s="200"/>
    </row>
    <row r="63" spans="1:9" ht="20.25" customHeight="1">
      <c r="A63" s="143" t="s">
        <v>170</v>
      </c>
      <c r="B63" s="224"/>
      <c r="C63" s="131" t="s">
        <v>44</v>
      </c>
      <c r="D63" s="131" t="s">
        <v>13</v>
      </c>
      <c r="E63" s="131">
        <v>0.034</v>
      </c>
      <c r="F63" s="132">
        <f>E63*F61</f>
        <v>0.6273</v>
      </c>
      <c r="G63" s="131"/>
      <c r="H63" s="133"/>
      <c r="I63" s="200"/>
    </row>
    <row r="64" spans="1:9" ht="15">
      <c r="A64" s="234" t="s">
        <v>170</v>
      </c>
      <c r="B64" s="234" t="s">
        <v>350</v>
      </c>
      <c r="C64" s="131" t="s">
        <v>349</v>
      </c>
      <c r="D64" s="131" t="s">
        <v>83</v>
      </c>
      <c r="E64" s="131">
        <v>1.015</v>
      </c>
      <c r="F64" s="132">
        <f>E64*F61</f>
        <v>18.72675</v>
      </c>
      <c r="G64" s="131"/>
      <c r="H64" s="133"/>
      <c r="I64" s="200"/>
    </row>
    <row r="65" spans="1:9" ht="15">
      <c r="A65" s="143" t="s">
        <v>170</v>
      </c>
      <c r="B65" s="224"/>
      <c r="C65" s="131" t="s">
        <v>268</v>
      </c>
      <c r="D65" s="131" t="s">
        <v>82</v>
      </c>
      <c r="E65" s="131">
        <v>0.025</v>
      </c>
      <c r="F65" s="132">
        <f>E65*F61</f>
        <v>0.46125</v>
      </c>
      <c r="G65" s="131"/>
      <c r="H65" s="133"/>
      <c r="I65" s="200"/>
    </row>
    <row r="66" spans="1:9" ht="18.75" customHeight="1">
      <c r="A66" s="143" t="s">
        <v>170</v>
      </c>
      <c r="B66" s="224"/>
      <c r="C66" s="131" t="s">
        <v>85</v>
      </c>
      <c r="D66" s="131" t="s">
        <v>13</v>
      </c>
      <c r="E66" s="131">
        <v>0.24</v>
      </c>
      <c r="F66" s="132">
        <f>E66*F61</f>
        <v>4.428</v>
      </c>
      <c r="G66" s="131"/>
      <c r="H66" s="133"/>
      <c r="I66" s="200"/>
    </row>
    <row r="67" spans="1:9" ht="19.5" customHeight="1">
      <c r="A67" s="150">
        <v>39</v>
      </c>
      <c r="B67" s="374" t="s">
        <v>300</v>
      </c>
      <c r="C67" s="149" t="s">
        <v>301</v>
      </c>
      <c r="D67" s="149" t="s">
        <v>83</v>
      </c>
      <c r="E67" s="149"/>
      <c r="F67" s="372">
        <v>107</v>
      </c>
      <c r="G67" s="149"/>
      <c r="H67" s="151"/>
      <c r="I67" s="200"/>
    </row>
    <row r="68" spans="1:9" ht="17.25" customHeight="1">
      <c r="A68" s="204" t="s">
        <v>170</v>
      </c>
      <c r="B68" s="224"/>
      <c r="C68" s="131" t="s">
        <v>42</v>
      </c>
      <c r="D68" s="131" t="s">
        <v>45</v>
      </c>
      <c r="E68" s="131">
        <v>0.851</v>
      </c>
      <c r="F68" s="132">
        <f>F67*E68</f>
        <v>91.057</v>
      </c>
      <c r="G68" s="131"/>
      <c r="H68" s="133"/>
      <c r="I68" s="200"/>
    </row>
    <row r="69" spans="1:9" ht="18.75" customHeight="1">
      <c r="A69" s="143" t="s">
        <v>170</v>
      </c>
      <c r="B69" s="224"/>
      <c r="C69" s="131" t="s">
        <v>44</v>
      </c>
      <c r="D69" s="131" t="s">
        <v>13</v>
      </c>
      <c r="E69" s="131">
        <v>0.0483</v>
      </c>
      <c r="F69" s="132">
        <f>E69*F67</f>
        <v>5.1681</v>
      </c>
      <c r="G69" s="131"/>
      <c r="H69" s="133"/>
      <c r="I69" s="200"/>
    </row>
    <row r="70" spans="1:9" ht="16.5" customHeight="1">
      <c r="A70" s="143" t="s">
        <v>170</v>
      </c>
      <c r="B70" s="224"/>
      <c r="C70" s="131" t="s">
        <v>302</v>
      </c>
      <c r="D70" s="131" t="s">
        <v>82</v>
      </c>
      <c r="E70" s="131">
        <v>1.01</v>
      </c>
      <c r="F70" s="132">
        <v>1.2</v>
      </c>
      <c r="G70" s="131"/>
      <c r="H70" s="133"/>
      <c r="I70" s="200"/>
    </row>
    <row r="71" spans="1:9" ht="18.75" customHeight="1">
      <c r="A71" s="143" t="s">
        <v>170</v>
      </c>
      <c r="B71" s="224"/>
      <c r="C71" s="131" t="s">
        <v>303</v>
      </c>
      <c r="D71" s="131" t="s">
        <v>82</v>
      </c>
      <c r="E71" s="131">
        <v>0.0618</v>
      </c>
      <c r="F71" s="132">
        <f>E71*F67</f>
        <v>6.6126000000000005</v>
      </c>
      <c r="G71" s="131"/>
      <c r="H71" s="133"/>
      <c r="I71" s="200"/>
    </row>
    <row r="72" spans="1:9" ht="19.5" customHeight="1">
      <c r="A72" s="234" t="s">
        <v>170</v>
      </c>
      <c r="B72" s="224"/>
      <c r="C72" s="131" t="s">
        <v>179</v>
      </c>
      <c r="D72" s="131" t="s">
        <v>53</v>
      </c>
      <c r="E72" s="131">
        <v>0.233</v>
      </c>
      <c r="F72" s="132">
        <f>E72*F67</f>
        <v>24.931</v>
      </c>
      <c r="G72" s="131"/>
      <c r="H72" s="133"/>
      <c r="I72" s="200"/>
    </row>
    <row r="73" spans="1:9" ht="21" customHeight="1">
      <c r="A73" s="143" t="s">
        <v>170</v>
      </c>
      <c r="B73" s="224"/>
      <c r="C73" s="131" t="s">
        <v>202</v>
      </c>
      <c r="D73" s="131" t="s">
        <v>52</v>
      </c>
      <c r="E73" s="131"/>
      <c r="F73" s="132">
        <v>46</v>
      </c>
      <c r="G73" s="131"/>
      <c r="H73" s="133"/>
      <c r="I73" s="200"/>
    </row>
    <row r="74" spans="1:9" ht="14.25" customHeight="1">
      <c r="A74" s="143" t="s">
        <v>170</v>
      </c>
      <c r="B74" s="224"/>
      <c r="C74" s="131" t="s">
        <v>85</v>
      </c>
      <c r="D74" s="131" t="s">
        <v>13</v>
      </c>
      <c r="E74" s="131">
        <v>0.182</v>
      </c>
      <c r="F74" s="132">
        <f>E74*F67</f>
        <v>19.474</v>
      </c>
      <c r="G74" s="131"/>
      <c r="H74" s="133"/>
      <c r="I74" s="200"/>
    </row>
    <row r="75" spans="1:9" ht="15">
      <c r="A75" s="150">
        <v>40</v>
      </c>
      <c r="B75" s="374" t="s">
        <v>304</v>
      </c>
      <c r="C75" s="149" t="s">
        <v>305</v>
      </c>
      <c r="D75" s="149" t="s">
        <v>83</v>
      </c>
      <c r="E75" s="149"/>
      <c r="F75" s="372">
        <v>107</v>
      </c>
      <c r="G75" s="149"/>
      <c r="H75" s="151"/>
      <c r="I75" s="200"/>
    </row>
    <row r="76" spans="1:9" ht="20.25" customHeight="1">
      <c r="A76" s="204" t="s">
        <v>170</v>
      </c>
      <c r="B76" s="224"/>
      <c r="C76" s="131" t="s">
        <v>42</v>
      </c>
      <c r="D76" s="131" t="s">
        <v>45</v>
      </c>
      <c r="E76" s="131">
        <v>0.492</v>
      </c>
      <c r="F76" s="132">
        <f>F75*E76</f>
        <v>52.644</v>
      </c>
      <c r="G76" s="131"/>
      <c r="H76" s="133"/>
      <c r="I76" s="200"/>
    </row>
    <row r="77" spans="1:9" ht="15">
      <c r="A77" s="143" t="s">
        <v>170</v>
      </c>
      <c r="B77" s="224"/>
      <c r="C77" s="131" t="s">
        <v>44</v>
      </c>
      <c r="D77" s="131" t="s">
        <v>13</v>
      </c>
      <c r="E77" s="131">
        <v>0.008</v>
      </c>
      <c r="F77" s="132">
        <f>F75*E77</f>
        <v>0.856</v>
      </c>
      <c r="G77" s="131"/>
      <c r="H77" s="133"/>
      <c r="I77" s="200"/>
    </row>
    <row r="78" spans="1:9" ht="21" customHeight="1">
      <c r="A78" s="143" t="s">
        <v>170</v>
      </c>
      <c r="B78" s="224"/>
      <c r="C78" s="131" t="s">
        <v>279</v>
      </c>
      <c r="D78" s="131" t="s">
        <v>53</v>
      </c>
      <c r="E78" s="131">
        <v>0.25</v>
      </c>
      <c r="F78" s="132">
        <f>F75*E78</f>
        <v>26.75</v>
      </c>
      <c r="G78" s="131"/>
      <c r="H78" s="133"/>
      <c r="I78" s="200"/>
    </row>
    <row r="79" spans="1:9" ht="15" customHeight="1">
      <c r="A79" s="234" t="s">
        <v>170</v>
      </c>
      <c r="B79" s="224"/>
      <c r="C79" s="131" t="s">
        <v>210</v>
      </c>
      <c r="D79" s="131" t="s">
        <v>53</v>
      </c>
      <c r="E79" s="131">
        <v>0.54</v>
      </c>
      <c r="F79" s="132">
        <f>F75*E79</f>
        <v>57.78</v>
      </c>
      <c r="G79" s="131"/>
      <c r="H79" s="133"/>
      <c r="I79" s="200"/>
    </row>
    <row r="80" spans="1:9" ht="15">
      <c r="A80" s="143" t="s">
        <v>170</v>
      </c>
      <c r="B80" s="224"/>
      <c r="C80" s="131" t="s">
        <v>306</v>
      </c>
      <c r="D80" s="131" t="s">
        <v>53</v>
      </c>
      <c r="E80" s="131">
        <v>0.116</v>
      </c>
      <c r="F80" s="132">
        <f>F75*E80</f>
        <v>12.412</v>
      </c>
      <c r="G80" s="131"/>
      <c r="H80" s="133"/>
      <c r="I80" s="200"/>
    </row>
    <row r="81" spans="1:9" ht="21" customHeight="1">
      <c r="A81" s="234" t="s">
        <v>170</v>
      </c>
      <c r="B81" s="224"/>
      <c r="C81" s="131" t="s">
        <v>85</v>
      </c>
      <c r="D81" s="131" t="s">
        <v>13</v>
      </c>
      <c r="E81" s="131">
        <v>0.007</v>
      </c>
      <c r="F81" s="132">
        <f>F75*E81</f>
        <v>0.749</v>
      </c>
      <c r="G81" s="131"/>
      <c r="H81" s="133"/>
      <c r="I81" s="200"/>
    </row>
    <row r="82" spans="1:9" ht="27" customHeight="1">
      <c r="A82" s="408">
        <v>42</v>
      </c>
      <c r="B82" s="149" t="s">
        <v>200</v>
      </c>
      <c r="C82" s="146" t="s">
        <v>203</v>
      </c>
      <c r="D82" s="149" t="s">
        <v>83</v>
      </c>
      <c r="E82" s="150"/>
      <c r="F82" s="149">
        <v>21.8</v>
      </c>
      <c r="G82" s="150"/>
      <c r="H82" s="151"/>
      <c r="I82" s="200"/>
    </row>
    <row r="83" spans="1:9" ht="18.75" customHeight="1">
      <c r="A83" s="204" t="s">
        <v>170</v>
      </c>
      <c r="B83" s="131"/>
      <c r="C83" s="131" t="s">
        <v>42</v>
      </c>
      <c r="D83" s="131" t="s">
        <v>45</v>
      </c>
      <c r="E83" s="131">
        <v>1.29</v>
      </c>
      <c r="F83" s="131">
        <f>F82*E83</f>
        <v>28.122000000000003</v>
      </c>
      <c r="G83" s="131"/>
      <c r="H83" s="133"/>
      <c r="I83" s="200"/>
    </row>
    <row r="84" spans="1:9" ht="15">
      <c r="A84" s="234" t="s">
        <v>170</v>
      </c>
      <c r="B84" s="131"/>
      <c r="C84" s="131" t="s">
        <v>84</v>
      </c>
      <c r="D84" s="131" t="s">
        <v>13</v>
      </c>
      <c r="E84" s="131">
        <v>0.034</v>
      </c>
      <c r="F84" s="131">
        <f>F82*E84</f>
        <v>0.7412000000000001</v>
      </c>
      <c r="G84" s="131"/>
      <c r="H84" s="133"/>
      <c r="I84" s="200"/>
    </row>
    <row r="85" spans="1:9" ht="15">
      <c r="A85" s="234" t="s">
        <v>170</v>
      </c>
      <c r="B85" s="131"/>
      <c r="C85" s="131" t="s">
        <v>201</v>
      </c>
      <c r="D85" s="131" t="s">
        <v>83</v>
      </c>
      <c r="E85" s="131">
        <v>1.015</v>
      </c>
      <c r="F85" s="131">
        <f>F82*E85</f>
        <v>22.127</v>
      </c>
      <c r="G85" s="131"/>
      <c r="H85" s="133"/>
      <c r="I85" s="200"/>
    </row>
    <row r="86" spans="1:9" ht="18.75" customHeight="1">
      <c r="A86" s="234" t="s">
        <v>170</v>
      </c>
      <c r="B86" s="204"/>
      <c r="C86" s="131" t="s">
        <v>202</v>
      </c>
      <c r="D86" s="131" t="s">
        <v>52</v>
      </c>
      <c r="E86" s="131"/>
      <c r="F86" s="131">
        <v>31</v>
      </c>
      <c r="G86" s="131"/>
      <c r="H86" s="133"/>
      <c r="I86" s="200"/>
    </row>
    <row r="87" spans="1:9" ht="15">
      <c r="A87" s="204" t="s">
        <v>170</v>
      </c>
      <c r="B87" s="224" t="s">
        <v>170</v>
      </c>
      <c r="C87" s="131" t="s">
        <v>85</v>
      </c>
      <c r="D87" s="131" t="s">
        <v>13</v>
      </c>
      <c r="E87" s="131">
        <v>0.018</v>
      </c>
      <c r="F87" s="131">
        <f>F82*E87</f>
        <v>0.39239999999999997</v>
      </c>
      <c r="G87" s="131"/>
      <c r="H87" s="133"/>
      <c r="I87" s="200"/>
    </row>
    <row r="88" spans="1:9" ht="26.25" customHeight="1">
      <c r="A88" s="408">
        <v>43</v>
      </c>
      <c r="B88" s="149" t="s">
        <v>206</v>
      </c>
      <c r="C88" s="146" t="s">
        <v>205</v>
      </c>
      <c r="D88" s="149" t="s">
        <v>83</v>
      </c>
      <c r="E88" s="149"/>
      <c r="F88" s="149">
        <v>10.8</v>
      </c>
      <c r="G88" s="149"/>
      <c r="H88" s="151"/>
      <c r="I88" s="200"/>
    </row>
    <row r="89" spans="1:9" ht="17.25" customHeight="1">
      <c r="A89" s="224" t="s">
        <v>170</v>
      </c>
      <c r="B89" s="131"/>
      <c r="C89" s="131" t="s">
        <v>42</v>
      </c>
      <c r="D89" s="131" t="s">
        <v>45</v>
      </c>
      <c r="E89" s="131">
        <v>1</v>
      </c>
      <c r="F89" s="131">
        <f>F88*E89</f>
        <v>10.8</v>
      </c>
      <c r="G89" s="131"/>
      <c r="H89" s="133"/>
      <c r="I89" s="200"/>
    </row>
    <row r="90" spans="1:9" ht="15">
      <c r="A90" s="234" t="s">
        <v>170</v>
      </c>
      <c r="B90" s="204"/>
      <c r="C90" s="131" t="s">
        <v>207</v>
      </c>
      <c r="D90" s="131" t="s">
        <v>83</v>
      </c>
      <c r="E90" s="131">
        <v>1.03</v>
      </c>
      <c r="F90" s="131">
        <f>F88*E90</f>
        <v>11.124</v>
      </c>
      <c r="G90" s="131"/>
      <c r="H90" s="133"/>
      <c r="I90" s="200"/>
    </row>
    <row r="91" spans="1:9" ht="15">
      <c r="A91" s="234" t="s">
        <v>170</v>
      </c>
      <c r="B91" s="224" t="s">
        <v>170</v>
      </c>
      <c r="C91" s="131" t="s">
        <v>208</v>
      </c>
      <c r="D91" s="131" t="s">
        <v>13</v>
      </c>
      <c r="E91" s="131">
        <v>0.405</v>
      </c>
      <c r="F91" s="132">
        <f>F88*E91</f>
        <v>4.3740000000000006</v>
      </c>
      <c r="G91" s="131"/>
      <c r="H91" s="133"/>
      <c r="I91" s="200"/>
    </row>
    <row r="92" spans="1:9" ht="26.25" customHeight="1">
      <c r="A92" s="408">
        <v>45</v>
      </c>
      <c r="B92" s="149" t="s">
        <v>266</v>
      </c>
      <c r="C92" s="146" t="s">
        <v>211</v>
      </c>
      <c r="D92" s="149" t="s">
        <v>83</v>
      </c>
      <c r="E92" s="149"/>
      <c r="F92" s="149">
        <v>46.1</v>
      </c>
      <c r="G92" s="149"/>
      <c r="H92" s="151"/>
      <c r="I92" s="200"/>
    </row>
    <row r="93" spans="1:9" ht="20.25" customHeight="1">
      <c r="A93" s="204" t="s">
        <v>170</v>
      </c>
      <c r="B93" s="106"/>
      <c r="C93" s="131" t="s">
        <v>42</v>
      </c>
      <c r="D93" s="131" t="s">
        <v>45</v>
      </c>
      <c r="E93" s="131">
        <v>0.688</v>
      </c>
      <c r="F93" s="131">
        <f>F92*E93</f>
        <v>31.7168</v>
      </c>
      <c r="G93" s="131"/>
      <c r="H93" s="133"/>
      <c r="I93" s="200"/>
    </row>
    <row r="94" spans="1:9" ht="15.75" customHeight="1">
      <c r="A94" s="234" t="s">
        <v>170</v>
      </c>
      <c r="B94" s="131"/>
      <c r="C94" s="131" t="s">
        <v>84</v>
      </c>
      <c r="D94" s="131" t="s">
        <v>13</v>
      </c>
      <c r="E94" s="131">
        <v>0.01</v>
      </c>
      <c r="F94" s="131">
        <f>F92*E94</f>
        <v>0.461</v>
      </c>
      <c r="G94" s="131"/>
      <c r="H94" s="133"/>
      <c r="I94" s="200"/>
    </row>
    <row r="95" spans="1:9" ht="22.5" customHeight="1">
      <c r="A95" s="234" t="s">
        <v>170</v>
      </c>
      <c r="B95" s="131"/>
      <c r="C95" s="131" t="s">
        <v>209</v>
      </c>
      <c r="D95" s="131" t="s">
        <v>53</v>
      </c>
      <c r="E95" s="131">
        <v>0.63</v>
      </c>
      <c r="F95" s="131">
        <f>F92*E95</f>
        <v>29.043000000000003</v>
      </c>
      <c r="G95" s="131"/>
      <c r="H95" s="133"/>
      <c r="I95" s="200"/>
    </row>
    <row r="96" spans="1:9" ht="15">
      <c r="A96" s="143" t="s">
        <v>170</v>
      </c>
      <c r="B96" s="204"/>
      <c r="C96" s="131" t="s">
        <v>210</v>
      </c>
      <c r="D96" s="131" t="s">
        <v>53</v>
      </c>
      <c r="E96" s="131">
        <v>0.55</v>
      </c>
      <c r="F96" s="131">
        <f>F92*E96</f>
        <v>25.355000000000004</v>
      </c>
      <c r="G96" s="131"/>
      <c r="H96" s="133"/>
      <c r="I96" s="200"/>
    </row>
    <row r="97" spans="1:9" ht="15">
      <c r="A97" s="143" t="s">
        <v>170</v>
      </c>
      <c r="B97" s="224" t="s">
        <v>170</v>
      </c>
      <c r="C97" s="131" t="s">
        <v>85</v>
      </c>
      <c r="D97" s="131" t="s">
        <v>13</v>
      </c>
      <c r="E97" s="131">
        <v>0.22</v>
      </c>
      <c r="F97" s="131">
        <f>F92*E97</f>
        <v>10.142000000000001</v>
      </c>
      <c r="G97" s="131"/>
      <c r="H97" s="133"/>
      <c r="I97" s="200"/>
    </row>
    <row r="98" spans="1:9" ht="18">
      <c r="A98" s="143" t="s">
        <v>170</v>
      </c>
      <c r="B98" s="224" t="s">
        <v>170</v>
      </c>
      <c r="C98" s="144" t="s">
        <v>214</v>
      </c>
      <c r="D98" s="131"/>
      <c r="E98" s="131"/>
      <c r="F98" s="131"/>
      <c r="G98" s="131"/>
      <c r="H98" s="133"/>
      <c r="I98" s="200"/>
    </row>
    <row r="99" spans="1:8" ht="15">
      <c r="A99" s="150">
        <v>47</v>
      </c>
      <c r="B99" s="149" t="s">
        <v>194</v>
      </c>
      <c r="C99" s="146" t="s">
        <v>195</v>
      </c>
      <c r="D99" s="149" t="s">
        <v>52</v>
      </c>
      <c r="E99" s="149"/>
      <c r="F99" s="149">
        <v>98</v>
      </c>
      <c r="G99" s="149"/>
      <c r="H99" s="151"/>
    </row>
    <row r="100" spans="1:8" ht="15">
      <c r="A100" s="234" t="s">
        <v>170</v>
      </c>
      <c r="B100" s="131"/>
      <c r="C100" s="131" t="s">
        <v>42</v>
      </c>
      <c r="D100" s="131" t="s">
        <v>45</v>
      </c>
      <c r="E100" s="131">
        <v>1.79</v>
      </c>
      <c r="F100" s="131">
        <f>F99*E100</f>
        <v>175.42000000000002</v>
      </c>
      <c r="G100" s="131"/>
      <c r="H100" s="133"/>
    </row>
    <row r="101" spans="1:8" ht="15">
      <c r="A101" s="234" t="s">
        <v>170</v>
      </c>
      <c r="B101" s="131"/>
      <c r="C101" s="131" t="s">
        <v>84</v>
      </c>
      <c r="D101" s="131" t="s">
        <v>13</v>
      </c>
      <c r="E101" s="131">
        <v>0.027</v>
      </c>
      <c r="F101" s="131">
        <f>F99*E101</f>
        <v>2.646</v>
      </c>
      <c r="G101" s="131"/>
      <c r="H101" s="133"/>
    </row>
    <row r="102" spans="1:8" ht="15">
      <c r="A102" s="143" t="s">
        <v>170</v>
      </c>
      <c r="B102" s="204" t="s">
        <v>269</v>
      </c>
      <c r="C102" s="131" t="s">
        <v>268</v>
      </c>
      <c r="D102" s="131" t="s">
        <v>82</v>
      </c>
      <c r="E102" s="131">
        <v>0.0238</v>
      </c>
      <c r="F102" s="131">
        <f>F99*E102</f>
        <v>2.3324000000000003</v>
      </c>
      <c r="G102" s="131"/>
      <c r="H102" s="133"/>
    </row>
    <row r="103" spans="1:8" ht="16.5" customHeight="1">
      <c r="A103" s="143" t="s">
        <v>170</v>
      </c>
      <c r="B103" s="224" t="s">
        <v>170</v>
      </c>
      <c r="C103" s="131" t="s">
        <v>85</v>
      </c>
      <c r="D103" s="131" t="s">
        <v>13</v>
      </c>
      <c r="E103" s="131">
        <v>0.003</v>
      </c>
      <c r="F103" s="131">
        <f>F99*E103</f>
        <v>0.294</v>
      </c>
      <c r="G103" s="131"/>
      <c r="H103" s="133"/>
    </row>
    <row r="104" spans="1:8" ht="30" customHeight="1">
      <c r="A104" s="408">
        <v>48</v>
      </c>
      <c r="B104" s="149" t="s">
        <v>212</v>
      </c>
      <c r="C104" s="146" t="s">
        <v>215</v>
      </c>
      <c r="D104" s="149" t="s">
        <v>83</v>
      </c>
      <c r="E104" s="149"/>
      <c r="F104" s="149">
        <v>286</v>
      </c>
      <c r="G104" s="149"/>
      <c r="H104" s="151"/>
    </row>
    <row r="105" spans="1:8" ht="15">
      <c r="A105" s="204" t="s">
        <v>170</v>
      </c>
      <c r="B105" s="131"/>
      <c r="C105" s="131" t="s">
        <v>42</v>
      </c>
      <c r="D105" s="131" t="s">
        <v>45</v>
      </c>
      <c r="E105" s="131">
        <v>0.658</v>
      </c>
      <c r="F105" s="131">
        <f>F104*E105</f>
        <v>188.18800000000002</v>
      </c>
      <c r="G105" s="131"/>
      <c r="H105" s="133"/>
    </row>
    <row r="106" spans="1:8" ht="15">
      <c r="A106" s="234" t="s">
        <v>170</v>
      </c>
      <c r="B106" s="131"/>
      <c r="C106" s="131" t="s">
        <v>163</v>
      </c>
      <c r="D106" s="131" t="s">
        <v>13</v>
      </c>
      <c r="E106" s="131">
        <v>0.01</v>
      </c>
      <c r="F106" s="131">
        <f>F104*E106</f>
        <v>2.86</v>
      </c>
      <c r="G106" s="131"/>
      <c r="H106" s="133"/>
    </row>
    <row r="107" spans="1:8" ht="15">
      <c r="A107" s="234" t="s">
        <v>170</v>
      </c>
      <c r="B107" s="131"/>
      <c r="C107" s="131" t="s">
        <v>253</v>
      </c>
      <c r="D107" s="131" t="s">
        <v>53</v>
      </c>
      <c r="E107" s="131">
        <v>0.36</v>
      </c>
      <c r="F107" s="131">
        <f>F104*E107</f>
        <v>102.96</v>
      </c>
      <c r="G107" s="131"/>
      <c r="H107" s="133"/>
    </row>
    <row r="108" spans="1:8" ht="15">
      <c r="A108" s="204" t="s">
        <v>170</v>
      </c>
      <c r="B108" s="204"/>
      <c r="C108" s="131" t="s">
        <v>213</v>
      </c>
      <c r="D108" s="131" t="s">
        <v>53</v>
      </c>
      <c r="E108" s="131">
        <v>0.79</v>
      </c>
      <c r="F108" s="131">
        <f>F104*E108</f>
        <v>225.94</v>
      </c>
      <c r="G108" s="131"/>
      <c r="H108" s="133"/>
    </row>
    <row r="109" spans="1:8" ht="15">
      <c r="A109" s="204" t="s">
        <v>170</v>
      </c>
      <c r="B109" s="224" t="s">
        <v>170</v>
      </c>
      <c r="C109" s="131" t="s">
        <v>85</v>
      </c>
      <c r="D109" s="131" t="s">
        <v>13</v>
      </c>
      <c r="E109" s="131">
        <v>0.016</v>
      </c>
      <c r="F109" s="131">
        <f>F104*E109</f>
        <v>4.5760000000000005</v>
      </c>
      <c r="G109" s="131"/>
      <c r="H109" s="133"/>
    </row>
    <row r="110" spans="1:8" ht="15">
      <c r="A110" s="150">
        <v>49</v>
      </c>
      <c r="B110" s="149" t="s">
        <v>290</v>
      </c>
      <c r="C110" s="149" t="s">
        <v>292</v>
      </c>
      <c r="D110" s="149" t="s">
        <v>83</v>
      </c>
      <c r="E110" s="149"/>
      <c r="F110" s="149">
        <v>46</v>
      </c>
      <c r="G110" s="149"/>
      <c r="H110" s="151"/>
    </row>
    <row r="111" spans="1:8" ht="15">
      <c r="A111" s="234" t="s">
        <v>170</v>
      </c>
      <c r="B111" s="224"/>
      <c r="C111" s="131" t="s">
        <v>42</v>
      </c>
      <c r="D111" s="131" t="s">
        <v>45</v>
      </c>
      <c r="E111" s="131">
        <v>0.236</v>
      </c>
      <c r="F111" s="131">
        <f>F110*E111</f>
        <v>10.856</v>
      </c>
      <c r="G111" s="131"/>
      <c r="H111" s="133"/>
    </row>
    <row r="112" spans="1:8" ht="15">
      <c r="A112" s="234" t="s">
        <v>170</v>
      </c>
      <c r="B112" s="224"/>
      <c r="C112" s="131" t="s">
        <v>44</v>
      </c>
      <c r="D112" s="131" t="s">
        <v>13</v>
      </c>
      <c r="E112" s="131">
        <v>0.0225</v>
      </c>
      <c r="F112" s="131">
        <f>F110*E112</f>
        <v>1.035</v>
      </c>
      <c r="G112" s="131"/>
      <c r="H112" s="133"/>
    </row>
    <row r="113" spans="1:8" ht="15">
      <c r="A113" s="204" t="s">
        <v>170</v>
      </c>
      <c r="B113" s="224"/>
      <c r="C113" s="131" t="s">
        <v>291</v>
      </c>
      <c r="D113" s="131" t="s">
        <v>82</v>
      </c>
      <c r="E113" s="131">
        <v>0.025</v>
      </c>
      <c r="F113" s="131">
        <f>F110*E113</f>
        <v>1.1500000000000001</v>
      </c>
      <c r="G113" s="131"/>
      <c r="H113" s="133"/>
    </row>
    <row r="114" spans="1:8" ht="15">
      <c r="A114" s="204" t="s">
        <v>170</v>
      </c>
      <c r="B114" s="224"/>
      <c r="C114" s="131" t="s">
        <v>85</v>
      </c>
      <c r="D114" s="131" t="s">
        <v>13</v>
      </c>
      <c r="E114" s="131">
        <v>0.0128</v>
      </c>
      <c r="F114" s="131">
        <f>F110*E114</f>
        <v>0.5888</v>
      </c>
      <c r="G114" s="131"/>
      <c r="H114" s="133"/>
    </row>
    <row r="115" spans="1:8" ht="15">
      <c r="A115" s="150">
        <v>50</v>
      </c>
      <c r="B115" s="149" t="s">
        <v>271</v>
      </c>
      <c r="C115" s="146" t="s">
        <v>270</v>
      </c>
      <c r="D115" s="149" t="s">
        <v>52</v>
      </c>
      <c r="E115" s="149"/>
      <c r="F115" s="149">
        <v>18.3</v>
      </c>
      <c r="G115" s="149"/>
      <c r="H115" s="151"/>
    </row>
    <row r="116" spans="1:8" ht="15">
      <c r="A116" s="204" t="s">
        <v>170</v>
      </c>
      <c r="B116" s="224"/>
      <c r="C116" s="131" t="s">
        <v>42</v>
      </c>
      <c r="D116" s="131" t="s">
        <v>45</v>
      </c>
      <c r="E116" s="131">
        <v>2.84</v>
      </c>
      <c r="F116" s="131">
        <f>F115*E116</f>
        <v>51.972</v>
      </c>
      <c r="G116" s="131"/>
      <c r="H116" s="133"/>
    </row>
    <row r="117" spans="1:8" ht="15">
      <c r="A117" s="204" t="s">
        <v>170</v>
      </c>
      <c r="B117" s="224"/>
      <c r="C117" s="131" t="s">
        <v>44</v>
      </c>
      <c r="D117" s="131" t="s">
        <v>13</v>
      </c>
      <c r="E117" s="131">
        <v>0.008</v>
      </c>
      <c r="F117" s="131">
        <f>E117*F115</f>
        <v>0.1464</v>
      </c>
      <c r="G117" s="131"/>
      <c r="H117" s="133"/>
    </row>
    <row r="118" spans="1:8" ht="15">
      <c r="A118" s="204" t="s">
        <v>170</v>
      </c>
      <c r="B118" s="235" t="s">
        <v>4</v>
      </c>
      <c r="C118" s="131" t="s">
        <v>272</v>
      </c>
      <c r="D118" s="131" t="s">
        <v>52</v>
      </c>
      <c r="E118" s="131">
        <v>1</v>
      </c>
      <c r="F118" s="131">
        <f>E118*F115</f>
        <v>18.3</v>
      </c>
      <c r="G118" s="131"/>
      <c r="H118" s="133"/>
    </row>
    <row r="119" spans="1:8" ht="15">
      <c r="A119" s="234" t="s">
        <v>170</v>
      </c>
      <c r="B119" s="224"/>
      <c r="C119" s="131" t="s">
        <v>210</v>
      </c>
      <c r="D119" s="131" t="s">
        <v>274</v>
      </c>
      <c r="E119" s="131">
        <v>0.16</v>
      </c>
      <c r="F119" s="131">
        <f>E119*F115</f>
        <v>2.9280000000000004</v>
      </c>
      <c r="G119" s="131"/>
      <c r="H119" s="133"/>
    </row>
    <row r="120" spans="1:8" ht="15">
      <c r="A120" s="234" t="s">
        <v>170</v>
      </c>
      <c r="B120" s="224"/>
      <c r="C120" s="131" t="s">
        <v>273</v>
      </c>
      <c r="D120" s="131" t="s">
        <v>53</v>
      </c>
      <c r="E120" s="131">
        <v>0.318</v>
      </c>
      <c r="F120" s="131">
        <f>E120*F115</f>
        <v>5.8194</v>
      </c>
      <c r="G120" s="131"/>
      <c r="H120" s="133"/>
    </row>
    <row r="121" spans="1:8" ht="15">
      <c r="A121" s="204" t="s">
        <v>170</v>
      </c>
      <c r="B121" s="224"/>
      <c r="C121" s="131" t="s">
        <v>279</v>
      </c>
      <c r="D121" s="131" t="s">
        <v>53</v>
      </c>
      <c r="E121" s="131">
        <v>0.258</v>
      </c>
      <c r="F121" s="131">
        <f>E121*F115</f>
        <v>4.7214</v>
      </c>
      <c r="G121" s="131"/>
      <c r="H121" s="133"/>
    </row>
    <row r="122" spans="1:8" ht="15">
      <c r="A122" s="204" t="s">
        <v>170</v>
      </c>
      <c r="B122" s="224"/>
      <c r="C122" s="131" t="s">
        <v>85</v>
      </c>
      <c r="D122" s="131" t="s">
        <v>13</v>
      </c>
      <c r="E122" s="131">
        <v>0.009</v>
      </c>
      <c r="F122" s="131">
        <f>E122*F115</f>
        <v>0.16469999999999999</v>
      </c>
      <c r="G122" s="131"/>
      <c r="H122" s="133"/>
    </row>
    <row r="123" spans="1:8" ht="15">
      <c r="A123" s="150">
        <v>51</v>
      </c>
      <c r="B123" s="149" t="s">
        <v>275</v>
      </c>
      <c r="C123" s="146" t="s">
        <v>278</v>
      </c>
      <c r="D123" s="149" t="s">
        <v>52</v>
      </c>
      <c r="E123" s="149"/>
      <c r="F123" s="149">
        <v>21.4</v>
      </c>
      <c r="G123" s="149"/>
      <c r="H123" s="151"/>
    </row>
    <row r="124" spans="1:8" ht="15">
      <c r="A124" s="204" t="s">
        <v>170</v>
      </c>
      <c r="B124" s="224"/>
      <c r="C124" s="131" t="s">
        <v>42</v>
      </c>
      <c r="D124" s="131" t="s">
        <v>45</v>
      </c>
      <c r="E124" s="131">
        <v>1.83</v>
      </c>
      <c r="F124" s="131">
        <f>E124*F123</f>
        <v>39.162</v>
      </c>
      <c r="G124" s="131"/>
      <c r="H124" s="133"/>
    </row>
    <row r="125" spans="1:8" ht="15">
      <c r="A125" s="234" t="s">
        <v>170</v>
      </c>
      <c r="B125" s="224"/>
      <c r="C125" s="131" t="s">
        <v>44</v>
      </c>
      <c r="D125" s="131" t="s">
        <v>13</v>
      </c>
      <c r="E125" s="131">
        <v>0.039</v>
      </c>
      <c r="F125" s="131">
        <f>E125*F123</f>
        <v>0.8345999999999999</v>
      </c>
      <c r="G125" s="131"/>
      <c r="H125" s="133"/>
    </row>
    <row r="126" spans="1:8" ht="15">
      <c r="A126" s="234" t="s">
        <v>170</v>
      </c>
      <c r="B126" s="234">
        <v>3.32</v>
      </c>
      <c r="C126" s="131" t="s">
        <v>276</v>
      </c>
      <c r="D126" s="131" t="s">
        <v>52</v>
      </c>
      <c r="E126" s="131">
        <v>1</v>
      </c>
      <c r="F126" s="131">
        <f>E126*F123</f>
        <v>21.4</v>
      </c>
      <c r="G126" s="131"/>
      <c r="H126" s="133"/>
    </row>
    <row r="127" spans="1:8" ht="15">
      <c r="A127" s="204" t="s">
        <v>170</v>
      </c>
      <c r="B127" s="224"/>
      <c r="C127" s="131" t="s">
        <v>277</v>
      </c>
      <c r="D127" s="131" t="s">
        <v>3</v>
      </c>
      <c r="E127" s="131">
        <v>2</v>
      </c>
      <c r="F127" s="131">
        <f>E127*F123</f>
        <v>42.8</v>
      </c>
      <c r="G127" s="131"/>
      <c r="H127" s="133"/>
    </row>
    <row r="128" spans="1:8" ht="15">
      <c r="A128" s="204" t="s">
        <v>170</v>
      </c>
      <c r="B128" s="224"/>
      <c r="C128" s="131" t="s">
        <v>85</v>
      </c>
      <c r="D128" s="131" t="s">
        <v>13</v>
      </c>
      <c r="E128" s="131">
        <v>0.433</v>
      </c>
      <c r="F128" s="131">
        <f>E128*F123</f>
        <v>9.2662</v>
      </c>
      <c r="G128" s="131"/>
      <c r="H128" s="133"/>
    </row>
    <row r="129" spans="1:8" ht="15">
      <c r="A129" s="408">
        <v>53</v>
      </c>
      <c r="B129" s="149" t="s">
        <v>217</v>
      </c>
      <c r="C129" s="146" t="s">
        <v>216</v>
      </c>
      <c r="D129" s="149" t="s">
        <v>83</v>
      </c>
      <c r="E129" s="149"/>
      <c r="F129" s="149">
        <v>265</v>
      </c>
      <c r="G129" s="149"/>
      <c r="H129" s="151"/>
    </row>
    <row r="130" spans="1:8" ht="15">
      <c r="A130" s="204" t="s">
        <v>170</v>
      </c>
      <c r="B130" s="131"/>
      <c r="C130" s="131" t="s">
        <v>42</v>
      </c>
      <c r="D130" s="131" t="s">
        <v>45</v>
      </c>
      <c r="E130" s="131">
        <v>0.458</v>
      </c>
      <c r="F130" s="131">
        <f>F129*E130</f>
        <v>121.37</v>
      </c>
      <c r="G130" s="131"/>
      <c r="H130" s="133"/>
    </row>
    <row r="131" spans="1:8" ht="15">
      <c r="A131" s="234" t="s">
        <v>170</v>
      </c>
      <c r="B131" s="131"/>
      <c r="C131" s="131" t="s">
        <v>163</v>
      </c>
      <c r="D131" s="131" t="s">
        <v>13</v>
      </c>
      <c r="E131" s="131">
        <v>0.0023</v>
      </c>
      <c r="F131" s="131">
        <f>F129*E131</f>
        <v>0.6095</v>
      </c>
      <c r="G131" s="131"/>
      <c r="H131" s="133"/>
    </row>
    <row r="132" spans="1:37" ht="15">
      <c r="A132" s="234" t="s">
        <v>170</v>
      </c>
      <c r="B132" s="131"/>
      <c r="C132" s="131" t="s">
        <v>218</v>
      </c>
      <c r="D132" s="131" t="s">
        <v>178</v>
      </c>
      <c r="E132" s="131">
        <v>0.00037</v>
      </c>
      <c r="F132" s="131">
        <f>F129*E132</f>
        <v>0.09805</v>
      </c>
      <c r="G132" s="131"/>
      <c r="H132" s="133"/>
      <c r="AK132" s="90"/>
    </row>
    <row r="133" spans="1:37" ht="15">
      <c r="A133" s="143" t="s">
        <v>170</v>
      </c>
      <c r="B133" s="204"/>
      <c r="C133" s="131" t="s">
        <v>219</v>
      </c>
      <c r="D133" s="131" t="s">
        <v>82</v>
      </c>
      <c r="E133" s="131">
        <v>0.0006</v>
      </c>
      <c r="F133" s="131">
        <f>F129*E133</f>
        <v>0.15899999999999997</v>
      </c>
      <c r="G133" s="131"/>
      <c r="H133" s="133"/>
      <c r="AK133" s="90"/>
    </row>
    <row r="134" spans="1:8" ht="15">
      <c r="A134" s="143" t="s">
        <v>170</v>
      </c>
      <c r="B134" s="225" t="s">
        <v>170</v>
      </c>
      <c r="C134" s="131" t="s">
        <v>85</v>
      </c>
      <c r="D134" s="131" t="s">
        <v>13</v>
      </c>
      <c r="E134" s="131">
        <v>0.012</v>
      </c>
      <c r="F134" s="131">
        <f>F129*E134</f>
        <v>3.18</v>
      </c>
      <c r="G134" s="131"/>
      <c r="H134" s="133"/>
    </row>
    <row r="135" spans="1:8" ht="15">
      <c r="A135" s="150">
        <v>54</v>
      </c>
      <c r="B135" s="149">
        <v>11.1</v>
      </c>
      <c r="C135" s="149" t="s">
        <v>224</v>
      </c>
      <c r="D135" s="201" t="s">
        <v>95</v>
      </c>
      <c r="E135" s="201"/>
      <c r="F135" s="201">
        <v>1</v>
      </c>
      <c r="G135" s="201"/>
      <c r="H135" s="409"/>
    </row>
    <row r="136" spans="1:8" ht="15">
      <c r="A136" s="204" t="s">
        <v>170</v>
      </c>
      <c r="B136" s="131" t="s">
        <v>227</v>
      </c>
      <c r="C136" s="131" t="s">
        <v>225</v>
      </c>
      <c r="D136" s="131" t="s">
        <v>3</v>
      </c>
      <c r="E136" s="131">
        <v>1</v>
      </c>
      <c r="F136" s="131">
        <v>1</v>
      </c>
      <c r="G136" s="131"/>
      <c r="H136" s="133"/>
    </row>
    <row r="137" spans="1:8" ht="15">
      <c r="A137" s="143" t="s">
        <v>170</v>
      </c>
      <c r="B137" s="131" t="s">
        <v>228</v>
      </c>
      <c r="C137" s="131" t="s">
        <v>226</v>
      </c>
      <c r="D137" s="131" t="s">
        <v>3</v>
      </c>
      <c r="E137" s="131">
        <v>4</v>
      </c>
      <c r="F137" s="131">
        <f>F135*E137</f>
        <v>4</v>
      </c>
      <c r="G137" s="131"/>
      <c r="H137" s="133"/>
    </row>
    <row r="138" spans="1:8" ht="15">
      <c r="A138" s="143" t="s">
        <v>170</v>
      </c>
      <c r="B138" s="131" t="s">
        <v>230</v>
      </c>
      <c r="C138" s="131" t="s">
        <v>229</v>
      </c>
      <c r="D138" s="131" t="s">
        <v>95</v>
      </c>
      <c r="E138" s="131">
        <v>1</v>
      </c>
      <c r="F138" s="131">
        <v>1</v>
      </c>
      <c r="G138" s="131"/>
      <c r="H138" s="133"/>
    </row>
    <row r="139" spans="1:8" ht="15">
      <c r="A139" s="143" t="s">
        <v>170</v>
      </c>
      <c r="B139" s="131" t="s">
        <v>232</v>
      </c>
      <c r="C139" s="131" t="s">
        <v>231</v>
      </c>
      <c r="D139" s="131" t="s">
        <v>3</v>
      </c>
      <c r="E139" s="131">
        <v>2</v>
      </c>
      <c r="F139" s="131">
        <v>2</v>
      </c>
      <c r="G139" s="131"/>
      <c r="H139" s="133"/>
    </row>
    <row r="140" spans="1:8" ht="15">
      <c r="A140" s="143" t="s">
        <v>170</v>
      </c>
      <c r="B140" s="131" t="s">
        <v>233</v>
      </c>
      <c r="C140" s="131" t="s">
        <v>234</v>
      </c>
      <c r="D140" s="131" t="s">
        <v>3</v>
      </c>
      <c r="E140" s="131">
        <v>1</v>
      </c>
      <c r="F140" s="131">
        <v>1</v>
      </c>
      <c r="G140" s="131"/>
      <c r="H140" s="133"/>
    </row>
    <row r="141" spans="1:8" ht="15">
      <c r="A141" s="143" t="s">
        <v>170</v>
      </c>
      <c r="B141" s="131"/>
      <c r="C141" s="131"/>
      <c r="D141" s="131"/>
      <c r="E141" s="131"/>
      <c r="F141" s="131"/>
      <c r="G141" s="131"/>
      <c r="H141" s="133"/>
    </row>
    <row r="142" spans="1:8" ht="24" customHeight="1">
      <c r="A142" s="149"/>
      <c r="B142" s="149"/>
      <c r="C142" s="149" t="s">
        <v>27</v>
      </c>
      <c r="D142" s="149" t="s">
        <v>13</v>
      </c>
      <c r="E142" s="150"/>
      <c r="F142" s="236" t="s">
        <v>170</v>
      </c>
      <c r="G142" s="150"/>
      <c r="H142" s="410"/>
    </row>
    <row r="143" spans="1:8" ht="15">
      <c r="A143" s="143"/>
      <c r="B143" s="131"/>
      <c r="C143" s="131" t="s">
        <v>42</v>
      </c>
      <c r="D143" s="131" t="s">
        <v>13</v>
      </c>
      <c r="E143" s="131"/>
      <c r="F143" s="132" t="s">
        <v>170</v>
      </c>
      <c r="G143" s="131"/>
      <c r="H143" s="133"/>
    </row>
    <row r="144" spans="1:8" ht="25.5" customHeight="1">
      <c r="A144" s="143"/>
      <c r="B144" s="131"/>
      <c r="C144" s="131" t="s">
        <v>265</v>
      </c>
      <c r="D144" s="131" t="s">
        <v>13</v>
      </c>
      <c r="E144" s="131"/>
      <c r="F144" s="132" t="s">
        <v>170</v>
      </c>
      <c r="G144" s="131"/>
      <c r="H144" s="133"/>
    </row>
    <row r="145" spans="1:8" ht="15">
      <c r="A145" s="143"/>
      <c r="B145" s="131"/>
      <c r="C145" s="131" t="s">
        <v>220</v>
      </c>
      <c r="D145" s="145">
        <v>0.05</v>
      </c>
      <c r="E145" s="131"/>
      <c r="F145" s="131"/>
      <c r="G145" s="131"/>
      <c r="H145" s="133"/>
    </row>
    <row r="146" spans="1:8" ht="15">
      <c r="A146" s="370"/>
      <c r="B146" s="131"/>
      <c r="C146" s="131" t="s">
        <v>27</v>
      </c>
      <c r="D146" s="131" t="s">
        <v>13</v>
      </c>
      <c r="E146" s="131" t="s">
        <v>170</v>
      </c>
      <c r="F146" s="131" t="s">
        <v>170</v>
      </c>
      <c r="G146" s="131"/>
      <c r="H146" s="133"/>
    </row>
    <row r="147" spans="1:8" ht="15">
      <c r="A147" s="228"/>
      <c r="B147" s="131"/>
      <c r="C147" s="131" t="s">
        <v>221</v>
      </c>
      <c r="D147" s="145">
        <v>0.1</v>
      </c>
      <c r="E147" s="131"/>
      <c r="F147" s="131"/>
      <c r="G147" s="131"/>
      <c r="H147" s="133"/>
    </row>
    <row r="148" spans="1:8" ht="15">
      <c r="A148" s="228"/>
      <c r="B148" s="131"/>
      <c r="C148" s="131" t="s">
        <v>27</v>
      </c>
      <c r="D148" s="131" t="s">
        <v>13</v>
      </c>
      <c r="E148" s="131"/>
      <c r="F148" s="131"/>
      <c r="G148" s="131"/>
      <c r="H148" s="133"/>
    </row>
    <row r="149" spans="1:8" ht="15">
      <c r="A149" s="228"/>
      <c r="B149" s="131"/>
      <c r="C149" s="131" t="s">
        <v>222</v>
      </c>
      <c r="D149" s="145">
        <v>0.08</v>
      </c>
      <c r="E149" s="131"/>
      <c r="F149" s="131"/>
      <c r="G149" s="131"/>
      <c r="H149" s="133"/>
    </row>
    <row r="150" spans="1:8" ht="21.75" customHeight="1">
      <c r="A150" s="227"/>
      <c r="B150" s="227"/>
      <c r="C150" s="227" t="s">
        <v>27</v>
      </c>
      <c r="D150" s="227" t="s">
        <v>13</v>
      </c>
      <c r="E150" s="156"/>
      <c r="F150" s="156"/>
      <c r="G150" s="156"/>
      <c r="H150" s="437"/>
    </row>
    <row r="151" spans="2:8" ht="15">
      <c r="B151" s="229"/>
      <c r="C151" s="229"/>
      <c r="D151" s="229"/>
      <c r="E151" s="229"/>
      <c r="F151" s="229"/>
      <c r="G151" s="229"/>
      <c r="H151" s="230"/>
    </row>
    <row r="152" spans="2:8" ht="22.5" customHeight="1">
      <c r="B152" s="229"/>
      <c r="C152" s="229"/>
      <c r="D152" s="229"/>
      <c r="E152" s="229"/>
      <c r="F152" s="229"/>
      <c r="G152" s="229"/>
      <c r="H152" s="230"/>
    </row>
    <row r="153" spans="2:8" ht="18">
      <c r="B153" s="229"/>
      <c r="C153" s="231" t="s">
        <v>380</v>
      </c>
      <c r="D153" s="229"/>
      <c r="E153" s="229"/>
      <c r="F153" s="229"/>
      <c r="G153" s="229"/>
      <c r="H153" s="232"/>
    </row>
    <row r="154" spans="2:8" ht="15">
      <c r="B154" s="233"/>
      <c r="C154" s="229" t="s">
        <v>170</v>
      </c>
      <c r="D154" s="229" t="s">
        <v>170</v>
      </c>
      <c r="E154" s="229" t="s">
        <v>170</v>
      </c>
      <c r="F154" s="229" t="s">
        <v>170</v>
      </c>
      <c r="G154" s="229" t="s">
        <v>170</v>
      </c>
      <c r="H154" s="230" t="s">
        <v>170</v>
      </c>
    </row>
    <row r="155" spans="2:8" ht="15">
      <c r="B155" s="1"/>
      <c r="C155" s="1" t="s">
        <v>170</v>
      </c>
      <c r="D155" s="1"/>
      <c r="E155" s="1"/>
      <c r="F155" s="1"/>
      <c r="G155" s="1"/>
      <c r="H155" s="1"/>
    </row>
    <row r="156" spans="2:8" ht="15">
      <c r="B156" s="1"/>
      <c r="C156" s="1"/>
      <c r="D156" s="1"/>
      <c r="E156" s="1"/>
      <c r="F156" s="1"/>
      <c r="G156" s="1"/>
      <c r="H156" s="1"/>
    </row>
    <row r="157" spans="2:8" ht="15">
      <c r="B157" s="1"/>
      <c r="C157" s="1"/>
      <c r="D157" s="1"/>
      <c r="E157" s="1"/>
      <c r="F157" s="1"/>
      <c r="G157" s="1"/>
      <c r="H157" s="1"/>
    </row>
    <row r="158" spans="2:8" ht="15">
      <c r="B158" s="1"/>
      <c r="C158" s="1"/>
      <c r="D158" s="1"/>
      <c r="E158" s="1"/>
      <c r="F158" s="1"/>
      <c r="G158" s="1"/>
      <c r="H158" s="1"/>
    </row>
    <row r="159" spans="2:8" ht="15">
      <c r="B159" s="1"/>
      <c r="C159" s="1"/>
      <c r="D159" s="1"/>
      <c r="E159" s="1"/>
      <c r="F159" s="1"/>
      <c r="G159" s="1"/>
      <c r="H159" s="1"/>
    </row>
    <row r="160" spans="2:8" ht="15">
      <c r="B160" s="1"/>
      <c r="C160" s="1"/>
      <c r="D160" s="1"/>
      <c r="E160" s="1"/>
      <c r="F160" s="1"/>
      <c r="G160" s="1"/>
      <c r="H160" s="1"/>
    </row>
    <row r="161" spans="2:8" ht="15">
      <c r="B161" s="1"/>
      <c r="C161" s="1"/>
      <c r="D161" s="1"/>
      <c r="E161" s="1"/>
      <c r="F161" s="1"/>
      <c r="G161" s="1"/>
      <c r="H161" s="1"/>
    </row>
    <row r="162" spans="2:8" ht="15">
      <c r="B162" s="1"/>
      <c r="C162" s="1"/>
      <c r="D162" s="1"/>
      <c r="E162" s="1"/>
      <c r="F162" s="1"/>
      <c r="G162" s="1"/>
      <c r="H162" s="1"/>
    </row>
    <row r="163" spans="2:8" ht="15">
      <c r="B163" s="1"/>
      <c r="C163" s="1"/>
      <c r="D163" s="1"/>
      <c r="E163" s="1"/>
      <c r="F163" s="1"/>
      <c r="G163" s="1"/>
      <c r="H163" s="1"/>
    </row>
    <row r="164" spans="2:8" ht="15">
      <c r="B164" s="73"/>
      <c r="C164" s="1"/>
      <c r="D164" s="1"/>
      <c r="E164" s="1"/>
      <c r="F164" s="1"/>
      <c r="G164" s="1"/>
      <c r="H164" s="1"/>
    </row>
    <row r="165" spans="2:8" ht="15">
      <c r="B165" s="73"/>
      <c r="C165" s="1"/>
      <c r="D165" s="1"/>
      <c r="E165" s="1"/>
      <c r="F165" s="1"/>
      <c r="G165" s="1"/>
      <c r="H165" s="1"/>
    </row>
    <row r="166" spans="2:8" ht="15">
      <c r="B166" s="73"/>
      <c r="C166" s="1"/>
      <c r="D166" s="1"/>
      <c r="E166" s="1"/>
      <c r="F166" s="1"/>
      <c r="G166" s="1"/>
      <c r="H166" s="1"/>
    </row>
    <row r="167" spans="2:8" ht="15">
      <c r="B167" s="73"/>
      <c r="C167" s="1"/>
      <c r="D167" s="1"/>
      <c r="E167" s="1"/>
      <c r="F167" s="1"/>
      <c r="G167" s="1"/>
      <c r="H167" s="1"/>
    </row>
    <row r="168" spans="2:8" ht="15">
      <c r="B168" s="73"/>
      <c r="C168" s="1"/>
      <c r="D168" s="1"/>
      <c r="E168" s="1"/>
      <c r="F168" s="1"/>
      <c r="G168" s="1"/>
      <c r="H168" s="1"/>
    </row>
    <row r="169" spans="3:8" ht="15">
      <c r="C169" s="1"/>
      <c r="D169" s="1"/>
      <c r="E169" s="1"/>
      <c r="F169" s="1"/>
      <c r="G169" s="1"/>
      <c r="H169" s="1"/>
    </row>
    <row r="170" spans="2:8" ht="15">
      <c r="B170" s="138"/>
      <c r="C170" s="1"/>
      <c r="D170" s="1"/>
      <c r="E170" s="1"/>
      <c r="F170" s="1"/>
      <c r="G170" s="1"/>
      <c r="H170" s="1"/>
    </row>
    <row r="171" spans="2:8" ht="15">
      <c r="B171" s="138"/>
      <c r="C171" s="1"/>
      <c r="D171" s="1"/>
      <c r="E171" s="1"/>
      <c r="F171" s="1"/>
      <c r="G171" s="1"/>
      <c r="H171" s="1"/>
    </row>
    <row r="172" spans="2:8" ht="15">
      <c r="B172" s="138"/>
      <c r="C172" s="1"/>
      <c r="D172" s="1"/>
      <c r="E172" s="1"/>
      <c r="F172" s="1"/>
      <c r="G172" s="1"/>
      <c r="H172" s="1"/>
    </row>
    <row r="173" spans="2:8" ht="15">
      <c r="B173" s="90"/>
      <c r="C173" s="1"/>
      <c r="D173" s="1"/>
      <c r="E173" s="1"/>
      <c r="F173" s="1"/>
      <c r="G173" s="1"/>
      <c r="H173" s="1"/>
    </row>
    <row r="174" spans="2:8" ht="15">
      <c r="B174" s="90"/>
      <c r="C174" s="138"/>
      <c r="D174" s="138"/>
      <c r="E174" s="138"/>
      <c r="F174" s="139"/>
      <c r="G174" s="138"/>
      <c r="H174" s="139"/>
    </row>
    <row r="175" spans="2:8" ht="15">
      <c r="B175" s="90"/>
      <c r="C175" s="138"/>
      <c r="D175" s="138"/>
      <c r="E175" s="138"/>
      <c r="F175" s="139"/>
      <c r="G175" s="138"/>
      <c r="H175" s="139"/>
    </row>
    <row r="176" spans="2:8" ht="15">
      <c r="B176" s="90"/>
      <c r="C176" s="138"/>
      <c r="D176" s="138"/>
      <c r="E176" s="138"/>
      <c r="F176" s="139"/>
      <c r="G176" s="138"/>
      <c r="H176" s="139"/>
    </row>
    <row r="177" spans="2:8" ht="15">
      <c r="B177" s="90"/>
      <c r="C177" s="138"/>
      <c r="D177" s="138"/>
      <c r="E177" s="138"/>
      <c r="F177" s="139"/>
      <c r="G177" s="138"/>
      <c r="H177" s="139"/>
    </row>
    <row r="178" spans="2:8" ht="15">
      <c r="B178" s="90"/>
      <c r="C178" s="90"/>
      <c r="D178" s="90"/>
      <c r="E178" s="90"/>
      <c r="F178" s="90"/>
      <c r="G178" s="138"/>
      <c r="H178" s="140"/>
    </row>
    <row r="179" spans="2:8" ht="15">
      <c r="B179" s="90"/>
      <c r="C179" s="90"/>
      <c r="D179" s="90"/>
      <c r="E179" s="90"/>
      <c r="F179" s="90"/>
      <c r="G179" s="90"/>
      <c r="H179" s="140"/>
    </row>
    <row r="180" spans="2:8" ht="15">
      <c r="B180" s="90"/>
      <c r="C180" s="90"/>
      <c r="D180" s="90"/>
      <c r="E180" s="90"/>
      <c r="F180" s="90"/>
      <c r="G180" s="90"/>
      <c r="H180" s="140"/>
    </row>
    <row r="181" spans="2:8" ht="15">
      <c r="B181" s="90"/>
      <c r="C181" s="90"/>
      <c r="D181" s="90"/>
      <c r="E181" s="90"/>
      <c r="F181" s="90"/>
      <c r="G181" s="90"/>
      <c r="H181" s="140"/>
    </row>
    <row r="182" spans="2:8" ht="15">
      <c r="B182" s="90"/>
      <c r="C182" s="90"/>
      <c r="D182" s="90"/>
      <c r="E182" s="90"/>
      <c r="F182" s="90"/>
      <c r="G182" s="90"/>
      <c r="H182" s="140"/>
    </row>
    <row r="183" spans="2:8" ht="15">
      <c r="B183" s="90"/>
      <c r="C183" s="90"/>
      <c r="D183" s="90"/>
      <c r="E183" s="90"/>
      <c r="F183" s="90"/>
      <c r="G183" s="90"/>
      <c r="H183" s="140"/>
    </row>
    <row r="184" spans="2:8" ht="15">
      <c r="B184" s="90"/>
      <c r="C184" s="90"/>
      <c r="D184" s="90"/>
      <c r="E184" s="90"/>
      <c r="F184" s="90"/>
      <c r="G184" s="90"/>
      <c r="H184" s="140"/>
    </row>
    <row r="185" spans="2:8" ht="15">
      <c r="B185" s="90"/>
      <c r="C185" s="90"/>
      <c r="D185" s="90"/>
      <c r="E185" s="90"/>
      <c r="F185" s="90"/>
      <c r="G185" s="90"/>
      <c r="H185" s="140"/>
    </row>
    <row r="186" spans="3:8" ht="15">
      <c r="C186" s="90"/>
      <c r="D186" s="90"/>
      <c r="E186" s="90"/>
      <c r="F186" s="90"/>
      <c r="G186" s="90"/>
      <c r="H186" s="140"/>
    </row>
    <row r="187" spans="3:8" ht="15">
      <c r="C187" s="90"/>
      <c r="D187" s="90"/>
      <c r="E187" s="90"/>
      <c r="F187" s="90"/>
      <c r="G187" s="90"/>
      <c r="H187" s="140"/>
    </row>
    <row r="188" spans="3:8" ht="15">
      <c r="C188" s="90"/>
      <c r="D188" s="90"/>
      <c r="E188" s="90"/>
      <c r="F188" s="90"/>
      <c r="G188" s="90"/>
      <c r="H188" s="140"/>
    </row>
    <row r="189" spans="3:8" ht="15">
      <c r="C189" s="90"/>
      <c r="D189" s="90"/>
      <c r="E189" s="90"/>
      <c r="F189" s="90"/>
      <c r="G189" s="90"/>
      <c r="H189" s="140"/>
    </row>
    <row r="190" spans="3:8" ht="15">
      <c r="C190" s="90"/>
      <c r="D190" s="90"/>
      <c r="E190" s="90"/>
      <c r="F190" s="90"/>
      <c r="G190" s="90"/>
      <c r="H190" s="140"/>
    </row>
    <row r="191" spans="3:8" ht="15">
      <c r="C191" s="90"/>
      <c r="D191" s="90"/>
      <c r="E191" s="90"/>
      <c r="F191" s="90"/>
      <c r="G191" s="90"/>
      <c r="H191" s="140"/>
    </row>
    <row r="192" spans="3:8" ht="15">
      <c r="C192" s="90"/>
      <c r="D192" s="90"/>
      <c r="E192" s="90"/>
      <c r="F192" s="90"/>
      <c r="G192" s="90"/>
      <c r="H192" s="140"/>
    </row>
    <row r="193" spans="3:8" ht="15">
      <c r="C193" s="90"/>
      <c r="D193" s="90"/>
      <c r="E193" s="90"/>
      <c r="F193" s="90"/>
      <c r="G193" s="90"/>
      <c r="H193" s="140"/>
    </row>
    <row r="194" spans="3:8" ht="15">
      <c r="C194" s="90"/>
      <c r="D194" s="90"/>
      <c r="E194" s="90"/>
      <c r="F194" s="90"/>
      <c r="G194" s="90"/>
      <c r="H194" s="140"/>
    </row>
    <row r="195" spans="3:8" ht="15">
      <c r="C195" s="90"/>
      <c r="D195" s="90"/>
      <c r="E195" s="90"/>
      <c r="F195" s="90"/>
      <c r="G195" s="90"/>
      <c r="H195" s="140"/>
    </row>
    <row r="196" spans="3:8" ht="15">
      <c r="C196" s="90"/>
      <c r="D196" s="90"/>
      <c r="E196" s="90"/>
      <c r="F196" s="90"/>
      <c r="G196" s="90"/>
      <c r="H196" s="140"/>
    </row>
    <row r="197" spans="3:8" ht="15">
      <c r="C197" s="90"/>
      <c r="D197" s="90"/>
      <c r="E197" s="90"/>
      <c r="F197" s="90"/>
      <c r="G197" s="90"/>
      <c r="H197" s="140"/>
    </row>
    <row r="198" spans="3:8" ht="15">
      <c r="C198" s="90"/>
      <c r="D198" s="90"/>
      <c r="E198" s="90"/>
      <c r="F198" s="90"/>
      <c r="G198" s="90"/>
      <c r="H198" s="140"/>
    </row>
    <row r="199" ht="15">
      <c r="G199" s="90"/>
    </row>
  </sheetData>
  <sheetProtection/>
  <mergeCells count="16">
    <mergeCell ref="E5:H5"/>
    <mergeCell ref="E8:F8"/>
    <mergeCell ref="E4:F4"/>
    <mergeCell ref="G8:H8"/>
    <mergeCell ref="A6:B6"/>
    <mergeCell ref="C8:C9"/>
    <mergeCell ref="A2:J2"/>
    <mergeCell ref="A1:H1"/>
    <mergeCell ref="A3:C3"/>
    <mergeCell ref="A4:C4"/>
    <mergeCell ref="B8:B9"/>
    <mergeCell ref="A7:C7"/>
    <mergeCell ref="A5:C5"/>
    <mergeCell ref="D8:D9"/>
    <mergeCell ref="E3:F3"/>
    <mergeCell ref="A8:A9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scale="84" r:id="rId1"/>
  <colBreaks count="1" manualBreakCount="1">
    <brk id="59" max="39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7.28125" style="0" customWidth="1"/>
    <col min="2" max="2" width="11.00390625" style="0" customWidth="1"/>
    <col min="3" max="3" width="39.28125" style="0" customWidth="1"/>
    <col min="4" max="4" width="8.140625" style="0" customWidth="1"/>
    <col min="5" max="5" width="6.57421875" style="0" customWidth="1"/>
    <col min="6" max="6" width="7.28125" style="0" customWidth="1"/>
    <col min="7" max="7" width="6.140625" style="0" customWidth="1"/>
    <col min="8" max="8" width="9.8515625" style="0" customWidth="1"/>
  </cols>
  <sheetData>
    <row r="1" spans="1:8" ht="25.5" customHeight="1">
      <c r="A1" s="452" t="s">
        <v>59</v>
      </c>
      <c r="B1" s="452"/>
      <c r="C1" s="452"/>
      <c r="D1" s="452"/>
      <c r="E1" s="452"/>
      <c r="F1" s="452"/>
      <c r="G1" s="452"/>
      <c r="H1" s="452"/>
    </row>
    <row r="2" spans="1:8" ht="21.75" customHeight="1">
      <c r="A2" s="487" t="s">
        <v>97</v>
      </c>
      <c r="B2" s="487"/>
      <c r="C2" s="487"/>
      <c r="D2" s="487"/>
      <c r="E2" s="487"/>
      <c r="F2" s="487"/>
      <c r="G2" s="487"/>
      <c r="H2" s="487"/>
    </row>
    <row r="3" spans="1:8" ht="24.75" customHeight="1">
      <c r="A3" s="486" t="s">
        <v>18</v>
      </c>
      <c r="B3" s="486"/>
      <c r="C3" s="486"/>
      <c r="D3" s="441">
        <v>3834.8459424000002</v>
      </c>
      <c r="E3" s="488" t="s">
        <v>8</v>
      </c>
      <c r="F3" s="488"/>
      <c r="G3" s="14"/>
      <c r="H3" s="14"/>
    </row>
    <row r="4" spans="1:8" ht="21" customHeight="1">
      <c r="A4" s="486" t="s">
        <v>35</v>
      </c>
      <c r="B4" s="486"/>
      <c r="C4" s="486"/>
      <c r="D4" s="442">
        <v>485.78800000000007</v>
      </c>
      <c r="E4" s="488" t="s">
        <v>8</v>
      </c>
      <c r="F4" s="488"/>
      <c r="G4" s="14"/>
      <c r="H4" s="14"/>
    </row>
    <row r="5" spans="1:8" ht="21" customHeight="1">
      <c r="A5" s="486" t="s">
        <v>57</v>
      </c>
      <c r="B5" s="486"/>
      <c r="C5" s="375" t="s">
        <v>58</v>
      </c>
      <c r="D5" s="14">
        <v>99</v>
      </c>
      <c r="E5" s="14"/>
      <c r="F5" s="14"/>
      <c r="G5" s="14"/>
      <c r="H5" s="14"/>
    </row>
    <row r="6" spans="1:8" ht="22.5" customHeight="1">
      <c r="A6" s="495" t="s">
        <v>385</v>
      </c>
      <c r="B6" s="495"/>
      <c r="C6" s="495"/>
      <c r="D6" s="495"/>
      <c r="E6" s="172"/>
      <c r="F6" s="172"/>
      <c r="G6" s="172"/>
      <c r="H6" s="172"/>
    </row>
    <row r="7" spans="1:8" ht="28.5" customHeight="1" hidden="1">
      <c r="A7" s="489" t="s">
        <v>15</v>
      </c>
      <c r="B7" s="491" t="s">
        <v>36</v>
      </c>
      <c r="C7" s="489" t="s">
        <v>37</v>
      </c>
      <c r="D7" s="491" t="s">
        <v>31</v>
      </c>
      <c r="E7" s="493" t="s">
        <v>38</v>
      </c>
      <c r="F7" s="494"/>
      <c r="G7" s="470" t="s">
        <v>39</v>
      </c>
      <c r="H7" s="472"/>
    </row>
    <row r="8" spans="1:8" ht="76.5" customHeight="1">
      <c r="A8" s="490"/>
      <c r="B8" s="492"/>
      <c r="C8" s="490"/>
      <c r="D8" s="492"/>
      <c r="E8" s="72" t="s">
        <v>40</v>
      </c>
      <c r="F8" s="72" t="s">
        <v>41</v>
      </c>
      <c r="G8" s="72" t="s">
        <v>40</v>
      </c>
      <c r="H8" s="77" t="s">
        <v>32</v>
      </c>
    </row>
    <row r="9" spans="1:8" ht="15.75" thickBot="1">
      <c r="A9" s="55">
        <v>1</v>
      </c>
      <c r="B9" s="55">
        <v>2</v>
      </c>
      <c r="C9" s="55">
        <v>3</v>
      </c>
      <c r="D9" s="71">
        <v>4</v>
      </c>
      <c r="E9" s="71">
        <v>5</v>
      </c>
      <c r="F9" s="71">
        <v>6</v>
      </c>
      <c r="G9" s="71">
        <v>7</v>
      </c>
      <c r="H9" s="30">
        <v>8</v>
      </c>
    </row>
    <row r="10" spans="1:8" ht="38.25" customHeight="1" thickBot="1">
      <c r="A10" s="242">
        <v>1</v>
      </c>
      <c r="B10" s="238" t="s">
        <v>71</v>
      </c>
      <c r="C10" s="238" t="s">
        <v>307</v>
      </c>
      <c r="D10" s="238" t="s">
        <v>60</v>
      </c>
      <c r="E10" s="239"/>
      <c r="F10" s="238">
        <v>4</v>
      </c>
      <c r="G10" s="239"/>
      <c r="H10" s="240"/>
    </row>
    <row r="11" spans="1:8" ht="12.75">
      <c r="A11" s="263">
        <f>A10+0.1</f>
        <v>1.1</v>
      </c>
      <c r="B11" s="263"/>
      <c r="C11" s="263" t="s">
        <v>42</v>
      </c>
      <c r="D11" s="263" t="s">
        <v>45</v>
      </c>
      <c r="E11" s="263">
        <v>3.02</v>
      </c>
      <c r="F11" s="264">
        <f>F10*E11</f>
        <v>12.08</v>
      </c>
      <c r="G11" s="263"/>
      <c r="H11" s="265"/>
    </row>
    <row r="12" spans="1:8" ht="12.75">
      <c r="A12" s="266">
        <f>A11+0.1</f>
        <v>1.2000000000000002</v>
      </c>
      <c r="B12" s="266"/>
      <c r="C12" s="266" t="s">
        <v>44</v>
      </c>
      <c r="D12" s="266" t="s">
        <v>47</v>
      </c>
      <c r="E12" s="266">
        <v>0.14</v>
      </c>
      <c r="F12" s="267">
        <f>E12*F10</f>
        <v>0.56</v>
      </c>
      <c r="G12" s="266"/>
      <c r="H12" s="268"/>
    </row>
    <row r="13" spans="1:8" ht="12.75">
      <c r="A13" s="266">
        <f>A12+0.1</f>
        <v>1.3000000000000003</v>
      </c>
      <c r="B13" s="266" t="s">
        <v>4</v>
      </c>
      <c r="C13" s="266" t="s">
        <v>61</v>
      </c>
      <c r="D13" s="260" t="s">
        <v>60</v>
      </c>
      <c r="E13" s="266">
        <v>1</v>
      </c>
      <c r="F13" s="266">
        <f>F10*E13</f>
        <v>4</v>
      </c>
      <c r="G13" s="266"/>
      <c r="H13" s="268"/>
    </row>
    <row r="14" spans="1:8" ht="13.5" thickBot="1">
      <c r="A14" s="269">
        <f>A13+0.1</f>
        <v>1.4000000000000004</v>
      </c>
      <c r="B14" s="269"/>
      <c r="C14" s="269" t="s">
        <v>54</v>
      </c>
      <c r="D14" s="269" t="s">
        <v>47</v>
      </c>
      <c r="E14" s="269">
        <v>1.32</v>
      </c>
      <c r="F14" s="270">
        <f>E14*F10</f>
        <v>5.28</v>
      </c>
      <c r="G14" s="269"/>
      <c r="H14" s="271"/>
    </row>
    <row r="15" spans="1:8" ht="36.75" customHeight="1" thickBot="1">
      <c r="A15" s="242">
        <f>A10+1</f>
        <v>2</v>
      </c>
      <c r="B15" s="238" t="s">
        <v>70</v>
      </c>
      <c r="C15" s="238" t="s">
        <v>86</v>
      </c>
      <c r="D15" s="238" t="s">
        <v>60</v>
      </c>
      <c r="E15" s="239"/>
      <c r="F15" s="241">
        <v>2</v>
      </c>
      <c r="G15" s="239"/>
      <c r="H15" s="240"/>
    </row>
    <row r="16" spans="1:8" ht="12.75">
      <c r="A16" s="272">
        <f>A15+0.1</f>
        <v>2.1</v>
      </c>
      <c r="B16" s="272"/>
      <c r="C16" s="272" t="s">
        <v>42</v>
      </c>
      <c r="D16" s="272" t="s">
        <v>45</v>
      </c>
      <c r="E16" s="272">
        <v>1.42</v>
      </c>
      <c r="F16" s="272">
        <f>F15*E16</f>
        <v>2.84</v>
      </c>
      <c r="G16" s="272"/>
      <c r="H16" s="273"/>
    </row>
    <row r="17" spans="1:8" ht="12.75">
      <c r="A17" s="260">
        <f>A16+0.1</f>
        <v>2.2</v>
      </c>
      <c r="B17" s="260"/>
      <c r="C17" s="260" t="s">
        <v>43</v>
      </c>
      <c r="D17" s="260" t="s">
        <v>47</v>
      </c>
      <c r="E17" s="274">
        <v>0.06</v>
      </c>
      <c r="F17" s="274">
        <f>F15*E17</f>
        <v>0.12</v>
      </c>
      <c r="G17" s="274"/>
      <c r="H17" s="267"/>
    </row>
    <row r="18" spans="1:8" ht="12.75">
      <c r="A18" s="275">
        <f>A17+0.1</f>
        <v>2.3000000000000003</v>
      </c>
      <c r="B18" s="260"/>
      <c r="C18" s="260" t="s">
        <v>165</v>
      </c>
      <c r="D18" s="260" t="s">
        <v>60</v>
      </c>
      <c r="E18" s="274">
        <v>1</v>
      </c>
      <c r="F18" s="274">
        <f>F15*E18</f>
        <v>2</v>
      </c>
      <c r="G18" s="276"/>
      <c r="H18" s="267"/>
    </row>
    <row r="19" spans="1:8" ht="17.25" customHeight="1" thickBot="1">
      <c r="A19" s="277">
        <v>4.6</v>
      </c>
      <c r="B19" s="277"/>
      <c r="C19" s="277" t="s">
        <v>54</v>
      </c>
      <c r="D19" s="277" t="s">
        <v>46</v>
      </c>
      <c r="E19" s="278">
        <v>0.31</v>
      </c>
      <c r="F19" s="278">
        <f>F15*E19</f>
        <v>0.62</v>
      </c>
      <c r="G19" s="278"/>
      <c r="H19" s="279"/>
    </row>
    <row r="20" spans="1:8" ht="40.5" customHeight="1" thickBot="1">
      <c r="A20" s="237">
        <v>3</v>
      </c>
      <c r="B20" s="243" t="s">
        <v>94</v>
      </c>
      <c r="C20" s="244" t="s">
        <v>308</v>
      </c>
      <c r="D20" s="245" t="s">
        <v>95</v>
      </c>
      <c r="E20" s="246"/>
      <c r="F20" s="314">
        <v>4</v>
      </c>
      <c r="G20" s="244"/>
      <c r="H20" s="240"/>
    </row>
    <row r="21" spans="1:8" ht="12.75">
      <c r="A21" s="272">
        <v>3.2</v>
      </c>
      <c r="B21" s="280"/>
      <c r="C21" s="281" t="s">
        <v>42</v>
      </c>
      <c r="D21" s="281" t="s">
        <v>45</v>
      </c>
      <c r="E21" s="282">
        <v>2.71</v>
      </c>
      <c r="F21" s="281">
        <f>F20*E21</f>
        <v>10.84</v>
      </c>
      <c r="G21" s="405"/>
      <c r="H21" s="264"/>
    </row>
    <row r="22" spans="1:8" ht="12.75">
      <c r="A22" s="260">
        <v>3.2</v>
      </c>
      <c r="B22" s="283"/>
      <c r="C22" s="284" t="s">
        <v>96</v>
      </c>
      <c r="D22" s="284" t="s">
        <v>13</v>
      </c>
      <c r="E22" s="284">
        <v>0.2</v>
      </c>
      <c r="F22" s="284">
        <f>F20*E22</f>
        <v>0.8</v>
      </c>
      <c r="G22" s="406"/>
      <c r="H22" s="267"/>
    </row>
    <row r="23" spans="1:8" ht="12.75">
      <c r="A23" s="260">
        <v>3.3</v>
      </c>
      <c r="B23" s="283"/>
      <c r="C23" s="284" t="s">
        <v>310</v>
      </c>
      <c r="D23" s="284" t="s">
        <v>51</v>
      </c>
      <c r="E23" s="284">
        <v>1</v>
      </c>
      <c r="F23" s="284">
        <v>4</v>
      </c>
      <c r="G23" s="284"/>
      <c r="H23" s="267"/>
    </row>
    <row r="24" spans="1:8" ht="12.75">
      <c r="A24" s="260">
        <v>3.4</v>
      </c>
      <c r="B24" s="283"/>
      <c r="C24" s="284" t="s">
        <v>309</v>
      </c>
      <c r="D24" s="284" t="s">
        <v>95</v>
      </c>
      <c r="E24" s="284">
        <v>1</v>
      </c>
      <c r="F24" s="284">
        <f>F20*E24</f>
        <v>4</v>
      </c>
      <c r="G24" s="284"/>
      <c r="H24" s="267"/>
    </row>
    <row r="25" spans="1:8" ht="30.75" thickBot="1">
      <c r="A25" s="247">
        <v>4</v>
      </c>
      <c r="B25" s="248" t="s">
        <v>69</v>
      </c>
      <c r="C25" s="248" t="s">
        <v>62</v>
      </c>
      <c r="D25" s="248" t="s">
        <v>60</v>
      </c>
      <c r="E25" s="249"/>
      <c r="F25" s="250">
        <v>2</v>
      </c>
      <c r="G25" s="249"/>
      <c r="H25" s="251"/>
    </row>
    <row r="26" spans="1:8" ht="12.75">
      <c r="A26" s="272">
        <f>A25+0.1</f>
        <v>4.1</v>
      </c>
      <c r="B26" s="272"/>
      <c r="C26" s="272" t="s">
        <v>42</v>
      </c>
      <c r="D26" s="272" t="s">
        <v>45</v>
      </c>
      <c r="E26" s="272">
        <v>6.82</v>
      </c>
      <c r="F26" s="272">
        <f>F25*E26</f>
        <v>13.64</v>
      </c>
      <c r="G26" s="272"/>
      <c r="H26" s="267"/>
    </row>
    <row r="27" spans="1:8" ht="12.75">
      <c r="A27" s="260">
        <f>A26+0.1</f>
        <v>4.199999999999999</v>
      </c>
      <c r="B27" s="260"/>
      <c r="C27" s="260" t="s">
        <v>43</v>
      </c>
      <c r="D27" s="260" t="s">
        <v>47</v>
      </c>
      <c r="E27" s="274">
        <v>0.01</v>
      </c>
      <c r="F27" s="274">
        <f>F25*E27</f>
        <v>0.02</v>
      </c>
      <c r="G27" s="274"/>
      <c r="H27" s="267"/>
    </row>
    <row r="28" spans="1:8" ht="13.5" thickBot="1">
      <c r="A28" s="275">
        <f>A27+0.1</f>
        <v>4.299999999999999</v>
      </c>
      <c r="B28" s="260"/>
      <c r="C28" s="260" t="s">
        <v>63</v>
      </c>
      <c r="D28" s="260" t="s">
        <v>60</v>
      </c>
      <c r="E28" s="274">
        <v>1</v>
      </c>
      <c r="F28" s="274">
        <f>F25*E28</f>
        <v>2</v>
      </c>
      <c r="G28" s="276"/>
      <c r="H28" s="279"/>
    </row>
    <row r="29" spans="1:8" ht="13.5" thickBot="1">
      <c r="A29" s="277">
        <f>A27+0.1</f>
        <v>4.299999999999999</v>
      </c>
      <c r="B29" s="277"/>
      <c r="C29" s="277" t="s">
        <v>54</v>
      </c>
      <c r="D29" s="277" t="s">
        <v>13</v>
      </c>
      <c r="E29" s="278">
        <v>0.07</v>
      </c>
      <c r="F29" s="278">
        <f>F25*E29</f>
        <v>0.14</v>
      </c>
      <c r="G29" s="278"/>
      <c r="H29" s="285"/>
    </row>
    <row r="30" spans="1:8" ht="39" customHeight="1" thickBot="1">
      <c r="A30" s="242" t="e">
        <f>#REF!+1</f>
        <v>#REF!</v>
      </c>
      <c r="B30" s="238" t="s">
        <v>2</v>
      </c>
      <c r="C30" s="238" t="s">
        <v>64</v>
      </c>
      <c r="D30" s="238" t="s">
        <v>162</v>
      </c>
      <c r="E30" s="252"/>
      <c r="F30" s="253">
        <v>1.8</v>
      </c>
      <c r="G30" s="252"/>
      <c r="H30" s="251"/>
    </row>
    <row r="31" spans="1:8" ht="20.25" customHeight="1">
      <c r="A31" s="288" t="e">
        <f>A30+0.1</f>
        <v>#REF!</v>
      </c>
      <c r="B31" s="272" t="s">
        <v>4</v>
      </c>
      <c r="C31" s="272" t="s">
        <v>42</v>
      </c>
      <c r="D31" s="272" t="s">
        <v>45</v>
      </c>
      <c r="E31" s="289">
        <v>3.89</v>
      </c>
      <c r="F31" s="273">
        <f>F30*E31</f>
        <v>7.002000000000001</v>
      </c>
      <c r="G31" s="289"/>
      <c r="H31" s="290"/>
    </row>
    <row r="32" spans="1:8" ht="17.25" customHeight="1">
      <c r="A32" s="275" t="e">
        <f>A31+0.1</f>
        <v>#REF!</v>
      </c>
      <c r="B32" s="260"/>
      <c r="C32" s="260" t="s">
        <v>43</v>
      </c>
      <c r="D32" s="260" t="s">
        <v>46</v>
      </c>
      <c r="E32" s="274">
        <v>1.51</v>
      </c>
      <c r="F32" s="274">
        <f>F30*E32</f>
        <v>2.718</v>
      </c>
      <c r="G32" s="274"/>
      <c r="H32" s="290"/>
    </row>
    <row r="33" spans="1:8" ht="18" customHeight="1">
      <c r="A33" s="275" t="e">
        <f>A32+0.1</f>
        <v>#REF!</v>
      </c>
      <c r="B33" s="260"/>
      <c r="C33" s="260" t="s">
        <v>65</v>
      </c>
      <c r="D33" s="260" t="s">
        <v>3</v>
      </c>
      <c r="E33" s="274">
        <v>10</v>
      </c>
      <c r="F33" s="274">
        <f>F30*E33</f>
        <v>18</v>
      </c>
      <c r="G33" s="274"/>
      <c r="H33" s="291"/>
    </row>
    <row r="34" spans="1:8" ht="21" customHeight="1">
      <c r="A34" s="292" t="e">
        <f>A33+0.1</f>
        <v>#REF!</v>
      </c>
      <c r="B34" s="277"/>
      <c r="C34" s="277" t="s">
        <v>54</v>
      </c>
      <c r="D34" s="277" t="s">
        <v>13</v>
      </c>
      <c r="E34" s="278">
        <v>0.24</v>
      </c>
      <c r="F34" s="278">
        <f>F30*E34</f>
        <v>0.432</v>
      </c>
      <c r="G34" s="278"/>
      <c r="H34" s="287"/>
    </row>
    <row r="35" spans="1:8" ht="32.25" customHeight="1" thickBot="1">
      <c r="A35" s="254">
        <v>9</v>
      </c>
      <c r="B35" s="248" t="s">
        <v>73</v>
      </c>
      <c r="C35" s="248" t="s">
        <v>66</v>
      </c>
      <c r="D35" s="248" t="s">
        <v>51</v>
      </c>
      <c r="E35" s="249"/>
      <c r="F35" s="248">
        <v>2</v>
      </c>
      <c r="G35" s="249"/>
      <c r="H35" s="251"/>
    </row>
    <row r="36" spans="1:8" ht="17.25" customHeight="1">
      <c r="A36" s="263">
        <f>A35+0.1</f>
        <v>9.1</v>
      </c>
      <c r="B36" s="263"/>
      <c r="C36" s="263" t="s">
        <v>42</v>
      </c>
      <c r="D36" s="263" t="s">
        <v>45</v>
      </c>
      <c r="E36" s="263">
        <v>3.02</v>
      </c>
      <c r="F36" s="264">
        <f>F35*E36</f>
        <v>6.04</v>
      </c>
      <c r="G36" s="263"/>
      <c r="H36" s="287"/>
    </row>
    <row r="37" spans="1:8" ht="15.75" customHeight="1">
      <c r="A37" s="266">
        <f>A36+0.1</f>
        <v>9.2</v>
      </c>
      <c r="B37" s="266"/>
      <c r="C37" s="266" t="s">
        <v>44</v>
      </c>
      <c r="D37" s="266" t="s">
        <v>47</v>
      </c>
      <c r="E37" s="266">
        <v>0.14</v>
      </c>
      <c r="F37" s="267">
        <f>E37*F35</f>
        <v>0.28</v>
      </c>
      <c r="G37" s="266"/>
      <c r="H37" s="287"/>
    </row>
    <row r="38" spans="1:8" ht="18" customHeight="1" thickBot="1">
      <c r="A38" s="266">
        <f>A37+0.1</f>
        <v>9.299999999999999</v>
      </c>
      <c r="B38" s="266" t="s">
        <v>4</v>
      </c>
      <c r="C38" s="266" t="s">
        <v>67</v>
      </c>
      <c r="D38" s="266" t="s">
        <v>51</v>
      </c>
      <c r="E38" s="266">
        <v>1</v>
      </c>
      <c r="F38" s="266">
        <f>F35*E38</f>
        <v>2</v>
      </c>
      <c r="G38" s="266"/>
      <c r="H38" s="287"/>
    </row>
    <row r="39" spans="1:8" ht="20.25" customHeight="1" thickBot="1">
      <c r="A39" s="269">
        <f>A38+0.1</f>
        <v>9.399999999999999</v>
      </c>
      <c r="B39" s="269"/>
      <c r="C39" s="269" t="s">
        <v>54</v>
      </c>
      <c r="D39" s="269" t="s">
        <v>47</v>
      </c>
      <c r="E39" s="269">
        <v>1.32</v>
      </c>
      <c r="F39" s="270">
        <f>E39*F35</f>
        <v>2.64</v>
      </c>
      <c r="G39" s="269"/>
      <c r="H39" s="293"/>
    </row>
    <row r="40" spans="1:8" ht="35.25" customHeight="1" thickBot="1">
      <c r="A40" s="255">
        <v>10</v>
      </c>
      <c r="B40" s="205" t="s">
        <v>4</v>
      </c>
      <c r="C40" s="244" t="s">
        <v>313</v>
      </c>
      <c r="D40" s="244" t="s">
        <v>3</v>
      </c>
      <c r="E40" s="256"/>
      <c r="F40" s="256">
        <v>1</v>
      </c>
      <c r="G40" s="257"/>
      <c r="H40" s="258"/>
    </row>
    <row r="41" spans="1:8" ht="18.75" customHeight="1">
      <c r="A41" s="263">
        <f>A40+0.1</f>
        <v>10.1</v>
      </c>
      <c r="B41" s="294"/>
      <c r="C41" s="281" t="s">
        <v>42</v>
      </c>
      <c r="D41" s="281" t="s">
        <v>45</v>
      </c>
      <c r="E41" s="295">
        <v>1</v>
      </c>
      <c r="F41" s="295">
        <v>3</v>
      </c>
      <c r="G41" s="295"/>
      <c r="H41" s="296"/>
    </row>
    <row r="42" spans="1:8" ht="15.75" customHeight="1" thickBot="1">
      <c r="A42" s="266">
        <f>A41+0.1</f>
        <v>10.2</v>
      </c>
      <c r="B42" s="297" t="s">
        <v>311</v>
      </c>
      <c r="C42" s="284" t="s">
        <v>312</v>
      </c>
      <c r="D42" s="284" t="s">
        <v>51</v>
      </c>
      <c r="E42" s="298">
        <v>1</v>
      </c>
      <c r="F42" s="298">
        <f>F40*E42</f>
        <v>1</v>
      </c>
      <c r="G42" s="298"/>
      <c r="H42" s="299"/>
    </row>
    <row r="43" spans="1:8" ht="18" customHeight="1">
      <c r="A43" s="269">
        <f>A42+0.1</f>
        <v>10.299999999999999</v>
      </c>
      <c r="B43" s="300"/>
      <c r="C43" s="301" t="s">
        <v>85</v>
      </c>
      <c r="D43" s="301" t="s">
        <v>13</v>
      </c>
      <c r="E43" s="301">
        <v>0.65</v>
      </c>
      <c r="F43" s="301">
        <f>F40*E43</f>
        <v>0.65</v>
      </c>
      <c r="G43" s="301"/>
      <c r="H43" s="302"/>
    </row>
    <row r="44" spans="1:8" ht="18" customHeight="1">
      <c r="A44" s="259">
        <v>11</v>
      </c>
      <c r="B44" s="179" t="s">
        <v>235</v>
      </c>
      <c r="C44" s="180" t="s">
        <v>254</v>
      </c>
      <c r="D44" s="180" t="s">
        <v>3</v>
      </c>
      <c r="E44" s="180"/>
      <c r="F44" s="180">
        <v>16</v>
      </c>
      <c r="G44" s="180"/>
      <c r="H44" s="213"/>
    </row>
    <row r="45" spans="1:8" ht="20.25" customHeight="1">
      <c r="A45" s="269">
        <v>11.1</v>
      </c>
      <c r="B45" s="283"/>
      <c r="C45" s="284" t="s">
        <v>42</v>
      </c>
      <c r="D45" s="284" t="s">
        <v>45</v>
      </c>
      <c r="E45" s="284">
        <v>1.51</v>
      </c>
      <c r="F45" s="284">
        <f>F44*E45</f>
        <v>24.16</v>
      </c>
      <c r="G45" s="284"/>
      <c r="H45" s="287"/>
    </row>
    <row r="46" spans="1:8" ht="15.75" customHeight="1">
      <c r="A46" s="266">
        <v>11.2</v>
      </c>
      <c r="B46" s="283">
        <v>6.53</v>
      </c>
      <c r="C46" s="284" t="s">
        <v>255</v>
      </c>
      <c r="D46" s="284" t="s">
        <v>3</v>
      </c>
      <c r="E46" s="284">
        <v>1</v>
      </c>
      <c r="F46" s="284">
        <f>F44*E46</f>
        <v>16</v>
      </c>
      <c r="G46" s="284"/>
      <c r="H46" s="287"/>
    </row>
    <row r="47" spans="1:8" ht="17.25" customHeight="1">
      <c r="A47" s="266">
        <v>11.3</v>
      </c>
      <c r="B47" s="283"/>
      <c r="C47" s="284" t="s">
        <v>54</v>
      </c>
      <c r="D47" s="284" t="s">
        <v>13</v>
      </c>
      <c r="E47" s="284">
        <v>0.07</v>
      </c>
      <c r="F47" s="284">
        <f>F44*E47</f>
        <v>1.12</v>
      </c>
      <c r="G47" s="284"/>
      <c r="H47" s="287"/>
    </row>
    <row r="48" spans="1:8" ht="30.75" customHeight="1">
      <c r="A48" s="161"/>
      <c r="B48" s="161"/>
      <c r="C48" s="261" t="s">
        <v>48</v>
      </c>
      <c r="D48" s="261" t="s">
        <v>13</v>
      </c>
      <c r="E48" s="129"/>
      <c r="F48" s="358" t="s">
        <v>170</v>
      </c>
      <c r="G48" s="129"/>
      <c r="H48" s="262"/>
    </row>
    <row r="49" spans="1:8" ht="18.75" customHeight="1">
      <c r="A49" s="161"/>
      <c r="B49" s="260"/>
      <c r="C49" s="260" t="s">
        <v>68</v>
      </c>
      <c r="D49" s="260" t="s">
        <v>13</v>
      </c>
      <c r="E49" s="260"/>
      <c r="F49" s="290" t="s">
        <v>170</v>
      </c>
      <c r="G49" s="260"/>
      <c r="H49" s="262"/>
    </row>
    <row r="50" spans="1:8" ht="24.75" customHeight="1">
      <c r="A50" s="161"/>
      <c r="B50" s="260"/>
      <c r="C50" s="260" t="s">
        <v>282</v>
      </c>
      <c r="D50" s="260" t="s">
        <v>13</v>
      </c>
      <c r="E50" s="260"/>
      <c r="F50" s="260"/>
      <c r="G50" s="260"/>
      <c r="H50" s="290"/>
    </row>
    <row r="51" spans="1:8" ht="22.5" customHeight="1">
      <c r="A51" s="161"/>
      <c r="B51" s="260"/>
      <c r="C51" s="260" t="s">
        <v>236</v>
      </c>
      <c r="D51" s="303">
        <v>0.05</v>
      </c>
      <c r="E51" s="260"/>
      <c r="F51" s="260"/>
      <c r="G51" s="260"/>
      <c r="H51" s="290"/>
    </row>
    <row r="52" spans="1:8" ht="19.5" customHeight="1">
      <c r="A52" s="161"/>
      <c r="B52" s="260"/>
      <c r="C52" s="260" t="s">
        <v>27</v>
      </c>
      <c r="D52" s="260" t="s">
        <v>13</v>
      </c>
      <c r="E52" s="260"/>
      <c r="F52" s="260"/>
      <c r="G52" s="260"/>
      <c r="H52" s="290"/>
    </row>
    <row r="53" spans="1:8" ht="18.75" customHeight="1">
      <c r="A53" s="161"/>
      <c r="B53" s="260"/>
      <c r="C53" s="260" t="s">
        <v>49</v>
      </c>
      <c r="D53" s="303">
        <v>0.1</v>
      </c>
      <c r="E53" s="260"/>
      <c r="F53" s="260"/>
      <c r="G53" s="260"/>
      <c r="H53" s="290"/>
    </row>
    <row r="54" spans="1:8" ht="20.25" customHeight="1">
      <c r="A54" s="161"/>
      <c r="B54" s="260"/>
      <c r="C54" s="260" t="s">
        <v>27</v>
      </c>
      <c r="D54" s="260" t="s">
        <v>13</v>
      </c>
      <c r="E54" s="260"/>
      <c r="F54" s="260"/>
      <c r="G54" s="260"/>
      <c r="H54" s="290"/>
    </row>
    <row r="55" spans="1:8" ht="17.25" customHeight="1">
      <c r="A55" s="161"/>
      <c r="B55" s="260"/>
      <c r="C55" s="260" t="s">
        <v>50</v>
      </c>
      <c r="D55" s="303">
        <v>0.08</v>
      </c>
      <c r="E55" s="260"/>
      <c r="F55" s="260"/>
      <c r="G55" s="260"/>
      <c r="H55" s="290"/>
    </row>
    <row r="56" spans="1:8" ht="19.5" customHeight="1">
      <c r="A56" s="424"/>
      <c r="B56" s="424"/>
      <c r="C56" s="359" t="s">
        <v>32</v>
      </c>
      <c r="D56" s="359" t="s">
        <v>13</v>
      </c>
      <c r="E56" s="425"/>
      <c r="F56" s="425"/>
      <c r="G56" s="425"/>
      <c r="H56" s="426"/>
    </row>
    <row r="57" spans="1:8" ht="20.25" customHeight="1">
      <c r="A57" s="162"/>
      <c r="B57" s="162"/>
      <c r="C57" s="162"/>
      <c r="D57" s="162"/>
      <c r="E57" s="162"/>
      <c r="F57" s="162"/>
      <c r="G57" s="162"/>
      <c r="H57" s="162"/>
    </row>
    <row r="58" spans="1:8" ht="39.75" customHeight="1">
      <c r="A58" s="162"/>
      <c r="B58" s="162"/>
      <c r="C58" s="162"/>
      <c r="D58" s="162"/>
      <c r="E58" s="162"/>
      <c r="F58" s="162"/>
      <c r="G58" s="162"/>
      <c r="H58" s="162"/>
    </row>
    <row r="59" spans="1:8" ht="18" customHeight="1">
      <c r="A59" s="162"/>
      <c r="B59" s="162"/>
      <c r="C59" s="163" t="s">
        <v>24</v>
      </c>
      <c r="D59" s="485" t="s">
        <v>379</v>
      </c>
      <c r="E59" s="485"/>
      <c r="F59" s="485"/>
      <c r="G59" s="162"/>
      <c r="H59" s="162"/>
    </row>
    <row r="60" spans="1:8" ht="17.25" customHeight="1">
      <c r="A60" s="162"/>
      <c r="B60" s="162"/>
      <c r="C60" s="162"/>
      <c r="D60" s="162"/>
      <c r="E60" s="162"/>
      <c r="F60" s="162"/>
      <c r="G60" s="162"/>
      <c r="H60" s="162"/>
    </row>
    <row r="61" spans="1:8" ht="18" customHeight="1">
      <c r="A61" s="162"/>
      <c r="B61" s="162"/>
      <c r="C61" s="162"/>
      <c r="D61" s="162"/>
      <c r="E61" s="162"/>
      <c r="F61" s="162"/>
      <c r="G61" s="162"/>
      <c r="H61" s="162"/>
    </row>
    <row r="62" spans="1:7" ht="18" customHeight="1">
      <c r="A62" s="162"/>
      <c r="B62" s="162"/>
      <c r="C62" s="162"/>
      <c r="D62" s="162"/>
      <c r="E62" s="162"/>
      <c r="F62" s="162"/>
      <c r="G62" s="162"/>
    </row>
    <row r="63" ht="18" customHeight="1"/>
    <row r="64" ht="16.5" customHeight="1"/>
    <row r="65" ht="19.5" customHeight="1"/>
    <row r="66" ht="28.5" customHeight="1"/>
    <row r="67" ht="22.5" customHeight="1"/>
    <row r="68" ht="29.25" customHeight="1"/>
    <row r="69" ht="21.75" customHeight="1"/>
    <row r="70" ht="22.5" customHeight="1"/>
    <row r="71" ht="21" customHeight="1"/>
    <row r="72" ht="20.25" customHeight="1"/>
    <row r="73" ht="19.5" customHeight="1"/>
    <row r="74" ht="20.25" customHeight="1"/>
    <row r="75" ht="19.5" customHeight="1"/>
    <row r="76" ht="21" customHeight="1"/>
    <row r="77" ht="21.75" customHeight="1"/>
  </sheetData>
  <sheetProtection/>
  <mergeCells count="15">
    <mergeCell ref="C7:C8"/>
    <mergeCell ref="D7:D8"/>
    <mergeCell ref="D59:F59"/>
    <mergeCell ref="E7:F7"/>
    <mergeCell ref="G7:H7"/>
    <mergeCell ref="A6:D6"/>
    <mergeCell ref="A7:A8"/>
    <mergeCell ref="B7:B8"/>
    <mergeCell ref="A5:B5"/>
    <mergeCell ref="A1:H1"/>
    <mergeCell ref="A2:H2"/>
    <mergeCell ref="A3:C3"/>
    <mergeCell ref="E3:F3"/>
    <mergeCell ref="A4:C4"/>
    <mergeCell ref="E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0.28125" style="0" customWidth="1"/>
    <col min="4" max="4" width="8.8515625" style="0" customWidth="1"/>
    <col min="5" max="5" width="6.421875" style="0" customWidth="1"/>
    <col min="6" max="6" width="7.7109375" style="0" customWidth="1"/>
    <col min="7" max="7" width="6.00390625" style="0" customWidth="1"/>
    <col min="8" max="8" width="9.8515625" style="0" customWidth="1"/>
  </cols>
  <sheetData>
    <row r="1" spans="1:10" ht="18">
      <c r="A1" s="88"/>
      <c r="B1" s="169"/>
      <c r="C1" s="502" t="s">
        <v>109</v>
      </c>
      <c r="D1" s="502"/>
      <c r="E1" s="502"/>
      <c r="F1" s="502"/>
      <c r="G1" s="502"/>
      <c r="H1" s="502"/>
      <c r="I1" s="85"/>
      <c r="J1" s="84"/>
    </row>
    <row r="2" spans="1:10" ht="15.75" customHeight="1">
      <c r="A2" s="88"/>
      <c r="B2" s="169"/>
      <c r="C2" s="170"/>
      <c r="D2" s="170"/>
      <c r="E2" s="170"/>
      <c r="F2" s="170"/>
      <c r="G2" s="170"/>
      <c r="H2" s="170"/>
      <c r="I2" s="84"/>
      <c r="J2" s="84"/>
    </row>
    <row r="3" spans="1:10" ht="19.5">
      <c r="A3" s="88"/>
      <c r="B3" s="171"/>
      <c r="C3" s="503" t="s">
        <v>98</v>
      </c>
      <c r="D3" s="503"/>
      <c r="E3" s="503"/>
      <c r="F3" s="503"/>
      <c r="G3" s="503"/>
      <c r="H3" s="503"/>
      <c r="I3" s="84"/>
      <c r="J3" s="84"/>
    </row>
    <row r="4" spans="1:10" ht="22.5" customHeight="1">
      <c r="A4" s="88"/>
      <c r="B4" s="171"/>
      <c r="C4" s="383"/>
      <c r="D4" s="384" t="s">
        <v>33</v>
      </c>
      <c r="E4" s="384"/>
      <c r="F4" s="384"/>
      <c r="G4" s="443">
        <v>1669.1917536</v>
      </c>
      <c r="H4" s="170" t="s">
        <v>151</v>
      </c>
      <c r="I4" s="387">
        <v>70</v>
      </c>
      <c r="J4" s="84"/>
    </row>
    <row r="5" spans="1:10" ht="23.25" customHeight="1">
      <c r="A5" s="88">
        <v>0</v>
      </c>
      <c r="B5" s="171"/>
      <c r="C5" s="384"/>
      <c r="D5" s="385" t="s">
        <v>87</v>
      </c>
      <c r="E5" s="385"/>
      <c r="F5" s="385"/>
      <c r="G5" s="212">
        <f>H44/1000</f>
        <v>0</v>
      </c>
      <c r="H5" s="170" t="s">
        <v>151</v>
      </c>
      <c r="I5" s="84"/>
      <c r="J5" s="84"/>
    </row>
    <row r="6" spans="1:10" ht="20.25" customHeight="1">
      <c r="A6" s="496" t="s">
        <v>386</v>
      </c>
      <c r="B6" s="496"/>
      <c r="C6" s="496"/>
      <c r="D6" s="496"/>
      <c r="E6" s="496"/>
      <c r="F6" s="496"/>
      <c r="G6" s="496"/>
      <c r="H6" s="496"/>
      <c r="I6" s="84"/>
      <c r="J6" s="84"/>
    </row>
    <row r="7" spans="1:10" ht="0.75" customHeight="1" hidden="1">
      <c r="A7" s="499"/>
      <c r="B7" s="500" t="s">
        <v>88</v>
      </c>
      <c r="C7" s="500" t="s">
        <v>37</v>
      </c>
      <c r="D7" s="500" t="s">
        <v>99</v>
      </c>
      <c r="E7" s="501" t="s">
        <v>38</v>
      </c>
      <c r="F7" s="501"/>
      <c r="G7" s="501" t="s">
        <v>89</v>
      </c>
      <c r="H7" s="501"/>
      <c r="I7" s="84"/>
      <c r="J7" s="84"/>
    </row>
    <row r="8" spans="1:10" ht="18.75" customHeight="1" hidden="1">
      <c r="A8" s="499"/>
      <c r="B8" s="500"/>
      <c r="C8" s="500"/>
      <c r="D8" s="500"/>
      <c r="E8" s="89" t="s">
        <v>100</v>
      </c>
      <c r="F8" s="89" t="s">
        <v>32</v>
      </c>
      <c r="G8" s="89" t="s">
        <v>91</v>
      </c>
      <c r="H8" s="89" t="s">
        <v>27</v>
      </c>
      <c r="I8" s="84"/>
      <c r="J8" s="84"/>
    </row>
    <row r="9" spans="1:10" ht="20.25" customHeight="1" hidden="1">
      <c r="A9" s="496" t="s">
        <v>101</v>
      </c>
      <c r="B9" s="496"/>
      <c r="C9" s="496"/>
      <c r="D9" s="496"/>
      <c r="E9" s="496"/>
      <c r="F9" s="496"/>
      <c r="G9" s="496"/>
      <c r="H9" s="496"/>
      <c r="I9" s="84"/>
      <c r="J9" s="84"/>
    </row>
    <row r="10" spans="1:10" ht="20.25" customHeight="1" hidden="1">
      <c r="A10" s="499"/>
      <c r="B10" s="500" t="s">
        <v>88</v>
      </c>
      <c r="C10" s="500" t="s">
        <v>37</v>
      </c>
      <c r="D10" s="500" t="s">
        <v>99</v>
      </c>
      <c r="E10" s="501" t="s">
        <v>38</v>
      </c>
      <c r="F10" s="501"/>
      <c r="G10" s="501" t="s">
        <v>89</v>
      </c>
      <c r="H10" s="501"/>
      <c r="I10" s="84"/>
      <c r="J10" s="84"/>
    </row>
    <row r="11" spans="1:10" ht="18.75" customHeight="1" hidden="1">
      <c r="A11" s="499"/>
      <c r="B11" s="500"/>
      <c r="C11" s="500"/>
      <c r="D11" s="500"/>
      <c r="E11" s="89" t="s">
        <v>100</v>
      </c>
      <c r="F11" s="89" t="s">
        <v>32</v>
      </c>
      <c r="G11" s="89" t="s">
        <v>91</v>
      </c>
      <c r="H11" s="89" t="s">
        <v>27</v>
      </c>
      <c r="I11" s="84"/>
      <c r="J11" s="84"/>
    </row>
    <row r="12" spans="1:10" ht="3.75" customHeight="1" hidden="1">
      <c r="A12" s="496" t="s">
        <v>101</v>
      </c>
      <c r="B12" s="496"/>
      <c r="C12" s="496"/>
      <c r="D12" s="496"/>
      <c r="E12" s="496"/>
      <c r="F12" s="496"/>
      <c r="G12" s="496"/>
      <c r="H12" s="496"/>
      <c r="I12" s="84"/>
      <c r="J12" s="84"/>
    </row>
    <row r="13" spans="1:10" ht="15" customHeight="1">
      <c r="A13" s="497"/>
      <c r="B13" s="498" t="s">
        <v>88</v>
      </c>
      <c r="C13" s="498" t="s">
        <v>37</v>
      </c>
      <c r="D13" s="498" t="s">
        <v>90</v>
      </c>
      <c r="E13" s="497" t="s">
        <v>38</v>
      </c>
      <c r="F13" s="497"/>
      <c r="G13" s="497" t="s">
        <v>152</v>
      </c>
      <c r="H13" s="497"/>
      <c r="I13" s="84"/>
      <c r="J13" s="84"/>
    </row>
    <row r="14" spans="1:10" ht="30" customHeight="1">
      <c r="A14" s="497"/>
      <c r="B14" s="498"/>
      <c r="C14" s="498"/>
      <c r="D14" s="498"/>
      <c r="E14" s="165" t="s">
        <v>90</v>
      </c>
      <c r="F14" s="165" t="s">
        <v>32</v>
      </c>
      <c r="G14" s="165" t="s">
        <v>102</v>
      </c>
      <c r="H14" s="165" t="s">
        <v>27</v>
      </c>
      <c r="I14" s="84"/>
      <c r="J14" s="84"/>
    </row>
    <row r="15" spans="1:10" ht="15">
      <c r="A15" s="164">
        <v>1</v>
      </c>
      <c r="B15" s="164">
        <v>2</v>
      </c>
      <c r="C15" s="164">
        <v>3</v>
      </c>
      <c r="D15" s="164">
        <v>4</v>
      </c>
      <c r="E15" s="164">
        <v>5</v>
      </c>
      <c r="F15" s="164">
        <v>6</v>
      </c>
      <c r="G15" s="164">
        <v>7</v>
      </c>
      <c r="H15" s="164">
        <v>8</v>
      </c>
      <c r="I15" s="84"/>
      <c r="J15" s="84"/>
    </row>
    <row r="16" spans="1:10" ht="34.5" customHeight="1" thickBot="1">
      <c r="A16" s="304">
        <v>2</v>
      </c>
      <c r="B16" s="305" t="s">
        <v>104</v>
      </c>
      <c r="C16" s="306" t="s">
        <v>283</v>
      </c>
      <c r="D16" s="307" t="s">
        <v>51</v>
      </c>
      <c r="E16" s="307"/>
      <c r="F16" s="308">
        <v>1</v>
      </c>
      <c r="G16" s="307"/>
      <c r="H16" s="309">
        <f>H17+H18+H19+H20</f>
        <v>0</v>
      </c>
      <c r="I16" s="84"/>
      <c r="J16" s="84"/>
    </row>
    <row r="17" spans="1:10" ht="12.75">
      <c r="A17" s="283">
        <v>2.1</v>
      </c>
      <c r="B17" s="283"/>
      <c r="C17" s="284" t="s">
        <v>42</v>
      </c>
      <c r="D17" s="283" t="s">
        <v>45</v>
      </c>
      <c r="E17" s="283">
        <v>3.17</v>
      </c>
      <c r="F17" s="283">
        <f>F16*E17</f>
        <v>3.17</v>
      </c>
      <c r="G17" s="283"/>
      <c r="H17" s="330"/>
      <c r="I17" s="86"/>
      <c r="J17" s="84"/>
    </row>
    <row r="18" spans="1:10" ht="12.75">
      <c r="A18" s="283">
        <v>2.2</v>
      </c>
      <c r="B18" s="283"/>
      <c r="C18" s="284" t="s">
        <v>155</v>
      </c>
      <c r="D18" s="283" t="s">
        <v>51</v>
      </c>
      <c r="E18" s="283">
        <v>1</v>
      </c>
      <c r="F18" s="283">
        <v>2</v>
      </c>
      <c r="G18" s="283"/>
      <c r="H18" s="330"/>
      <c r="I18" s="86"/>
      <c r="J18" s="84"/>
    </row>
    <row r="19" spans="1:10" ht="12.75">
      <c r="A19" s="283">
        <v>2.3</v>
      </c>
      <c r="B19" s="283"/>
      <c r="C19" s="284" t="s">
        <v>156</v>
      </c>
      <c r="D19" s="283" t="s">
        <v>51</v>
      </c>
      <c r="E19" s="283">
        <v>1</v>
      </c>
      <c r="F19" s="283">
        <v>1</v>
      </c>
      <c r="G19" s="283"/>
      <c r="H19" s="330"/>
      <c r="I19" s="86"/>
      <c r="J19" s="84"/>
    </row>
    <row r="20" spans="1:10" ht="13.5" thickBot="1">
      <c r="A20" s="283">
        <v>2.4</v>
      </c>
      <c r="B20" s="283"/>
      <c r="C20" s="283" t="s">
        <v>157</v>
      </c>
      <c r="D20" s="283" t="s">
        <v>51</v>
      </c>
      <c r="E20" s="297" t="s">
        <v>158</v>
      </c>
      <c r="F20" s="341">
        <v>1</v>
      </c>
      <c r="G20" s="283"/>
      <c r="H20" s="330"/>
      <c r="I20" s="86"/>
      <c r="J20" s="84"/>
    </row>
    <row r="21" spans="1:10" ht="21.75" customHeight="1" thickBot="1">
      <c r="A21" s="310">
        <v>3</v>
      </c>
      <c r="B21" s="311" t="s">
        <v>105</v>
      </c>
      <c r="C21" s="312" t="s">
        <v>166</v>
      </c>
      <c r="D21" s="313" t="s">
        <v>51</v>
      </c>
      <c r="E21" s="314"/>
      <c r="F21" s="314">
        <v>8</v>
      </c>
      <c r="G21" s="314"/>
      <c r="H21" s="315"/>
      <c r="I21" s="86"/>
      <c r="J21" s="84"/>
    </row>
    <row r="22" spans="1:10" ht="15.75" customHeight="1">
      <c r="A22" s="328">
        <v>3.1</v>
      </c>
      <c r="B22" s="283"/>
      <c r="C22" s="281" t="s">
        <v>42</v>
      </c>
      <c r="D22" s="280" t="s">
        <v>45</v>
      </c>
      <c r="E22" s="281">
        <v>0.96</v>
      </c>
      <c r="F22" s="281">
        <f>F21*E22</f>
        <v>7.68</v>
      </c>
      <c r="G22" s="295"/>
      <c r="H22" s="333"/>
      <c r="I22" s="84"/>
      <c r="J22" s="84"/>
    </row>
    <row r="23" spans="1:10" ht="17.25" customHeight="1">
      <c r="A23" s="283">
        <v>3.2</v>
      </c>
      <c r="B23" s="297"/>
      <c r="C23" s="284" t="s">
        <v>167</v>
      </c>
      <c r="D23" s="283" t="s">
        <v>51</v>
      </c>
      <c r="E23" s="298">
        <v>1</v>
      </c>
      <c r="F23" s="298">
        <v>9</v>
      </c>
      <c r="G23" s="298"/>
      <c r="H23" s="296"/>
      <c r="I23" s="84"/>
      <c r="J23" s="84"/>
    </row>
    <row r="24" spans="1:10" ht="30.75" customHeight="1" thickBot="1">
      <c r="A24" s="316">
        <v>4</v>
      </c>
      <c r="B24" s="317" t="s">
        <v>105</v>
      </c>
      <c r="C24" s="318" t="s">
        <v>168</v>
      </c>
      <c r="D24" s="307" t="s">
        <v>51</v>
      </c>
      <c r="E24" s="319"/>
      <c r="F24" s="319">
        <v>8</v>
      </c>
      <c r="G24" s="306"/>
      <c r="H24" s="320"/>
      <c r="I24" s="84"/>
      <c r="J24" s="84"/>
    </row>
    <row r="25" spans="1:10" ht="15.75" customHeight="1">
      <c r="A25" s="283">
        <v>4.1</v>
      </c>
      <c r="B25" s="283"/>
      <c r="C25" s="281" t="s">
        <v>42</v>
      </c>
      <c r="D25" s="280" t="s">
        <v>45</v>
      </c>
      <c r="E25" s="281">
        <v>0.34</v>
      </c>
      <c r="F25" s="281">
        <f>F24*E25</f>
        <v>2.72</v>
      </c>
      <c r="G25" s="281"/>
      <c r="H25" s="333"/>
      <c r="I25" s="86"/>
      <c r="J25" s="84"/>
    </row>
    <row r="26" spans="1:10" ht="13.5" thickBot="1">
      <c r="A26" s="339">
        <v>4.2</v>
      </c>
      <c r="B26" s="283"/>
      <c r="C26" s="340" t="s">
        <v>110</v>
      </c>
      <c r="D26" s="300" t="s">
        <v>51</v>
      </c>
      <c r="E26" s="338">
        <v>1</v>
      </c>
      <c r="F26" s="338">
        <f>F24*E26</f>
        <v>8</v>
      </c>
      <c r="G26" s="338"/>
      <c r="H26" s="299"/>
      <c r="I26" s="84"/>
      <c r="J26" s="84"/>
    </row>
    <row r="27" spans="1:10" ht="25.5" customHeight="1" thickBot="1">
      <c r="A27" s="321">
        <v>5</v>
      </c>
      <c r="B27" s="307" t="s">
        <v>314</v>
      </c>
      <c r="C27" s="312" t="s">
        <v>237</v>
      </c>
      <c r="D27" s="312" t="s">
        <v>51</v>
      </c>
      <c r="E27" s="312"/>
      <c r="F27" s="314">
        <v>12</v>
      </c>
      <c r="G27" s="312"/>
      <c r="H27" s="315"/>
      <c r="I27" s="84"/>
      <c r="J27" s="84"/>
    </row>
    <row r="28" spans="1:10" ht="12.75" customHeight="1" thickBot="1">
      <c r="A28" s="300">
        <v>5.1</v>
      </c>
      <c r="B28" s="280"/>
      <c r="C28" s="281" t="s">
        <v>42</v>
      </c>
      <c r="D28" s="280" t="s">
        <v>45</v>
      </c>
      <c r="E28" s="280">
        <v>1.03</v>
      </c>
      <c r="F28" s="281">
        <f>F27*E28</f>
        <v>12.36</v>
      </c>
      <c r="G28" s="281"/>
      <c r="H28" s="333"/>
      <c r="I28" s="84"/>
      <c r="J28" s="84"/>
    </row>
    <row r="29" spans="1:10" ht="12.75">
      <c r="A29" s="336">
        <v>5.2</v>
      </c>
      <c r="B29" s="300"/>
      <c r="C29" s="301" t="s">
        <v>239</v>
      </c>
      <c r="D29" s="300" t="s">
        <v>51</v>
      </c>
      <c r="E29" s="337">
        <v>1</v>
      </c>
      <c r="F29" s="338">
        <f>F27*E29</f>
        <v>12</v>
      </c>
      <c r="G29" s="338"/>
      <c r="H29" s="299"/>
      <c r="I29" s="86"/>
      <c r="J29" s="84"/>
    </row>
    <row r="30" spans="1:10" ht="16.5" customHeight="1">
      <c r="A30" s="376">
        <v>5.3</v>
      </c>
      <c r="B30" s="300"/>
      <c r="C30" s="301" t="s">
        <v>85</v>
      </c>
      <c r="D30" s="300" t="s">
        <v>13</v>
      </c>
      <c r="E30" s="377">
        <v>1.62</v>
      </c>
      <c r="F30" s="338">
        <f>F27*E30</f>
        <v>19.44</v>
      </c>
      <c r="G30" s="338"/>
      <c r="H30" s="299"/>
      <c r="I30" s="84"/>
      <c r="J30" s="84"/>
    </row>
    <row r="31" spans="1:10" ht="17.25" customHeight="1">
      <c r="A31" s="179">
        <v>6</v>
      </c>
      <c r="B31" s="179" t="s">
        <v>315</v>
      </c>
      <c r="C31" s="180" t="s">
        <v>238</v>
      </c>
      <c r="D31" s="179" t="s">
        <v>51</v>
      </c>
      <c r="E31" s="181"/>
      <c r="F31" s="182">
        <v>6</v>
      </c>
      <c r="G31" s="182"/>
      <c r="H31" s="184"/>
      <c r="I31" s="84"/>
      <c r="J31" s="84"/>
    </row>
    <row r="32" spans="1:10" ht="16.5" customHeight="1">
      <c r="A32" s="283">
        <v>6.1</v>
      </c>
      <c r="B32" s="283"/>
      <c r="C32" s="284" t="s">
        <v>42</v>
      </c>
      <c r="D32" s="283" t="s">
        <v>45</v>
      </c>
      <c r="E32" s="335">
        <v>1.54</v>
      </c>
      <c r="F32" s="298">
        <f>F31*E32</f>
        <v>9.24</v>
      </c>
      <c r="G32" s="298"/>
      <c r="H32" s="296"/>
      <c r="I32" s="84"/>
      <c r="J32" s="84"/>
    </row>
    <row r="33" spans="1:10" ht="22.5" customHeight="1">
      <c r="A33" s="328">
        <v>6.2</v>
      </c>
      <c r="B33" s="283"/>
      <c r="C33" s="284" t="s">
        <v>240</v>
      </c>
      <c r="D33" s="283" t="s">
        <v>51</v>
      </c>
      <c r="E33" s="334">
        <v>1</v>
      </c>
      <c r="F33" s="298">
        <f>F31*E33</f>
        <v>6</v>
      </c>
      <c r="G33" s="298"/>
      <c r="H33" s="296"/>
      <c r="I33" s="84"/>
      <c r="J33" s="84"/>
    </row>
    <row r="34" spans="1:10" ht="17.25" customHeight="1">
      <c r="A34" s="328">
        <v>6.3</v>
      </c>
      <c r="B34" s="283"/>
      <c r="C34" s="284" t="s">
        <v>85</v>
      </c>
      <c r="D34" s="283" t="s">
        <v>13</v>
      </c>
      <c r="E34" s="335">
        <v>0.58</v>
      </c>
      <c r="F34" s="298">
        <f>F31*E34</f>
        <v>3.4799999999999995</v>
      </c>
      <c r="G34" s="298"/>
      <c r="H34" s="296"/>
      <c r="I34" s="84"/>
      <c r="J34" s="84"/>
    </row>
    <row r="35" spans="1:10" ht="15.75" customHeight="1">
      <c r="A35" s="179">
        <v>7</v>
      </c>
      <c r="B35" s="179" t="s">
        <v>316</v>
      </c>
      <c r="C35" s="180" t="s">
        <v>284</v>
      </c>
      <c r="D35" s="179" t="s">
        <v>51</v>
      </c>
      <c r="E35" s="181"/>
      <c r="F35" s="182">
        <v>21</v>
      </c>
      <c r="G35" s="182"/>
      <c r="H35" s="184"/>
      <c r="I35" s="86"/>
      <c r="J35" s="84"/>
    </row>
    <row r="36" spans="1:10" ht="23.25" customHeight="1">
      <c r="A36" s="328">
        <v>7.1</v>
      </c>
      <c r="B36" s="283"/>
      <c r="C36" s="284" t="s">
        <v>42</v>
      </c>
      <c r="D36" s="283" t="s">
        <v>45</v>
      </c>
      <c r="E36" s="335">
        <v>0.61</v>
      </c>
      <c r="F36" s="298">
        <f>E36*F35</f>
        <v>12.81</v>
      </c>
      <c r="G36" s="298"/>
      <c r="H36" s="296"/>
      <c r="I36" s="86"/>
      <c r="J36" s="84"/>
    </row>
    <row r="37" spans="1:10" ht="17.25" customHeight="1">
      <c r="A37" s="328">
        <v>7.2</v>
      </c>
      <c r="B37" s="283"/>
      <c r="C37" s="284" t="s">
        <v>285</v>
      </c>
      <c r="D37" s="283" t="s">
        <v>51</v>
      </c>
      <c r="E37" s="334">
        <v>1</v>
      </c>
      <c r="F37" s="298">
        <f>E37*F35</f>
        <v>21</v>
      </c>
      <c r="G37" s="298"/>
      <c r="H37" s="296"/>
      <c r="I37" s="86"/>
      <c r="J37" s="84"/>
    </row>
    <row r="38" spans="1:10" ht="21" customHeight="1">
      <c r="A38" s="325">
        <v>7.3</v>
      </c>
      <c r="B38" s="378"/>
      <c r="C38" s="379" t="s">
        <v>85</v>
      </c>
      <c r="D38" s="378" t="s">
        <v>13</v>
      </c>
      <c r="E38" s="382">
        <v>0.337</v>
      </c>
      <c r="F38" s="380">
        <f>F35*E38</f>
        <v>7.077000000000001</v>
      </c>
      <c r="G38" s="380"/>
      <c r="H38" s="381"/>
      <c r="I38" s="86"/>
      <c r="J38" s="84"/>
    </row>
    <row r="39" spans="1:10" ht="33" customHeight="1" thickBot="1">
      <c r="A39" s="321">
        <v>8</v>
      </c>
      <c r="B39" s="307" t="s">
        <v>103</v>
      </c>
      <c r="C39" s="306" t="s">
        <v>106</v>
      </c>
      <c r="D39" s="307"/>
      <c r="E39" s="308"/>
      <c r="F39" s="319">
        <v>16</v>
      </c>
      <c r="G39" s="306"/>
      <c r="H39" s="320"/>
      <c r="I39" s="86"/>
      <c r="J39" s="84"/>
    </row>
    <row r="40" spans="1:10" ht="21" customHeight="1">
      <c r="A40" s="331">
        <v>8.1</v>
      </c>
      <c r="B40" s="280"/>
      <c r="C40" s="281" t="s">
        <v>42</v>
      </c>
      <c r="D40" s="280" t="s">
        <v>45</v>
      </c>
      <c r="E40" s="332">
        <v>0.13</v>
      </c>
      <c r="F40" s="295">
        <f>F39*E40</f>
        <v>2.08</v>
      </c>
      <c r="G40" s="281"/>
      <c r="H40" s="333"/>
      <c r="I40" s="84"/>
      <c r="J40" s="84"/>
    </row>
    <row r="41" spans="1:10" ht="19.5" customHeight="1">
      <c r="A41" s="328">
        <v>8.2</v>
      </c>
      <c r="B41" s="283"/>
      <c r="C41" s="284" t="s">
        <v>107</v>
      </c>
      <c r="D41" s="283" t="s">
        <v>52</v>
      </c>
      <c r="E41" s="334">
        <v>1</v>
      </c>
      <c r="F41" s="298">
        <f>F39*E41</f>
        <v>16</v>
      </c>
      <c r="G41" s="284"/>
      <c r="H41" s="296"/>
      <c r="I41" s="84"/>
      <c r="J41" s="84"/>
    </row>
    <row r="42" spans="1:10" ht="22.5" customHeight="1">
      <c r="A42" s="179">
        <v>9</v>
      </c>
      <c r="B42" s="179" t="s">
        <v>4</v>
      </c>
      <c r="C42" s="180" t="s">
        <v>241</v>
      </c>
      <c r="D42" s="179" t="s">
        <v>51</v>
      </c>
      <c r="E42" s="181"/>
      <c r="F42" s="182">
        <v>2</v>
      </c>
      <c r="G42" s="180"/>
      <c r="H42" s="184"/>
      <c r="I42" s="84"/>
      <c r="J42" s="84"/>
    </row>
    <row r="43" spans="1:10" ht="29.25" customHeight="1">
      <c r="A43" s="207" t="s">
        <v>170</v>
      </c>
      <c r="B43" s="206"/>
      <c r="C43" s="322" t="s">
        <v>27</v>
      </c>
      <c r="D43" s="322" t="s">
        <v>13</v>
      </c>
      <c r="E43" s="323"/>
      <c r="F43" s="357" t="s">
        <v>170</v>
      </c>
      <c r="G43" s="323"/>
      <c r="H43" s="324"/>
      <c r="I43" s="84"/>
      <c r="J43" s="84"/>
    </row>
    <row r="44" spans="1:8" ht="18" customHeight="1">
      <c r="A44" s="167"/>
      <c r="B44" s="283"/>
      <c r="C44" s="325" t="s">
        <v>223</v>
      </c>
      <c r="D44" s="325" t="s">
        <v>13</v>
      </c>
      <c r="E44" s="325"/>
      <c r="F44" s="326" t="s">
        <v>170</v>
      </c>
      <c r="G44" s="325"/>
      <c r="H44" s="324"/>
    </row>
    <row r="45" spans="1:8" ht="18" customHeight="1">
      <c r="A45" s="167"/>
      <c r="B45" s="283"/>
      <c r="C45" s="325" t="s">
        <v>172</v>
      </c>
      <c r="D45" s="325"/>
      <c r="E45" s="325"/>
      <c r="F45" s="325"/>
      <c r="G45" s="325"/>
      <c r="H45" s="326"/>
    </row>
    <row r="46" spans="1:8" ht="15">
      <c r="A46" s="167"/>
      <c r="B46" s="283"/>
      <c r="C46" s="325" t="s">
        <v>173</v>
      </c>
      <c r="D46" s="327">
        <v>0.05</v>
      </c>
      <c r="E46" s="325"/>
      <c r="F46" s="325"/>
      <c r="G46" s="325"/>
      <c r="H46" s="326"/>
    </row>
    <row r="47" spans="1:8" ht="16.5" customHeight="1">
      <c r="A47" s="167"/>
      <c r="B47" s="283"/>
      <c r="C47" s="325" t="s">
        <v>27</v>
      </c>
      <c r="D47" s="327"/>
      <c r="E47" s="325"/>
      <c r="F47" s="325"/>
      <c r="G47" s="325"/>
      <c r="H47" s="326"/>
    </row>
    <row r="48" spans="1:8" ht="22.5" customHeight="1">
      <c r="A48" s="167"/>
      <c r="B48" s="328"/>
      <c r="C48" s="284" t="s">
        <v>108</v>
      </c>
      <c r="D48" s="329">
        <v>0.75</v>
      </c>
      <c r="E48" s="283"/>
      <c r="F48" s="283"/>
      <c r="G48" s="283"/>
      <c r="H48" s="330"/>
    </row>
    <row r="49" spans="1:8" ht="15">
      <c r="A49" s="342"/>
      <c r="B49" s="297"/>
      <c r="C49" s="284" t="s">
        <v>27</v>
      </c>
      <c r="D49" s="283" t="s">
        <v>13</v>
      </c>
      <c r="E49" s="283"/>
      <c r="F49" s="283"/>
      <c r="G49" s="283"/>
      <c r="H49" s="330"/>
    </row>
    <row r="50" spans="1:8" ht="19.5" customHeight="1">
      <c r="A50" s="115"/>
      <c r="B50" s="294"/>
      <c r="C50" s="284" t="s">
        <v>93</v>
      </c>
      <c r="D50" s="329">
        <v>0.08</v>
      </c>
      <c r="E50" s="283"/>
      <c r="F50" s="283"/>
      <c r="G50" s="283"/>
      <c r="H50" s="330"/>
    </row>
    <row r="51" spans="1:8" ht="24" customHeight="1">
      <c r="A51" s="427"/>
      <c r="B51" s="428"/>
      <c r="C51" s="429" t="s">
        <v>27</v>
      </c>
      <c r="D51" s="430" t="s">
        <v>13</v>
      </c>
      <c r="E51" s="428"/>
      <c r="F51" s="428"/>
      <c r="G51" s="428"/>
      <c r="H51" s="431"/>
    </row>
    <row r="52" spans="2:8" ht="15">
      <c r="B52" s="197"/>
      <c r="C52" s="168"/>
      <c r="D52" s="168"/>
      <c r="E52" s="168"/>
      <c r="F52" s="168"/>
      <c r="G52" s="168"/>
      <c r="H52" s="199"/>
    </row>
    <row r="53" spans="2:8" ht="15">
      <c r="B53" s="197"/>
      <c r="C53" s="163" t="s">
        <v>170</v>
      </c>
      <c r="D53" s="485" t="s">
        <v>170</v>
      </c>
      <c r="E53" s="485"/>
      <c r="F53" s="163"/>
      <c r="G53" s="198"/>
      <c r="H53" s="198"/>
    </row>
    <row r="54" spans="2:8" ht="15">
      <c r="B54" s="166"/>
      <c r="C54" s="162"/>
      <c r="D54" s="162"/>
      <c r="E54" s="162"/>
      <c r="F54" s="162"/>
      <c r="G54" s="162"/>
      <c r="H54" s="162"/>
    </row>
    <row r="55" ht="18">
      <c r="B55" s="116"/>
    </row>
    <row r="56" spans="3:6" ht="15">
      <c r="C56" s="208" t="s">
        <v>242</v>
      </c>
      <c r="D56" s="208" t="s">
        <v>379</v>
      </c>
      <c r="E56" s="208"/>
      <c r="F56" s="209"/>
    </row>
  </sheetData>
  <sheetProtection/>
  <mergeCells count="24">
    <mergeCell ref="C1:H1"/>
    <mergeCell ref="C3:H3"/>
    <mergeCell ref="A6:H6"/>
    <mergeCell ref="A7:A8"/>
    <mergeCell ref="B7:B8"/>
    <mergeCell ref="C7:C8"/>
    <mergeCell ref="D7:D8"/>
    <mergeCell ref="E7:F7"/>
    <mergeCell ref="G7:H7"/>
    <mergeCell ref="A9:H9"/>
    <mergeCell ref="A10:A11"/>
    <mergeCell ref="B10:B11"/>
    <mergeCell ref="C10:C11"/>
    <mergeCell ref="D10:D11"/>
    <mergeCell ref="E10:F10"/>
    <mergeCell ref="G10:H10"/>
    <mergeCell ref="D53:E53"/>
    <mergeCell ref="A12:H12"/>
    <mergeCell ref="A13:A14"/>
    <mergeCell ref="B13:B14"/>
    <mergeCell ref="C13:C14"/>
    <mergeCell ref="D13:D14"/>
    <mergeCell ref="E13:F13"/>
    <mergeCell ref="G13:H1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="85" zoomScaleNormal="85" zoomScalePageLayoutView="0" workbookViewId="0" topLeftCell="A5">
      <selection activeCell="I11" sqref="I11:J52"/>
    </sheetView>
  </sheetViews>
  <sheetFormatPr defaultColWidth="9.140625" defaultRowHeight="12.75"/>
  <cols>
    <col min="1" max="1" width="4.421875" style="4" customWidth="1"/>
    <col min="2" max="2" width="10.57421875" style="4" customWidth="1"/>
    <col min="3" max="3" width="43.140625" style="4" customWidth="1"/>
    <col min="4" max="4" width="22.8515625" style="4" hidden="1" customWidth="1"/>
    <col min="5" max="5" width="54.57421875" style="4" hidden="1" customWidth="1"/>
    <col min="6" max="6" width="8.28125" style="4" customWidth="1"/>
    <col min="7" max="7" width="6.57421875" style="4" customWidth="1"/>
    <col min="8" max="8" width="7.140625" style="4" customWidth="1"/>
    <col min="9" max="9" width="6.28125" style="4" customWidth="1"/>
    <col min="10" max="10" width="8.8515625" style="4" bestFit="1" customWidth="1"/>
    <col min="11" max="16384" width="9.140625" style="4" customWidth="1"/>
  </cols>
  <sheetData>
    <row r="1" spans="1:9" ht="27" customHeight="1">
      <c r="A1" s="534" t="s">
        <v>343</v>
      </c>
      <c r="B1" s="534"/>
      <c r="C1" s="534"/>
      <c r="D1" s="534"/>
      <c r="E1" s="534"/>
      <c r="F1" s="534"/>
      <c r="G1" s="534"/>
      <c r="H1" s="534"/>
      <c r="I1" s="534"/>
    </row>
    <row r="2" spans="1:10" ht="18.75" customHeight="1">
      <c r="A2" s="533" t="s">
        <v>319</v>
      </c>
      <c r="B2" s="533"/>
      <c r="C2" s="533"/>
      <c r="D2" s="533"/>
      <c r="E2" s="533"/>
      <c r="F2" s="533"/>
      <c r="G2" s="533"/>
      <c r="H2" s="533"/>
      <c r="I2" s="533"/>
      <c r="J2" s="5"/>
    </row>
    <row r="3" spans="1:10" ht="23.25" customHeight="1">
      <c r="A3" s="533" t="s">
        <v>80</v>
      </c>
      <c r="B3" s="533"/>
      <c r="C3" s="533"/>
      <c r="D3" s="533"/>
      <c r="E3" s="533"/>
      <c r="F3" s="444">
        <v>7553.725880183998</v>
      </c>
      <c r="G3" s="68" t="s">
        <v>170</v>
      </c>
      <c r="H3" s="386" t="s">
        <v>78</v>
      </c>
      <c r="I3" s="386" t="s">
        <v>13</v>
      </c>
      <c r="J3" s="5"/>
    </row>
    <row r="4" spans="1:10" ht="20.25" customHeight="1">
      <c r="A4" s="533" t="s">
        <v>81</v>
      </c>
      <c r="B4" s="533"/>
      <c r="C4" s="533"/>
      <c r="D4" s="533"/>
      <c r="E4" s="533"/>
      <c r="F4" s="211">
        <v>0.626</v>
      </c>
      <c r="G4" s="68" t="s">
        <v>170</v>
      </c>
      <c r="H4" s="386" t="s">
        <v>78</v>
      </c>
      <c r="I4" s="386" t="s">
        <v>13</v>
      </c>
      <c r="J4" s="5"/>
    </row>
    <row r="5" spans="1:10" ht="30" customHeight="1">
      <c r="A5" s="461" t="s">
        <v>77</v>
      </c>
      <c r="B5" s="461"/>
      <c r="C5" s="461"/>
      <c r="D5" s="461"/>
      <c r="E5" s="185"/>
      <c r="F5" s="185">
        <v>122</v>
      </c>
      <c r="G5" s="185"/>
      <c r="H5" s="185"/>
      <c r="I5" s="185"/>
      <c r="J5" s="5"/>
    </row>
    <row r="6" spans="1:10" ht="25.5" customHeight="1">
      <c r="A6" s="495" t="s">
        <v>387</v>
      </c>
      <c r="B6" s="495"/>
      <c r="C6" s="495"/>
      <c r="D6" s="495"/>
      <c r="E6" s="495"/>
      <c r="F6" s="185"/>
      <c r="G6" s="185"/>
      <c r="H6" s="185"/>
      <c r="I6" s="185"/>
      <c r="J6" s="5"/>
    </row>
    <row r="7" spans="1:10" ht="44.25" customHeight="1">
      <c r="A7" s="489" t="s">
        <v>15</v>
      </c>
      <c r="B7" s="491" t="s">
        <v>36</v>
      </c>
      <c r="C7" s="528" t="s">
        <v>37</v>
      </c>
      <c r="D7" s="529"/>
      <c r="E7" s="530"/>
      <c r="F7" s="491" t="s">
        <v>31</v>
      </c>
      <c r="G7" s="470" t="s">
        <v>38</v>
      </c>
      <c r="H7" s="472"/>
      <c r="I7" s="470" t="s">
        <v>39</v>
      </c>
      <c r="J7" s="472"/>
    </row>
    <row r="8" spans="1:10" ht="55.5" customHeight="1">
      <c r="A8" s="490"/>
      <c r="B8" s="492"/>
      <c r="C8" s="531"/>
      <c r="D8" s="464"/>
      <c r="E8" s="532"/>
      <c r="F8" s="492"/>
      <c r="G8" s="72" t="s">
        <v>40</v>
      </c>
      <c r="H8" s="72" t="s">
        <v>41</v>
      </c>
      <c r="I8" s="72" t="s">
        <v>40</v>
      </c>
      <c r="J8" s="77" t="s">
        <v>32</v>
      </c>
    </row>
    <row r="9" spans="1:10" ht="14.25" customHeight="1" thickBot="1">
      <c r="A9" s="19">
        <v>1</v>
      </c>
      <c r="B9" s="19">
        <v>2</v>
      </c>
      <c r="C9" s="522">
        <v>3</v>
      </c>
      <c r="D9" s="523"/>
      <c r="E9" s="524"/>
      <c r="F9" s="19">
        <v>4</v>
      </c>
      <c r="G9" s="19">
        <v>5</v>
      </c>
      <c r="H9" s="19">
        <v>6</v>
      </c>
      <c r="I9" s="19">
        <v>7</v>
      </c>
      <c r="J9" s="19">
        <v>8</v>
      </c>
    </row>
    <row r="10" spans="1:10" ht="27.75" customHeight="1" thickBot="1">
      <c r="A10" s="237">
        <v>1</v>
      </c>
      <c r="B10" s="238" t="s">
        <v>177</v>
      </c>
      <c r="C10" s="525" t="s">
        <v>320</v>
      </c>
      <c r="D10" s="526"/>
      <c r="E10" s="527"/>
      <c r="F10" s="238" t="s">
        <v>82</v>
      </c>
      <c r="G10" s="238"/>
      <c r="H10" s="238">
        <v>11.1</v>
      </c>
      <c r="I10" s="238"/>
      <c r="J10" s="240">
        <f>J11+J12+J13</f>
        <v>0</v>
      </c>
    </row>
    <row r="11" spans="1:10" ht="21.75" customHeight="1">
      <c r="A11" s="263">
        <f>A10+0.1</f>
        <v>1.1</v>
      </c>
      <c r="B11" s="263"/>
      <c r="C11" s="515" t="s">
        <v>42</v>
      </c>
      <c r="D11" s="516"/>
      <c r="E11" s="517"/>
      <c r="F11" s="263" t="s">
        <v>45</v>
      </c>
      <c r="G11" s="263">
        <v>0.2</v>
      </c>
      <c r="H11" s="263">
        <v>2.22</v>
      </c>
      <c r="I11" s="263"/>
      <c r="J11" s="265"/>
    </row>
    <row r="12" spans="1:10" ht="19.5" customHeight="1">
      <c r="A12" s="266">
        <v>1.2</v>
      </c>
      <c r="B12" s="266"/>
      <c r="C12" s="266" t="s">
        <v>321</v>
      </c>
      <c r="D12" s="266"/>
      <c r="E12" s="266"/>
      <c r="F12" s="266" t="s">
        <v>56</v>
      </c>
      <c r="G12" s="266">
        <v>0.4</v>
      </c>
      <c r="H12" s="266">
        <f>H10*G12</f>
        <v>4.44</v>
      </c>
      <c r="I12" s="266"/>
      <c r="J12" s="268"/>
    </row>
    <row r="13" spans="1:10" ht="21" customHeight="1">
      <c r="A13" s="266">
        <v>1.3</v>
      </c>
      <c r="B13" s="266"/>
      <c r="C13" s="266" t="s">
        <v>84</v>
      </c>
      <c r="D13" s="266"/>
      <c r="E13" s="266"/>
      <c r="F13" s="266" t="s">
        <v>13</v>
      </c>
      <c r="G13" s="266">
        <v>0.08</v>
      </c>
      <c r="H13" s="266">
        <f>G13*H10</f>
        <v>0.888</v>
      </c>
      <c r="I13" s="266"/>
      <c r="J13" s="268"/>
    </row>
    <row r="14" spans="1:10" ht="19.5" customHeight="1" thickBot="1">
      <c r="A14" s="247">
        <v>2</v>
      </c>
      <c r="B14" s="248" t="s">
        <v>322</v>
      </c>
      <c r="C14" s="512" t="s">
        <v>164</v>
      </c>
      <c r="D14" s="513"/>
      <c r="E14" s="514"/>
      <c r="F14" s="248" t="s">
        <v>82</v>
      </c>
      <c r="G14" s="248"/>
      <c r="H14" s="248">
        <v>2.5</v>
      </c>
      <c r="I14" s="248"/>
      <c r="J14" s="363"/>
    </row>
    <row r="15" spans="1:10" ht="19.5" customHeight="1">
      <c r="A15" s="263">
        <f>A14+0.1</f>
        <v>2.1</v>
      </c>
      <c r="B15" s="263"/>
      <c r="C15" s="515" t="s">
        <v>42</v>
      </c>
      <c r="D15" s="516"/>
      <c r="E15" s="517"/>
      <c r="F15" s="263" t="s">
        <v>45</v>
      </c>
      <c r="G15" s="263">
        <v>3.235</v>
      </c>
      <c r="H15" s="263">
        <f>H14*G15</f>
        <v>8.0875</v>
      </c>
      <c r="I15" s="263"/>
      <c r="J15" s="265"/>
    </row>
    <row r="16" spans="1:10" ht="20.25" customHeight="1" thickBot="1">
      <c r="A16" s="247">
        <v>3</v>
      </c>
      <c r="B16" s="248" t="s">
        <v>4</v>
      </c>
      <c r="C16" s="512" t="s">
        <v>323</v>
      </c>
      <c r="D16" s="513"/>
      <c r="E16" s="514"/>
      <c r="F16" s="248" t="s">
        <v>82</v>
      </c>
      <c r="G16" s="248"/>
      <c r="H16" s="248">
        <v>11.1</v>
      </c>
      <c r="I16" s="248"/>
      <c r="J16" s="363"/>
    </row>
    <row r="17" spans="1:10" ht="23.25" customHeight="1">
      <c r="A17" s="263">
        <f>A16+0.1</f>
        <v>3.1</v>
      </c>
      <c r="B17" s="263"/>
      <c r="C17" s="515" t="s">
        <v>42</v>
      </c>
      <c r="D17" s="516"/>
      <c r="E17" s="517"/>
      <c r="F17" s="263" t="s">
        <v>45</v>
      </c>
      <c r="G17" s="263">
        <v>0.53</v>
      </c>
      <c r="H17" s="263">
        <f>G17*H16</f>
        <v>5.883</v>
      </c>
      <c r="I17" s="263"/>
      <c r="J17" s="265"/>
    </row>
    <row r="18" spans="1:10" ht="34.5" customHeight="1">
      <c r="A18" s="388">
        <v>4</v>
      </c>
      <c r="B18" s="364" t="s">
        <v>4</v>
      </c>
      <c r="C18" s="505" t="s">
        <v>324</v>
      </c>
      <c r="D18" s="506"/>
      <c r="E18" s="507"/>
      <c r="F18" s="365" t="s">
        <v>178</v>
      </c>
      <c r="G18" s="366">
        <v>1.65</v>
      </c>
      <c r="H18" s="367">
        <v>18.32</v>
      </c>
      <c r="I18" s="368"/>
      <c r="J18" s="369"/>
    </row>
    <row r="19" spans="1:10" ht="42.75" customHeight="1">
      <c r="A19" s="388">
        <v>5</v>
      </c>
      <c r="B19" s="388" t="s">
        <v>267</v>
      </c>
      <c r="C19" s="397" t="s">
        <v>325</v>
      </c>
      <c r="D19" s="390"/>
      <c r="E19" s="391"/>
      <c r="F19" s="392" t="s">
        <v>82</v>
      </c>
      <c r="G19" s="393"/>
      <c r="H19" s="394">
        <v>5</v>
      </c>
      <c r="I19" s="395"/>
      <c r="J19" s="396"/>
    </row>
    <row r="20" spans="1:10" ht="24" customHeight="1">
      <c r="A20" s="130">
        <v>5.1</v>
      </c>
      <c r="B20" s="130"/>
      <c r="C20" s="398" t="s">
        <v>42</v>
      </c>
      <c r="D20" s="399"/>
      <c r="E20" s="400"/>
      <c r="F20" s="401" t="s">
        <v>45</v>
      </c>
      <c r="G20" s="402">
        <v>13.3</v>
      </c>
      <c r="H20" s="135">
        <f>H19*G20</f>
        <v>66.5</v>
      </c>
      <c r="I20" s="134"/>
      <c r="J20" s="403"/>
    </row>
    <row r="21" spans="1:10" ht="18" customHeight="1">
      <c r="A21" s="130">
        <v>5.2</v>
      </c>
      <c r="B21" s="130"/>
      <c r="C21" s="398" t="s">
        <v>44</v>
      </c>
      <c r="D21" s="399"/>
      <c r="E21" s="400"/>
      <c r="F21" s="401" t="s">
        <v>13</v>
      </c>
      <c r="G21" s="402">
        <v>3.36</v>
      </c>
      <c r="H21" s="135">
        <f>H19*G21</f>
        <v>16.8</v>
      </c>
      <c r="I21" s="134"/>
      <c r="J21" s="403"/>
    </row>
    <row r="22" spans="1:10" ht="21" customHeight="1">
      <c r="A22" s="130">
        <v>5.3</v>
      </c>
      <c r="B22" s="130" t="s">
        <v>328</v>
      </c>
      <c r="C22" s="398" t="s">
        <v>326</v>
      </c>
      <c r="D22" s="399"/>
      <c r="E22" s="400"/>
      <c r="F22" s="401" t="s">
        <v>82</v>
      </c>
      <c r="G22" s="402">
        <v>1.015</v>
      </c>
      <c r="H22" s="135">
        <f>G22*H19</f>
        <v>5.074999999999999</v>
      </c>
      <c r="I22" s="134"/>
      <c r="J22" s="403"/>
    </row>
    <row r="23" spans="1:10" ht="17.25" customHeight="1">
      <c r="A23" s="130">
        <v>5.4</v>
      </c>
      <c r="B23" s="130"/>
      <c r="C23" s="398" t="s">
        <v>92</v>
      </c>
      <c r="D23" s="399"/>
      <c r="E23" s="400"/>
      <c r="F23" s="401" t="s">
        <v>83</v>
      </c>
      <c r="G23" s="402"/>
      <c r="H23" s="135">
        <v>62</v>
      </c>
      <c r="I23" s="134"/>
      <c r="J23" s="403"/>
    </row>
    <row r="24" spans="1:10" ht="17.25" customHeight="1">
      <c r="A24" s="130">
        <v>5.5</v>
      </c>
      <c r="B24" s="130"/>
      <c r="C24" s="398" t="s">
        <v>288</v>
      </c>
      <c r="D24" s="399"/>
      <c r="E24" s="400"/>
      <c r="F24" s="401" t="s">
        <v>82</v>
      </c>
      <c r="G24" s="402"/>
      <c r="H24" s="135">
        <v>1.2</v>
      </c>
      <c r="I24" s="134"/>
      <c r="J24" s="403"/>
    </row>
    <row r="25" spans="1:10" ht="19.5" customHeight="1">
      <c r="A25" s="130">
        <v>5.6</v>
      </c>
      <c r="B25" s="130" t="s">
        <v>329</v>
      </c>
      <c r="C25" s="398" t="s">
        <v>327</v>
      </c>
      <c r="D25" s="399"/>
      <c r="E25" s="400"/>
      <c r="F25" s="401" t="s">
        <v>178</v>
      </c>
      <c r="G25" s="402"/>
      <c r="H25" s="135">
        <v>1.8</v>
      </c>
      <c r="I25" s="134"/>
      <c r="J25" s="403"/>
    </row>
    <row r="26" spans="1:10" ht="22.5" customHeight="1">
      <c r="A26" s="130">
        <v>5.7</v>
      </c>
      <c r="B26" s="130" t="s">
        <v>330</v>
      </c>
      <c r="C26" s="398" t="s">
        <v>331</v>
      </c>
      <c r="D26" s="399"/>
      <c r="E26" s="400"/>
      <c r="F26" s="401" t="s">
        <v>178</v>
      </c>
      <c r="G26" s="402"/>
      <c r="H26" s="135">
        <v>0.45</v>
      </c>
      <c r="I26" s="134"/>
      <c r="J26" s="403"/>
    </row>
    <row r="27" spans="1:10" ht="21.75" customHeight="1">
      <c r="A27" s="130">
        <v>5.8</v>
      </c>
      <c r="B27" s="130"/>
      <c r="C27" s="398" t="s">
        <v>258</v>
      </c>
      <c r="D27" s="399"/>
      <c r="E27" s="400"/>
      <c r="F27" s="401" t="s">
        <v>53</v>
      </c>
      <c r="G27" s="402">
        <v>1.5</v>
      </c>
      <c r="H27" s="135">
        <v>7.5</v>
      </c>
      <c r="I27" s="134"/>
      <c r="J27" s="403"/>
    </row>
    <row r="28" spans="1:10" ht="20.25" customHeight="1">
      <c r="A28" s="130">
        <v>5.9</v>
      </c>
      <c r="B28" s="130"/>
      <c r="C28" s="398" t="s">
        <v>85</v>
      </c>
      <c r="D28" s="399"/>
      <c r="E28" s="400"/>
      <c r="F28" s="401" t="s">
        <v>13</v>
      </c>
      <c r="G28" s="402">
        <v>0.93</v>
      </c>
      <c r="H28" s="136">
        <v>4.65</v>
      </c>
      <c r="I28" s="134"/>
      <c r="J28" s="403"/>
    </row>
    <row r="29" spans="1:10" ht="21" customHeight="1">
      <c r="A29" s="388">
        <v>6</v>
      </c>
      <c r="B29" s="388" t="s">
        <v>332</v>
      </c>
      <c r="C29" s="389" t="s">
        <v>333</v>
      </c>
      <c r="D29" s="390"/>
      <c r="E29" s="391"/>
      <c r="F29" s="392" t="s">
        <v>83</v>
      </c>
      <c r="G29" s="393"/>
      <c r="H29" s="404">
        <v>51</v>
      </c>
      <c r="I29" s="395"/>
      <c r="J29" s="396"/>
    </row>
    <row r="30" spans="1:10" ht="20.25" customHeight="1">
      <c r="A30" s="130">
        <v>6.1</v>
      </c>
      <c r="B30" s="130"/>
      <c r="C30" s="398" t="s">
        <v>42</v>
      </c>
      <c r="D30" s="399"/>
      <c r="E30" s="400"/>
      <c r="F30" s="401" t="s">
        <v>45</v>
      </c>
      <c r="G30" s="402">
        <v>0.336</v>
      </c>
      <c r="H30" s="136">
        <f>H29*G30</f>
        <v>17.136000000000003</v>
      </c>
      <c r="I30" s="134"/>
      <c r="J30" s="403"/>
    </row>
    <row r="31" spans="1:16" ht="21" customHeight="1">
      <c r="A31" s="130">
        <v>6.2</v>
      </c>
      <c r="B31" s="130"/>
      <c r="C31" s="398" t="s">
        <v>44</v>
      </c>
      <c r="D31" s="399"/>
      <c r="E31" s="400"/>
      <c r="F31" s="401" t="s">
        <v>13</v>
      </c>
      <c r="G31" s="402">
        <v>0.015</v>
      </c>
      <c r="H31" s="136">
        <f>G31*H29</f>
        <v>0.765</v>
      </c>
      <c r="I31" s="134"/>
      <c r="J31" s="403"/>
      <c r="P31" s="200"/>
    </row>
    <row r="32" spans="1:10" ht="23.25" customHeight="1">
      <c r="A32" s="130">
        <v>6.3</v>
      </c>
      <c r="B32" s="130"/>
      <c r="C32" s="398" t="s">
        <v>334</v>
      </c>
      <c r="D32" s="399"/>
      <c r="E32" s="400"/>
      <c r="F32" s="401" t="s">
        <v>53</v>
      </c>
      <c r="G32" s="402">
        <v>2.4</v>
      </c>
      <c r="H32" s="136">
        <f>G32*H29</f>
        <v>122.39999999999999</v>
      </c>
      <c r="I32" s="134"/>
      <c r="J32" s="403"/>
    </row>
    <row r="33" spans="1:10" ht="19.5" customHeight="1">
      <c r="A33" s="130">
        <v>6.4</v>
      </c>
      <c r="B33" s="130"/>
      <c r="C33" s="398" t="s">
        <v>85</v>
      </c>
      <c r="D33" s="399"/>
      <c r="E33" s="400"/>
      <c r="F33" s="401" t="s">
        <v>13</v>
      </c>
      <c r="G33" s="402">
        <v>0.0238</v>
      </c>
      <c r="H33" s="136">
        <f>G33*H29</f>
        <v>1.2138</v>
      </c>
      <c r="I33" s="134"/>
      <c r="J33" s="403"/>
    </row>
    <row r="34" spans="1:10" ht="19.5" customHeight="1">
      <c r="A34" s="388">
        <v>7</v>
      </c>
      <c r="B34" s="388" t="s">
        <v>335</v>
      </c>
      <c r="C34" s="389" t="s">
        <v>336</v>
      </c>
      <c r="D34" s="390"/>
      <c r="E34" s="391"/>
      <c r="F34" s="392" t="s">
        <v>82</v>
      </c>
      <c r="G34" s="393"/>
      <c r="H34" s="404">
        <v>2.2</v>
      </c>
      <c r="I34" s="395"/>
      <c r="J34" s="396"/>
    </row>
    <row r="35" spans="1:15" ht="21.75" customHeight="1">
      <c r="A35" s="130">
        <v>7.1</v>
      </c>
      <c r="B35" s="130"/>
      <c r="C35" s="398" t="s">
        <v>42</v>
      </c>
      <c r="D35" s="399"/>
      <c r="E35" s="400"/>
      <c r="F35" s="401" t="s">
        <v>45</v>
      </c>
      <c r="G35" s="402">
        <v>3.16</v>
      </c>
      <c r="H35" s="136">
        <f>G35*H34</f>
        <v>6.952000000000001</v>
      </c>
      <c r="I35" s="134"/>
      <c r="J35" s="403"/>
      <c r="O35" s="200"/>
    </row>
    <row r="36" spans="1:15" ht="22.5" customHeight="1">
      <c r="A36" s="130">
        <v>7.2</v>
      </c>
      <c r="B36" s="130"/>
      <c r="C36" s="398" t="s">
        <v>44</v>
      </c>
      <c r="D36" s="399"/>
      <c r="E36" s="400"/>
      <c r="F36" s="401" t="s">
        <v>13</v>
      </c>
      <c r="G36" s="402">
        <v>1.17</v>
      </c>
      <c r="H36" s="135">
        <f>G36*H34</f>
        <v>2.574</v>
      </c>
      <c r="I36" s="134"/>
      <c r="J36" s="403"/>
      <c r="O36" s="200"/>
    </row>
    <row r="37" spans="1:15" ht="22.5" customHeight="1">
      <c r="A37" s="130">
        <v>7.3</v>
      </c>
      <c r="B37" s="130" t="s">
        <v>337</v>
      </c>
      <c r="C37" s="398" t="s">
        <v>176</v>
      </c>
      <c r="D37" s="399"/>
      <c r="E37" s="400"/>
      <c r="F37" s="401" t="s">
        <v>82</v>
      </c>
      <c r="G37" s="402">
        <v>1.25</v>
      </c>
      <c r="H37" s="135">
        <f>G37*H34</f>
        <v>2.75</v>
      </c>
      <c r="I37" s="134"/>
      <c r="J37" s="403"/>
      <c r="O37" s="4" t="s">
        <v>245</v>
      </c>
    </row>
    <row r="38" spans="1:10" ht="27" customHeight="1">
      <c r="A38" s="130">
        <v>7.4</v>
      </c>
      <c r="B38" s="130"/>
      <c r="C38" s="398" t="s">
        <v>85</v>
      </c>
      <c r="D38" s="399"/>
      <c r="E38" s="400"/>
      <c r="F38" s="401" t="s">
        <v>13</v>
      </c>
      <c r="G38" s="402">
        <v>0.38</v>
      </c>
      <c r="H38" s="135">
        <f>G38*H34</f>
        <v>0.8360000000000001</v>
      </c>
      <c r="I38" s="134"/>
      <c r="J38" s="403"/>
    </row>
    <row r="39" spans="1:10" ht="27" customHeight="1">
      <c r="A39" s="388">
        <v>8</v>
      </c>
      <c r="B39" s="388" t="s">
        <v>4</v>
      </c>
      <c r="C39" s="389" t="s">
        <v>338</v>
      </c>
      <c r="D39" s="390"/>
      <c r="E39" s="391"/>
      <c r="F39" s="392" t="s">
        <v>51</v>
      </c>
      <c r="G39" s="393"/>
      <c r="H39" s="394">
        <v>3</v>
      </c>
      <c r="I39" s="395"/>
      <c r="J39" s="396"/>
    </row>
    <row r="40" spans="1:10" ht="23.25" customHeight="1">
      <c r="A40" s="130"/>
      <c r="B40" s="130"/>
      <c r="C40" s="398" t="s">
        <v>42</v>
      </c>
      <c r="D40" s="399"/>
      <c r="E40" s="400"/>
      <c r="F40" s="401" t="s">
        <v>45</v>
      </c>
      <c r="G40" s="402">
        <v>5</v>
      </c>
      <c r="H40" s="135">
        <f>G40*H39</f>
        <v>15</v>
      </c>
      <c r="I40" s="134"/>
      <c r="J40" s="403"/>
    </row>
    <row r="41" spans="1:10" ht="22.5" customHeight="1">
      <c r="A41" s="130"/>
      <c r="B41" s="130"/>
      <c r="C41" s="398" t="s">
        <v>44</v>
      </c>
      <c r="D41" s="399"/>
      <c r="E41" s="400"/>
      <c r="F41" s="401" t="s">
        <v>13</v>
      </c>
      <c r="G41" s="402">
        <v>1.8</v>
      </c>
      <c r="H41" s="135">
        <f>G41*H39</f>
        <v>5.4</v>
      </c>
      <c r="I41" s="134"/>
      <c r="J41" s="403"/>
    </row>
    <row r="42" spans="1:10" ht="19.5" customHeight="1">
      <c r="A42" s="130"/>
      <c r="B42" s="130" t="s">
        <v>340</v>
      </c>
      <c r="C42" s="398" t="s">
        <v>339</v>
      </c>
      <c r="D42" s="399"/>
      <c r="E42" s="400"/>
      <c r="F42" s="401" t="s">
        <v>51</v>
      </c>
      <c r="G42" s="402">
        <v>1</v>
      </c>
      <c r="H42" s="135">
        <f>G42*H39</f>
        <v>3</v>
      </c>
      <c r="I42" s="134"/>
      <c r="J42" s="403"/>
    </row>
    <row r="43" spans="1:10" ht="20.25" customHeight="1">
      <c r="A43" s="130"/>
      <c r="B43" s="130"/>
      <c r="C43" s="398" t="s">
        <v>85</v>
      </c>
      <c r="D43" s="399"/>
      <c r="E43" s="400"/>
      <c r="F43" s="401" t="s">
        <v>13</v>
      </c>
      <c r="G43" s="402">
        <v>4.4</v>
      </c>
      <c r="H43" s="135">
        <f>G43*H39</f>
        <v>13.200000000000001</v>
      </c>
      <c r="I43" s="134"/>
      <c r="J43" s="403"/>
    </row>
    <row r="44" spans="1:10" ht="24" customHeight="1">
      <c r="A44" s="432"/>
      <c r="B44" s="432"/>
      <c r="C44" s="519" t="s">
        <v>27</v>
      </c>
      <c r="D44" s="520"/>
      <c r="E44" s="521"/>
      <c r="F44" s="359" t="s">
        <v>13</v>
      </c>
      <c r="G44" s="359"/>
      <c r="H44" s="360" t="s">
        <v>170</v>
      </c>
      <c r="I44" s="359"/>
      <c r="J44" s="360"/>
    </row>
    <row r="45" spans="1:10" ht="18.75" customHeight="1">
      <c r="A45" s="266"/>
      <c r="B45" s="266"/>
      <c r="C45" s="508" t="s">
        <v>42</v>
      </c>
      <c r="D45" s="508"/>
      <c r="E45" s="508"/>
      <c r="F45" s="266" t="s">
        <v>13</v>
      </c>
      <c r="G45" s="266"/>
      <c r="H45" s="286" t="s">
        <v>170</v>
      </c>
      <c r="I45" s="266"/>
      <c r="J45" s="268"/>
    </row>
    <row r="46" spans="1:10" ht="18.75" customHeight="1">
      <c r="A46" s="266"/>
      <c r="B46" s="266"/>
      <c r="C46" s="508" t="s">
        <v>289</v>
      </c>
      <c r="D46" s="508"/>
      <c r="E46" s="508"/>
      <c r="F46" s="361" t="s">
        <v>13</v>
      </c>
      <c r="G46" s="266"/>
      <c r="H46" s="266"/>
      <c r="I46" s="266"/>
      <c r="J46" s="268"/>
    </row>
    <row r="47" spans="1:10" ht="18.75" customHeight="1">
      <c r="A47" s="266"/>
      <c r="B47" s="266"/>
      <c r="C47" s="266" t="s">
        <v>246</v>
      </c>
      <c r="D47" s="362" t="s">
        <v>55</v>
      </c>
      <c r="E47" s="266"/>
      <c r="F47" s="361">
        <v>0.05</v>
      </c>
      <c r="G47" s="266"/>
      <c r="H47" s="266"/>
      <c r="I47" s="266"/>
      <c r="J47" s="268"/>
    </row>
    <row r="48" spans="1:10" ht="15.75" customHeight="1">
      <c r="A48" s="266"/>
      <c r="B48" s="266"/>
      <c r="C48" s="266" t="s">
        <v>27</v>
      </c>
      <c r="D48" s="266"/>
      <c r="E48" s="266"/>
      <c r="F48" s="266" t="s">
        <v>13</v>
      </c>
      <c r="G48" s="266"/>
      <c r="H48" s="266"/>
      <c r="I48" s="266"/>
      <c r="J48" s="268"/>
    </row>
    <row r="49" spans="1:10" ht="18.75" customHeight="1">
      <c r="A49" s="266"/>
      <c r="B49" s="266"/>
      <c r="C49" s="508" t="s">
        <v>341</v>
      </c>
      <c r="D49" s="508"/>
      <c r="E49" s="508"/>
      <c r="F49" s="361">
        <v>0.1</v>
      </c>
      <c r="G49" s="266"/>
      <c r="H49" s="266"/>
      <c r="I49" s="266"/>
      <c r="J49" s="268"/>
    </row>
    <row r="50" spans="1:10" ht="17.25" customHeight="1">
      <c r="A50" s="266"/>
      <c r="B50" s="266"/>
      <c r="C50" s="266" t="s">
        <v>27</v>
      </c>
      <c r="D50" s="266"/>
      <c r="E50" s="266"/>
      <c r="F50" s="361" t="s">
        <v>13</v>
      </c>
      <c r="G50" s="266"/>
      <c r="H50" s="266"/>
      <c r="I50" s="266"/>
      <c r="J50" s="268"/>
    </row>
    <row r="51" spans="1:10" ht="19.5" customHeight="1">
      <c r="A51" s="266"/>
      <c r="B51" s="266"/>
      <c r="C51" s="266" t="s">
        <v>222</v>
      </c>
      <c r="D51" s="266"/>
      <c r="E51" s="266"/>
      <c r="F51" s="361">
        <v>0.08</v>
      </c>
      <c r="G51" s="266"/>
      <c r="H51" s="266"/>
      <c r="I51" s="266"/>
      <c r="J51" s="268"/>
    </row>
    <row r="52" spans="1:10" ht="30.75" customHeight="1">
      <c r="A52" s="424"/>
      <c r="B52" s="424"/>
      <c r="C52" s="433" t="s">
        <v>27</v>
      </c>
      <c r="D52" s="434"/>
      <c r="E52" s="435"/>
      <c r="F52" s="436" t="s">
        <v>13</v>
      </c>
      <c r="G52" s="183"/>
      <c r="H52" s="183"/>
      <c r="I52" s="183"/>
      <c r="J52" s="213"/>
    </row>
    <row r="53" spans="1:10" ht="15">
      <c r="A53" s="159"/>
      <c r="B53" s="159"/>
      <c r="C53" s="509" t="s">
        <v>170</v>
      </c>
      <c r="D53" s="510"/>
      <c r="E53" s="511"/>
      <c r="F53" s="159" t="s">
        <v>170</v>
      </c>
      <c r="G53" s="159"/>
      <c r="H53" s="159"/>
      <c r="I53" s="159"/>
      <c r="J53" s="160" t="s">
        <v>170</v>
      </c>
    </row>
    <row r="54" spans="1:10" ht="15">
      <c r="A54" s="196"/>
      <c r="B54" s="196"/>
      <c r="C54" s="518"/>
      <c r="D54" s="518"/>
      <c r="E54" s="518"/>
      <c r="F54" s="196"/>
      <c r="G54" s="518"/>
      <c r="H54" s="518"/>
      <c r="I54" s="518"/>
      <c r="J54" s="196"/>
    </row>
    <row r="55" spans="1:10" ht="15">
      <c r="A55" s="196"/>
      <c r="B55" s="196"/>
      <c r="C55" s="196"/>
      <c r="D55" s="196"/>
      <c r="E55" s="196"/>
      <c r="F55" s="196"/>
      <c r="G55" s="196"/>
      <c r="H55" s="196"/>
      <c r="I55" s="196"/>
      <c r="J55" s="196"/>
    </row>
    <row r="56" spans="1:10" ht="15">
      <c r="A56" s="117"/>
      <c r="B56" s="504" t="s">
        <v>9</v>
      </c>
      <c r="C56" s="504"/>
      <c r="D56" s="68"/>
      <c r="E56" s="504" t="s">
        <v>379</v>
      </c>
      <c r="F56" s="504"/>
      <c r="G56" s="504"/>
      <c r="H56" s="504"/>
      <c r="I56" s="117"/>
      <c r="J56" s="117"/>
    </row>
    <row r="57" spans="1:10" ht="15">
      <c r="A57" s="117"/>
      <c r="B57" s="117"/>
      <c r="C57" s="117"/>
      <c r="D57" s="117"/>
      <c r="E57" s="117"/>
      <c r="F57" s="117"/>
      <c r="G57" s="117"/>
      <c r="H57" s="117"/>
      <c r="I57" s="117"/>
      <c r="J57" s="117"/>
    </row>
  </sheetData>
  <sheetProtection/>
  <mergeCells count="29">
    <mergeCell ref="F7:F8"/>
    <mergeCell ref="G7:H7"/>
    <mergeCell ref="I7:J7"/>
    <mergeCell ref="A6:E6"/>
    <mergeCell ref="A2:I2"/>
    <mergeCell ref="A1:I1"/>
    <mergeCell ref="A5:D5"/>
    <mergeCell ref="A3:E3"/>
    <mergeCell ref="A4:E4"/>
    <mergeCell ref="C9:E9"/>
    <mergeCell ref="C10:E10"/>
    <mergeCell ref="C11:E11"/>
    <mergeCell ref="C14:E14"/>
    <mergeCell ref="C15:E15"/>
    <mergeCell ref="A7:A8"/>
    <mergeCell ref="B7:B8"/>
    <mergeCell ref="C7:E8"/>
    <mergeCell ref="C16:E16"/>
    <mergeCell ref="C17:E17"/>
    <mergeCell ref="C54:E54"/>
    <mergeCell ref="G54:I54"/>
    <mergeCell ref="C44:E44"/>
    <mergeCell ref="C45:E45"/>
    <mergeCell ref="B56:C56"/>
    <mergeCell ref="E56:H56"/>
    <mergeCell ref="C18:E18"/>
    <mergeCell ref="C46:E46"/>
    <mergeCell ref="C49:E49"/>
    <mergeCell ref="C53:E53"/>
  </mergeCells>
  <printOptions/>
  <pageMargins left="0.7" right="0.2" top="0.35" bottom="0.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5.28125" style="91" customWidth="1"/>
    <col min="2" max="2" width="10.00390625" style="91" customWidth="1"/>
    <col min="3" max="3" width="38.00390625" style="91" customWidth="1"/>
    <col min="4" max="4" width="8.28125" style="91" customWidth="1"/>
    <col min="5" max="5" width="6.57421875" style="91" customWidth="1"/>
    <col min="6" max="6" width="7.8515625" style="91" customWidth="1"/>
    <col min="7" max="7" width="7.140625" style="91" customWidth="1"/>
    <col min="8" max="8" width="11.28125" style="108" customWidth="1"/>
    <col min="9" max="9" width="9.140625" style="91" customWidth="1"/>
    <col min="10" max="16384" width="9.140625" style="91" customWidth="1"/>
  </cols>
  <sheetData>
    <row r="1" spans="1:8" ht="18.75" customHeight="1">
      <c r="A1" s="540" t="s">
        <v>150</v>
      </c>
      <c r="B1" s="540"/>
      <c r="C1" s="540"/>
      <c r="D1" s="540"/>
      <c r="E1" s="540"/>
      <c r="F1" s="540"/>
      <c r="G1" s="540"/>
      <c r="H1" s="540"/>
    </row>
    <row r="2" spans="1:8" ht="18.75" customHeight="1">
      <c r="A2" s="186"/>
      <c r="B2" s="540" t="s">
        <v>342</v>
      </c>
      <c r="C2" s="540"/>
      <c r="D2" s="540"/>
      <c r="E2" s="540"/>
      <c r="F2" s="540"/>
      <c r="G2" s="540"/>
      <c r="H2" s="540"/>
    </row>
    <row r="3" spans="1:8" ht="21.75" customHeight="1">
      <c r="A3" s="187"/>
      <c r="B3" s="541" t="s">
        <v>33</v>
      </c>
      <c r="C3" s="541"/>
      <c r="D3" s="210">
        <f>H79/1000</f>
        <v>0</v>
      </c>
      <c r="E3" s="541" t="s">
        <v>151</v>
      </c>
      <c r="F3" s="541"/>
      <c r="G3" s="188"/>
      <c r="H3" s="189"/>
    </row>
    <row r="4" spans="1:8" ht="21.75" customHeight="1">
      <c r="A4" s="187"/>
      <c r="B4" s="541" t="s">
        <v>87</v>
      </c>
      <c r="C4" s="541"/>
      <c r="D4" s="210">
        <f>H72/1000</f>
        <v>0</v>
      </c>
      <c r="E4" s="541" t="s">
        <v>151</v>
      </c>
      <c r="F4" s="541"/>
      <c r="G4" s="188"/>
      <c r="H4" s="189"/>
    </row>
    <row r="5" spans="1:8" ht="16.5" customHeight="1">
      <c r="A5" s="538" t="s">
        <v>388</v>
      </c>
      <c r="B5" s="538"/>
      <c r="C5" s="538"/>
      <c r="D5" s="190">
        <v>289</v>
      </c>
      <c r="E5" s="190"/>
      <c r="F5" s="187"/>
      <c r="G5" s="191"/>
      <c r="H5" s="189"/>
    </row>
    <row r="6" spans="1:8" ht="39" customHeight="1">
      <c r="A6" s="535" t="s">
        <v>111</v>
      </c>
      <c r="B6" s="539" t="s">
        <v>36</v>
      </c>
      <c r="C6" s="535" t="s">
        <v>112</v>
      </c>
      <c r="D6" s="539" t="s">
        <v>174</v>
      </c>
      <c r="E6" s="535" t="s">
        <v>38</v>
      </c>
      <c r="F6" s="536"/>
      <c r="G6" s="535" t="s">
        <v>33</v>
      </c>
      <c r="H6" s="536"/>
    </row>
    <row r="7" spans="1:16" ht="81" customHeight="1">
      <c r="A7" s="536"/>
      <c r="B7" s="536"/>
      <c r="C7" s="536"/>
      <c r="D7" s="536"/>
      <c r="E7" s="92" t="s">
        <v>40</v>
      </c>
      <c r="F7" s="92" t="s">
        <v>113</v>
      </c>
      <c r="G7" s="92" t="s">
        <v>40</v>
      </c>
      <c r="H7" s="93" t="s">
        <v>114</v>
      </c>
      <c r="I7" s="94"/>
      <c r="J7" s="94"/>
      <c r="K7" s="94"/>
      <c r="L7" s="94"/>
      <c r="M7" s="94"/>
      <c r="N7" s="94"/>
      <c r="O7" s="94"/>
      <c r="P7" s="94"/>
    </row>
    <row r="8" spans="1:8" ht="15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6">
        <v>8</v>
      </c>
    </row>
    <row r="9" spans="1:10" ht="36.75" customHeight="1">
      <c r="A9" s="192" t="s">
        <v>115</v>
      </c>
      <c r="B9" s="192" t="s">
        <v>116</v>
      </c>
      <c r="C9" s="193" t="s">
        <v>117</v>
      </c>
      <c r="D9" s="192" t="s">
        <v>118</v>
      </c>
      <c r="E9" s="192"/>
      <c r="F9" s="192">
        <v>1</v>
      </c>
      <c r="G9" s="192"/>
      <c r="H9" s="194"/>
      <c r="I9" s="103"/>
      <c r="J9" s="103"/>
    </row>
    <row r="10" spans="1:10" ht="17.25" customHeight="1">
      <c r="A10" s="343" t="s">
        <v>244</v>
      </c>
      <c r="B10" s="344"/>
      <c r="C10" s="344" t="s">
        <v>42</v>
      </c>
      <c r="D10" s="344" t="s">
        <v>45</v>
      </c>
      <c r="E10" s="344">
        <v>32</v>
      </c>
      <c r="F10" s="344">
        <f>E10*F9</f>
        <v>32</v>
      </c>
      <c r="G10" s="344"/>
      <c r="H10" s="345"/>
      <c r="I10" s="101"/>
      <c r="J10" s="101"/>
    </row>
    <row r="11" spans="1:10" ht="17.25" customHeight="1">
      <c r="A11" s="343" t="s">
        <v>250</v>
      </c>
      <c r="B11" s="344"/>
      <c r="C11" s="344" t="s">
        <v>44</v>
      </c>
      <c r="D11" s="344" t="s">
        <v>13</v>
      </c>
      <c r="E11" s="344">
        <v>7.46</v>
      </c>
      <c r="F11" s="344">
        <f>E11*F9</f>
        <v>7.46</v>
      </c>
      <c r="G11" s="344"/>
      <c r="H11" s="345"/>
      <c r="I11" s="101"/>
      <c r="J11" s="101"/>
    </row>
    <row r="12" spans="1:10" ht="26.25" customHeight="1">
      <c r="A12" s="343" t="s">
        <v>243</v>
      </c>
      <c r="B12" s="344">
        <v>7.163</v>
      </c>
      <c r="C12" s="344" t="s">
        <v>347</v>
      </c>
      <c r="D12" s="344" t="s">
        <v>3</v>
      </c>
      <c r="E12" s="344">
        <v>1</v>
      </c>
      <c r="F12" s="344">
        <f>F9*E12</f>
        <v>1</v>
      </c>
      <c r="G12" s="344"/>
      <c r="H12" s="345"/>
      <c r="I12" s="101"/>
      <c r="J12" s="101"/>
    </row>
    <row r="13" spans="1:10" ht="17.25" customHeight="1">
      <c r="A13" s="343" t="s">
        <v>293</v>
      </c>
      <c r="B13" s="344"/>
      <c r="C13" s="344" t="s">
        <v>119</v>
      </c>
      <c r="D13" s="344" t="s">
        <v>3</v>
      </c>
      <c r="E13" s="344">
        <v>3</v>
      </c>
      <c r="F13" s="344">
        <f>F9*E13</f>
        <v>3</v>
      </c>
      <c r="G13" s="344"/>
      <c r="H13" s="345"/>
      <c r="I13" s="101"/>
      <c r="J13" s="101"/>
    </row>
    <row r="14" spans="1:10" ht="18" customHeight="1">
      <c r="A14" s="343" t="s">
        <v>251</v>
      </c>
      <c r="B14" s="344"/>
      <c r="C14" s="344" t="s">
        <v>120</v>
      </c>
      <c r="D14" s="344" t="s">
        <v>13</v>
      </c>
      <c r="E14" s="344">
        <v>19.8</v>
      </c>
      <c r="F14" s="344">
        <f>E14*F9</f>
        <v>19.8</v>
      </c>
      <c r="G14" s="344"/>
      <c r="H14" s="345"/>
      <c r="I14" s="101"/>
      <c r="J14" s="101"/>
    </row>
    <row r="15" spans="1:10" ht="45">
      <c r="A15" s="113">
        <v>2</v>
      </c>
      <c r="B15" s="183" t="s">
        <v>121</v>
      </c>
      <c r="C15" s="113" t="s">
        <v>122</v>
      </c>
      <c r="D15" s="113" t="s">
        <v>3</v>
      </c>
      <c r="E15" s="87"/>
      <c r="F15" s="113">
        <v>1</v>
      </c>
      <c r="G15" s="87"/>
      <c r="H15" s="114"/>
      <c r="I15" s="101"/>
      <c r="J15" s="101"/>
    </row>
    <row r="16" spans="1:10" ht="17.25" customHeight="1">
      <c r="A16" s="346">
        <v>2.1</v>
      </c>
      <c r="B16" s="346"/>
      <c r="C16" s="346" t="s">
        <v>42</v>
      </c>
      <c r="D16" s="346" t="s">
        <v>45</v>
      </c>
      <c r="E16" s="346">
        <v>4.14</v>
      </c>
      <c r="F16" s="346">
        <f>E16*F15</f>
        <v>4.14</v>
      </c>
      <c r="G16" s="346"/>
      <c r="H16" s="347"/>
      <c r="I16" s="101"/>
      <c r="J16" s="101"/>
    </row>
    <row r="17" spans="1:10" ht="15" customHeight="1">
      <c r="A17" s="346">
        <v>2.2</v>
      </c>
      <c r="B17" s="346"/>
      <c r="C17" s="346" t="s">
        <v>44</v>
      </c>
      <c r="D17" s="346" t="s">
        <v>13</v>
      </c>
      <c r="E17" s="346">
        <v>0.68</v>
      </c>
      <c r="F17" s="346">
        <f>E17*F15</f>
        <v>0.68</v>
      </c>
      <c r="G17" s="346"/>
      <c r="H17" s="347"/>
      <c r="I17" s="101"/>
      <c r="J17" s="101"/>
    </row>
    <row r="18" spans="1:10" ht="14.25" customHeight="1">
      <c r="A18" s="346">
        <v>2.3</v>
      </c>
      <c r="B18" s="346">
        <v>6.163</v>
      </c>
      <c r="C18" s="346" t="s">
        <v>123</v>
      </c>
      <c r="D18" s="346" t="s">
        <v>124</v>
      </c>
      <c r="E18" s="346">
        <v>1</v>
      </c>
      <c r="F18" s="346">
        <f>E18*F15</f>
        <v>1</v>
      </c>
      <c r="G18" s="346"/>
      <c r="H18" s="347"/>
      <c r="I18" s="101"/>
      <c r="J18" s="101"/>
    </row>
    <row r="19" spans="1:12" ht="15.75" customHeight="1">
      <c r="A19" s="346">
        <v>2.4</v>
      </c>
      <c r="B19" s="346"/>
      <c r="C19" s="346" t="s">
        <v>120</v>
      </c>
      <c r="D19" s="346" t="s">
        <v>13</v>
      </c>
      <c r="E19" s="346">
        <v>0.12</v>
      </c>
      <c r="F19" s="348">
        <f>E19*F15</f>
        <v>0.12</v>
      </c>
      <c r="G19" s="346"/>
      <c r="H19" s="347"/>
      <c r="I19" s="101"/>
      <c r="J19" s="101"/>
      <c r="L19" s="91" t="s">
        <v>159</v>
      </c>
    </row>
    <row r="20" spans="1:10" ht="30">
      <c r="A20" s="113">
        <v>3</v>
      </c>
      <c r="B20" s="183" t="s">
        <v>126</v>
      </c>
      <c r="C20" s="113" t="s">
        <v>346</v>
      </c>
      <c r="D20" s="113" t="s">
        <v>118</v>
      </c>
      <c r="E20" s="87"/>
      <c r="F20" s="113">
        <v>2</v>
      </c>
      <c r="G20" s="87"/>
      <c r="H20" s="114"/>
      <c r="I20" s="101"/>
      <c r="J20" s="101"/>
    </row>
    <row r="21" spans="1:10" ht="18.75" customHeight="1">
      <c r="A21" s="344">
        <v>3.1</v>
      </c>
      <c r="B21" s="344"/>
      <c r="C21" s="344" t="s">
        <v>42</v>
      </c>
      <c r="D21" s="344" t="s">
        <v>45</v>
      </c>
      <c r="E21" s="344">
        <v>31.2</v>
      </c>
      <c r="F21" s="344">
        <f>E21*F20</f>
        <v>62.4</v>
      </c>
      <c r="G21" s="344"/>
      <c r="H21" s="345"/>
      <c r="I21" s="101"/>
      <c r="J21" s="101"/>
    </row>
    <row r="22" spans="1:10" ht="15" customHeight="1">
      <c r="A22" s="344">
        <v>3.2</v>
      </c>
      <c r="B22" s="344"/>
      <c r="C22" s="344" t="s">
        <v>44</v>
      </c>
      <c r="D22" s="344" t="s">
        <v>13</v>
      </c>
      <c r="E22" s="344">
        <v>2.3</v>
      </c>
      <c r="F22" s="344">
        <f>E22*F20</f>
        <v>4.6</v>
      </c>
      <c r="G22" s="344"/>
      <c r="H22" s="345"/>
      <c r="I22" s="101"/>
      <c r="J22" s="101"/>
    </row>
    <row r="23" spans="1:10" ht="16.5" customHeight="1">
      <c r="A23" s="344">
        <v>3.3</v>
      </c>
      <c r="B23" s="344" t="s">
        <v>4</v>
      </c>
      <c r="C23" s="344" t="s">
        <v>127</v>
      </c>
      <c r="D23" s="344" t="s">
        <v>3</v>
      </c>
      <c r="E23" s="344">
        <v>1</v>
      </c>
      <c r="F23" s="344">
        <f>E23*F20</f>
        <v>2</v>
      </c>
      <c r="G23" s="344"/>
      <c r="H23" s="345"/>
      <c r="I23" s="101"/>
      <c r="J23" s="101"/>
    </row>
    <row r="24" spans="1:10" ht="15" customHeight="1">
      <c r="A24" s="343" t="s">
        <v>294</v>
      </c>
      <c r="B24" s="344"/>
      <c r="C24" s="344" t="s">
        <v>119</v>
      </c>
      <c r="D24" s="344" t="s">
        <v>3</v>
      </c>
      <c r="E24" s="344">
        <v>2</v>
      </c>
      <c r="F24" s="344">
        <f>F20*E24</f>
        <v>4</v>
      </c>
      <c r="G24" s="344"/>
      <c r="H24" s="345"/>
      <c r="I24" s="101"/>
      <c r="J24" s="101"/>
    </row>
    <row r="25" spans="1:10" ht="16.5" customHeight="1">
      <c r="A25" s="344">
        <v>3.5</v>
      </c>
      <c r="B25" s="344"/>
      <c r="C25" s="344" t="s">
        <v>120</v>
      </c>
      <c r="D25" s="344" t="s">
        <v>13</v>
      </c>
      <c r="E25" s="344">
        <v>3.17</v>
      </c>
      <c r="F25" s="344">
        <f>E25*F20</f>
        <v>6.34</v>
      </c>
      <c r="G25" s="344"/>
      <c r="H25" s="345"/>
      <c r="I25" s="101"/>
      <c r="J25" s="101"/>
    </row>
    <row r="26" spans="1:10" ht="30">
      <c r="A26" s="97">
        <v>4</v>
      </c>
      <c r="B26" s="192" t="s">
        <v>128</v>
      </c>
      <c r="C26" s="97" t="s">
        <v>129</v>
      </c>
      <c r="D26" s="97" t="s">
        <v>125</v>
      </c>
      <c r="E26" s="98"/>
      <c r="F26" s="97">
        <v>0.12</v>
      </c>
      <c r="G26" s="98"/>
      <c r="H26" s="100"/>
      <c r="I26" s="101"/>
      <c r="J26" s="101"/>
    </row>
    <row r="27" spans="1:10" ht="20.25" customHeight="1">
      <c r="A27" s="344">
        <v>4.1</v>
      </c>
      <c r="B27" s="344"/>
      <c r="C27" s="344" t="s">
        <v>42</v>
      </c>
      <c r="D27" s="344" t="s">
        <v>45</v>
      </c>
      <c r="E27" s="344">
        <v>43.2</v>
      </c>
      <c r="F27" s="344">
        <f>F26*E27</f>
        <v>5.184</v>
      </c>
      <c r="G27" s="344"/>
      <c r="H27" s="345"/>
      <c r="I27" s="103"/>
      <c r="J27" s="103"/>
    </row>
    <row r="28" spans="1:10" ht="15.75" customHeight="1">
      <c r="A28" s="344">
        <v>4.2</v>
      </c>
      <c r="B28" s="344"/>
      <c r="C28" s="344" t="s">
        <v>44</v>
      </c>
      <c r="D28" s="344" t="s">
        <v>13</v>
      </c>
      <c r="E28" s="344">
        <v>2.59</v>
      </c>
      <c r="F28" s="349">
        <f>E28*F26</f>
        <v>0.31079999999999997</v>
      </c>
      <c r="G28" s="344"/>
      <c r="H28" s="345"/>
      <c r="I28" s="101"/>
      <c r="J28" s="101"/>
    </row>
    <row r="29" spans="1:10" ht="25.5">
      <c r="A29" s="344">
        <v>4.3</v>
      </c>
      <c r="B29" s="344" t="s">
        <v>317</v>
      </c>
      <c r="C29" s="350" t="s">
        <v>130</v>
      </c>
      <c r="D29" s="344" t="s">
        <v>124</v>
      </c>
      <c r="E29" s="344">
        <v>100</v>
      </c>
      <c r="F29" s="344">
        <f>F26*E29</f>
        <v>12</v>
      </c>
      <c r="G29" s="344"/>
      <c r="H29" s="345"/>
      <c r="I29" s="101"/>
      <c r="J29" s="101"/>
    </row>
    <row r="30" spans="1:10" ht="18.75" customHeight="1">
      <c r="A30" s="344">
        <v>4.4</v>
      </c>
      <c r="B30" s="344"/>
      <c r="C30" s="344" t="s">
        <v>120</v>
      </c>
      <c r="D30" s="344" t="s">
        <v>13</v>
      </c>
      <c r="E30" s="344">
        <v>1.74</v>
      </c>
      <c r="F30" s="344">
        <f>E30*F26</f>
        <v>0.20879999999999999</v>
      </c>
      <c r="G30" s="344"/>
      <c r="H30" s="345"/>
      <c r="I30" s="101"/>
      <c r="J30" s="101"/>
    </row>
    <row r="31" spans="1:10" ht="30">
      <c r="A31" s="97">
        <v>5</v>
      </c>
      <c r="B31" s="192" t="s">
        <v>131</v>
      </c>
      <c r="C31" s="99" t="s">
        <v>132</v>
      </c>
      <c r="D31" s="97" t="s">
        <v>3</v>
      </c>
      <c r="E31" s="98"/>
      <c r="F31" s="97">
        <v>2</v>
      </c>
      <c r="G31" s="98"/>
      <c r="H31" s="100"/>
      <c r="I31" s="101"/>
      <c r="J31" s="101"/>
    </row>
    <row r="32" spans="1:10" ht="18" customHeight="1">
      <c r="A32" s="344">
        <v>5.1</v>
      </c>
      <c r="B32" s="344"/>
      <c r="C32" s="344" t="s">
        <v>42</v>
      </c>
      <c r="D32" s="344" t="s">
        <v>45</v>
      </c>
      <c r="E32" s="344">
        <v>1.51</v>
      </c>
      <c r="F32" s="344">
        <f>E32*F31</f>
        <v>3.02</v>
      </c>
      <c r="G32" s="344"/>
      <c r="H32" s="345"/>
      <c r="I32" s="103"/>
      <c r="J32" s="103"/>
    </row>
    <row r="33" spans="1:10" ht="12.75">
      <c r="A33" s="344">
        <v>5.2</v>
      </c>
      <c r="B33" s="344"/>
      <c r="C33" s="344" t="s">
        <v>44</v>
      </c>
      <c r="D33" s="344" t="s">
        <v>13</v>
      </c>
      <c r="E33" s="344">
        <v>0.13</v>
      </c>
      <c r="F33" s="344">
        <f>E33*F31</f>
        <v>0.26</v>
      </c>
      <c r="G33" s="344"/>
      <c r="H33" s="345"/>
      <c r="I33" s="101"/>
      <c r="J33" s="101"/>
    </row>
    <row r="34" spans="1:10" ht="13.5" customHeight="1">
      <c r="A34" s="343" t="s">
        <v>295</v>
      </c>
      <c r="B34" s="344" t="s">
        <v>4</v>
      </c>
      <c r="C34" s="344" t="s">
        <v>119</v>
      </c>
      <c r="D34" s="344" t="s">
        <v>3</v>
      </c>
      <c r="E34" s="344">
        <v>2</v>
      </c>
      <c r="F34" s="344">
        <f>E34*F31</f>
        <v>4</v>
      </c>
      <c r="G34" s="344"/>
      <c r="H34" s="345"/>
      <c r="I34" s="101"/>
      <c r="J34" s="101"/>
    </row>
    <row r="35" spans="1:10" ht="15.75" customHeight="1">
      <c r="A35" s="343" t="s">
        <v>252</v>
      </c>
      <c r="B35" s="344" t="s">
        <v>4</v>
      </c>
      <c r="C35" s="344" t="s">
        <v>133</v>
      </c>
      <c r="D35" s="344" t="s">
        <v>3</v>
      </c>
      <c r="E35" s="344">
        <v>1.1</v>
      </c>
      <c r="F35" s="349">
        <f>E35*F31</f>
        <v>2.2</v>
      </c>
      <c r="G35" s="344"/>
      <c r="H35" s="345"/>
      <c r="I35" s="101"/>
      <c r="J35" s="101"/>
    </row>
    <row r="36" spans="1:10" ht="15" customHeight="1">
      <c r="A36" s="344">
        <v>5.5</v>
      </c>
      <c r="B36" s="344"/>
      <c r="C36" s="344" t="s">
        <v>120</v>
      </c>
      <c r="D36" s="344" t="s">
        <v>13</v>
      </c>
      <c r="E36" s="344">
        <v>0.07</v>
      </c>
      <c r="F36" s="344">
        <f>E36*F31</f>
        <v>0.14</v>
      </c>
      <c r="G36" s="344"/>
      <c r="H36" s="345"/>
      <c r="I36" s="101"/>
      <c r="J36" s="101"/>
    </row>
    <row r="37" spans="1:10" ht="15.75" customHeight="1">
      <c r="A37" s="343" t="s">
        <v>296</v>
      </c>
      <c r="B37" s="344" t="s">
        <v>4</v>
      </c>
      <c r="C37" s="344" t="s">
        <v>134</v>
      </c>
      <c r="D37" s="344" t="s">
        <v>3</v>
      </c>
      <c r="E37" s="344">
        <v>1</v>
      </c>
      <c r="F37" s="344">
        <f>F31*E37</f>
        <v>2</v>
      </c>
      <c r="G37" s="344"/>
      <c r="H37" s="345"/>
      <c r="I37" s="101"/>
      <c r="J37" s="101"/>
    </row>
    <row r="38" spans="1:10" ht="38.25" customHeight="1">
      <c r="A38" s="97">
        <v>6</v>
      </c>
      <c r="B38" s="192" t="s">
        <v>135</v>
      </c>
      <c r="C38" s="99" t="s">
        <v>248</v>
      </c>
      <c r="D38" s="97" t="s">
        <v>124</v>
      </c>
      <c r="E38" s="98"/>
      <c r="F38" s="97">
        <v>152</v>
      </c>
      <c r="G38" s="98"/>
      <c r="H38" s="100"/>
      <c r="I38" s="104"/>
      <c r="J38" s="104"/>
    </row>
    <row r="39" spans="1:10" ht="12.75">
      <c r="A39" s="344">
        <v>6.1</v>
      </c>
      <c r="B39" s="344"/>
      <c r="C39" s="344" t="s">
        <v>42</v>
      </c>
      <c r="D39" s="344" t="s">
        <v>45</v>
      </c>
      <c r="E39" s="344">
        <v>0.61</v>
      </c>
      <c r="F39" s="344">
        <f>F38*E39</f>
        <v>92.72</v>
      </c>
      <c r="G39" s="344"/>
      <c r="H39" s="345"/>
      <c r="I39" s="101"/>
      <c r="J39" s="101"/>
    </row>
    <row r="40" spans="1:10" ht="14.25" customHeight="1">
      <c r="A40" s="344">
        <v>6.2</v>
      </c>
      <c r="B40" s="344"/>
      <c r="C40" s="344" t="s">
        <v>44</v>
      </c>
      <c r="D40" s="344" t="s">
        <v>13</v>
      </c>
      <c r="E40" s="344">
        <v>0.046</v>
      </c>
      <c r="F40" s="344">
        <f>E40*F38</f>
        <v>6.992</v>
      </c>
      <c r="G40" s="344"/>
      <c r="H40" s="351"/>
      <c r="I40" s="101"/>
      <c r="J40" s="101"/>
    </row>
    <row r="41" spans="1:10" ht="13.5" customHeight="1">
      <c r="A41" s="344">
        <v>6.3</v>
      </c>
      <c r="B41" s="352" t="s">
        <v>318</v>
      </c>
      <c r="C41" s="350" t="s">
        <v>249</v>
      </c>
      <c r="D41" s="344" t="s">
        <v>124</v>
      </c>
      <c r="E41" s="344">
        <v>1</v>
      </c>
      <c r="F41" s="344">
        <f>F38*E41</f>
        <v>152</v>
      </c>
      <c r="G41" s="344"/>
      <c r="H41" s="345"/>
      <c r="I41" s="101"/>
      <c r="J41" s="101"/>
    </row>
    <row r="42" spans="1:10" ht="17.25" customHeight="1">
      <c r="A42" s="344">
        <v>6.4</v>
      </c>
      <c r="B42" s="344"/>
      <c r="C42" s="344" t="s">
        <v>120</v>
      </c>
      <c r="D42" s="344" t="s">
        <v>13</v>
      </c>
      <c r="E42" s="344">
        <v>0.015</v>
      </c>
      <c r="F42" s="344">
        <f>E42*F39</f>
        <v>1.3908</v>
      </c>
      <c r="G42" s="344"/>
      <c r="H42" s="345"/>
      <c r="I42" s="101"/>
      <c r="J42" s="101"/>
    </row>
    <row r="43" spans="1:10" ht="30">
      <c r="A43" s="97">
        <v>7</v>
      </c>
      <c r="B43" s="195" t="s">
        <v>136</v>
      </c>
      <c r="C43" s="99" t="s">
        <v>161</v>
      </c>
      <c r="D43" s="97" t="s">
        <v>3</v>
      </c>
      <c r="E43" s="98"/>
      <c r="F43" s="97">
        <v>34</v>
      </c>
      <c r="G43" s="98"/>
      <c r="H43" s="100"/>
      <c r="I43" s="102"/>
      <c r="J43" s="101"/>
    </row>
    <row r="44" spans="1:10" ht="12.75">
      <c r="A44" s="344">
        <v>7.1</v>
      </c>
      <c r="B44" s="344"/>
      <c r="C44" s="344" t="s">
        <v>42</v>
      </c>
      <c r="D44" s="344" t="s">
        <v>45</v>
      </c>
      <c r="E44" s="344">
        <v>0.56</v>
      </c>
      <c r="F44" s="344">
        <f>E44*F43</f>
        <v>19.040000000000003</v>
      </c>
      <c r="G44" s="344"/>
      <c r="H44" s="345"/>
      <c r="I44" s="101"/>
      <c r="J44" s="101"/>
    </row>
    <row r="45" spans="1:10" ht="12.75">
      <c r="A45" s="344">
        <v>7.2</v>
      </c>
      <c r="B45" s="344"/>
      <c r="C45" s="344" t="s">
        <v>44</v>
      </c>
      <c r="D45" s="344" t="s">
        <v>13</v>
      </c>
      <c r="E45" s="344">
        <v>0.08</v>
      </c>
      <c r="F45" s="344">
        <f>E45*F43</f>
        <v>2.72</v>
      </c>
      <c r="G45" s="344"/>
      <c r="H45" s="345"/>
      <c r="I45" s="101"/>
      <c r="J45" s="101"/>
    </row>
    <row r="46" spans="1:10" ht="16.5" customHeight="1">
      <c r="A46" s="344">
        <v>7.3</v>
      </c>
      <c r="B46" s="344">
        <v>6.241</v>
      </c>
      <c r="C46" s="344" t="s">
        <v>160</v>
      </c>
      <c r="D46" s="344" t="s">
        <v>3</v>
      </c>
      <c r="E46" s="344">
        <v>1</v>
      </c>
      <c r="F46" s="344">
        <f>F43*E46</f>
        <v>34</v>
      </c>
      <c r="G46" s="344"/>
      <c r="H46" s="345"/>
      <c r="I46" s="101"/>
      <c r="J46" s="101"/>
    </row>
    <row r="47" spans="1:10" ht="18" customHeight="1">
      <c r="A47" s="344">
        <v>7.4</v>
      </c>
      <c r="B47" s="344"/>
      <c r="C47" s="344" t="s">
        <v>120</v>
      </c>
      <c r="D47" s="344" t="s">
        <v>13</v>
      </c>
      <c r="E47" s="344">
        <v>0.04</v>
      </c>
      <c r="F47" s="344">
        <f>E47*F43</f>
        <v>1.36</v>
      </c>
      <c r="G47" s="344"/>
      <c r="H47" s="345"/>
      <c r="I47" s="101"/>
      <c r="J47" s="101"/>
    </row>
    <row r="48" spans="1:10" ht="30">
      <c r="A48" s="97">
        <v>8</v>
      </c>
      <c r="B48" s="192" t="s">
        <v>137</v>
      </c>
      <c r="C48" s="97" t="s">
        <v>138</v>
      </c>
      <c r="D48" s="97" t="s">
        <v>139</v>
      </c>
      <c r="E48" s="98"/>
      <c r="F48" s="97">
        <v>4.6</v>
      </c>
      <c r="G48" s="98"/>
      <c r="H48" s="100"/>
      <c r="I48" s="101"/>
      <c r="J48" s="101"/>
    </row>
    <row r="49" spans="1:10" ht="18.75" customHeight="1">
      <c r="A49" s="344">
        <v>8.1</v>
      </c>
      <c r="B49" s="344"/>
      <c r="C49" s="344" t="s">
        <v>42</v>
      </c>
      <c r="D49" s="344" t="s">
        <v>45</v>
      </c>
      <c r="E49" s="344">
        <v>9.1</v>
      </c>
      <c r="F49" s="344">
        <f>E49*F48</f>
        <v>41.85999999999999</v>
      </c>
      <c r="G49" s="344"/>
      <c r="H49" s="345"/>
      <c r="I49" s="101"/>
      <c r="J49" s="101"/>
    </row>
    <row r="50" spans="1:10" ht="17.25" customHeight="1">
      <c r="A50" s="344">
        <v>8.2</v>
      </c>
      <c r="B50" s="344"/>
      <c r="C50" s="344" t="s">
        <v>44</v>
      </c>
      <c r="D50" s="344" t="s">
        <v>13</v>
      </c>
      <c r="E50" s="344">
        <v>1.2</v>
      </c>
      <c r="F50" s="344">
        <f>E50*F48</f>
        <v>5.52</v>
      </c>
      <c r="G50" s="344"/>
      <c r="H50" s="345"/>
      <c r="I50" s="103"/>
      <c r="J50" s="103"/>
    </row>
    <row r="51" spans="1:10" ht="17.25" customHeight="1">
      <c r="A51" s="344">
        <v>8.3</v>
      </c>
      <c r="B51" s="344" t="s">
        <v>4</v>
      </c>
      <c r="C51" s="344" t="s">
        <v>65</v>
      </c>
      <c r="D51" s="344" t="s">
        <v>3</v>
      </c>
      <c r="E51" s="344">
        <v>10</v>
      </c>
      <c r="F51" s="344">
        <f>F48*E51</f>
        <v>46</v>
      </c>
      <c r="G51" s="344"/>
      <c r="H51" s="345"/>
      <c r="I51" s="101"/>
      <c r="J51" s="101"/>
    </row>
    <row r="52" spans="1:10" ht="18" customHeight="1">
      <c r="A52" s="344">
        <v>8.4</v>
      </c>
      <c r="B52" s="344"/>
      <c r="C52" s="344" t="s">
        <v>120</v>
      </c>
      <c r="D52" s="344" t="s">
        <v>13</v>
      </c>
      <c r="E52" s="344">
        <v>0.7</v>
      </c>
      <c r="F52" s="344">
        <f>E52*F48</f>
        <v>3.2199999999999998</v>
      </c>
      <c r="G52" s="344"/>
      <c r="H52" s="345"/>
      <c r="I52" s="101"/>
      <c r="J52" s="101"/>
    </row>
    <row r="53" spans="1:10" ht="45">
      <c r="A53" s="97">
        <v>9</v>
      </c>
      <c r="B53" s="192" t="s">
        <v>140</v>
      </c>
      <c r="C53" s="97" t="s">
        <v>141</v>
      </c>
      <c r="D53" s="97" t="s">
        <v>139</v>
      </c>
      <c r="E53" s="98"/>
      <c r="F53" s="105">
        <v>0.8</v>
      </c>
      <c r="G53" s="98"/>
      <c r="H53" s="100"/>
      <c r="I53" s="101"/>
      <c r="J53" s="101"/>
    </row>
    <row r="54" spans="1:10" ht="18" customHeight="1">
      <c r="A54" s="344">
        <v>9.1</v>
      </c>
      <c r="B54" s="344"/>
      <c r="C54" s="344" t="s">
        <v>42</v>
      </c>
      <c r="D54" s="344" t="s">
        <v>45</v>
      </c>
      <c r="E54" s="344">
        <v>3.66</v>
      </c>
      <c r="F54" s="344">
        <f>E54*F53</f>
        <v>2.9280000000000004</v>
      </c>
      <c r="G54" s="344"/>
      <c r="H54" s="345"/>
      <c r="I54" s="101"/>
      <c r="J54" s="101"/>
    </row>
    <row r="55" spans="1:10" ht="17.25" customHeight="1">
      <c r="A55" s="344">
        <v>9.2</v>
      </c>
      <c r="B55" s="344"/>
      <c r="C55" s="344" t="s">
        <v>44</v>
      </c>
      <c r="D55" s="344" t="s">
        <v>13</v>
      </c>
      <c r="E55" s="344">
        <v>10</v>
      </c>
      <c r="F55" s="344">
        <f>E55*F53</f>
        <v>8</v>
      </c>
      <c r="G55" s="344"/>
      <c r="H55" s="345"/>
      <c r="I55" s="103"/>
      <c r="J55" s="103"/>
    </row>
    <row r="56" spans="1:10" ht="34.5" customHeight="1">
      <c r="A56" s="97">
        <v>10</v>
      </c>
      <c r="B56" s="192" t="s">
        <v>142</v>
      </c>
      <c r="C56" s="97" t="s">
        <v>169</v>
      </c>
      <c r="D56" s="97" t="s">
        <v>3</v>
      </c>
      <c r="E56" s="98"/>
      <c r="F56" s="97">
        <v>17</v>
      </c>
      <c r="G56" s="98"/>
      <c r="H56" s="100"/>
      <c r="I56" s="101"/>
      <c r="J56" s="101"/>
    </row>
    <row r="57" spans="1:10" ht="18" customHeight="1">
      <c r="A57" s="344">
        <v>10.1</v>
      </c>
      <c r="B57" s="344"/>
      <c r="C57" s="344" t="s">
        <v>42</v>
      </c>
      <c r="D57" s="344" t="s">
        <v>45</v>
      </c>
      <c r="E57" s="344">
        <v>1</v>
      </c>
      <c r="F57" s="344">
        <f>E57*F56</f>
        <v>17</v>
      </c>
      <c r="G57" s="344"/>
      <c r="H57" s="345"/>
      <c r="I57" s="101"/>
      <c r="J57" s="101"/>
    </row>
    <row r="58" spans="1:10" ht="17.25" customHeight="1">
      <c r="A58" s="344">
        <v>10.2</v>
      </c>
      <c r="B58" s="344"/>
      <c r="C58" s="344" t="s">
        <v>44</v>
      </c>
      <c r="D58" s="344" t="s">
        <v>13</v>
      </c>
      <c r="E58" s="344">
        <v>0.28</v>
      </c>
      <c r="F58" s="344">
        <f>E58*F56</f>
        <v>4.760000000000001</v>
      </c>
      <c r="G58" s="344"/>
      <c r="H58" s="345"/>
      <c r="I58" s="101"/>
      <c r="J58" s="101"/>
    </row>
    <row r="59" spans="1:10" ht="16.5" customHeight="1">
      <c r="A59" s="344">
        <v>12.3</v>
      </c>
      <c r="B59" s="344">
        <v>7.3</v>
      </c>
      <c r="C59" s="344" t="s">
        <v>143</v>
      </c>
      <c r="D59" s="344" t="s">
        <v>3</v>
      </c>
      <c r="E59" s="344">
        <v>1</v>
      </c>
      <c r="F59" s="344">
        <f>F56*E59</f>
        <v>17</v>
      </c>
      <c r="G59" s="344"/>
      <c r="H59" s="345"/>
      <c r="I59" s="101"/>
      <c r="J59" s="101"/>
    </row>
    <row r="60" spans="1:10" ht="20.25" customHeight="1">
      <c r="A60" s="344">
        <v>12.4</v>
      </c>
      <c r="B60" s="344"/>
      <c r="C60" s="344" t="s">
        <v>120</v>
      </c>
      <c r="D60" s="344" t="s">
        <v>13</v>
      </c>
      <c r="E60" s="344">
        <v>0.0028</v>
      </c>
      <c r="F60" s="344">
        <f>E60*F56</f>
        <v>0.047599999999999996</v>
      </c>
      <c r="G60" s="344"/>
      <c r="H60" s="351"/>
      <c r="I60" s="103"/>
      <c r="J60" s="103"/>
    </row>
    <row r="61" spans="1:10" ht="30">
      <c r="A61" s="97">
        <v>13</v>
      </c>
      <c r="B61" s="192" t="s">
        <v>144</v>
      </c>
      <c r="C61" s="97" t="s">
        <v>345</v>
      </c>
      <c r="D61" s="97" t="s">
        <v>82</v>
      </c>
      <c r="E61" s="98"/>
      <c r="F61" s="97">
        <v>0.096</v>
      </c>
      <c r="G61" s="98"/>
      <c r="H61" s="100"/>
      <c r="I61" s="101"/>
      <c r="J61" s="101"/>
    </row>
    <row r="62" spans="1:10" ht="17.25" customHeight="1">
      <c r="A62" s="344">
        <v>13.1</v>
      </c>
      <c r="B62" s="344"/>
      <c r="C62" s="344" t="s">
        <v>42</v>
      </c>
      <c r="D62" s="344" t="s">
        <v>45</v>
      </c>
      <c r="E62" s="344">
        <v>36.6</v>
      </c>
      <c r="F62" s="344">
        <f>E62*F61</f>
        <v>3.5136000000000003</v>
      </c>
      <c r="G62" s="344"/>
      <c r="H62" s="345"/>
      <c r="I62" s="101"/>
      <c r="J62" s="101"/>
    </row>
    <row r="63" spans="1:10" ht="12.75">
      <c r="A63" s="344">
        <v>13.2</v>
      </c>
      <c r="B63" s="344"/>
      <c r="C63" s="344" t="s">
        <v>44</v>
      </c>
      <c r="D63" s="344" t="s">
        <v>13</v>
      </c>
      <c r="E63" s="344">
        <v>4.26</v>
      </c>
      <c r="F63" s="344">
        <f>E63*F61</f>
        <v>0.40896</v>
      </c>
      <c r="G63" s="344"/>
      <c r="H63" s="345"/>
      <c r="I63" s="101"/>
      <c r="J63" s="101"/>
    </row>
    <row r="64" spans="1:10" ht="12.75">
      <c r="A64" s="344">
        <v>13.3</v>
      </c>
      <c r="B64" s="344" t="s">
        <v>4</v>
      </c>
      <c r="C64" s="344" t="s">
        <v>145</v>
      </c>
      <c r="D64" s="344" t="s">
        <v>3</v>
      </c>
      <c r="E64" s="344">
        <v>1</v>
      </c>
      <c r="F64" s="344">
        <f>F61*E64</f>
        <v>0.096</v>
      </c>
      <c r="G64" s="344"/>
      <c r="H64" s="345"/>
      <c r="I64" s="101"/>
      <c r="J64" s="101"/>
    </row>
    <row r="65" spans="1:10" ht="18.75" customHeight="1">
      <c r="A65" s="344">
        <v>13.4</v>
      </c>
      <c r="B65" s="344"/>
      <c r="C65" s="344" t="s">
        <v>120</v>
      </c>
      <c r="D65" s="344" t="s">
        <v>13</v>
      </c>
      <c r="E65" s="344">
        <v>4.38</v>
      </c>
      <c r="F65" s="344">
        <f>E65*F61</f>
        <v>0.42048</v>
      </c>
      <c r="G65" s="344"/>
      <c r="H65" s="345"/>
      <c r="I65" s="103"/>
      <c r="J65" s="103"/>
    </row>
    <row r="66" spans="1:10" ht="30">
      <c r="A66" s="97">
        <v>14</v>
      </c>
      <c r="B66" s="192" t="s">
        <v>146</v>
      </c>
      <c r="C66" s="97" t="s">
        <v>147</v>
      </c>
      <c r="D66" s="97" t="s">
        <v>3</v>
      </c>
      <c r="E66" s="98"/>
      <c r="F66" s="97">
        <v>2</v>
      </c>
      <c r="G66" s="98"/>
      <c r="H66" s="100"/>
      <c r="I66" s="101"/>
      <c r="J66" s="101"/>
    </row>
    <row r="67" spans="1:10" ht="12.75">
      <c r="A67" s="344">
        <v>14.1</v>
      </c>
      <c r="B67" s="344"/>
      <c r="C67" s="344" t="s">
        <v>42</v>
      </c>
      <c r="D67" s="344" t="s">
        <v>45</v>
      </c>
      <c r="E67" s="344">
        <v>2.67</v>
      </c>
      <c r="F67" s="344">
        <f>E67*F66</f>
        <v>5.34</v>
      </c>
      <c r="G67" s="344"/>
      <c r="H67" s="345"/>
      <c r="I67" s="101"/>
      <c r="J67" s="101"/>
    </row>
    <row r="68" spans="1:10" ht="21" customHeight="1">
      <c r="A68" s="344">
        <v>14.2</v>
      </c>
      <c r="B68" s="344"/>
      <c r="C68" s="344" t="s">
        <v>44</v>
      </c>
      <c r="D68" s="344" t="s">
        <v>13</v>
      </c>
      <c r="E68" s="344">
        <v>0.26</v>
      </c>
      <c r="F68" s="344">
        <f>E68*F66</f>
        <v>0.52</v>
      </c>
      <c r="G68" s="344"/>
      <c r="H68" s="351"/>
      <c r="I68" s="103"/>
      <c r="J68" s="103"/>
    </row>
    <row r="69" spans="1:10" ht="18.75" customHeight="1">
      <c r="A69" s="344">
        <v>14.3</v>
      </c>
      <c r="B69" s="344" t="s">
        <v>4</v>
      </c>
      <c r="C69" s="344" t="s">
        <v>148</v>
      </c>
      <c r="D69" s="344" t="s">
        <v>3</v>
      </c>
      <c r="E69" s="344">
        <v>1</v>
      </c>
      <c r="F69" s="344">
        <f>F66*E69</f>
        <v>2</v>
      </c>
      <c r="G69" s="344"/>
      <c r="H69" s="345"/>
      <c r="I69" s="101"/>
      <c r="J69" s="101"/>
    </row>
    <row r="70" spans="1:10" ht="18.75" customHeight="1">
      <c r="A70" s="344">
        <v>14.4</v>
      </c>
      <c r="B70" s="344"/>
      <c r="C70" s="344" t="s">
        <v>120</v>
      </c>
      <c r="D70" s="344" t="s">
        <v>13</v>
      </c>
      <c r="E70" s="344">
        <v>0.266</v>
      </c>
      <c r="F70" s="344">
        <f>F66*E70</f>
        <v>0.532</v>
      </c>
      <c r="G70" s="344"/>
      <c r="H70" s="345"/>
      <c r="I70" s="101"/>
      <c r="J70" s="101"/>
    </row>
    <row r="71" spans="1:10" ht="15">
      <c r="A71" s="98"/>
      <c r="B71" s="98"/>
      <c r="C71" s="183" t="s">
        <v>27</v>
      </c>
      <c r="D71" s="183" t="s">
        <v>13</v>
      </c>
      <c r="E71" s="356"/>
      <c r="F71" s="356" t="s">
        <v>170</v>
      </c>
      <c r="G71" s="356"/>
      <c r="H71" s="194"/>
      <c r="I71" s="101"/>
      <c r="J71" s="101"/>
    </row>
    <row r="72" spans="1:10" ht="15">
      <c r="A72" s="95"/>
      <c r="B72" s="95"/>
      <c r="C72" s="353" t="s">
        <v>149</v>
      </c>
      <c r="D72" s="353" t="s">
        <v>13</v>
      </c>
      <c r="E72" s="354"/>
      <c r="F72" s="354" t="s">
        <v>170</v>
      </c>
      <c r="G72" s="354"/>
      <c r="H72" s="345"/>
      <c r="I72" s="101"/>
      <c r="J72" s="101"/>
    </row>
    <row r="73" spans="1:10" ht="21" customHeight="1">
      <c r="A73" s="120"/>
      <c r="B73" s="120"/>
      <c r="C73" s="353" t="s">
        <v>287</v>
      </c>
      <c r="D73" s="353"/>
      <c r="E73" s="354"/>
      <c r="F73" s="354" t="s">
        <v>170</v>
      </c>
      <c r="G73" s="354"/>
      <c r="H73" s="345"/>
      <c r="I73" s="103"/>
      <c r="J73" s="103"/>
    </row>
    <row r="74" spans="1:10" ht="15">
      <c r="A74" s="120"/>
      <c r="B74" s="120"/>
      <c r="C74" s="353" t="s">
        <v>173</v>
      </c>
      <c r="D74" s="355">
        <v>0.05</v>
      </c>
      <c r="E74" s="354"/>
      <c r="F74" s="354"/>
      <c r="G74" s="354"/>
      <c r="H74" s="345"/>
      <c r="I74" s="101"/>
      <c r="J74" s="101"/>
    </row>
    <row r="75" spans="1:10" ht="15">
      <c r="A75" s="120"/>
      <c r="B75" s="120"/>
      <c r="C75" s="353" t="s">
        <v>27</v>
      </c>
      <c r="D75" s="353"/>
      <c r="E75" s="354"/>
      <c r="F75" s="354"/>
      <c r="G75" s="354"/>
      <c r="H75" s="345"/>
      <c r="I75" s="101"/>
      <c r="J75" s="101"/>
    </row>
    <row r="76" spans="1:10" ht="15">
      <c r="A76" s="95"/>
      <c r="B76" s="107"/>
      <c r="C76" s="353" t="s">
        <v>49</v>
      </c>
      <c r="D76" s="355">
        <v>0.1</v>
      </c>
      <c r="E76" s="354"/>
      <c r="F76" s="354"/>
      <c r="G76" s="354"/>
      <c r="H76" s="345"/>
      <c r="I76" s="101"/>
      <c r="J76" s="101"/>
    </row>
    <row r="77" spans="1:10" ht="15">
      <c r="A77" s="95"/>
      <c r="B77" s="107"/>
      <c r="C77" s="353" t="s">
        <v>27</v>
      </c>
      <c r="D77" s="353" t="s">
        <v>13</v>
      </c>
      <c r="E77" s="354"/>
      <c r="F77" s="354"/>
      <c r="G77" s="354"/>
      <c r="H77" s="345"/>
      <c r="I77" s="101"/>
      <c r="J77" s="101"/>
    </row>
    <row r="78" spans="1:10" ht="15">
      <c r="A78" s="95"/>
      <c r="B78" s="107"/>
      <c r="C78" s="353" t="s">
        <v>79</v>
      </c>
      <c r="D78" s="355">
        <v>0.08</v>
      </c>
      <c r="E78" s="354"/>
      <c r="F78" s="354"/>
      <c r="G78" s="354"/>
      <c r="H78" s="345"/>
      <c r="I78" s="103"/>
      <c r="J78" s="103"/>
    </row>
    <row r="79" spans="1:10" ht="26.25" customHeight="1">
      <c r="A79" s="98"/>
      <c r="B79" s="98"/>
      <c r="C79" s="183" t="s">
        <v>27</v>
      </c>
      <c r="D79" s="183" t="s">
        <v>13</v>
      </c>
      <c r="E79" s="192"/>
      <c r="F79" s="192"/>
      <c r="G79" s="192"/>
      <c r="H79" s="194"/>
      <c r="I79" s="101"/>
      <c r="J79" s="101"/>
    </row>
    <row r="80" spans="9:10" ht="12.75">
      <c r="I80" s="101"/>
      <c r="J80" s="101"/>
    </row>
    <row r="81" spans="9:10" ht="12.75">
      <c r="I81" s="101"/>
      <c r="J81" s="101"/>
    </row>
    <row r="82" spans="3:10" ht="13.5">
      <c r="C82" s="78" t="s">
        <v>9</v>
      </c>
      <c r="D82" s="78"/>
      <c r="E82" s="537" t="s">
        <v>379</v>
      </c>
      <c r="F82" s="537"/>
      <c r="G82" s="537"/>
      <c r="I82" s="101"/>
      <c r="J82" s="101"/>
    </row>
    <row r="83" spans="3:10" ht="38.25" customHeight="1">
      <c r="C83" s="504" t="s">
        <v>170</v>
      </c>
      <c r="D83" s="504"/>
      <c r="E83" s="68"/>
      <c r="F83" s="68" t="s">
        <v>170</v>
      </c>
      <c r="G83" s="68"/>
      <c r="H83" s="68"/>
      <c r="I83" s="103"/>
      <c r="J83" s="101"/>
    </row>
    <row r="84" spans="9:10" ht="12.75">
      <c r="I84" s="101"/>
      <c r="J84" s="101"/>
    </row>
    <row r="85" spans="9:10" ht="18.75" customHeight="1">
      <c r="I85" s="101"/>
      <c r="J85" s="101"/>
    </row>
    <row r="86" spans="9:10" ht="21" customHeight="1">
      <c r="I86" s="101"/>
      <c r="J86" s="101"/>
    </row>
    <row r="87" spans="9:10" ht="21.75" customHeight="1">
      <c r="I87" s="101"/>
      <c r="J87" s="101"/>
    </row>
    <row r="88" spans="9:10" ht="23.25" customHeight="1">
      <c r="I88" s="103"/>
      <c r="J88" s="103"/>
    </row>
    <row r="89" spans="9:10" ht="18.75" customHeight="1">
      <c r="I89" s="101"/>
      <c r="J89" s="101"/>
    </row>
    <row r="90" spans="9:10" ht="18.75" customHeight="1">
      <c r="I90" s="101"/>
      <c r="J90" s="101"/>
    </row>
    <row r="91" spans="9:10" ht="18.75" customHeight="1">
      <c r="I91" s="101"/>
      <c r="J91" s="101"/>
    </row>
    <row r="92" spans="9:10" ht="18.75" customHeight="1">
      <c r="I92" s="101"/>
      <c r="J92" s="101"/>
    </row>
    <row r="93" spans="9:10" ht="18.75" customHeight="1">
      <c r="I93" s="101"/>
      <c r="J93" s="101"/>
    </row>
    <row r="94" ht="21.75" customHeight="1"/>
    <row r="95" ht="21.75" customHeight="1"/>
    <row r="96" ht="21.75" customHeight="1"/>
    <row r="97" ht="21.75" customHeight="1"/>
    <row r="101" ht="15" customHeight="1">
      <c r="I101" s="68"/>
    </row>
  </sheetData>
  <sheetProtection/>
  <mergeCells count="15">
    <mergeCell ref="A1:H1"/>
    <mergeCell ref="B2:H2"/>
    <mergeCell ref="B3:C3"/>
    <mergeCell ref="E3:F3"/>
    <mergeCell ref="B4:C4"/>
    <mergeCell ref="E4:F4"/>
    <mergeCell ref="C83:D83"/>
    <mergeCell ref="G6:H6"/>
    <mergeCell ref="E82:G82"/>
    <mergeCell ref="A5:C5"/>
    <mergeCell ref="A6:A7"/>
    <mergeCell ref="B6:B7"/>
    <mergeCell ref="C6:C7"/>
    <mergeCell ref="D6:D7"/>
    <mergeCell ref="E6:F6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B11">
      <selection activeCell="E16" sqref="E16:I16"/>
    </sheetView>
  </sheetViews>
  <sheetFormatPr defaultColWidth="9.140625" defaultRowHeight="12.75"/>
  <cols>
    <col min="1" max="1" width="4.57421875" style="61" hidden="1" customWidth="1"/>
    <col min="2" max="2" width="4.421875" style="61" customWidth="1"/>
    <col min="3" max="3" width="26.57421875" style="61" customWidth="1"/>
    <col min="4" max="4" width="7.28125" style="61" customWidth="1"/>
    <col min="5" max="6" width="7.57421875" style="61" customWidth="1"/>
    <col min="7" max="7" width="7.8515625" style="61" customWidth="1"/>
    <col min="8" max="8" width="6.7109375" style="61" customWidth="1"/>
    <col min="9" max="9" width="8.8515625" style="61" customWidth="1"/>
    <col min="10" max="10" width="0.13671875" style="61" customWidth="1"/>
    <col min="11" max="11" width="4.140625" style="61" customWidth="1"/>
    <col min="12" max="12" width="6.140625" style="61" customWidth="1"/>
    <col min="13" max="16384" width="9.140625" style="61" customWidth="1"/>
  </cols>
  <sheetData>
    <row r="1" spans="1:3" ht="12.75" customHeight="1">
      <c r="A1" s="459" t="s">
        <v>170</v>
      </c>
      <c r="B1" s="459"/>
      <c r="C1" s="459"/>
    </row>
    <row r="2" spans="3:8" ht="0.75" customHeight="1">
      <c r="C2" s="548" t="s">
        <v>170</v>
      </c>
      <c r="D2" s="548"/>
      <c r="E2" s="548"/>
      <c r="F2" s="548"/>
      <c r="G2" s="548"/>
      <c r="H2" s="13"/>
    </row>
    <row r="3" spans="1:10" ht="56.25" customHeight="1">
      <c r="A3" s="549" t="s">
        <v>170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8" ht="23.25" customHeight="1" hidden="1">
      <c r="A4" s="62"/>
      <c r="B4" s="551" t="s">
        <v>170</v>
      </c>
      <c r="C4" s="551"/>
      <c r="D4" s="62"/>
      <c r="E4" s="13" t="s">
        <v>170</v>
      </c>
      <c r="F4" s="62"/>
      <c r="G4" s="551" t="s">
        <v>170</v>
      </c>
      <c r="H4" s="551"/>
    </row>
    <row r="5" spans="1:8" ht="15.75" customHeight="1">
      <c r="A5" s="62"/>
      <c r="B5" s="551" t="s">
        <v>170</v>
      </c>
      <c r="C5" s="551"/>
      <c r="D5" s="62"/>
      <c r="E5" s="63" t="s">
        <v>170</v>
      </c>
      <c r="F5" s="62"/>
      <c r="G5" s="551" t="s">
        <v>170</v>
      </c>
      <c r="H5" s="551"/>
    </row>
    <row r="6" spans="1:8" ht="30.75" customHeight="1">
      <c r="A6" s="544" t="s">
        <v>356</v>
      </c>
      <c r="B6" s="544"/>
      <c r="C6" s="544"/>
      <c r="D6" s="544"/>
      <c r="E6" s="544"/>
      <c r="F6" s="544"/>
      <c r="G6" s="544"/>
      <c r="H6" s="544"/>
    </row>
    <row r="7" spans="1:10" ht="0.75" customHeight="1">
      <c r="A7" s="69" t="s">
        <v>15</v>
      </c>
      <c r="B7" s="545" t="s">
        <v>357</v>
      </c>
      <c r="C7" s="546" t="s">
        <v>358</v>
      </c>
      <c r="D7" s="546" t="s">
        <v>31</v>
      </c>
      <c r="E7" s="546"/>
      <c r="F7" s="546"/>
      <c r="G7" s="546"/>
      <c r="H7" s="546"/>
      <c r="I7" s="542" t="s">
        <v>359</v>
      </c>
      <c r="J7" s="542" t="s">
        <v>359</v>
      </c>
    </row>
    <row r="8" spans="1:12" ht="103.5" customHeight="1">
      <c r="A8" s="70"/>
      <c r="B8" s="545"/>
      <c r="C8" s="546"/>
      <c r="D8" s="411" t="s">
        <v>360</v>
      </c>
      <c r="E8" s="411" t="s">
        <v>361</v>
      </c>
      <c r="F8" s="411" t="s">
        <v>362</v>
      </c>
      <c r="G8" s="411" t="s">
        <v>363</v>
      </c>
      <c r="H8" s="411" t="s">
        <v>359</v>
      </c>
      <c r="I8" s="542"/>
      <c r="J8" s="547"/>
      <c r="K8" s="542" t="s">
        <v>359</v>
      </c>
      <c r="L8" s="542" t="s">
        <v>359</v>
      </c>
    </row>
    <row r="9" spans="1:16" ht="12.75">
      <c r="A9" s="64">
        <v>1</v>
      </c>
      <c r="B9" s="64">
        <v>1</v>
      </c>
      <c r="C9" s="64">
        <v>2</v>
      </c>
      <c r="D9" s="64">
        <v>3</v>
      </c>
      <c r="E9" s="64">
        <v>4</v>
      </c>
      <c r="F9" s="64">
        <v>5</v>
      </c>
      <c r="G9" s="64">
        <v>6</v>
      </c>
      <c r="H9" s="64">
        <v>7</v>
      </c>
      <c r="I9" s="64">
        <v>8</v>
      </c>
      <c r="J9" s="412">
        <v>9</v>
      </c>
      <c r="K9" s="542"/>
      <c r="L9" s="542"/>
      <c r="P9" s="61" t="s">
        <v>364</v>
      </c>
    </row>
    <row r="10" spans="1:12" ht="33" customHeight="1">
      <c r="A10" s="64">
        <v>1</v>
      </c>
      <c r="B10" s="65">
        <v>1</v>
      </c>
      <c r="C10" s="413" t="s">
        <v>20</v>
      </c>
      <c r="D10" s="414" t="s">
        <v>364</v>
      </c>
      <c r="E10" s="414">
        <v>4751</v>
      </c>
      <c r="F10" s="414">
        <v>7</v>
      </c>
      <c r="G10" s="414">
        <v>679</v>
      </c>
      <c r="H10" s="415" t="s">
        <v>170</v>
      </c>
      <c r="I10" s="416" t="s">
        <v>170</v>
      </c>
      <c r="J10" s="417"/>
      <c r="K10" s="418"/>
      <c r="L10" s="418"/>
    </row>
    <row r="11" spans="1:12" ht="29.25" customHeight="1">
      <c r="A11" s="419">
        <v>2</v>
      </c>
      <c r="B11" s="65">
        <v>2</v>
      </c>
      <c r="C11" s="413" t="s">
        <v>365</v>
      </c>
      <c r="D11" s="414" t="s">
        <v>366</v>
      </c>
      <c r="E11" s="414">
        <v>99</v>
      </c>
      <c r="F11" s="414">
        <v>7</v>
      </c>
      <c r="G11" s="414">
        <v>14</v>
      </c>
      <c r="H11" s="420"/>
      <c r="I11" s="421"/>
      <c r="K11" s="418"/>
      <c r="L11" s="422" t="s">
        <v>170</v>
      </c>
    </row>
    <row r="12" spans="1:12" ht="34.5" customHeight="1">
      <c r="A12" s="419">
        <v>3</v>
      </c>
      <c r="B12" s="65">
        <v>3</v>
      </c>
      <c r="C12" s="413" t="s">
        <v>367</v>
      </c>
      <c r="D12" s="414" t="s">
        <v>368</v>
      </c>
      <c r="E12" s="414">
        <v>70</v>
      </c>
      <c r="F12" s="414">
        <v>7</v>
      </c>
      <c r="G12" s="414">
        <v>10</v>
      </c>
      <c r="H12" s="420"/>
      <c r="I12" s="421"/>
      <c r="K12" s="422"/>
      <c r="L12" s="418"/>
    </row>
    <row r="13" spans="1:12" ht="33" customHeight="1">
      <c r="A13" s="419"/>
      <c r="B13" s="65">
        <v>4</v>
      </c>
      <c r="C13" s="413" t="s">
        <v>369</v>
      </c>
      <c r="D13" s="414" t="s">
        <v>370</v>
      </c>
      <c r="E13" s="414">
        <v>122</v>
      </c>
      <c r="F13" s="414">
        <v>7</v>
      </c>
      <c r="G13" s="414">
        <v>17</v>
      </c>
      <c r="H13" s="415"/>
      <c r="I13" s="421"/>
      <c r="J13" s="423"/>
      <c r="K13" s="422"/>
      <c r="L13" s="422"/>
    </row>
    <row r="14" spans="2:12" ht="34.5" customHeight="1">
      <c r="B14" s="65">
        <v>5</v>
      </c>
      <c r="C14" s="413" t="s">
        <v>371</v>
      </c>
      <c r="D14" s="414" t="s">
        <v>372</v>
      </c>
      <c r="E14" s="414">
        <v>289</v>
      </c>
      <c r="F14" s="414">
        <v>7</v>
      </c>
      <c r="G14" s="414">
        <v>41</v>
      </c>
      <c r="H14" s="420"/>
      <c r="I14" s="421"/>
      <c r="K14" s="422"/>
      <c r="L14" s="418"/>
    </row>
    <row r="15" ht="38.25" customHeight="1"/>
    <row r="16" spans="2:9" ht="45.75" customHeight="1">
      <c r="B16" s="543" t="s">
        <v>170</v>
      </c>
      <c r="C16" s="543"/>
      <c r="D16" s="67"/>
      <c r="E16" s="543" t="s">
        <v>373</v>
      </c>
      <c r="F16" s="543"/>
      <c r="G16" s="543"/>
      <c r="H16" s="543"/>
      <c r="I16" s="543"/>
    </row>
    <row r="17" spans="2:9" ht="53.25" customHeight="1">
      <c r="B17" s="504" t="s">
        <v>9</v>
      </c>
      <c r="C17" s="504"/>
      <c r="D17" s="68"/>
      <c r="E17" s="504" t="s">
        <v>379</v>
      </c>
      <c r="F17" s="504"/>
      <c r="G17" s="504"/>
      <c r="H17" s="504"/>
      <c r="I17" s="68"/>
    </row>
  </sheetData>
  <sheetProtection/>
  <mergeCells count="19">
    <mergeCell ref="A1:C1"/>
    <mergeCell ref="C2:G2"/>
    <mergeCell ref="A3:J3"/>
    <mergeCell ref="B4:C4"/>
    <mergeCell ref="G4:H4"/>
    <mergeCell ref="B5:C5"/>
    <mergeCell ref="G5:H5"/>
    <mergeCell ref="A6:H6"/>
    <mergeCell ref="B7:B8"/>
    <mergeCell ref="C7:C8"/>
    <mergeCell ref="D7:H7"/>
    <mergeCell ref="I7:I8"/>
    <mergeCell ref="J7:J8"/>
    <mergeCell ref="K8:K9"/>
    <mergeCell ref="L8:L9"/>
    <mergeCell ref="B16:C16"/>
    <mergeCell ref="E16:I16"/>
    <mergeCell ref="B17:C17"/>
    <mergeCell ref="E17:H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axali</cp:lastModifiedBy>
  <cp:lastPrinted>2016-09-28T17:37:15Z</cp:lastPrinted>
  <dcterms:created xsi:type="dcterms:W3CDTF">1996-10-14T23:33:28Z</dcterms:created>
  <dcterms:modified xsi:type="dcterms:W3CDTF">2019-09-03T13:56:43Z</dcterms:modified>
  <cp:category/>
  <cp:version/>
  <cp:contentType/>
  <cp:contentStatus/>
</cp:coreProperties>
</file>