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L-2" sheetId="1" r:id="rId1"/>
    <sheet name="EXP" sheetId="2" r:id="rId2"/>
  </sheets>
  <definedNames>
    <definedName name="_xlnm._FilterDatabase" localSheetId="1" hidden="1">'EXP'!$A$9:$T$82</definedName>
    <definedName name="_xlnm.Print_Area" localSheetId="1">'EXP'!$A$1:$L$87</definedName>
    <definedName name="_xlnm.Print_Area" localSheetId="0">'L-2'!$A$1:$M$79</definedName>
    <definedName name="_xlnm.Print_Titles" localSheetId="0">'L-2'!$9:$9</definedName>
  </definedNames>
  <calcPr fullCalcOnLoad="1"/>
</workbook>
</file>

<file path=xl/sharedStrings.xml><?xml version="1.0" encoding="utf-8"?>
<sst xmlns="http://schemas.openxmlformats.org/spreadsheetml/2006/main" count="359" uniqueCount="111">
  <si>
    <t>#</t>
  </si>
  <si>
    <t>jami</t>
  </si>
  <si>
    <t>aT.lari</t>
  </si>
  <si>
    <t>ganz.</t>
  </si>
  <si>
    <t>erT.</t>
  </si>
  <si>
    <t>fasi</t>
  </si>
  <si>
    <t xml:space="preserve">    masala  </t>
  </si>
  <si>
    <t xml:space="preserve">    xelfasi</t>
  </si>
  <si>
    <t>t</t>
  </si>
  <si>
    <t>lokaluri uwyisis jami</t>
  </si>
  <si>
    <t>lari</t>
  </si>
  <si>
    <t>sul xarjTaRricxviT</t>
  </si>
  <si>
    <t>saxarjTaRricxvo dokumentacia sabazro urTierTobebis pirobebSi gansazRvravs mSeneblobis</t>
  </si>
  <si>
    <t xml:space="preserve">                saxarjTaRricxvo Rirebuleba:</t>
  </si>
  <si>
    <t xml:space="preserve">                                         (saerTo samSeneblo samuSaoebi)</t>
  </si>
  <si>
    <t>winaswar Rirebulebas da ar warmoadgens damkveTsa da moijares Soris gadaxdis saboloo angariS-</t>
  </si>
  <si>
    <t xml:space="preserve">sworebis dokuments. maT Soris angariSsworeba xdeba faqtiuri danaxarjebis mixedviT, saTanado </t>
  </si>
  <si>
    <t>dokumentaciis wardgeniT.</t>
  </si>
  <si>
    <t>dRg  18%</t>
  </si>
  <si>
    <t>safuZveli</t>
  </si>
  <si>
    <t>normatiuli resursi</t>
  </si>
  <si>
    <t>sul</t>
  </si>
  <si>
    <t>samuSaoebis, resursebis dasaxeleba</t>
  </si>
  <si>
    <t xml:space="preserve">transporti da manqana-meqanizmebi  </t>
  </si>
  <si>
    <t>Sromis danaxarji</t>
  </si>
  <si>
    <t>kg</t>
  </si>
  <si>
    <r>
      <t>m</t>
    </r>
    <r>
      <rPr>
        <vertAlign val="superscript"/>
        <sz val="12"/>
        <rFont val="AcadNusx"/>
        <family val="0"/>
      </rPr>
      <t>3</t>
    </r>
  </si>
  <si>
    <t>kac/sT</t>
  </si>
  <si>
    <t>proeq.</t>
  </si>
  <si>
    <t>ზედნადები xarji 10%</t>
  </si>
  <si>
    <t>გეგმიური დაგროვება (მოგება) 8%</t>
  </si>
  <si>
    <t>გაუთვალისწინებელი ხარჯი 3%</t>
  </si>
  <si>
    <t>manq/sT</t>
  </si>
  <si>
    <t>SeniSvna:</t>
  </si>
  <si>
    <t xml:space="preserve">xarjTaRricxva </t>
  </si>
  <si>
    <t>sxva manqanebi</t>
  </si>
  <si>
    <t>1-11-14</t>
  </si>
  <si>
    <t>c</t>
  </si>
  <si>
    <t>IV jgufis gruntis damuSaveba eqskavatoriT</t>
  </si>
  <si>
    <t>IV jgufis gruntis damuSaveba xeliT</t>
  </si>
  <si>
    <r>
      <t>eqskavatori (CamCis tevadoba 0,65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>)</t>
    </r>
  </si>
  <si>
    <t>IV jgufis gruntis ukuCayra</t>
  </si>
  <si>
    <t>1-81-4</t>
  </si>
  <si>
    <t>m</t>
  </si>
  <si>
    <t>manqanebi</t>
  </si>
  <si>
    <t>sxva masala</t>
  </si>
  <si>
    <t>22-20-1</t>
  </si>
  <si>
    <t xml:space="preserve">  22-8-3   </t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</si>
  <si>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-75 mm-mde hidravlikuri SemowmebiT </t>
    </r>
    <r>
      <rPr>
        <b/>
        <sz val="10"/>
        <rFont val="Calibri"/>
        <family val="2"/>
      </rPr>
      <t>PN-10  PN100</t>
    </r>
  </si>
  <si>
    <r>
      <t xml:space="preserve">mili </t>
    </r>
    <r>
      <rPr>
        <sz val="10"/>
        <rFont val="Calibri"/>
        <family val="2"/>
      </rPr>
      <t xml:space="preserve">PN10 PE100 d=75 </t>
    </r>
    <r>
      <rPr>
        <sz val="10"/>
        <rFont val="AcadMtavr"/>
        <family val="0"/>
      </rPr>
      <t>mm</t>
    </r>
  </si>
  <si>
    <t>m3</t>
  </si>
  <si>
    <t>6-26-2</t>
  </si>
  <si>
    <t xml:space="preserve">Sromis danaxarjebi </t>
  </si>
  <si>
    <t xml:space="preserve">r/betonis m-300 mowoba </t>
  </si>
  <si>
    <t>betoni m-300</t>
  </si>
  <si>
    <t>qsaipeqs-admiqsi 1.5%</t>
  </si>
  <si>
    <t>xis masala</t>
  </si>
  <si>
    <t>danarCeni xarjebi</t>
  </si>
  <si>
    <t>sabazro.</t>
  </si>
  <si>
    <t>wyalmimRebi kamerisa da rezervuaris mowyoba</t>
  </si>
  <si>
    <t>armatura a-III Ф14 mm</t>
  </si>
  <si>
    <t>30-54</t>
  </si>
  <si>
    <t xml:space="preserve">drenaJis  mowyoba </t>
  </si>
  <si>
    <t>100 m</t>
  </si>
  <si>
    <t>sab</t>
  </si>
  <si>
    <t>Tixa</t>
  </si>
  <si>
    <t xml:space="preserve">armatura a-I Ф6 mm </t>
  </si>
  <si>
    <t>RorRi drenaJisaTvis, fraqcia 0-40 mm</t>
  </si>
  <si>
    <t>RorRi drenaJisaTvis, fraqcia 10-20mm</t>
  </si>
  <si>
    <t>RorRi drenaJisaTvis, fraqcia 20-70 mm</t>
  </si>
  <si>
    <t>23-1-1</t>
  </si>
  <si>
    <t xml:space="preserve">qviSis baliSis mowyoba milis qveS 10 sm da milis dafarva qviSiT 20 sm. datkepna vibro satkepniT </t>
  </si>
  <si>
    <r>
      <t>10 m</t>
    </r>
    <r>
      <rPr>
        <vertAlign val="superscript"/>
        <sz val="12"/>
        <rFont val="AcadNusx"/>
        <family val="0"/>
      </rPr>
      <t>3</t>
    </r>
  </si>
  <si>
    <t>qviSa Savi</t>
  </si>
  <si>
    <t>duSeTis raioni, ananuri, sof. Aananuris wyalmomaragebis saTave nagebobis rebilitacia II jaxas xevze</t>
  </si>
  <si>
    <t>sab.</t>
  </si>
  <si>
    <t>rkinabetonis gadaxurvis filis mowyoba (1.5X1.5) Tujis oTxkuTxedi CarCo-xufiT (90X90)</t>
  </si>
  <si>
    <t>milebis gamorecxva d-63 mm</t>
  </si>
  <si>
    <r>
      <t xml:space="preserve">mili </t>
    </r>
    <r>
      <rPr>
        <sz val="10"/>
        <rFont val="Calibri"/>
        <family val="2"/>
      </rPr>
      <t xml:space="preserve">PN16 PE100 d=63 </t>
    </r>
    <r>
      <rPr>
        <sz val="10"/>
        <rFont val="AcadMtavr"/>
        <family val="0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</si>
  <si>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-63 mm-mde hidravlikuri SemowmebiT </t>
    </r>
    <r>
      <rPr>
        <b/>
        <sz val="10"/>
        <rFont val="Calibri"/>
        <family val="2"/>
      </rPr>
      <t>PN-16  PE100</t>
    </r>
  </si>
  <si>
    <t>8-4-7</t>
  </si>
  <si>
    <t xml:space="preserve">Sesagozi hidroizolacia, (orjerad) cxeli bitumiT, praimeriT damuSavebul kedelze </t>
  </si>
  <si>
    <r>
      <t>100 m</t>
    </r>
    <r>
      <rPr>
        <vertAlign val="superscript"/>
        <sz val="12"/>
        <rFont val="AcadNusx"/>
        <family val="0"/>
      </rPr>
      <t>2</t>
    </r>
  </si>
  <si>
    <t>praimeri</t>
  </si>
  <si>
    <t>bitumi X2</t>
  </si>
  <si>
    <t>sxva masalebi</t>
  </si>
  <si>
    <t xml:space="preserve">balasti </t>
  </si>
  <si>
    <t>ჭის სახურავი ჩარჩო ხუფით რეზერვუარში da urdulebis WebTan Casasvlelad</t>
  </si>
  <si>
    <t>armatura a-III Ф16 mm</t>
  </si>
  <si>
    <t>22-23-1</t>
  </si>
  <si>
    <t>polieTilenis fasonuri nawilebis montaJi d-32-125 mm</t>
  </si>
  <si>
    <t>საბ.</t>
  </si>
  <si>
    <t>vintili d=75 mm</t>
  </si>
  <si>
    <t>vintili d=63 mm</t>
  </si>
  <si>
    <t>1-11-10</t>
  </si>
  <si>
    <t>1-80-4</t>
  </si>
  <si>
    <t xml:space="preserve">  22-8-2   </t>
  </si>
  <si>
    <t>23-23</t>
  </si>
  <si>
    <t>rkinabetonis gadaxurvis fila  (1.5X1.5) Tujis oTxkuTxedi CarCo-xufiT (90X90)</t>
  </si>
  <si>
    <t>cementis xsnari</t>
  </si>
  <si>
    <r>
      <t>m</t>
    </r>
    <r>
      <rPr>
        <b/>
        <vertAlign val="superscript"/>
        <sz val="9"/>
        <rFont val="AcadNusx"/>
        <family val="0"/>
      </rPr>
      <t>3</t>
    </r>
  </si>
  <si>
    <r>
      <t>eqskavatori (CamCis tevadoba 0,65 m</t>
    </r>
    <r>
      <rPr>
        <vertAlign val="superscript"/>
        <sz val="9"/>
        <rFont val="AcadNusx"/>
        <family val="0"/>
      </rPr>
      <t>3</t>
    </r>
    <r>
      <rPr>
        <sz val="9"/>
        <rFont val="AcadNusx"/>
        <family val="0"/>
      </rPr>
      <t>)</t>
    </r>
  </si>
  <si>
    <r>
      <t xml:space="preserve">polieTilenis milis montaJi </t>
    </r>
    <r>
      <rPr>
        <b/>
        <sz val="9"/>
        <rFont val="Arial"/>
        <family val="2"/>
      </rPr>
      <t>d</t>
    </r>
    <r>
      <rPr>
        <b/>
        <sz val="9"/>
        <rFont val="AcadNusx"/>
        <family val="0"/>
      </rPr>
      <t xml:space="preserve">-63 mm-mde hidravlikuri SemowmebiT </t>
    </r>
    <r>
      <rPr>
        <b/>
        <sz val="9"/>
        <rFont val="Calibri"/>
        <family val="2"/>
      </rPr>
      <t>PN-16  PE100</t>
    </r>
  </si>
  <si>
    <r>
      <t xml:space="preserve">mili </t>
    </r>
    <r>
      <rPr>
        <sz val="9"/>
        <rFont val="Calibri"/>
        <family val="2"/>
      </rPr>
      <t xml:space="preserve">PN16 PE100 d=63 </t>
    </r>
    <r>
      <rPr>
        <sz val="9"/>
        <rFont val="AcadMtavr"/>
        <family val="0"/>
      </rPr>
      <t>mm</t>
    </r>
  </si>
  <si>
    <r>
      <t>10 m</t>
    </r>
    <r>
      <rPr>
        <b/>
        <vertAlign val="superscript"/>
        <sz val="9"/>
        <rFont val="AcadNusx"/>
        <family val="0"/>
      </rPr>
      <t>3</t>
    </r>
  </si>
  <si>
    <r>
      <t>m</t>
    </r>
    <r>
      <rPr>
        <vertAlign val="superscript"/>
        <sz val="9"/>
        <rFont val="AcadNusx"/>
        <family val="0"/>
      </rPr>
      <t>3</t>
    </r>
  </si>
  <si>
    <r>
      <t xml:space="preserve">polieTilenis milis montaJi </t>
    </r>
    <r>
      <rPr>
        <b/>
        <sz val="9"/>
        <rFont val="Arial"/>
        <family val="2"/>
      </rPr>
      <t>d</t>
    </r>
    <r>
      <rPr>
        <b/>
        <sz val="9"/>
        <rFont val="AcadNusx"/>
        <family val="0"/>
      </rPr>
      <t xml:space="preserve">-75 mm-mde hidravlikuri SemowmebiT </t>
    </r>
    <r>
      <rPr>
        <b/>
        <sz val="9"/>
        <rFont val="Calibri"/>
        <family val="2"/>
      </rPr>
      <t>PN-10  PN100</t>
    </r>
  </si>
  <si>
    <r>
      <t xml:space="preserve">mili </t>
    </r>
    <r>
      <rPr>
        <sz val="9"/>
        <rFont val="Calibri"/>
        <family val="2"/>
      </rPr>
      <t xml:space="preserve">PN10 PE100 d=75 </t>
    </r>
    <r>
      <rPr>
        <sz val="9"/>
        <rFont val="AcadMtavr"/>
        <family val="0"/>
      </rPr>
      <t>mm</t>
    </r>
  </si>
  <si>
    <r>
      <t>100 m</t>
    </r>
    <r>
      <rPr>
        <b/>
        <vertAlign val="superscript"/>
        <sz val="9"/>
        <rFont val="AcadNusx"/>
        <family val="0"/>
      </rPr>
      <t>2</t>
    </r>
  </si>
  <si>
    <t>ზედნადები xarji %</t>
  </si>
  <si>
    <t>გეგმიური დაგროვება (მოგება) %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</si>
</sst>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"/>
    <numFmt numFmtId="197" formatCode="0.000"/>
    <numFmt numFmtId="198" formatCode="0.0000"/>
    <numFmt numFmtId="199" formatCode="0.00000"/>
    <numFmt numFmtId="200" formatCode="0.0%"/>
    <numFmt numFmtId="201" formatCode="0.000000"/>
    <numFmt numFmtId="202" formatCode="[$-409]dddd\,\ mmmm\ d\,\ yyyy"/>
    <numFmt numFmtId="203" formatCode="_-* #,##0.00_-;\-* #,##0.00_-;_-* &quot;-&quot;??_-;_-@_-"/>
    <numFmt numFmtId="204" formatCode="#,##0.000"/>
    <numFmt numFmtId="205" formatCode="#,##0.0"/>
    <numFmt numFmtId="206" formatCode="#,##0.0000"/>
    <numFmt numFmtId="207" formatCode="#,##0.00000"/>
    <numFmt numFmtId="208" formatCode="0.0000000"/>
    <numFmt numFmtId="209" formatCode="#,##0.000000"/>
    <numFmt numFmtId="210" formatCode="_-* #,##0.000_р_._-;\-* #,##0.000_р_._-;_-* &quot;-&quot;???_р_._-;_-@_-"/>
  </numFmts>
  <fonts count="71">
    <font>
      <sz val="10"/>
      <name val="Arial"/>
      <family val="0"/>
    </font>
    <font>
      <sz val="12"/>
      <name val="AcadNusx"/>
      <family val="0"/>
    </font>
    <font>
      <u val="single"/>
      <sz val="12"/>
      <name val="AcadNusx"/>
      <family val="0"/>
    </font>
    <font>
      <b/>
      <sz val="14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12"/>
      <name val="AcadNusx"/>
      <family val="0"/>
    </font>
    <font>
      <sz val="12"/>
      <color indexed="8"/>
      <name val="AcadNusx"/>
      <family val="0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9"/>
      <name val="AcadNusx"/>
      <family val="0"/>
    </font>
    <font>
      <sz val="10"/>
      <name val="Calibri"/>
      <family val="2"/>
    </font>
    <font>
      <sz val="10"/>
      <name val="AcadMtavr"/>
      <family val="0"/>
    </font>
    <font>
      <sz val="8"/>
      <name val="AcadNusx"/>
      <family val="0"/>
    </font>
    <font>
      <b/>
      <u val="single"/>
      <sz val="10"/>
      <name val="AcadNusx"/>
      <family val="0"/>
    </font>
    <font>
      <sz val="9"/>
      <name val="Arial"/>
      <family val="2"/>
    </font>
    <font>
      <b/>
      <sz val="9"/>
      <name val="AcadNusx"/>
      <family val="0"/>
    </font>
    <font>
      <b/>
      <vertAlign val="superscript"/>
      <sz val="9"/>
      <name val="AcadNusx"/>
      <family val="0"/>
    </font>
    <font>
      <b/>
      <u val="single"/>
      <sz val="9"/>
      <name val="AcadNusx"/>
      <family val="0"/>
    </font>
    <font>
      <sz val="9"/>
      <color indexed="8"/>
      <name val="AcadNusx"/>
      <family val="0"/>
    </font>
    <font>
      <vertAlign val="superscript"/>
      <sz val="9"/>
      <name val="AcadNusx"/>
      <family val="0"/>
    </font>
    <font>
      <b/>
      <sz val="9"/>
      <name val="Arial"/>
      <family val="2"/>
    </font>
    <font>
      <b/>
      <sz val="9"/>
      <name val="Calibri"/>
      <family val="2"/>
    </font>
    <font>
      <b/>
      <sz val="9"/>
      <color indexed="8"/>
      <name val="AcadNusx"/>
      <family val="0"/>
    </font>
    <font>
      <sz val="9"/>
      <name val="Calibri"/>
      <family val="2"/>
    </font>
    <font>
      <sz val="9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ylfae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sz val="12"/>
      <color theme="1"/>
      <name val="AcadNusx"/>
      <family val="0"/>
    </font>
    <font>
      <sz val="9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196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196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right"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196" fontId="1" fillId="0" borderId="21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96" fontId="4" fillId="0" borderId="2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196" fontId="1" fillId="0" borderId="13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2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5"/>
    </xf>
    <xf numFmtId="0" fontId="4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 horizontal="right" vertical="center"/>
    </xf>
    <xf numFmtId="0" fontId="68" fillId="33" borderId="21" xfId="0" applyFont="1" applyFill="1" applyBorder="1" applyAlignment="1">
      <alignment/>
    </xf>
    <xf numFmtId="0" fontId="8" fillId="33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33" borderId="20" xfId="67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1" fillId="33" borderId="26" xfId="0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>
      <alignment horizontal="center" vertical="center" wrapText="1"/>
    </xf>
    <xf numFmtId="4" fontId="12" fillId="33" borderId="21" xfId="0" applyNumberFormat="1" applyFont="1" applyFill="1" applyBorder="1" applyAlignment="1">
      <alignment horizontal="center" vertical="center" wrapText="1"/>
    </xf>
    <xf numFmtId="4" fontId="1" fillId="33" borderId="21" xfId="42" applyNumberFormat="1" applyFont="1" applyFill="1" applyBorder="1" applyAlignment="1" applyProtection="1">
      <alignment horizontal="center" vertical="center"/>
      <protection locked="0"/>
    </xf>
    <xf numFmtId="4" fontId="12" fillId="33" borderId="22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top" wrapText="1"/>
    </xf>
    <xf numFmtId="0" fontId="12" fillId="33" borderId="21" xfId="0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 wrapText="1"/>
    </xf>
    <xf numFmtId="4" fontId="1" fillId="33" borderId="10" xfId="42" applyNumberFormat="1" applyFont="1" applyFill="1" applyBorder="1" applyAlignment="1" applyProtection="1">
      <alignment horizontal="center" vertical="center"/>
      <protection locked="0"/>
    </xf>
    <xf numFmtId="4" fontId="12" fillId="33" borderId="17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28" xfId="0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206" fontId="12" fillId="33" borderId="21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vertical="top" wrapText="1"/>
    </xf>
    <xf numFmtId="49" fontId="6" fillId="33" borderId="13" xfId="0" applyNumberFormat="1" applyFont="1" applyFill="1" applyBorder="1" applyAlignment="1">
      <alignment horizontal="center" vertical="center"/>
    </xf>
    <xf numFmtId="206" fontId="12" fillId="33" borderId="31" xfId="0" applyNumberFormat="1" applyFont="1" applyFill="1" applyBorder="1" applyAlignment="1">
      <alignment horizontal="center" vertical="center" wrapText="1"/>
    </xf>
    <xf numFmtId="4" fontId="12" fillId="33" borderId="31" xfId="0" applyNumberFormat="1" applyFont="1" applyFill="1" applyBorder="1" applyAlignment="1">
      <alignment horizontal="center" vertical="center" wrapText="1"/>
    </xf>
    <xf numFmtId="2" fontId="1" fillId="33" borderId="31" xfId="0" applyNumberFormat="1" applyFont="1" applyFill="1" applyBorder="1" applyAlignment="1">
      <alignment horizontal="center" vertical="center" wrapText="1"/>
    </xf>
    <xf numFmtId="4" fontId="1" fillId="33" borderId="31" xfId="42" applyNumberFormat="1" applyFont="1" applyFill="1" applyBorder="1" applyAlignment="1" applyProtection="1">
      <alignment horizontal="center" vertical="center"/>
      <protection locked="0"/>
    </xf>
    <xf numFmtId="4" fontId="12" fillId="33" borderId="32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206" fontId="12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top" wrapText="1"/>
    </xf>
    <xf numFmtId="0" fontId="1" fillId="33" borderId="33" xfId="0" applyFont="1" applyFill="1" applyBorder="1" applyAlignment="1">
      <alignment horizontal="center" vertical="center" wrapText="1"/>
    </xf>
    <xf numFmtId="204" fontId="12" fillId="33" borderId="21" xfId="0" applyNumberFormat="1" applyFont="1" applyFill="1" applyBorder="1" applyAlignment="1">
      <alignment horizontal="center" vertical="center" wrapText="1"/>
    </xf>
    <xf numFmtId="0" fontId="17" fillId="33" borderId="21" xfId="58" applyFont="1" applyFill="1" applyBorder="1" applyAlignment="1">
      <alignment horizontal="center" vertical="center" wrapText="1"/>
      <protection/>
    </xf>
    <xf numFmtId="0" fontId="17" fillId="33" borderId="21" xfId="58" applyFont="1" applyFill="1" applyBorder="1" applyAlignment="1" quotePrefix="1">
      <alignment horizontal="center" vertical="center" wrapText="1"/>
      <protection/>
    </xf>
    <xf numFmtId="0" fontId="8" fillId="33" borderId="21" xfId="58" applyFont="1" applyFill="1" applyBorder="1" applyAlignment="1">
      <alignment horizontal="center" vertical="center"/>
      <protection/>
    </xf>
    <xf numFmtId="2" fontId="8" fillId="33" borderId="21" xfId="58" applyNumberFormat="1" applyFont="1" applyFill="1" applyBorder="1" applyAlignment="1">
      <alignment horizontal="center" vertical="center"/>
      <protection/>
    </xf>
    <xf numFmtId="0" fontId="5" fillId="33" borderId="21" xfId="58" applyFont="1" applyFill="1" applyBorder="1" applyAlignment="1">
      <alignment horizontal="center" vertical="center" wrapText="1"/>
      <protection/>
    </xf>
    <xf numFmtId="0" fontId="5" fillId="33" borderId="21" xfId="58" applyFont="1" applyFill="1" applyBorder="1" applyAlignment="1" quotePrefix="1">
      <alignment horizontal="center" vertical="center" wrapText="1"/>
      <protection/>
    </xf>
    <xf numFmtId="49" fontId="20" fillId="33" borderId="21" xfId="0" applyNumberFormat="1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4" fontId="12" fillId="33" borderId="28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center" wrapText="1"/>
    </xf>
    <xf numFmtId="197" fontId="2" fillId="33" borderId="21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left" vertical="center" wrapText="1"/>
    </xf>
    <xf numFmtId="2" fontId="69" fillId="33" borderId="1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" fontId="12" fillId="33" borderId="26" xfId="0" applyNumberFormat="1" applyFont="1" applyFill="1" applyBorder="1" applyAlignment="1">
      <alignment horizontal="center" vertical="center" wrapText="1"/>
    </xf>
    <xf numFmtId="2" fontId="1" fillId="33" borderId="27" xfId="0" applyNumberFormat="1" applyFont="1" applyFill="1" applyBorder="1" applyAlignment="1">
      <alignment horizontal="center" vertical="center" wrapText="1"/>
    </xf>
    <xf numFmtId="4" fontId="12" fillId="33" borderId="27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left" vertical="top" wrapText="1"/>
    </xf>
    <xf numFmtId="2" fontId="1" fillId="33" borderId="28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96" fontId="21" fillId="33" borderId="21" xfId="58" applyNumberFormat="1" applyFont="1" applyFill="1" applyBorder="1" applyAlignment="1">
      <alignment horizontal="center" vertical="center" wrapText="1"/>
      <protection/>
    </xf>
    <xf numFmtId="210" fontId="8" fillId="33" borderId="21" xfId="58" applyNumberFormat="1" applyFont="1" applyFill="1" applyBorder="1" applyAlignment="1">
      <alignment horizontal="center" vertical="center"/>
      <protection/>
    </xf>
    <xf numFmtId="0" fontId="5" fillId="33" borderId="21" xfId="58" applyFont="1" applyFill="1" applyBorder="1" applyAlignment="1">
      <alignment horizontal="center" vertical="center"/>
      <protection/>
    </xf>
    <xf numFmtId="2" fontId="5" fillId="33" borderId="21" xfId="58" applyNumberFormat="1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197" fontId="5" fillId="33" borderId="21" xfId="58" applyNumberFormat="1" applyFont="1" applyFill="1" applyBorder="1" applyAlignment="1">
      <alignment horizontal="center" vertical="center"/>
      <protection/>
    </xf>
    <xf numFmtId="2" fontId="5" fillId="33" borderId="21" xfId="58" applyNumberFormat="1" applyFont="1" applyFill="1" applyBorder="1" applyAlignment="1">
      <alignment horizontal="center" vertical="center" wrapText="1"/>
      <protection/>
    </xf>
    <xf numFmtId="0" fontId="5" fillId="33" borderId="21" xfId="58" applyNumberFormat="1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/>
    </xf>
    <xf numFmtId="197" fontId="5" fillId="33" borderId="21" xfId="58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Alignment="1">
      <alignment wrapText="1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3" fillId="0" borderId="24" xfId="0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top" wrapText="1"/>
    </xf>
    <xf numFmtId="0" fontId="23" fillId="33" borderId="26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2" fontId="17" fillId="33" borderId="17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vertical="top" wrapText="1"/>
    </xf>
    <xf numFmtId="0" fontId="26" fillId="33" borderId="21" xfId="0" applyFont="1" applyFill="1" applyBorder="1" applyAlignment="1">
      <alignment horizontal="center" vertical="center" wrapText="1"/>
    </xf>
    <xf numFmtId="4" fontId="26" fillId="33" borderId="21" xfId="0" applyNumberFormat="1" applyFont="1" applyFill="1" applyBorder="1" applyAlignment="1">
      <alignment horizontal="center" vertical="center" wrapText="1"/>
    </xf>
    <xf numFmtId="2" fontId="26" fillId="33" borderId="21" xfId="0" applyNumberFormat="1" applyFont="1" applyFill="1" applyBorder="1" applyAlignment="1">
      <alignment horizontal="center" vertical="center" wrapText="1"/>
    </xf>
    <xf numFmtId="2" fontId="17" fillId="34" borderId="21" xfId="0" applyNumberFormat="1" applyFont="1" applyFill="1" applyBorder="1" applyAlignment="1">
      <alignment horizontal="center" vertical="center" wrapText="1"/>
    </xf>
    <xf numFmtId="2" fontId="17" fillId="33" borderId="21" xfId="0" applyNumberFormat="1" applyFont="1" applyFill="1" applyBorder="1" applyAlignment="1">
      <alignment horizontal="center" vertical="center" wrapText="1"/>
    </xf>
    <xf numFmtId="2" fontId="17" fillId="33" borderId="22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 wrapText="1"/>
    </xf>
    <xf numFmtId="2" fontId="17" fillId="34" borderId="21" xfId="42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vertical="top" wrapText="1"/>
    </xf>
    <xf numFmtId="49" fontId="17" fillId="33" borderId="13" xfId="0" applyNumberFormat="1" applyFont="1" applyFill="1" applyBorder="1" applyAlignment="1">
      <alignment horizontal="center" vertical="center"/>
    </xf>
    <xf numFmtId="4" fontId="26" fillId="33" borderId="31" xfId="0" applyNumberFormat="1" applyFont="1" applyFill="1" applyBorder="1" applyAlignment="1">
      <alignment horizontal="center" vertical="center" wrapText="1"/>
    </xf>
    <xf numFmtId="2" fontId="26" fillId="33" borderId="31" xfId="0" applyNumberFormat="1" applyFont="1" applyFill="1" applyBorder="1" applyAlignment="1">
      <alignment horizontal="center" vertical="center" wrapText="1"/>
    </xf>
    <xf numFmtId="2" fontId="17" fillId="33" borderId="31" xfId="0" applyNumberFormat="1" applyFont="1" applyFill="1" applyBorder="1" applyAlignment="1">
      <alignment horizontal="center" vertical="center" wrapText="1"/>
    </xf>
    <xf numFmtId="2" fontId="17" fillId="33" borderId="31" xfId="42" applyNumberFormat="1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>
      <alignment vertical="top" wrapText="1"/>
    </xf>
    <xf numFmtId="0" fontId="26" fillId="33" borderId="13" xfId="0" applyFont="1" applyFill="1" applyBorder="1" applyAlignment="1">
      <alignment horizontal="center" vertical="center" wrapText="1"/>
    </xf>
    <xf numFmtId="4" fontId="26" fillId="33" borderId="13" xfId="0" applyNumberFormat="1" applyFont="1" applyFill="1" applyBorder="1" applyAlignment="1">
      <alignment horizontal="center" vertical="center" wrapText="1"/>
    </xf>
    <xf numFmtId="2" fontId="26" fillId="33" borderId="13" xfId="0" applyNumberFormat="1" applyFont="1" applyFill="1" applyBorder="1" applyAlignment="1">
      <alignment horizontal="center" vertical="center" wrapText="1"/>
    </xf>
    <xf numFmtId="2" fontId="17" fillId="34" borderId="13" xfId="0" applyNumberFormat="1" applyFont="1" applyFill="1" applyBorder="1" applyAlignment="1">
      <alignment horizontal="center" vertical="center" wrapText="1"/>
    </xf>
    <xf numFmtId="2" fontId="17" fillId="33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vertical="top" wrapText="1"/>
    </xf>
    <xf numFmtId="0" fontId="23" fillId="33" borderId="33" xfId="0" applyFont="1" applyFill="1" applyBorder="1" applyAlignment="1">
      <alignment horizontal="center" vertical="center" wrapText="1"/>
    </xf>
    <xf numFmtId="204" fontId="30" fillId="33" borderId="21" xfId="0" applyNumberFormat="1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204" fontId="26" fillId="33" borderId="21" xfId="0" applyNumberFormat="1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197" fontId="25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17" fillId="33" borderId="10" xfId="42" applyNumberFormat="1" applyFont="1" applyFill="1" applyBorder="1" applyAlignment="1" applyProtection="1">
      <alignment horizontal="center" vertical="center"/>
      <protection locked="0"/>
    </xf>
    <xf numFmtId="0" fontId="17" fillId="33" borderId="24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left" vertical="top" wrapText="1"/>
    </xf>
    <xf numFmtId="0" fontId="17" fillId="33" borderId="28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2" fontId="23" fillId="33" borderId="21" xfId="58" applyNumberFormat="1" applyFont="1" applyFill="1" applyBorder="1" applyAlignment="1">
      <alignment horizontal="center" vertical="center"/>
      <protection/>
    </xf>
    <xf numFmtId="2" fontId="17" fillId="33" borderId="21" xfId="0" applyNumberFormat="1" applyFont="1" applyFill="1" applyBorder="1" applyAlignment="1">
      <alignment vertical="top" wrapText="1"/>
    </xf>
    <xf numFmtId="49" fontId="23" fillId="33" borderId="21" xfId="0" applyNumberFormat="1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vertical="top" wrapText="1"/>
    </xf>
    <xf numFmtId="0" fontId="23" fillId="33" borderId="21" xfId="0" applyFont="1" applyFill="1" applyBorder="1" applyAlignment="1">
      <alignment horizontal="center" vertical="center" wrapText="1"/>
    </xf>
    <xf numFmtId="197" fontId="25" fillId="33" borderId="21" xfId="0" applyNumberFormat="1" applyFont="1" applyFill="1" applyBorder="1" applyAlignment="1">
      <alignment horizontal="center" vertical="center" wrapText="1"/>
    </xf>
    <xf numFmtId="4" fontId="17" fillId="33" borderId="21" xfId="42" applyNumberFormat="1" applyFont="1" applyFill="1" applyBorder="1" applyAlignment="1" applyProtection="1">
      <alignment horizontal="center" vertical="center"/>
      <protection locked="0"/>
    </xf>
    <xf numFmtId="49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top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left" vertical="center" wrapText="1"/>
    </xf>
    <xf numFmtId="0" fontId="23" fillId="33" borderId="28" xfId="0" applyFont="1" applyFill="1" applyBorder="1" applyAlignment="1">
      <alignment horizontal="center" vertical="center" wrapText="1"/>
    </xf>
    <xf numFmtId="2" fontId="23" fillId="33" borderId="13" xfId="0" applyNumberFormat="1" applyFont="1" applyFill="1" applyBorder="1" applyAlignment="1">
      <alignment horizontal="center" vertical="center" wrapText="1"/>
    </xf>
    <xf numFmtId="2" fontId="70" fillId="33" borderId="13" xfId="0" applyNumberFormat="1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vertical="top" wrapText="1"/>
    </xf>
    <xf numFmtId="4" fontId="26" fillId="34" borderId="21" xfId="0" applyNumberFormat="1" applyFont="1" applyFill="1" applyBorder="1" applyAlignment="1">
      <alignment horizontal="center" vertical="center" wrapText="1"/>
    </xf>
    <xf numFmtId="0" fontId="23" fillId="33" borderId="20" xfId="67" applyFont="1" applyFill="1" applyBorder="1" applyAlignment="1">
      <alignment horizontal="center" vertical="center"/>
      <protection/>
    </xf>
    <xf numFmtId="49" fontId="23" fillId="33" borderId="21" xfId="0" applyNumberFormat="1" applyFont="1" applyFill="1" applyBorder="1" applyAlignment="1">
      <alignment horizontal="center" vertical="center" wrapText="1"/>
    </xf>
    <xf numFmtId="2" fontId="23" fillId="33" borderId="21" xfId="0" applyNumberFormat="1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/>
    </xf>
    <xf numFmtId="0" fontId="23" fillId="33" borderId="21" xfId="0" applyNumberFormat="1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4" fontId="17" fillId="34" borderId="21" xfId="0" applyNumberFormat="1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33" borderId="21" xfId="58" applyFont="1" applyFill="1" applyBorder="1" applyAlignment="1">
      <alignment horizontal="center" vertical="center"/>
      <protection/>
    </xf>
    <xf numFmtId="196" fontId="25" fillId="33" borderId="21" xfId="58" applyNumberFormat="1" applyFont="1" applyFill="1" applyBorder="1" applyAlignment="1">
      <alignment horizontal="center" vertical="center" wrapText="1"/>
      <protection/>
    </xf>
    <xf numFmtId="210" fontId="23" fillId="33" borderId="21" xfId="58" applyNumberFormat="1" applyFont="1" applyFill="1" applyBorder="1" applyAlignment="1">
      <alignment horizontal="center" vertical="center"/>
      <protection/>
    </xf>
    <xf numFmtId="0" fontId="17" fillId="0" borderId="20" xfId="0" applyFont="1" applyBorder="1" applyAlignment="1">
      <alignment horizontal="center" vertical="center"/>
    </xf>
    <xf numFmtId="0" fontId="17" fillId="33" borderId="21" xfId="58" applyFont="1" applyFill="1" applyBorder="1" applyAlignment="1">
      <alignment horizontal="center" vertical="center"/>
      <protection/>
    </xf>
    <xf numFmtId="2" fontId="17" fillId="33" borderId="21" xfId="58" applyNumberFormat="1" applyFont="1" applyFill="1" applyBorder="1" applyAlignment="1">
      <alignment horizontal="center" vertical="center"/>
      <protection/>
    </xf>
    <xf numFmtId="0" fontId="17" fillId="34" borderId="21" xfId="58" applyFont="1" applyFill="1" applyBorder="1" applyAlignment="1">
      <alignment horizontal="center" vertical="center"/>
      <protection/>
    </xf>
    <xf numFmtId="197" fontId="17" fillId="33" borderId="21" xfId="58" applyNumberFormat="1" applyFont="1" applyFill="1" applyBorder="1" applyAlignment="1">
      <alignment horizontal="center" vertical="center"/>
      <protection/>
    </xf>
    <xf numFmtId="0" fontId="17" fillId="33" borderId="24" xfId="0" applyFont="1" applyFill="1" applyBorder="1" applyAlignment="1">
      <alignment horizontal="center" vertical="center" wrapText="1"/>
    </xf>
    <xf numFmtId="2" fontId="17" fillId="33" borderId="21" xfId="58" applyNumberFormat="1" applyFont="1" applyFill="1" applyBorder="1" applyAlignment="1">
      <alignment horizontal="center" vertical="center" wrapText="1"/>
      <protection/>
    </xf>
    <xf numFmtId="0" fontId="17" fillId="33" borderId="21" xfId="58" applyNumberFormat="1" applyFont="1" applyFill="1" applyBorder="1" applyAlignment="1">
      <alignment horizontal="center" vertical="center" wrapText="1"/>
      <protection/>
    </xf>
    <xf numFmtId="0" fontId="17" fillId="0" borderId="18" xfId="0" applyFont="1" applyBorder="1" applyAlignment="1">
      <alignment horizontal="center" vertical="center"/>
    </xf>
    <xf numFmtId="197" fontId="17" fillId="33" borderId="21" xfId="58" applyNumberFormat="1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center" vertical="center"/>
    </xf>
    <xf numFmtId="4" fontId="26" fillId="33" borderId="10" xfId="0" applyNumberFormat="1" applyFont="1" applyFill="1" applyBorder="1" applyAlignment="1">
      <alignment horizontal="center" vertical="center" wrapText="1"/>
    </xf>
    <xf numFmtId="4" fontId="17" fillId="33" borderId="10" xfId="42" applyNumberFormat="1" applyFont="1" applyFill="1" applyBorder="1" applyAlignment="1" applyProtection="1">
      <alignment horizontal="center" vertical="center"/>
      <protection locked="0"/>
    </xf>
    <xf numFmtId="0" fontId="17" fillId="33" borderId="10" xfId="0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vertical="top" wrapText="1"/>
    </xf>
    <xf numFmtId="0" fontId="17" fillId="0" borderId="25" xfId="0" applyFont="1" applyBorder="1" applyAlignment="1">
      <alignment horizontal="center" vertical="center"/>
    </xf>
    <xf numFmtId="49" fontId="17" fillId="33" borderId="31" xfId="0" applyNumberFormat="1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/>
    </xf>
    <xf numFmtId="0" fontId="17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right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top"/>
    </xf>
    <xf numFmtId="0" fontId="17" fillId="0" borderId="27" xfId="0" applyFont="1" applyFill="1" applyBorder="1" applyAlignment="1">
      <alignment horizontal="center" vertical="center"/>
    </xf>
    <xf numFmtId="9" fontId="23" fillId="0" borderId="27" xfId="62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 wrapText="1"/>
    </xf>
    <xf numFmtId="196" fontId="17" fillId="0" borderId="21" xfId="0" applyNumberFormat="1" applyFont="1" applyFill="1" applyBorder="1" applyAlignment="1">
      <alignment horizontal="center" vertical="center" wrapText="1"/>
    </xf>
    <xf numFmtId="2" fontId="17" fillId="0" borderId="21" xfId="0" applyNumberFormat="1" applyFont="1" applyFill="1" applyBorder="1" applyAlignment="1">
      <alignment horizontal="center" vertical="center" wrapText="1"/>
    </xf>
    <xf numFmtId="2" fontId="17" fillId="0" borderId="22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196" fontId="23" fillId="0" borderId="21" xfId="0" applyNumberFormat="1" applyFont="1" applyFill="1" applyBorder="1" applyAlignment="1">
      <alignment horizontal="center" vertical="center" wrapText="1"/>
    </xf>
    <xf numFmtId="2" fontId="23" fillId="0" borderId="22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top"/>
    </xf>
    <xf numFmtId="0" fontId="23" fillId="0" borderId="28" xfId="0" applyFont="1" applyFill="1" applyBorder="1" applyAlignment="1">
      <alignment horizontal="center" vertical="center"/>
    </xf>
    <xf numFmtId="9" fontId="23" fillId="0" borderId="28" xfId="62" applyFont="1" applyFill="1" applyBorder="1" applyAlignment="1">
      <alignment horizontal="right" vertical="center"/>
    </xf>
    <xf numFmtId="1" fontId="17" fillId="0" borderId="13" xfId="0" applyNumberFormat="1" applyFont="1" applyFill="1" applyBorder="1" applyAlignment="1">
      <alignment horizontal="center" vertical="center" wrapText="1"/>
    </xf>
    <xf numFmtId="196" fontId="17" fillId="0" borderId="13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33" borderId="3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39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 wrapText="1"/>
    </xf>
    <xf numFmtId="0" fontId="23" fillId="33" borderId="39" xfId="0" applyFont="1" applyFill="1" applyBorder="1" applyAlignment="1">
      <alignment horizontal="center" vertical="top" wrapText="1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textRotation="90"/>
    </xf>
    <xf numFmtId="0" fontId="17" fillId="0" borderId="12" xfId="0" applyFont="1" applyBorder="1" applyAlignment="1">
      <alignment horizontal="center" textRotation="90"/>
    </xf>
    <xf numFmtId="0" fontId="17" fillId="0" borderId="10" xfId="0" applyFont="1" applyBorder="1" applyAlignment="1">
      <alignment horizontal="center" textRotation="90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_Лист1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view="pageBreakPreview" zoomScale="75" zoomScaleNormal="75" zoomScaleSheetLayoutView="75" zoomScalePageLayoutView="0" workbookViewId="0" topLeftCell="A40">
      <selection activeCell="A40" sqref="A1:IV16384"/>
    </sheetView>
  </sheetViews>
  <sheetFormatPr defaultColWidth="9.140625" defaultRowHeight="12.75"/>
  <cols>
    <col min="1" max="1" width="4.140625" style="16" customWidth="1"/>
    <col min="2" max="2" width="14.7109375" style="16" customWidth="1"/>
    <col min="3" max="3" width="48.28125" style="1" customWidth="1"/>
    <col min="4" max="4" width="12.28125" style="1" customWidth="1"/>
    <col min="5" max="5" width="9.140625" style="1" customWidth="1"/>
    <col min="6" max="6" width="9.7109375" style="106" customWidth="1"/>
    <col min="7" max="7" width="10.28125" style="1" bestFit="1" customWidth="1"/>
    <col min="8" max="8" width="11.57421875" style="1" customWidth="1"/>
    <col min="9" max="9" width="9.57421875" style="1" customWidth="1"/>
    <col min="10" max="10" width="12.140625" style="1" customWidth="1"/>
    <col min="11" max="11" width="11.28125" style="1" customWidth="1"/>
    <col min="12" max="12" width="10.8515625" style="1" customWidth="1"/>
    <col min="13" max="13" width="13.28125" style="1" customWidth="1"/>
    <col min="14" max="14" width="9.8515625" style="25" customWidth="1"/>
    <col min="15" max="15" width="3.7109375" style="25" customWidth="1"/>
    <col min="16" max="16" width="4.421875" style="25" customWidth="1"/>
    <col min="17" max="17" width="5.140625" style="25" customWidth="1"/>
    <col min="18" max="18" width="5.8515625" style="25" customWidth="1"/>
    <col min="19" max="19" width="13.57421875" style="25" customWidth="1"/>
    <col min="20" max="20" width="9.140625" style="25" customWidth="1"/>
    <col min="21" max="16384" width="9.140625" style="26" customWidth="1"/>
  </cols>
  <sheetData>
    <row r="1" spans="3:12" ht="5.25" customHeight="1">
      <c r="C1" s="23"/>
      <c r="D1" s="23"/>
      <c r="E1" s="23"/>
      <c r="F1" s="114"/>
      <c r="G1" s="23"/>
      <c r="H1" s="22"/>
      <c r="I1" s="22"/>
      <c r="J1" s="22"/>
      <c r="K1" s="22"/>
      <c r="L1" s="22"/>
    </row>
    <row r="2" spans="1:13" ht="21">
      <c r="A2" s="370" t="s">
        <v>34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8" s="1" customFormat="1" ht="16.5">
      <c r="A3" s="383" t="s">
        <v>74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54"/>
      <c r="M3" s="54"/>
      <c r="N3" s="42"/>
      <c r="O3" s="42"/>
      <c r="P3" s="42"/>
      <c r="Q3" s="6"/>
      <c r="R3" s="6"/>
    </row>
    <row r="4" spans="1:15" s="1" customFormat="1" ht="16.5">
      <c r="A4" s="52" t="s">
        <v>14</v>
      </c>
      <c r="B4" s="52"/>
      <c r="C4" s="24"/>
      <c r="D4" s="24"/>
      <c r="E4" s="24"/>
      <c r="F4" s="115"/>
      <c r="G4" s="24"/>
      <c r="H4" s="24"/>
      <c r="I4" s="24"/>
      <c r="J4" s="24"/>
      <c r="K4" s="24"/>
      <c r="L4" s="24"/>
      <c r="M4" s="24"/>
      <c r="N4" s="24"/>
      <c r="O4" s="24"/>
    </row>
    <row r="5" spans="1:20" s="34" customFormat="1" ht="19.5" customHeight="1" thickBot="1">
      <c r="A5" s="35"/>
      <c r="B5" s="35"/>
      <c r="C5" s="24"/>
      <c r="D5" s="24" t="s">
        <v>13</v>
      </c>
      <c r="E5" s="24"/>
      <c r="F5" s="115"/>
      <c r="G5" s="24"/>
      <c r="H5" s="24"/>
      <c r="I5" s="24"/>
      <c r="J5" s="37"/>
      <c r="K5" s="24"/>
      <c r="L5" s="37">
        <f>M74/1000</f>
        <v>17.554365256425378</v>
      </c>
      <c r="M5" s="24" t="s">
        <v>2</v>
      </c>
      <c r="N5" s="36"/>
      <c r="O5" s="36"/>
      <c r="P5" s="36"/>
      <c r="Q5" s="36"/>
      <c r="R5" s="36"/>
      <c r="S5" s="36"/>
      <c r="T5" s="36"/>
    </row>
    <row r="6" spans="1:19" ht="35.25" customHeight="1">
      <c r="A6" s="390" t="s">
        <v>0</v>
      </c>
      <c r="B6" s="371" t="s">
        <v>19</v>
      </c>
      <c r="C6" s="55"/>
      <c r="D6" s="380" t="s">
        <v>3</v>
      </c>
      <c r="E6" s="378" t="s">
        <v>20</v>
      </c>
      <c r="F6" s="379"/>
      <c r="G6" s="388" t="s">
        <v>6</v>
      </c>
      <c r="H6" s="389"/>
      <c r="I6" s="388" t="s">
        <v>7</v>
      </c>
      <c r="J6" s="389"/>
      <c r="K6" s="393" t="s">
        <v>23</v>
      </c>
      <c r="L6" s="394"/>
      <c r="M6" s="56"/>
      <c r="N6" s="27"/>
      <c r="O6" s="27"/>
      <c r="P6" s="27"/>
      <c r="Q6" s="27"/>
      <c r="R6" s="27"/>
      <c r="S6" s="27"/>
    </row>
    <row r="7" spans="1:19" ht="16.5">
      <c r="A7" s="391"/>
      <c r="B7" s="372"/>
      <c r="C7" s="18" t="s">
        <v>22</v>
      </c>
      <c r="D7" s="381"/>
      <c r="E7" s="374" t="s">
        <v>4</v>
      </c>
      <c r="F7" s="376" t="s">
        <v>21</v>
      </c>
      <c r="G7" s="17" t="s">
        <v>4</v>
      </c>
      <c r="H7" s="17" t="s">
        <v>1</v>
      </c>
      <c r="I7" s="17" t="s">
        <v>4</v>
      </c>
      <c r="J7" s="17" t="s">
        <v>1</v>
      </c>
      <c r="K7" s="17" t="s">
        <v>4</v>
      </c>
      <c r="L7" s="17" t="s">
        <v>1</v>
      </c>
      <c r="M7" s="57" t="s">
        <v>1</v>
      </c>
      <c r="N7" s="27"/>
      <c r="O7" s="27"/>
      <c r="P7" s="27"/>
      <c r="Q7" s="27"/>
      <c r="R7" s="27"/>
      <c r="S7" s="27"/>
    </row>
    <row r="8" spans="1:19" ht="21.75" customHeight="1">
      <c r="A8" s="392"/>
      <c r="B8" s="373"/>
      <c r="C8" s="14"/>
      <c r="D8" s="382"/>
      <c r="E8" s="375"/>
      <c r="F8" s="377"/>
      <c r="G8" s="15" t="s">
        <v>5</v>
      </c>
      <c r="H8" s="15"/>
      <c r="I8" s="15" t="s">
        <v>5</v>
      </c>
      <c r="J8" s="15"/>
      <c r="K8" s="15" t="s">
        <v>5</v>
      </c>
      <c r="L8" s="15"/>
      <c r="M8" s="58"/>
      <c r="N8" s="27"/>
      <c r="O8" s="27"/>
      <c r="P8" s="27"/>
      <c r="Q8" s="27"/>
      <c r="R8" s="27"/>
      <c r="S8" s="27"/>
    </row>
    <row r="9" spans="1:20" s="30" customFormat="1" ht="17.25" thickBot="1">
      <c r="A9" s="59">
        <v>1</v>
      </c>
      <c r="B9" s="53">
        <v>2</v>
      </c>
      <c r="C9" s="53">
        <v>3</v>
      </c>
      <c r="D9" s="53">
        <v>4</v>
      </c>
      <c r="E9" s="53">
        <v>5</v>
      </c>
      <c r="F9" s="116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3">
        <v>12</v>
      </c>
      <c r="M9" s="60">
        <v>13</v>
      </c>
      <c r="N9" s="28"/>
      <c r="O9" s="28"/>
      <c r="P9" s="28"/>
      <c r="Q9" s="28"/>
      <c r="R9" s="28"/>
      <c r="S9" s="28"/>
      <c r="T9" s="29"/>
    </row>
    <row r="10" spans="1:20" s="68" customFormat="1" ht="38.25" customHeight="1">
      <c r="A10" s="72">
        <v>1</v>
      </c>
      <c r="B10" s="147" t="s">
        <v>36</v>
      </c>
      <c r="C10" s="130" t="s">
        <v>38</v>
      </c>
      <c r="D10" s="131" t="s">
        <v>26</v>
      </c>
      <c r="E10" s="131"/>
      <c r="F10" s="156">
        <v>84.7</v>
      </c>
      <c r="G10" s="157"/>
      <c r="H10" s="157"/>
      <c r="I10" s="157"/>
      <c r="J10" s="157"/>
      <c r="K10" s="157"/>
      <c r="L10" s="157"/>
      <c r="M10" s="158"/>
      <c r="N10" s="66"/>
      <c r="O10" s="66"/>
      <c r="P10" s="66"/>
      <c r="Q10" s="66"/>
      <c r="R10" s="66"/>
      <c r="S10" s="66"/>
      <c r="T10" s="67"/>
    </row>
    <row r="11" spans="1:20" s="68" customFormat="1" ht="16.5">
      <c r="A11" s="72"/>
      <c r="B11" s="151"/>
      <c r="C11" s="136" t="s">
        <v>24</v>
      </c>
      <c r="D11" s="137" t="s">
        <v>27</v>
      </c>
      <c r="E11" s="159">
        <v>0.0168</v>
      </c>
      <c r="F11" s="133">
        <f>F10*E11</f>
        <v>1.42296</v>
      </c>
      <c r="G11" s="133"/>
      <c r="H11" s="133"/>
      <c r="I11" s="138">
        <v>4.6</v>
      </c>
      <c r="J11" s="138">
        <f>F11*I11</f>
        <v>6.545616</v>
      </c>
      <c r="K11" s="138"/>
      <c r="L11" s="138"/>
      <c r="M11" s="152">
        <f>H11+J11+L11</f>
        <v>6.545616</v>
      </c>
      <c r="N11" s="66"/>
      <c r="O11" s="66"/>
      <c r="P11" s="66"/>
      <c r="Q11" s="66"/>
      <c r="R11" s="66"/>
      <c r="S11" s="66"/>
      <c r="T11" s="67"/>
    </row>
    <row r="12" spans="1:20" s="110" customFormat="1" ht="24.75" customHeight="1">
      <c r="A12" s="61"/>
      <c r="B12" s="160"/>
      <c r="C12" s="136" t="s">
        <v>40</v>
      </c>
      <c r="D12" s="161" t="s">
        <v>32</v>
      </c>
      <c r="E12" s="159">
        <v>0.0376</v>
      </c>
      <c r="F12" s="133">
        <f>F10*E12</f>
        <v>3.1847200000000004</v>
      </c>
      <c r="G12" s="133"/>
      <c r="H12" s="133"/>
      <c r="I12" s="138"/>
      <c r="J12" s="138"/>
      <c r="K12" s="134">
        <v>45.16</v>
      </c>
      <c r="L12" s="133">
        <f>F12*K12</f>
        <v>143.82195520000002</v>
      </c>
      <c r="M12" s="135">
        <f>L12</f>
        <v>143.82195520000002</v>
      </c>
      <c r="N12" s="109"/>
      <c r="O12" s="109"/>
      <c r="P12" s="109"/>
      <c r="Q12" s="109"/>
      <c r="R12" s="109"/>
      <c r="S12" s="109"/>
      <c r="T12" s="109"/>
    </row>
    <row r="13" spans="1:20" s="68" customFormat="1" ht="24.75" customHeight="1" thickBot="1">
      <c r="A13" s="74"/>
      <c r="B13" s="162"/>
      <c r="C13" s="163" t="s">
        <v>35</v>
      </c>
      <c r="D13" s="164" t="s">
        <v>10</v>
      </c>
      <c r="E13" s="165">
        <v>0.0224</v>
      </c>
      <c r="F13" s="166">
        <f>F11*E13</f>
        <v>0.031874304</v>
      </c>
      <c r="G13" s="166"/>
      <c r="H13" s="166"/>
      <c r="I13" s="167"/>
      <c r="J13" s="167"/>
      <c r="K13" s="168">
        <v>45.16</v>
      </c>
      <c r="L13" s="166">
        <f>F13*K13</f>
        <v>1.4394435686399998</v>
      </c>
      <c r="M13" s="169">
        <f>L13</f>
        <v>1.4394435686399998</v>
      </c>
      <c r="N13" s="66"/>
      <c r="O13" s="66"/>
      <c r="P13" s="66"/>
      <c r="Q13" s="66"/>
      <c r="R13" s="66"/>
      <c r="S13" s="66"/>
      <c r="T13" s="67"/>
    </row>
    <row r="14" spans="1:20" s="68" customFormat="1" ht="36.75" customHeight="1">
      <c r="A14" s="72">
        <v>2</v>
      </c>
      <c r="B14" s="147" t="s">
        <v>36</v>
      </c>
      <c r="C14" s="130" t="s">
        <v>39</v>
      </c>
      <c r="D14" s="131" t="s">
        <v>26</v>
      </c>
      <c r="E14" s="131"/>
      <c r="F14" s="156">
        <v>9.4</v>
      </c>
      <c r="G14" s="157"/>
      <c r="H14" s="157"/>
      <c r="I14" s="157"/>
      <c r="J14" s="157"/>
      <c r="K14" s="157"/>
      <c r="L14" s="157"/>
      <c r="M14" s="158"/>
      <c r="N14" s="66"/>
      <c r="O14" s="66"/>
      <c r="P14" s="66"/>
      <c r="Q14" s="66"/>
      <c r="R14" s="66"/>
      <c r="S14" s="66"/>
      <c r="T14" s="67"/>
    </row>
    <row r="15" spans="1:20" s="107" customFormat="1" ht="18.75" customHeight="1" thickBot="1">
      <c r="A15" s="74"/>
      <c r="B15" s="162"/>
      <c r="C15" s="143" t="s">
        <v>24</v>
      </c>
      <c r="D15" s="170" t="s">
        <v>27</v>
      </c>
      <c r="E15" s="171">
        <v>2.99</v>
      </c>
      <c r="F15" s="145">
        <f>F14*E15</f>
        <v>28.106</v>
      </c>
      <c r="G15" s="145"/>
      <c r="H15" s="145"/>
      <c r="I15" s="146">
        <v>4.6</v>
      </c>
      <c r="J15" s="146">
        <f>F15*I15</f>
        <v>129.2876</v>
      </c>
      <c r="K15" s="146"/>
      <c r="L15" s="146"/>
      <c r="M15" s="155">
        <f>H15+J15+L15</f>
        <v>129.2876</v>
      </c>
      <c r="N15" s="108"/>
      <c r="O15" s="108"/>
      <c r="P15" s="108"/>
      <c r="Q15" s="108"/>
      <c r="R15" s="108"/>
      <c r="S15" s="108"/>
      <c r="T15" s="108"/>
    </row>
    <row r="16" spans="1:20" s="111" customFormat="1" ht="43.5" thickBot="1">
      <c r="A16" s="71">
        <v>3</v>
      </c>
      <c r="B16" s="172" t="s">
        <v>47</v>
      </c>
      <c r="C16" s="173" t="s">
        <v>79</v>
      </c>
      <c r="D16" s="174" t="s">
        <v>43</v>
      </c>
      <c r="E16" s="175"/>
      <c r="F16" s="175">
        <v>145</v>
      </c>
      <c r="G16" s="175"/>
      <c r="H16" s="175"/>
      <c r="I16" s="175"/>
      <c r="J16" s="175"/>
      <c r="K16" s="175"/>
      <c r="L16" s="175"/>
      <c r="M16" s="175"/>
      <c r="N16" s="387"/>
      <c r="O16" s="387"/>
      <c r="P16" s="387"/>
      <c r="Q16" s="387"/>
      <c r="R16" s="387"/>
      <c r="S16" s="387"/>
      <c r="T16" s="66"/>
    </row>
    <row r="17" spans="1:21" s="111" customFormat="1" ht="17.25" thickBot="1">
      <c r="A17" s="61"/>
      <c r="B17" s="176"/>
      <c r="C17" s="136" t="s">
        <v>24</v>
      </c>
      <c r="D17" s="174" t="s">
        <v>27</v>
      </c>
      <c r="E17" s="175">
        <v>0.119</v>
      </c>
      <c r="F17" s="175">
        <f>F16*E17</f>
        <v>17.255</v>
      </c>
      <c r="G17" s="175"/>
      <c r="H17" s="175"/>
      <c r="I17" s="175">
        <v>4.6</v>
      </c>
      <c r="J17" s="175">
        <f>F17*I17</f>
        <v>79.37299999999999</v>
      </c>
      <c r="K17" s="175"/>
      <c r="L17" s="175"/>
      <c r="M17" s="175">
        <f>H17+J17+L17</f>
        <v>79.37299999999999</v>
      </c>
      <c r="N17" s="387"/>
      <c r="O17" s="387"/>
      <c r="P17" s="387"/>
      <c r="Q17" s="387"/>
      <c r="R17" s="387"/>
      <c r="S17" s="387"/>
      <c r="T17" s="112"/>
      <c r="U17" s="112"/>
    </row>
    <row r="18" spans="1:21" s="111" customFormat="1" ht="17.25" thickBot="1">
      <c r="A18" s="61"/>
      <c r="B18" s="176"/>
      <c r="C18" s="136" t="s">
        <v>44</v>
      </c>
      <c r="D18" s="174" t="s">
        <v>10</v>
      </c>
      <c r="E18" s="175">
        <v>0.0675</v>
      </c>
      <c r="F18" s="175">
        <f>E18*F16</f>
        <v>9.787500000000001</v>
      </c>
      <c r="G18" s="175"/>
      <c r="H18" s="175"/>
      <c r="I18" s="175"/>
      <c r="J18" s="175"/>
      <c r="K18" s="175">
        <v>3.2</v>
      </c>
      <c r="L18" s="175">
        <f>F18*K18</f>
        <v>31.320000000000007</v>
      </c>
      <c r="M18" s="175">
        <f>L18*1</f>
        <v>31.320000000000007</v>
      </c>
      <c r="N18" s="387"/>
      <c r="O18" s="387"/>
      <c r="P18" s="387"/>
      <c r="Q18" s="387"/>
      <c r="R18" s="387"/>
      <c r="S18" s="387"/>
      <c r="T18" s="112"/>
      <c r="U18" s="112"/>
    </row>
    <row r="19" spans="1:21" s="110" customFormat="1" ht="17.25" thickBot="1">
      <c r="A19" s="61"/>
      <c r="B19" s="177"/>
      <c r="C19" s="136" t="s">
        <v>78</v>
      </c>
      <c r="D19" s="174" t="s">
        <v>43</v>
      </c>
      <c r="E19" s="175">
        <v>1.01</v>
      </c>
      <c r="F19" s="175">
        <f>E19*F16</f>
        <v>146.45</v>
      </c>
      <c r="G19" s="175">
        <v>5.5</v>
      </c>
      <c r="H19" s="175">
        <f>F19*G19</f>
        <v>805.4749999999999</v>
      </c>
      <c r="I19" s="175"/>
      <c r="J19" s="175"/>
      <c r="K19" s="175"/>
      <c r="L19" s="175"/>
      <c r="M19" s="175">
        <f>H19+J19+L19</f>
        <v>805.4749999999999</v>
      </c>
      <c r="N19" s="387"/>
      <c r="O19" s="387"/>
      <c r="P19" s="387"/>
      <c r="Q19" s="387"/>
      <c r="R19" s="387"/>
      <c r="S19" s="387"/>
      <c r="T19" s="112"/>
      <c r="U19" s="112"/>
    </row>
    <row r="20" spans="1:21" s="111" customFormat="1" ht="16.5">
      <c r="A20" s="72"/>
      <c r="B20" s="177"/>
      <c r="C20" s="136" t="s">
        <v>45</v>
      </c>
      <c r="D20" s="174" t="s">
        <v>10</v>
      </c>
      <c r="E20" s="175">
        <v>0.0216</v>
      </c>
      <c r="F20" s="175">
        <f>E20*F16</f>
        <v>3.132</v>
      </c>
      <c r="G20" s="175">
        <v>3.2</v>
      </c>
      <c r="H20" s="175">
        <f>F20*G20</f>
        <v>10.022400000000001</v>
      </c>
      <c r="I20" s="175"/>
      <c r="J20" s="175"/>
      <c r="K20" s="175"/>
      <c r="L20" s="175"/>
      <c r="M20" s="175">
        <f>H20+J20+L20</f>
        <v>10.022400000000001</v>
      </c>
      <c r="N20" s="387"/>
      <c r="O20" s="387"/>
      <c r="P20" s="387"/>
      <c r="Q20" s="387"/>
      <c r="R20" s="387"/>
      <c r="S20" s="387"/>
      <c r="T20" s="112"/>
      <c r="U20" s="112"/>
    </row>
    <row r="21" spans="1:20" s="111" customFormat="1" ht="18" customHeight="1">
      <c r="A21" s="128">
        <v>4</v>
      </c>
      <c r="B21" s="147" t="s">
        <v>70</v>
      </c>
      <c r="C21" s="130" t="s">
        <v>71</v>
      </c>
      <c r="D21" s="131" t="s">
        <v>72</v>
      </c>
      <c r="E21" s="131"/>
      <c r="F21" s="132">
        <v>2.59</v>
      </c>
      <c r="G21" s="148"/>
      <c r="H21" s="148"/>
      <c r="I21" s="148"/>
      <c r="J21" s="148"/>
      <c r="K21" s="149"/>
      <c r="L21" s="148"/>
      <c r="M21" s="150"/>
      <c r="N21" s="387"/>
      <c r="O21" s="387"/>
      <c r="P21" s="387"/>
      <c r="Q21" s="387"/>
      <c r="R21" s="387"/>
      <c r="S21" s="387"/>
      <c r="T21" s="66"/>
    </row>
    <row r="22" spans="1:21" s="111" customFormat="1" ht="16.5">
      <c r="A22" s="128"/>
      <c r="B22" s="151"/>
      <c r="C22" s="136" t="s">
        <v>24</v>
      </c>
      <c r="D22" s="137" t="s">
        <v>27</v>
      </c>
      <c r="E22" s="133">
        <v>18</v>
      </c>
      <c r="F22" s="133">
        <f>F21*E22</f>
        <v>46.62</v>
      </c>
      <c r="G22" s="133"/>
      <c r="H22" s="133"/>
      <c r="I22" s="138">
        <v>6</v>
      </c>
      <c r="J22" s="138">
        <f>F22*I22</f>
        <v>279.71999999999997</v>
      </c>
      <c r="K22" s="138"/>
      <c r="L22" s="138"/>
      <c r="M22" s="152">
        <f>H22+J22+L22</f>
        <v>279.71999999999997</v>
      </c>
      <c r="N22" s="387"/>
      <c r="O22" s="387"/>
      <c r="P22" s="387"/>
      <c r="Q22" s="387"/>
      <c r="R22" s="387"/>
      <c r="S22" s="387"/>
      <c r="T22" s="112"/>
      <c r="U22" s="112"/>
    </row>
    <row r="23" spans="1:21" s="111" customFormat="1" ht="27" customHeight="1" thickBot="1">
      <c r="A23" s="141"/>
      <c r="B23" s="142"/>
      <c r="C23" s="153" t="s">
        <v>73</v>
      </c>
      <c r="D23" s="154" t="s">
        <v>26</v>
      </c>
      <c r="E23" s="154">
        <v>11</v>
      </c>
      <c r="F23" s="146">
        <f>F21*E23</f>
        <v>28.49</v>
      </c>
      <c r="G23" s="146">
        <v>28</v>
      </c>
      <c r="H23" s="146">
        <f>F23*G23</f>
        <v>797.7199999999999</v>
      </c>
      <c r="I23" s="146"/>
      <c r="J23" s="146"/>
      <c r="K23" s="146"/>
      <c r="L23" s="146"/>
      <c r="M23" s="155">
        <f>H23+J23+L23</f>
        <v>797.7199999999999</v>
      </c>
      <c r="N23" s="387"/>
      <c r="O23" s="387"/>
      <c r="P23" s="387"/>
      <c r="Q23" s="387"/>
      <c r="R23" s="387"/>
      <c r="S23" s="387"/>
      <c r="T23" s="112"/>
      <c r="U23" s="112"/>
    </row>
    <row r="24" spans="1:20" s="111" customFormat="1" ht="16.5">
      <c r="A24" s="71">
        <v>5</v>
      </c>
      <c r="B24" s="172" t="s">
        <v>46</v>
      </c>
      <c r="C24" s="173" t="s">
        <v>77</v>
      </c>
      <c r="D24" s="174" t="s">
        <v>43</v>
      </c>
      <c r="E24" s="175"/>
      <c r="F24" s="175">
        <f>F16</f>
        <v>145</v>
      </c>
      <c r="G24" s="178"/>
      <c r="H24" s="179"/>
      <c r="I24" s="178"/>
      <c r="J24" s="179"/>
      <c r="K24" s="178"/>
      <c r="L24" s="179"/>
      <c r="M24" s="179"/>
      <c r="N24" s="387"/>
      <c r="O24" s="387"/>
      <c r="P24" s="387"/>
      <c r="Q24" s="387"/>
      <c r="R24" s="387"/>
      <c r="S24" s="387"/>
      <c r="T24" s="66"/>
    </row>
    <row r="25" spans="1:21" s="111" customFormat="1" ht="16.5">
      <c r="A25" s="61"/>
      <c r="B25" s="180"/>
      <c r="C25" s="136" t="s">
        <v>24</v>
      </c>
      <c r="D25" s="136" t="s">
        <v>27</v>
      </c>
      <c r="E25" s="136">
        <v>0.0567</v>
      </c>
      <c r="F25" s="136">
        <f>F24*E25</f>
        <v>8.2215</v>
      </c>
      <c r="G25" s="136"/>
      <c r="H25" s="136"/>
      <c r="I25" s="136">
        <v>4.6</v>
      </c>
      <c r="J25" s="136">
        <f>F25*I25</f>
        <v>37.8189</v>
      </c>
      <c r="K25" s="136"/>
      <c r="L25" s="136"/>
      <c r="M25" s="136">
        <f>H25+J25+L25</f>
        <v>37.8189</v>
      </c>
      <c r="N25" s="387"/>
      <c r="O25" s="387"/>
      <c r="P25" s="387"/>
      <c r="Q25" s="387"/>
      <c r="R25" s="387"/>
      <c r="S25" s="387"/>
      <c r="T25" s="112"/>
      <c r="U25" s="112"/>
    </row>
    <row r="26" spans="1:21" s="111" customFormat="1" ht="17.25" thickBot="1">
      <c r="A26" s="61"/>
      <c r="B26" s="181"/>
      <c r="C26" s="136" t="s">
        <v>45</v>
      </c>
      <c r="D26" s="136" t="s">
        <v>10</v>
      </c>
      <c r="E26" s="136">
        <v>0.00016</v>
      </c>
      <c r="F26" s="136">
        <f>E26*F24</f>
        <v>0.023200000000000002</v>
      </c>
      <c r="G26" s="136">
        <v>3.2</v>
      </c>
      <c r="H26" s="136">
        <f>F26*G26</f>
        <v>0.07424000000000001</v>
      </c>
      <c r="I26" s="136"/>
      <c r="J26" s="136"/>
      <c r="K26" s="136"/>
      <c r="L26" s="136"/>
      <c r="M26" s="136">
        <f>H26+J26+L26</f>
        <v>0.07424000000000001</v>
      </c>
      <c r="N26" s="387"/>
      <c r="O26" s="387"/>
      <c r="P26" s="387"/>
      <c r="Q26" s="387"/>
      <c r="R26" s="387"/>
      <c r="S26" s="387"/>
      <c r="T26" s="112"/>
      <c r="U26" s="112"/>
    </row>
    <row r="27" spans="1:21" s="110" customFormat="1" ht="43.5" thickBot="1">
      <c r="A27" s="71">
        <v>6</v>
      </c>
      <c r="B27" s="172" t="s">
        <v>47</v>
      </c>
      <c r="C27" s="173" t="s">
        <v>48</v>
      </c>
      <c r="D27" s="174" t="s">
        <v>43</v>
      </c>
      <c r="E27" s="175"/>
      <c r="F27" s="175">
        <v>30</v>
      </c>
      <c r="G27" s="175"/>
      <c r="H27" s="175"/>
      <c r="I27" s="175"/>
      <c r="J27" s="175"/>
      <c r="K27" s="175"/>
      <c r="L27" s="175"/>
      <c r="M27" s="175"/>
      <c r="N27" s="387"/>
      <c r="O27" s="387"/>
      <c r="P27" s="387"/>
      <c r="Q27" s="387"/>
      <c r="R27" s="387"/>
      <c r="S27" s="387"/>
      <c r="T27" s="112"/>
      <c r="U27" s="112"/>
    </row>
    <row r="28" spans="1:21" s="111" customFormat="1" ht="17.25" thickBot="1">
      <c r="A28" s="61"/>
      <c r="B28" s="176"/>
      <c r="C28" s="136" t="s">
        <v>24</v>
      </c>
      <c r="D28" s="174" t="s">
        <v>27</v>
      </c>
      <c r="E28" s="175">
        <v>0.119</v>
      </c>
      <c r="F28" s="175">
        <f>F27*E28</f>
        <v>3.57</v>
      </c>
      <c r="G28" s="175"/>
      <c r="H28" s="175"/>
      <c r="I28" s="175">
        <v>4.6</v>
      </c>
      <c r="J28" s="175">
        <f>F28*I28</f>
        <v>16.421999999999997</v>
      </c>
      <c r="K28" s="175"/>
      <c r="L28" s="175"/>
      <c r="M28" s="175">
        <f>H28+J28+L28</f>
        <v>16.421999999999997</v>
      </c>
      <c r="N28" s="387"/>
      <c r="O28" s="387"/>
      <c r="P28" s="387"/>
      <c r="Q28" s="387"/>
      <c r="R28" s="387"/>
      <c r="S28" s="387"/>
      <c r="T28" s="112"/>
      <c r="U28" s="112"/>
    </row>
    <row r="29" spans="1:21" s="111" customFormat="1" ht="20.25" customHeight="1" thickBot="1">
      <c r="A29" s="61"/>
      <c r="B29" s="176"/>
      <c r="C29" s="136" t="s">
        <v>44</v>
      </c>
      <c r="D29" s="174" t="s">
        <v>10</v>
      </c>
      <c r="E29" s="175">
        <v>0.0675</v>
      </c>
      <c r="F29" s="175">
        <f>E29*F27</f>
        <v>2.0250000000000004</v>
      </c>
      <c r="G29" s="175"/>
      <c r="H29" s="175"/>
      <c r="I29" s="175"/>
      <c r="J29" s="175"/>
      <c r="K29" s="175">
        <v>3.2</v>
      </c>
      <c r="L29" s="175">
        <f>F29*K29</f>
        <v>6.480000000000001</v>
      </c>
      <c r="M29" s="175">
        <f>L29*1</f>
        <v>6.480000000000001</v>
      </c>
      <c r="N29" s="387"/>
      <c r="O29" s="387"/>
      <c r="P29" s="387"/>
      <c r="Q29" s="387"/>
      <c r="R29" s="387"/>
      <c r="S29" s="387"/>
      <c r="T29" s="112"/>
      <c r="U29" s="112"/>
    </row>
    <row r="30" spans="1:20" s="111" customFormat="1" ht="17.25" thickBot="1">
      <c r="A30" s="61"/>
      <c r="B30" s="177"/>
      <c r="C30" s="136" t="s">
        <v>49</v>
      </c>
      <c r="D30" s="174" t="s">
        <v>43</v>
      </c>
      <c r="E30" s="175">
        <v>1.01</v>
      </c>
      <c r="F30" s="175">
        <f>E30*F27</f>
        <v>30.3</v>
      </c>
      <c r="G30" s="175">
        <v>4.8</v>
      </c>
      <c r="H30" s="175">
        <f>F30*G30</f>
        <v>145.44</v>
      </c>
      <c r="I30" s="175"/>
      <c r="J30" s="175"/>
      <c r="K30" s="175"/>
      <c r="L30" s="175"/>
      <c r="M30" s="175">
        <f>H30+J30+L30</f>
        <v>145.44</v>
      </c>
      <c r="N30" s="387"/>
      <c r="O30" s="387"/>
      <c r="P30" s="387"/>
      <c r="Q30" s="387"/>
      <c r="R30" s="387"/>
      <c r="S30" s="387"/>
      <c r="T30" s="66"/>
    </row>
    <row r="31" spans="1:21" s="111" customFormat="1" ht="16.5">
      <c r="A31" s="72"/>
      <c r="B31" s="177"/>
      <c r="C31" s="136" t="s">
        <v>45</v>
      </c>
      <c r="D31" s="174" t="s">
        <v>10</v>
      </c>
      <c r="E31" s="175">
        <v>0.0216</v>
      </c>
      <c r="F31" s="175">
        <f>E31*F26</f>
        <v>0.0005011200000000001</v>
      </c>
      <c r="G31" s="175">
        <v>3.2</v>
      </c>
      <c r="H31" s="175">
        <f>F31*G31</f>
        <v>0.0016035840000000003</v>
      </c>
      <c r="I31" s="175"/>
      <c r="J31" s="175"/>
      <c r="K31" s="175"/>
      <c r="L31" s="175"/>
      <c r="M31" s="175">
        <f>H31+J31+L31</f>
        <v>0.0016035840000000003</v>
      </c>
      <c r="N31" s="387"/>
      <c r="O31" s="387"/>
      <c r="P31" s="387"/>
      <c r="Q31" s="387"/>
      <c r="R31" s="387"/>
      <c r="S31" s="387"/>
      <c r="T31" s="112"/>
      <c r="U31" s="112"/>
    </row>
    <row r="32" spans="1:21" s="111" customFormat="1" ht="16.5">
      <c r="A32" s="72"/>
      <c r="B32" s="384" t="s">
        <v>59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6"/>
      <c r="N32" s="387"/>
      <c r="O32" s="387"/>
      <c r="P32" s="387"/>
      <c r="Q32" s="387"/>
      <c r="R32" s="387"/>
      <c r="S32" s="387"/>
      <c r="T32" s="112"/>
      <c r="U32" s="112"/>
    </row>
    <row r="33" spans="1:20" s="111" customFormat="1" ht="16.5">
      <c r="A33" s="128">
        <v>7</v>
      </c>
      <c r="B33" s="185" t="s">
        <v>61</v>
      </c>
      <c r="C33" s="186" t="s">
        <v>62</v>
      </c>
      <c r="D33" s="187" t="s">
        <v>63</v>
      </c>
      <c r="E33" s="187"/>
      <c r="F33" s="188">
        <v>0.02</v>
      </c>
      <c r="G33" s="133"/>
      <c r="H33" s="133"/>
      <c r="I33" s="133"/>
      <c r="J33" s="133"/>
      <c r="K33" s="134"/>
      <c r="L33" s="133"/>
      <c r="M33" s="133"/>
      <c r="N33" s="387"/>
      <c r="O33" s="387"/>
      <c r="P33" s="387"/>
      <c r="Q33" s="387"/>
      <c r="R33" s="387"/>
      <c r="S33" s="387"/>
      <c r="T33" s="66"/>
    </row>
    <row r="34" spans="1:20" s="111" customFormat="1" ht="16.5">
      <c r="A34" s="128"/>
      <c r="B34" s="129" t="s">
        <v>64</v>
      </c>
      <c r="C34" s="136" t="s">
        <v>24</v>
      </c>
      <c r="D34" s="137" t="s">
        <v>27</v>
      </c>
      <c r="E34" s="133">
        <v>488</v>
      </c>
      <c r="F34" s="133">
        <f>F33*E34</f>
        <v>9.76</v>
      </c>
      <c r="G34" s="133"/>
      <c r="H34" s="133"/>
      <c r="I34" s="138">
        <v>16</v>
      </c>
      <c r="J34" s="138">
        <f>F34*I34</f>
        <v>156.16</v>
      </c>
      <c r="K34" s="138"/>
      <c r="L34" s="138"/>
      <c r="M34" s="152">
        <f>H34+J34+L34</f>
        <v>156.16</v>
      </c>
      <c r="N34" s="387"/>
      <c r="O34" s="387"/>
      <c r="P34" s="387"/>
      <c r="Q34" s="387"/>
      <c r="R34" s="387"/>
      <c r="S34" s="387"/>
      <c r="T34" s="66"/>
    </row>
    <row r="35" spans="1:20" s="111" customFormat="1" ht="20.25">
      <c r="A35" s="128"/>
      <c r="B35" s="129"/>
      <c r="C35" s="139" t="s">
        <v>65</v>
      </c>
      <c r="D35" s="140" t="s">
        <v>26</v>
      </c>
      <c r="E35" s="140" t="s">
        <v>28</v>
      </c>
      <c r="F35" s="138">
        <v>1.2</v>
      </c>
      <c r="G35" s="138">
        <v>28</v>
      </c>
      <c r="H35" s="138">
        <f>F35*G35</f>
        <v>33.6</v>
      </c>
      <c r="I35" s="138"/>
      <c r="J35" s="138"/>
      <c r="K35" s="138"/>
      <c r="L35" s="138"/>
      <c r="M35" s="152">
        <f>H35+J35+L35</f>
        <v>33.6</v>
      </c>
      <c r="N35" s="387"/>
      <c r="O35" s="387"/>
      <c r="P35" s="387"/>
      <c r="Q35" s="387"/>
      <c r="R35" s="387"/>
      <c r="S35" s="387"/>
      <c r="T35" s="66"/>
    </row>
    <row r="36" spans="1:21" s="111" customFormat="1" ht="21" thickBot="1">
      <c r="A36" s="141"/>
      <c r="B36" s="142"/>
      <c r="C36" s="143" t="s">
        <v>67</v>
      </c>
      <c r="D36" s="144" t="s">
        <v>26</v>
      </c>
      <c r="E36" s="145" t="s">
        <v>28</v>
      </c>
      <c r="F36" s="145">
        <v>1.2</v>
      </c>
      <c r="G36" s="146">
        <v>16.3</v>
      </c>
      <c r="H36" s="146">
        <f>F36*G36</f>
        <v>19.56</v>
      </c>
      <c r="I36" s="146"/>
      <c r="J36" s="146"/>
      <c r="K36" s="146"/>
      <c r="L36" s="146"/>
      <c r="M36" s="155">
        <f>H36+J36+L36</f>
        <v>19.56</v>
      </c>
      <c r="N36" s="387"/>
      <c r="O36" s="387"/>
      <c r="P36" s="387"/>
      <c r="Q36" s="387"/>
      <c r="R36" s="387"/>
      <c r="S36" s="387"/>
      <c r="T36" s="112"/>
      <c r="U36" s="112"/>
    </row>
    <row r="37" spans="1:21" s="111" customFormat="1" ht="21" thickBot="1">
      <c r="A37" s="141"/>
      <c r="B37" s="142"/>
      <c r="C37" s="143" t="s">
        <v>68</v>
      </c>
      <c r="D37" s="144" t="s">
        <v>26</v>
      </c>
      <c r="E37" s="145" t="s">
        <v>28</v>
      </c>
      <c r="F37" s="145">
        <v>1.5</v>
      </c>
      <c r="G37" s="146">
        <v>15.8</v>
      </c>
      <c r="H37" s="146">
        <f>F37*G37</f>
        <v>23.700000000000003</v>
      </c>
      <c r="I37" s="146"/>
      <c r="J37" s="146"/>
      <c r="K37" s="146"/>
      <c r="L37" s="146"/>
      <c r="M37" s="155">
        <f>H37+J37+L37</f>
        <v>23.700000000000003</v>
      </c>
      <c r="N37" s="387"/>
      <c r="O37" s="387"/>
      <c r="P37" s="387"/>
      <c r="Q37" s="387"/>
      <c r="R37" s="387"/>
      <c r="S37" s="387"/>
      <c r="T37" s="112"/>
      <c r="U37" s="112"/>
    </row>
    <row r="38" spans="1:21" s="111" customFormat="1" ht="33.75" thickBot="1">
      <c r="A38" s="141"/>
      <c r="B38" s="142"/>
      <c r="C38" s="143" t="s">
        <v>69</v>
      </c>
      <c r="D38" s="144" t="s">
        <v>26</v>
      </c>
      <c r="E38" s="145" t="s">
        <v>28</v>
      </c>
      <c r="F38" s="145">
        <v>2</v>
      </c>
      <c r="G38" s="146">
        <v>14.5</v>
      </c>
      <c r="H38" s="146">
        <f>F38*G38</f>
        <v>29</v>
      </c>
      <c r="I38" s="146"/>
      <c r="J38" s="146"/>
      <c r="K38" s="146"/>
      <c r="L38" s="146"/>
      <c r="M38" s="155">
        <f>H38+J38+L38</f>
        <v>29</v>
      </c>
      <c r="N38" s="387"/>
      <c r="O38" s="387"/>
      <c r="P38" s="387"/>
      <c r="Q38" s="387"/>
      <c r="R38" s="387"/>
      <c r="S38" s="387"/>
      <c r="T38" s="112"/>
      <c r="U38" s="112"/>
    </row>
    <row r="39" spans="1:21" s="111" customFormat="1" ht="54" customHeight="1" thickBot="1">
      <c r="A39" s="141">
        <v>8</v>
      </c>
      <c r="B39" s="142" t="s">
        <v>75</v>
      </c>
      <c r="C39" s="189" t="s">
        <v>76</v>
      </c>
      <c r="D39" s="154" t="s">
        <v>37</v>
      </c>
      <c r="E39" s="154" t="s">
        <v>28</v>
      </c>
      <c r="F39" s="146">
        <v>1</v>
      </c>
      <c r="G39" s="190">
        <v>366</v>
      </c>
      <c r="H39" s="146">
        <f>F39*G39</f>
        <v>366</v>
      </c>
      <c r="I39" s="146">
        <v>5</v>
      </c>
      <c r="J39" s="146">
        <f>F39*I39</f>
        <v>5</v>
      </c>
      <c r="K39" s="146">
        <v>15</v>
      </c>
      <c r="L39" s="146">
        <f>F39*K39</f>
        <v>15</v>
      </c>
      <c r="M39" s="146">
        <f>SUM(H39,J39,L39)</f>
        <v>386</v>
      </c>
      <c r="N39" s="387"/>
      <c r="O39" s="387"/>
      <c r="P39" s="387"/>
      <c r="Q39" s="387"/>
      <c r="R39" s="387"/>
      <c r="S39" s="387"/>
      <c r="T39" s="112"/>
      <c r="U39" s="112"/>
    </row>
    <row r="40" spans="1:21" s="107" customFormat="1" ht="18.75" customHeight="1" thickBot="1">
      <c r="A40" s="121">
        <v>9</v>
      </c>
      <c r="B40" s="182" t="s">
        <v>51</v>
      </c>
      <c r="C40" s="173" t="s">
        <v>53</v>
      </c>
      <c r="D40" s="174" t="s">
        <v>26</v>
      </c>
      <c r="E40" s="174"/>
      <c r="F40" s="174">
        <v>11.8</v>
      </c>
      <c r="G40" s="119"/>
      <c r="H40" s="125"/>
      <c r="I40" s="120"/>
      <c r="J40" s="125"/>
      <c r="K40" s="126"/>
      <c r="L40" s="125"/>
      <c r="M40" s="127"/>
      <c r="N40" s="387"/>
      <c r="O40" s="387"/>
      <c r="P40" s="387"/>
      <c r="Q40" s="387"/>
      <c r="R40" s="387"/>
      <c r="S40" s="387"/>
      <c r="T40" s="113"/>
      <c r="U40" s="113"/>
    </row>
    <row r="41" spans="1:20" s="68" customFormat="1" ht="16.5">
      <c r="A41" s="121"/>
      <c r="B41" s="183"/>
      <c r="C41" s="136" t="s">
        <v>52</v>
      </c>
      <c r="D41" s="175" t="s">
        <v>27</v>
      </c>
      <c r="E41" s="175">
        <f>1270/100</f>
        <v>12.7</v>
      </c>
      <c r="F41" s="175">
        <f>F40*E41</f>
        <v>149.86</v>
      </c>
      <c r="G41" s="175"/>
      <c r="H41" s="175"/>
      <c r="I41" s="175">
        <v>4.6</v>
      </c>
      <c r="J41" s="175">
        <f>F41*I41</f>
        <v>689.356</v>
      </c>
      <c r="K41" s="175"/>
      <c r="L41" s="175"/>
      <c r="M41" s="175">
        <f aca="true" t="shared" si="0" ref="M41:M49">H41+J41+L41</f>
        <v>689.356</v>
      </c>
      <c r="N41" s="387"/>
      <c r="O41" s="387"/>
      <c r="P41" s="387"/>
      <c r="Q41" s="387"/>
      <c r="R41" s="387"/>
      <c r="S41" s="387"/>
      <c r="T41" s="67"/>
    </row>
    <row r="42" spans="1:20" s="107" customFormat="1" ht="20.25" customHeight="1" thickBot="1">
      <c r="A42" s="121"/>
      <c r="B42" s="183"/>
      <c r="C42" s="136" t="s">
        <v>35</v>
      </c>
      <c r="D42" s="175" t="s">
        <v>10</v>
      </c>
      <c r="E42" s="175">
        <f>108/100</f>
        <v>1.08</v>
      </c>
      <c r="F42" s="175">
        <f>F40*E42</f>
        <v>12.744000000000002</v>
      </c>
      <c r="G42" s="175"/>
      <c r="H42" s="175"/>
      <c r="I42" s="175"/>
      <c r="J42" s="175"/>
      <c r="K42" s="175">
        <v>3.2</v>
      </c>
      <c r="L42" s="175">
        <f>F42*K42</f>
        <v>40.780800000000006</v>
      </c>
      <c r="M42" s="175">
        <f t="shared" si="0"/>
        <v>40.780800000000006</v>
      </c>
      <c r="N42" s="387"/>
      <c r="O42" s="387"/>
      <c r="P42" s="387"/>
      <c r="Q42" s="387"/>
      <c r="R42" s="387"/>
      <c r="S42" s="387"/>
      <c r="T42" s="108"/>
    </row>
    <row r="43" spans="1:20" s="68" customFormat="1" ht="16.5">
      <c r="A43" s="121"/>
      <c r="B43" s="183"/>
      <c r="C43" s="136" t="s">
        <v>60</v>
      </c>
      <c r="D43" s="175" t="s">
        <v>8</v>
      </c>
      <c r="E43" s="175"/>
      <c r="F43" s="175">
        <v>1.43</v>
      </c>
      <c r="G43" s="175">
        <v>1710</v>
      </c>
      <c r="H43" s="175">
        <f>G43*F43</f>
        <v>2445.2999999999997</v>
      </c>
      <c r="I43" s="175"/>
      <c r="J43" s="175"/>
      <c r="K43" s="175"/>
      <c r="L43" s="175"/>
      <c r="M43" s="175">
        <f>H43+J43+L43</f>
        <v>2445.2999999999997</v>
      </c>
      <c r="N43" s="387"/>
      <c r="O43" s="387"/>
      <c r="P43" s="387"/>
      <c r="Q43" s="387"/>
      <c r="R43" s="387"/>
      <c r="S43" s="387"/>
      <c r="T43" s="67"/>
    </row>
    <row r="44" spans="1:20" s="68" customFormat="1" ht="16.5">
      <c r="A44" s="121"/>
      <c r="B44" s="183"/>
      <c r="C44" s="136" t="s">
        <v>88</v>
      </c>
      <c r="D44" s="175" t="s">
        <v>8</v>
      </c>
      <c r="E44" s="175"/>
      <c r="F44" s="175">
        <v>0.03</v>
      </c>
      <c r="G44" s="175">
        <v>1710</v>
      </c>
      <c r="H44" s="175">
        <f aca="true" t="shared" si="1" ref="H44:H49">G44*F44</f>
        <v>51.3</v>
      </c>
      <c r="I44" s="175"/>
      <c r="J44" s="175"/>
      <c r="K44" s="175"/>
      <c r="L44" s="175"/>
      <c r="M44" s="175">
        <f t="shared" si="0"/>
        <v>51.3</v>
      </c>
      <c r="N44" s="387"/>
      <c r="O44" s="387"/>
      <c r="P44" s="387"/>
      <c r="Q44" s="387"/>
      <c r="R44" s="387"/>
      <c r="S44" s="387"/>
      <c r="T44" s="67"/>
    </row>
    <row r="45" spans="1:20" s="68" customFormat="1" ht="16.5">
      <c r="A45" s="121"/>
      <c r="B45" s="183"/>
      <c r="C45" s="136" t="s">
        <v>66</v>
      </c>
      <c r="D45" s="175" t="s">
        <v>8</v>
      </c>
      <c r="E45" s="175"/>
      <c r="F45" s="175">
        <v>0.1</v>
      </c>
      <c r="G45" s="175">
        <v>1804</v>
      </c>
      <c r="H45" s="175">
        <f t="shared" si="1"/>
        <v>180.4</v>
      </c>
      <c r="I45" s="175"/>
      <c r="J45" s="175"/>
      <c r="K45" s="175"/>
      <c r="L45" s="175"/>
      <c r="M45" s="175">
        <f t="shared" si="0"/>
        <v>180.4</v>
      </c>
      <c r="N45" s="387"/>
      <c r="O45" s="387"/>
      <c r="P45" s="387"/>
      <c r="Q45" s="387"/>
      <c r="R45" s="387"/>
      <c r="S45" s="387"/>
      <c r="T45" s="67"/>
    </row>
    <row r="46" spans="1:20" s="68" customFormat="1" ht="39" customHeight="1">
      <c r="A46" s="121"/>
      <c r="B46" s="183"/>
      <c r="C46" s="136" t="s">
        <v>54</v>
      </c>
      <c r="D46" s="175" t="s">
        <v>50</v>
      </c>
      <c r="E46" s="175">
        <f>101.5/100</f>
        <v>1.015</v>
      </c>
      <c r="F46" s="175">
        <f>F40*E46</f>
        <v>11.977</v>
      </c>
      <c r="G46" s="175">
        <v>108</v>
      </c>
      <c r="H46" s="175">
        <f t="shared" si="1"/>
        <v>1293.516</v>
      </c>
      <c r="I46" s="175"/>
      <c r="J46" s="175"/>
      <c r="K46" s="175"/>
      <c r="L46" s="175"/>
      <c r="M46" s="175">
        <f t="shared" si="0"/>
        <v>1293.516</v>
      </c>
      <c r="N46" s="387"/>
      <c r="O46" s="387"/>
      <c r="P46" s="387"/>
      <c r="Q46" s="387"/>
      <c r="R46" s="387"/>
      <c r="S46" s="387"/>
      <c r="T46" s="67"/>
    </row>
    <row r="47" spans="1:20" s="76" customFormat="1" ht="16.5">
      <c r="A47" s="121"/>
      <c r="B47" s="183"/>
      <c r="C47" s="136" t="s">
        <v>55</v>
      </c>
      <c r="D47" s="175" t="s">
        <v>25</v>
      </c>
      <c r="E47" s="175">
        <v>4.905</v>
      </c>
      <c r="F47" s="175">
        <f>F40*E47</f>
        <v>57.879000000000005</v>
      </c>
      <c r="G47" s="175">
        <v>13.56</v>
      </c>
      <c r="H47" s="175">
        <f t="shared" si="1"/>
        <v>784.8392400000001</v>
      </c>
      <c r="I47" s="175"/>
      <c r="J47" s="175"/>
      <c r="K47" s="175"/>
      <c r="L47" s="175"/>
      <c r="M47" s="175">
        <f t="shared" si="0"/>
        <v>784.8392400000001</v>
      </c>
      <c r="N47" s="75"/>
      <c r="O47" s="75"/>
      <c r="P47" s="75"/>
      <c r="Q47" s="75"/>
      <c r="R47" s="75"/>
      <c r="S47" s="75"/>
      <c r="T47" s="75"/>
    </row>
    <row r="48" spans="1:20" s="32" customFormat="1" ht="16.5">
      <c r="A48" s="121"/>
      <c r="B48" s="183"/>
      <c r="C48" s="136" t="s">
        <v>56</v>
      </c>
      <c r="D48" s="175" t="s">
        <v>50</v>
      </c>
      <c r="E48" s="175">
        <f>17.5/100</f>
        <v>0.175</v>
      </c>
      <c r="F48" s="175">
        <f>F40*E48</f>
        <v>2.065</v>
      </c>
      <c r="G48" s="175">
        <v>403</v>
      </c>
      <c r="H48" s="175">
        <f t="shared" si="1"/>
        <v>832.1949999999999</v>
      </c>
      <c r="I48" s="175"/>
      <c r="J48" s="175"/>
      <c r="K48" s="175"/>
      <c r="L48" s="175"/>
      <c r="M48" s="175">
        <f t="shared" si="0"/>
        <v>832.1949999999999</v>
      </c>
      <c r="N48" s="31"/>
      <c r="O48" s="31"/>
      <c r="P48" s="31"/>
      <c r="Q48" s="31"/>
      <c r="R48" s="31"/>
      <c r="S48" s="31"/>
      <c r="T48" s="31"/>
    </row>
    <row r="49" spans="1:20" s="32" customFormat="1" ht="16.5">
      <c r="A49" s="121"/>
      <c r="B49" s="183"/>
      <c r="C49" s="136" t="s">
        <v>57</v>
      </c>
      <c r="D49" s="175" t="s">
        <v>10</v>
      </c>
      <c r="E49" s="175">
        <f>167/100</f>
        <v>1.67</v>
      </c>
      <c r="F49" s="175">
        <f>F40*E49</f>
        <v>19.706</v>
      </c>
      <c r="G49" s="175">
        <v>3.2</v>
      </c>
      <c r="H49" s="175">
        <f t="shared" si="1"/>
        <v>63.059200000000004</v>
      </c>
      <c r="I49" s="175"/>
      <c r="J49" s="175"/>
      <c r="K49" s="175"/>
      <c r="L49" s="175"/>
      <c r="M49" s="175">
        <f t="shared" si="0"/>
        <v>63.059200000000004</v>
      </c>
      <c r="N49" s="31"/>
      <c r="O49" s="31"/>
      <c r="P49" s="31"/>
      <c r="Q49" s="31"/>
      <c r="R49" s="31"/>
      <c r="S49" s="31"/>
      <c r="T49" s="31"/>
    </row>
    <row r="50" spans="1:20" s="32" customFormat="1" ht="49.5">
      <c r="A50" s="121"/>
      <c r="B50" s="187" t="s">
        <v>58</v>
      </c>
      <c r="C50" s="136" t="s">
        <v>87</v>
      </c>
      <c r="D50" s="122" t="s">
        <v>37</v>
      </c>
      <c r="E50" s="118"/>
      <c r="F50" s="122">
        <v>3</v>
      </c>
      <c r="G50" s="122">
        <v>450</v>
      </c>
      <c r="H50" s="123">
        <f>F50*G50</f>
        <v>1350</v>
      </c>
      <c r="I50" s="124">
        <v>6</v>
      </c>
      <c r="J50" s="175">
        <f>F50*I50</f>
        <v>18</v>
      </c>
      <c r="K50" s="175"/>
      <c r="L50" s="175"/>
      <c r="M50" s="175">
        <f>H50+J50</f>
        <v>1368</v>
      </c>
      <c r="N50" s="31"/>
      <c r="O50" s="31"/>
      <c r="P50" s="31"/>
      <c r="Q50" s="31"/>
      <c r="R50" s="31"/>
      <c r="S50" s="31"/>
      <c r="T50" s="31"/>
    </row>
    <row r="51" spans="1:20" s="32" customFormat="1" ht="33">
      <c r="A51" s="209">
        <v>10</v>
      </c>
      <c r="B51" s="192" t="s">
        <v>89</v>
      </c>
      <c r="C51" s="130" t="s">
        <v>90</v>
      </c>
      <c r="D51" s="178" t="s">
        <v>37</v>
      </c>
      <c r="E51" s="178"/>
      <c r="F51" s="210">
        <f>SUM(F55:F55)</f>
        <v>2</v>
      </c>
      <c r="G51" s="211"/>
      <c r="H51" s="179"/>
      <c r="I51" s="178"/>
      <c r="J51" s="179"/>
      <c r="K51" s="178"/>
      <c r="L51" s="179"/>
      <c r="M51" s="179"/>
      <c r="N51" s="31"/>
      <c r="O51" s="31"/>
      <c r="P51" s="31"/>
      <c r="Q51" s="31"/>
      <c r="R51" s="31"/>
      <c r="S51" s="31"/>
      <c r="T51" s="31"/>
    </row>
    <row r="52" spans="1:20" s="32" customFormat="1" ht="16.5">
      <c r="A52" s="198"/>
      <c r="B52" s="192"/>
      <c r="C52" s="136" t="s">
        <v>24</v>
      </c>
      <c r="D52" s="212" t="s">
        <v>27</v>
      </c>
      <c r="E52" s="212">
        <f>3.89/10</f>
        <v>0.389</v>
      </c>
      <c r="F52" s="213">
        <f>F51*E52</f>
        <v>0.778</v>
      </c>
      <c r="G52" s="212"/>
      <c r="H52" s="213"/>
      <c r="I52" s="212">
        <v>4.6</v>
      </c>
      <c r="J52" s="213">
        <f>F52*I52</f>
        <v>3.5787999999999998</v>
      </c>
      <c r="K52" s="212"/>
      <c r="L52" s="213"/>
      <c r="M52" s="213">
        <f>H52+J52+L52</f>
        <v>3.5787999999999998</v>
      </c>
      <c r="N52" s="31"/>
      <c r="O52" s="31"/>
      <c r="P52" s="31"/>
      <c r="Q52" s="31"/>
      <c r="R52" s="31"/>
      <c r="S52" s="31"/>
      <c r="T52" s="31"/>
    </row>
    <row r="53" spans="1:20" s="32" customFormat="1" ht="17.25" thickBot="1">
      <c r="A53" s="214"/>
      <c r="B53" s="142"/>
      <c r="C53" s="136" t="s">
        <v>44</v>
      </c>
      <c r="D53" s="180" t="s">
        <v>10</v>
      </c>
      <c r="E53" s="212">
        <f>1.51/10</f>
        <v>0.151</v>
      </c>
      <c r="F53" s="215">
        <f>E53*F51</f>
        <v>0.302</v>
      </c>
      <c r="G53" s="212"/>
      <c r="H53" s="213"/>
      <c r="I53" s="212"/>
      <c r="J53" s="213"/>
      <c r="K53" s="212">
        <v>3.2</v>
      </c>
      <c r="L53" s="213">
        <f>F53*K53</f>
        <v>0.9664</v>
      </c>
      <c r="M53" s="213">
        <f>L53*1</f>
        <v>0.9664</v>
      </c>
      <c r="N53" s="31"/>
      <c r="O53" s="31"/>
      <c r="P53" s="31"/>
      <c r="Q53" s="31"/>
      <c r="R53" s="31"/>
      <c r="S53" s="31"/>
      <c r="T53" s="31"/>
    </row>
    <row r="54" spans="1:20" s="32" customFormat="1" ht="17.25" thickBot="1">
      <c r="A54" s="209"/>
      <c r="B54" s="142" t="s">
        <v>91</v>
      </c>
      <c r="C54" s="136" t="s">
        <v>93</v>
      </c>
      <c r="D54" s="180" t="s">
        <v>37</v>
      </c>
      <c r="E54" s="180"/>
      <c r="F54" s="216">
        <v>2</v>
      </c>
      <c r="G54" s="216">
        <v>51.7</v>
      </c>
      <c r="H54" s="216">
        <f>F54*G54</f>
        <v>103.4</v>
      </c>
      <c r="I54" s="212"/>
      <c r="J54" s="216"/>
      <c r="K54" s="217"/>
      <c r="L54" s="216"/>
      <c r="M54" s="216">
        <f>H54+J54+L54</f>
        <v>103.4</v>
      </c>
      <c r="N54" s="31"/>
      <c r="O54" s="31"/>
      <c r="P54" s="31"/>
      <c r="Q54" s="31"/>
      <c r="R54" s="31"/>
      <c r="S54" s="31"/>
      <c r="T54" s="31"/>
    </row>
    <row r="55" spans="1:20" s="32" customFormat="1" ht="17.25" thickBot="1">
      <c r="A55" s="209"/>
      <c r="B55" s="142" t="s">
        <v>91</v>
      </c>
      <c r="C55" s="136" t="s">
        <v>92</v>
      </c>
      <c r="D55" s="180" t="s">
        <v>37</v>
      </c>
      <c r="E55" s="180"/>
      <c r="F55" s="216">
        <v>2</v>
      </c>
      <c r="G55" s="216">
        <v>72</v>
      </c>
      <c r="H55" s="216">
        <f>F55*G55</f>
        <v>144</v>
      </c>
      <c r="I55" s="212"/>
      <c r="J55" s="216"/>
      <c r="K55" s="217"/>
      <c r="L55" s="216"/>
      <c r="M55" s="216">
        <f>H55+J55+L55</f>
        <v>144</v>
      </c>
      <c r="N55" s="31"/>
      <c r="O55" s="31"/>
      <c r="P55" s="31"/>
      <c r="Q55" s="31"/>
      <c r="R55" s="31"/>
      <c r="S55" s="31"/>
      <c r="T55" s="31"/>
    </row>
    <row r="56" spans="1:20" s="32" customFormat="1" ht="17.25" thickBot="1">
      <c r="A56" s="218"/>
      <c r="B56" s="142"/>
      <c r="C56" s="136" t="s">
        <v>45</v>
      </c>
      <c r="D56" s="180" t="s">
        <v>10</v>
      </c>
      <c r="E56" s="180">
        <f>0.24/10</f>
        <v>0.024</v>
      </c>
      <c r="F56" s="219">
        <f>E56*F51</f>
        <v>0.048</v>
      </c>
      <c r="G56" s="180">
        <v>3.2</v>
      </c>
      <c r="H56" s="219">
        <f>F56*G56</f>
        <v>0.15360000000000001</v>
      </c>
      <c r="I56" s="212"/>
      <c r="J56" s="216"/>
      <c r="K56" s="217"/>
      <c r="L56" s="216"/>
      <c r="M56" s="219">
        <f>H56+J56+L56</f>
        <v>0.15360000000000001</v>
      </c>
      <c r="N56" s="31"/>
      <c r="O56" s="31"/>
      <c r="P56" s="31"/>
      <c r="Q56" s="31"/>
      <c r="R56" s="31"/>
      <c r="S56" s="31"/>
      <c r="T56" s="31"/>
    </row>
    <row r="57" spans="1:20" s="32" customFormat="1" ht="49.5">
      <c r="A57" s="193">
        <v>11</v>
      </c>
      <c r="B57" s="129" t="s">
        <v>80</v>
      </c>
      <c r="C57" s="130" t="s">
        <v>81</v>
      </c>
      <c r="D57" s="131" t="s">
        <v>82</v>
      </c>
      <c r="E57" s="131"/>
      <c r="F57" s="156">
        <v>0.5</v>
      </c>
      <c r="G57" s="148"/>
      <c r="H57" s="148"/>
      <c r="I57" s="148"/>
      <c r="J57" s="148"/>
      <c r="K57" s="149"/>
      <c r="L57" s="148"/>
      <c r="M57" s="194"/>
      <c r="N57" s="31"/>
      <c r="O57" s="31"/>
      <c r="P57" s="31"/>
      <c r="Q57" s="31"/>
      <c r="R57" s="31"/>
      <c r="S57" s="31"/>
      <c r="T57" s="31"/>
    </row>
    <row r="58" spans="1:20" s="32" customFormat="1" ht="16.5">
      <c r="A58" s="191"/>
      <c r="B58" s="129"/>
      <c r="C58" s="136" t="s">
        <v>24</v>
      </c>
      <c r="D58" s="137" t="s">
        <v>27</v>
      </c>
      <c r="E58" s="133">
        <v>33.6</v>
      </c>
      <c r="F58" s="133">
        <f>F57*E58</f>
        <v>16.8</v>
      </c>
      <c r="G58" s="133"/>
      <c r="H58" s="133"/>
      <c r="I58" s="138">
        <v>6</v>
      </c>
      <c r="J58" s="138">
        <f>F58*I58</f>
        <v>100.80000000000001</v>
      </c>
      <c r="K58" s="138"/>
      <c r="L58" s="138"/>
      <c r="M58" s="195">
        <f>H58+J58+L58</f>
        <v>100.80000000000001</v>
      </c>
      <c r="N58" s="31"/>
      <c r="O58" s="31"/>
      <c r="P58" s="31"/>
      <c r="Q58" s="31"/>
      <c r="R58" s="31"/>
      <c r="S58" s="31"/>
      <c r="T58" s="31"/>
    </row>
    <row r="59" spans="1:20" s="32" customFormat="1" ht="16.5">
      <c r="A59" s="191"/>
      <c r="B59" s="129"/>
      <c r="C59" s="136" t="s">
        <v>44</v>
      </c>
      <c r="D59" s="137" t="s">
        <v>10</v>
      </c>
      <c r="E59" s="133">
        <v>1.5</v>
      </c>
      <c r="F59" s="133">
        <f>F57*E59</f>
        <v>0.75</v>
      </c>
      <c r="G59" s="133"/>
      <c r="H59" s="133"/>
      <c r="I59" s="133"/>
      <c r="J59" s="133"/>
      <c r="K59" s="134">
        <v>3.2</v>
      </c>
      <c r="L59" s="133">
        <f>F59*K59</f>
        <v>2.4000000000000004</v>
      </c>
      <c r="M59" s="196">
        <f>L59</f>
        <v>2.4000000000000004</v>
      </c>
      <c r="N59" s="31"/>
      <c r="O59" s="31"/>
      <c r="P59" s="31"/>
      <c r="Q59" s="31"/>
      <c r="R59" s="31"/>
      <c r="S59" s="31"/>
      <c r="T59" s="31"/>
    </row>
    <row r="60" spans="1:20" s="32" customFormat="1" ht="16.5">
      <c r="A60" s="191"/>
      <c r="B60" s="129"/>
      <c r="C60" s="197" t="s">
        <v>83</v>
      </c>
      <c r="D60" s="140" t="s">
        <v>25</v>
      </c>
      <c r="E60" s="140" t="s">
        <v>28</v>
      </c>
      <c r="F60" s="133">
        <v>5</v>
      </c>
      <c r="G60" s="138">
        <v>2.6</v>
      </c>
      <c r="H60" s="138">
        <f>F60*G60</f>
        <v>13</v>
      </c>
      <c r="I60" s="138"/>
      <c r="J60" s="138"/>
      <c r="K60" s="138"/>
      <c r="L60" s="138"/>
      <c r="M60" s="195">
        <f>H60+J60+L60</f>
        <v>13</v>
      </c>
      <c r="N60" s="31"/>
      <c r="O60" s="31"/>
      <c r="P60" s="31"/>
      <c r="Q60" s="31"/>
      <c r="R60" s="31"/>
      <c r="S60" s="31"/>
      <c r="T60" s="31"/>
    </row>
    <row r="61" spans="1:20" s="32" customFormat="1" ht="16.5">
      <c r="A61" s="198"/>
      <c r="B61" s="129"/>
      <c r="C61" s="199" t="s">
        <v>84</v>
      </c>
      <c r="D61" s="140" t="s">
        <v>8</v>
      </c>
      <c r="E61" s="187">
        <v>0.24</v>
      </c>
      <c r="F61" s="133">
        <f>F57*E61*2</f>
        <v>0.24</v>
      </c>
      <c r="G61" s="138">
        <v>1102</v>
      </c>
      <c r="H61" s="138">
        <f>F61*G61</f>
        <v>264.48</v>
      </c>
      <c r="I61" s="138"/>
      <c r="J61" s="138"/>
      <c r="K61" s="138"/>
      <c r="L61" s="138"/>
      <c r="M61" s="195">
        <f>H61+J61+L61</f>
        <v>264.48</v>
      </c>
      <c r="N61" s="31"/>
      <c r="O61" s="31"/>
      <c r="P61" s="31"/>
      <c r="Q61" s="31"/>
      <c r="R61" s="31"/>
      <c r="S61" s="31"/>
      <c r="T61" s="31"/>
    </row>
    <row r="62" spans="1:20" s="32" customFormat="1" ht="17.25" thickBot="1">
      <c r="A62" s="200"/>
      <c r="B62" s="201"/>
      <c r="C62" s="202" t="s">
        <v>85</v>
      </c>
      <c r="D62" s="154" t="s">
        <v>10</v>
      </c>
      <c r="E62" s="144">
        <v>2.28</v>
      </c>
      <c r="F62" s="145">
        <f>F57*E62</f>
        <v>1.14</v>
      </c>
      <c r="G62" s="146">
        <v>3.2</v>
      </c>
      <c r="H62" s="146">
        <f>F62*G62</f>
        <v>3.6479999999999997</v>
      </c>
      <c r="I62" s="146"/>
      <c r="J62" s="146"/>
      <c r="K62" s="146"/>
      <c r="L62" s="146"/>
      <c r="M62" s="203">
        <f>H62+J62+L62</f>
        <v>3.6479999999999997</v>
      </c>
      <c r="N62" s="31"/>
      <c r="O62" s="31"/>
      <c r="P62" s="31"/>
      <c r="Q62" s="31"/>
      <c r="R62" s="31"/>
      <c r="S62" s="31"/>
      <c r="T62" s="31"/>
    </row>
    <row r="63" spans="1:20" s="32" customFormat="1" ht="21" thickBot="1">
      <c r="A63" s="193">
        <v>12</v>
      </c>
      <c r="B63" s="204" t="s">
        <v>75</v>
      </c>
      <c r="C63" s="205" t="s">
        <v>86</v>
      </c>
      <c r="D63" s="206" t="s">
        <v>26</v>
      </c>
      <c r="E63" s="146" t="s">
        <v>75</v>
      </c>
      <c r="F63" s="146">
        <v>20</v>
      </c>
      <c r="G63" s="146">
        <v>10</v>
      </c>
      <c r="H63" s="207">
        <f>F63*G63</f>
        <v>200</v>
      </c>
      <c r="I63" s="207"/>
      <c r="J63" s="207"/>
      <c r="K63" s="207"/>
      <c r="L63" s="207"/>
      <c r="M63" s="208">
        <f>H63+J63+L63</f>
        <v>200</v>
      </c>
      <c r="N63" s="31"/>
      <c r="O63" s="31"/>
      <c r="P63" s="31"/>
      <c r="Q63" s="31"/>
      <c r="R63" s="31"/>
      <c r="S63" s="31"/>
      <c r="T63" s="31"/>
    </row>
    <row r="64" spans="1:20" s="32" customFormat="1" ht="20.25">
      <c r="A64" s="72">
        <v>13</v>
      </c>
      <c r="B64" s="172" t="s">
        <v>42</v>
      </c>
      <c r="C64" s="130" t="s">
        <v>41</v>
      </c>
      <c r="D64" s="131" t="s">
        <v>26</v>
      </c>
      <c r="E64" s="131"/>
      <c r="F64" s="156">
        <v>65.9</v>
      </c>
      <c r="G64" s="148"/>
      <c r="H64" s="148"/>
      <c r="I64" s="148"/>
      <c r="J64" s="148"/>
      <c r="K64" s="149"/>
      <c r="L64" s="148"/>
      <c r="M64" s="150"/>
      <c r="N64" s="31"/>
      <c r="O64" s="31"/>
      <c r="P64" s="31"/>
      <c r="Q64" s="31"/>
      <c r="R64" s="31"/>
      <c r="S64" s="31"/>
      <c r="T64" s="31"/>
    </row>
    <row r="65" spans="1:20" s="32" customFormat="1" ht="17.25" thickBot="1">
      <c r="A65" s="69"/>
      <c r="B65" s="142"/>
      <c r="C65" s="143" t="s">
        <v>24</v>
      </c>
      <c r="D65" s="170" t="s">
        <v>27</v>
      </c>
      <c r="E65" s="184">
        <v>1.43</v>
      </c>
      <c r="F65" s="145">
        <f>F64*E65</f>
        <v>94.23700000000001</v>
      </c>
      <c r="G65" s="145"/>
      <c r="H65" s="145"/>
      <c r="I65" s="146">
        <v>4.6</v>
      </c>
      <c r="J65" s="146">
        <f>F65*I65</f>
        <v>433.4902</v>
      </c>
      <c r="K65" s="146"/>
      <c r="L65" s="146"/>
      <c r="M65" s="155">
        <f>H65+J65+L65</f>
        <v>433.4902</v>
      </c>
      <c r="N65" s="31"/>
      <c r="O65" s="31"/>
      <c r="P65" s="31"/>
      <c r="Q65" s="31"/>
      <c r="R65" s="31"/>
      <c r="S65" s="31"/>
      <c r="T65" s="31"/>
    </row>
    <row r="66" spans="1:20" s="32" customFormat="1" ht="16.5">
      <c r="A66" s="77"/>
      <c r="B66" s="78"/>
      <c r="C66" s="79" t="s">
        <v>9</v>
      </c>
      <c r="D66" s="80" t="s">
        <v>10</v>
      </c>
      <c r="E66" s="80"/>
      <c r="F66" s="81"/>
      <c r="G66" s="78"/>
      <c r="H66" s="82">
        <f>SUM(H10:H65)</f>
        <v>9959.884283583999</v>
      </c>
      <c r="I66" s="83"/>
      <c r="J66" s="82">
        <f>SUM(J10:J65)</f>
        <v>1955.5521159999998</v>
      </c>
      <c r="K66" s="84"/>
      <c r="L66" s="82">
        <f>SUM(L10:L65)</f>
        <v>242.20859876864003</v>
      </c>
      <c r="M66" s="85">
        <f>SUM(M10:M65)</f>
        <v>12157.644998352635</v>
      </c>
      <c r="N66" s="31"/>
      <c r="O66" s="31"/>
      <c r="P66" s="31"/>
      <c r="Q66" s="31"/>
      <c r="R66" s="31"/>
      <c r="S66" s="31"/>
      <c r="T66" s="31"/>
    </row>
    <row r="67" spans="1:20" s="32" customFormat="1" ht="16.5">
      <c r="A67" s="73"/>
      <c r="B67" s="63"/>
      <c r="C67" s="86" t="s">
        <v>29</v>
      </c>
      <c r="D67" s="87"/>
      <c r="E67" s="87"/>
      <c r="F67" s="88"/>
      <c r="G67" s="63"/>
      <c r="H67" s="89"/>
      <c r="I67" s="90"/>
      <c r="J67" s="89"/>
      <c r="K67" s="64"/>
      <c r="L67" s="89"/>
      <c r="M67" s="65">
        <f>M66*10%</f>
        <v>1215.7644998352635</v>
      </c>
      <c r="N67" s="31"/>
      <c r="O67" s="31"/>
      <c r="P67" s="31"/>
      <c r="Q67" s="31"/>
      <c r="R67" s="31"/>
      <c r="S67" s="31"/>
      <c r="T67" s="31"/>
    </row>
    <row r="68" spans="1:20" s="32" customFormat="1" ht="16.5">
      <c r="A68" s="73"/>
      <c r="B68" s="63"/>
      <c r="C68" s="86" t="s">
        <v>1</v>
      </c>
      <c r="D68" s="87" t="s">
        <v>10</v>
      </c>
      <c r="E68" s="87"/>
      <c r="F68" s="88"/>
      <c r="G68" s="63"/>
      <c r="H68" s="91"/>
      <c r="I68" s="64"/>
      <c r="J68" s="89"/>
      <c r="K68" s="92"/>
      <c r="L68" s="91"/>
      <c r="M68" s="65">
        <f>M66+M67</f>
        <v>13373.409498187899</v>
      </c>
      <c r="N68" s="31"/>
      <c r="O68" s="31"/>
      <c r="P68" s="31"/>
      <c r="Q68" s="31"/>
      <c r="R68" s="31"/>
      <c r="S68" s="31"/>
      <c r="T68" s="31"/>
    </row>
    <row r="69" spans="1:20" s="32" customFormat="1" ht="16.5">
      <c r="A69" s="73"/>
      <c r="B69" s="63"/>
      <c r="C69" s="86" t="s">
        <v>30</v>
      </c>
      <c r="D69" s="87"/>
      <c r="E69" s="87"/>
      <c r="F69" s="88"/>
      <c r="G69" s="63"/>
      <c r="H69" s="89"/>
      <c r="I69" s="90"/>
      <c r="J69" s="89"/>
      <c r="K69" s="90"/>
      <c r="L69" s="89"/>
      <c r="M69" s="65">
        <f>M68*8%</f>
        <v>1069.872759855032</v>
      </c>
      <c r="N69" s="31"/>
      <c r="O69" s="31"/>
      <c r="P69" s="31"/>
      <c r="Q69" s="31"/>
      <c r="R69" s="31"/>
      <c r="S69" s="31"/>
      <c r="T69" s="31"/>
    </row>
    <row r="70" spans="1:20" s="32" customFormat="1" ht="16.5">
      <c r="A70" s="73"/>
      <c r="B70" s="63"/>
      <c r="C70" s="86" t="s">
        <v>1</v>
      </c>
      <c r="D70" s="87" t="s">
        <v>10</v>
      </c>
      <c r="E70" s="87"/>
      <c r="F70" s="88"/>
      <c r="G70" s="63"/>
      <c r="H70" s="91"/>
      <c r="I70" s="64"/>
      <c r="J70" s="89"/>
      <c r="K70" s="92"/>
      <c r="L70" s="91"/>
      <c r="M70" s="65">
        <f>M68+M69</f>
        <v>14443.282258042931</v>
      </c>
      <c r="N70" s="31"/>
      <c r="O70" s="31"/>
      <c r="P70" s="31"/>
      <c r="Q70" s="31"/>
      <c r="R70" s="31"/>
      <c r="S70" s="31"/>
      <c r="T70" s="31"/>
    </row>
    <row r="71" spans="1:20" s="32" customFormat="1" ht="16.5">
      <c r="A71" s="73"/>
      <c r="B71" s="63"/>
      <c r="C71" s="86" t="s">
        <v>31</v>
      </c>
      <c r="D71" s="87"/>
      <c r="E71" s="87"/>
      <c r="F71" s="88"/>
      <c r="G71" s="63"/>
      <c r="H71" s="91"/>
      <c r="I71" s="64"/>
      <c r="J71" s="89"/>
      <c r="K71" s="92"/>
      <c r="L71" s="91"/>
      <c r="M71" s="65">
        <f>M70*3%</f>
        <v>433.29846774128794</v>
      </c>
      <c r="N71" s="31"/>
      <c r="O71" s="31"/>
      <c r="P71" s="31"/>
      <c r="Q71" s="31"/>
      <c r="R71" s="31"/>
      <c r="S71" s="31"/>
      <c r="T71" s="31"/>
    </row>
    <row r="72" spans="1:20" s="32" customFormat="1" ht="16.5">
      <c r="A72" s="73"/>
      <c r="B72" s="63"/>
      <c r="C72" s="86" t="s">
        <v>1</v>
      </c>
      <c r="D72" s="87" t="s">
        <v>10</v>
      </c>
      <c r="E72" s="87"/>
      <c r="F72" s="88"/>
      <c r="G72" s="63"/>
      <c r="H72" s="91"/>
      <c r="I72" s="64"/>
      <c r="J72" s="89"/>
      <c r="K72" s="92"/>
      <c r="L72" s="91"/>
      <c r="M72" s="65">
        <f>M70+M71</f>
        <v>14876.580725784219</v>
      </c>
      <c r="N72" s="31"/>
      <c r="O72" s="31"/>
      <c r="P72" s="31"/>
      <c r="Q72" s="31"/>
      <c r="R72" s="31"/>
      <c r="S72" s="31"/>
      <c r="T72" s="31"/>
    </row>
    <row r="73" spans="1:20" s="32" customFormat="1" ht="16.5">
      <c r="A73" s="73"/>
      <c r="B73" s="63"/>
      <c r="C73" s="86" t="s">
        <v>18</v>
      </c>
      <c r="D73" s="87"/>
      <c r="E73" s="87"/>
      <c r="F73" s="88"/>
      <c r="G73" s="63"/>
      <c r="H73" s="91"/>
      <c r="I73" s="64"/>
      <c r="J73" s="89"/>
      <c r="K73" s="92"/>
      <c r="L73" s="91"/>
      <c r="M73" s="65">
        <f>M72*18%</f>
        <v>2677.784530641159</v>
      </c>
      <c r="N73" s="31"/>
      <c r="O73" s="31"/>
      <c r="P73" s="31"/>
      <c r="Q73" s="31"/>
      <c r="R73" s="31"/>
      <c r="S73" s="31"/>
      <c r="T73" s="31"/>
    </row>
    <row r="74" spans="1:20" s="32" customFormat="1" ht="17.25" thickBot="1">
      <c r="A74" s="62"/>
      <c r="B74" s="70"/>
      <c r="C74" s="93" t="s">
        <v>11</v>
      </c>
      <c r="D74" s="94" t="s">
        <v>10</v>
      </c>
      <c r="E74" s="94"/>
      <c r="F74" s="95"/>
      <c r="G74" s="70"/>
      <c r="H74" s="96"/>
      <c r="I74" s="97"/>
      <c r="J74" s="96"/>
      <c r="K74" s="97"/>
      <c r="L74" s="96"/>
      <c r="M74" s="98">
        <f>M72+M73</f>
        <v>17554.36525642538</v>
      </c>
      <c r="N74" s="31"/>
      <c r="O74" s="31"/>
      <c r="P74" s="31"/>
      <c r="Q74" s="31"/>
      <c r="R74" s="31"/>
      <c r="S74" s="31"/>
      <c r="T74" s="31"/>
    </row>
    <row r="75" spans="1:20" s="32" customFormat="1" ht="16.5">
      <c r="A75" s="99"/>
      <c r="B75" s="99"/>
      <c r="C75" s="100"/>
      <c r="D75" s="101"/>
      <c r="E75" s="101"/>
      <c r="F75" s="102"/>
      <c r="G75" s="99"/>
      <c r="H75" s="103"/>
      <c r="I75" s="104"/>
      <c r="J75" s="103"/>
      <c r="K75" s="104"/>
      <c r="L75" s="103"/>
      <c r="M75" s="105"/>
      <c r="N75" s="31"/>
      <c r="O75" s="31"/>
      <c r="P75" s="31"/>
      <c r="Q75" s="31"/>
      <c r="R75" s="31"/>
      <c r="S75" s="31"/>
      <c r="T75" s="31"/>
    </row>
    <row r="76" spans="1:20" s="32" customFormat="1" ht="16.5">
      <c r="A76" s="20"/>
      <c r="B76" s="76" t="s">
        <v>33</v>
      </c>
      <c r="C76" s="20" t="s">
        <v>12</v>
      </c>
      <c r="D76" s="76"/>
      <c r="E76" s="20"/>
      <c r="F76" s="20"/>
      <c r="G76" s="21"/>
      <c r="H76" s="20"/>
      <c r="I76" s="20"/>
      <c r="J76" s="21"/>
      <c r="K76" s="20"/>
      <c r="L76" s="20"/>
      <c r="M76" s="106"/>
      <c r="N76" s="31"/>
      <c r="O76" s="31"/>
      <c r="P76" s="31"/>
      <c r="Q76" s="31"/>
      <c r="R76" s="31"/>
      <c r="S76" s="31"/>
      <c r="T76" s="31"/>
    </row>
    <row r="77" spans="1:13" s="4" customFormat="1" ht="16.5">
      <c r="A77" s="20"/>
      <c r="B77" s="76"/>
      <c r="C77" s="20" t="s">
        <v>15</v>
      </c>
      <c r="D77" s="20"/>
      <c r="E77" s="20"/>
      <c r="F77" s="20"/>
      <c r="G77" s="21"/>
      <c r="H77" s="20"/>
      <c r="I77" s="20"/>
      <c r="J77" s="21"/>
      <c r="K77" s="20"/>
      <c r="L77" s="20"/>
      <c r="M77" s="106"/>
    </row>
    <row r="78" spans="1:20" s="32" customFormat="1" ht="16.5">
      <c r="A78" s="20"/>
      <c r="B78" s="76"/>
      <c r="C78" s="20" t="s">
        <v>16</v>
      </c>
      <c r="D78" s="20"/>
      <c r="E78" s="20"/>
      <c r="F78" s="20"/>
      <c r="G78" s="21"/>
      <c r="H78" s="20"/>
      <c r="I78" s="20"/>
      <c r="J78" s="21"/>
      <c r="K78" s="20"/>
      <c r="L78" s="20"/>
      <c r="M78" s="106"/>
      <c r="N78" s="31"/>
      <c r="O78" s="31"/>
      <c r="P78" s="31"/>
      <c r="Q78" s="31"/>
      <c r="R78" s="31"/>
      <c r="S78" s="31"/>
      <c r="T78" s="31"/>
    </row>
    <row r="79" spans="1:20" s="32" customFormat="1" ht="16.5">
      <c r="A79" s="6"/>
      <c r="C79" s="6" t="s">
        <v>17</v>
      </c>
      <c r="D79" s="6"/>
      <c r="E79" s="6"/>
      <c r="F79" s="20"/>
      <c r="G79" s="19"/>
      <c r="H79" s="6"/>
      <c r="I79" s="6"/>
      <c r="J79" s="19"/>
      <c r="K79" s="6"/>
      <c r="L79" s="6"/>
      <c r="M79" s="1"/>
      <c r="N79" s="31"/>
      <c r="O79" s="31"/>
      <c r="P79" s="31"/>
      <c r="Q79" s="31"/>
      <c r="R79" s="31"/>
      <c r="S79" s="31"/>
      <c r="T79" s="31"/>
    </row>
    <row r="80" spans="1:13" s="4" customFormat="1" ht="16.5">
      <c r="A80" s="6"/>
      <c r="B80" s="6"/>
      <c r="C80" s="6"/>
      <c r="D80" s="6"/>
      <c r="E80" s="6"/>
      <c r="F80" s="21"/>
      <c r="G80" s="6"/>
      <c r="H80" s="6"/>
      <c r="I80" s="19"/>
      <c r="J80" s="6"/>
      <c r="K80" s="19"/>
      <c r="L80" s="6"/>
      <c r="M80" s="1"/>
    </row>
    <row r="81" spans="1:20" s="32" customFormat="1" ht="16.5">
      <c r="A81" s="6"/>
      <c r="B81" s="6"/>
      <c r="C81" s="6"/>
      <c r="D81" s="6"/>
      <c r="E81" s="6"/>
      <c r="F81" s="21"/>
      <c r="G81" s="6"/>
      <c r="H81" s="6"/>
      <c r="I81" s="19"/>
      <c r="J81" s="6"/>
      <c r="K81" s="19"/>
      <c r="L81" s="6"/>
      <c r="M81" s="1"/>
      <c r="N81" s="31"/>
      <c r="O81" s="31"/>
      <c r="P81" s="31"/>
      <c r="Q81" s="31"/>
      <c r="R81" s="31"/>
      <c r="S81" s="31"/>
      <c r="T81" s="31"/>
    </row>
    <row r="82" spans="1:20" s="32" customFormat="1" ht="16.5">
      <c r="A82" s="7"/>
      <c r="B82" s="7"/>
      <c r="C82" s="39"/>
      <c r="D82" s="2"/>
      <c r="E82" s="2"/>
      <c r="F82" s="117"/>
      <c r="G82" s="6"/>
      <c r="H82" s="41"/>
      <c r="I82" s="42"/>
      <c r="J82" s="43"/>
      <c r="K82" s="42"/>
      <c r="L82" s="45"/>
      <c r="M82" s="46"/>
      <c r="N82" s="31"/>
      <c r="O82" s="31"/>
      <c r="P82" s="31"/>
      <c r="Q82" s="31"/>
      <c r="R82" s="31"/>
      <c r="S82" s="31"/>
      <c r="T82" s="31"/>
    </row>
    <row r="83" spans="1:20" s="32" customFormat="1" ht="16.5">
      <c r="A83" s="7"/>
      <c r="B83" s="7"/>
      <c r="C83" s="39"/>
      <c r="D83" s="2"/>
      <c r="E83" s="2"/>
      <c r="F83" s="117"/>
      <c r="G83" s="6"/>
      <c r="H83" s="41"/>
      <c r="I83" s="42"/>
      <c r="J83" s="47"/>
      <c r="K83" s="42"/>
      <c r="L83" s="45"/>
      <c r="M83" s="46"/>
      <c r="N83" s="31"/>
      <c r="O83" s="31"/>
      <c r="P83" s="31"/>
      <c r="Q83" s="31"/>
      <c r="R83" s="31"/>
      <c r="S83" s="31"/>
      <c r="T83" s="31"/>
    </row>
    <row r="84" spans="1:20" s="32" customFormat="1" ht="16.5">
      <c r="A84" s="7"/>
      <c r="B84" s="7"/>
      <c r="C84" s="39"/>
      <c r="D84" s="2"/>
      <c r="E84" s="2"/>
      <c r="F84" s="117"/>
      <c r="G84" s="6"/>
      <c r="H84" s="41"/>
      <c r="I84" s="42"/>
      <c r="J84" s="43"/>
      <c r="K84" s="42"/>
      <c r="L84" s="45"/>
      <c r="M84" s="46"/>
      <c r="N84" s="31"/>
      <c r="O84" s="31"/>
      <c r="P84" s="31"/>
      <c r="Q84" s="31"/>
      <c r="R84" s="31"/>
      <c r="S84" s="31"/>
      <c r="T84" s="31"/>
    </row>
    <row r="85" spans="1:20" s="32" customFormat="1" ht="16.5">
      <c r="A85" s="7"/>
      <c r="B85" s="7"/>
      <c r="C85" s="39"/>
      <c r="D85" s="7"/>
      <c r="E85" s="7"/>
      <c r="F85" s="99"/>
      <c r="G85" s="7"/>
      <c r="H85" s="48"/>
      <c r="I85" s="49"/>
      <c r="J85" s="48"/>
      <c r="K85" s="50"/>
      <c r="L85" s="48"/>
      <c r="M85" s="46"/>
      <c r="N85" s="31"/>
      <c r="O85" s="31"/>
      <c r="P85" s="31"/>
      <c r="Q85" s="31"/>
      <c r="R85" s="31"/>
      <c r="S85" s="31"/>
      <c r="T85" s="31"/>
    </row>
    <row r="86" spans="1:20" s="32" customFormat="1" ht="16.5">
      <c r="A86" s="7"/>
      <c r="B86" s="7"/>
      <c r="C86" s="51"/>
      <c r="D86" s="7"/>
      <c r="E86" s="7"/>
      <c r="F86" s="99"/>
      <c r="G86" s="7"/>
      <c r="H86" s="48"/>
      <c r="I86" s="49"/>
      <c r="J86" s="48"/>
      <c r="K86" s="50"/>
      <c r="L86" s="50"/>
      <c r="M86" s="46"/>
      <c r="N86" s="31"/>
      <c r="O86" s="31"/>
      <c r="P86" s="31"/>
      <c r="Q86" s="31"/>
      <c r="R86" s="31"/>
      <c r="S86" s="31"/>
      <c r="T86" s="31"/>
    </row>
    <row r="87" spans="1:20" s="32" customFormat="1" ht="16.5">
      <c r="A87" s="7"/>
      <c r="B87" s="7"/>
      <c r="C87" s="39"/>
      <c r="D87" s="7"/>
      <c r="E87" s="7"/>
      <c r="F87" s="99"/>
      <c r="G87" s="7"/>
      <c r="H87" s="50"/>
      <c r="I87" s="49"/>
      <c r="J87" s="48"/>
      <c r="K87" s="50"/>
      <c r="L87" s="50"/>
      <c r="M87" s="46"/>
      <c r="N87" s="31"/>
      <c r="O87" s="31"/>
      <c r="P87" s="31"/>
      <c r="Q87" s="31"/>
      <c r="R87" s="31"/>
      <c r="S87" s="31"/>
      <c r="T87" s="31"/>
    </row>
    <row r="88" spans="1:20" s="32" customFormat="1" ht="16.5">
      <c r="A88" s="7"/>
      <c r="B88" s="7"/>
      <c r="C88" s="51"/>
      <c r="D88" s="7"/>
      <c r="E88" s="7"/>
      <c r="F88" s="99"/>
      <c r="G88" s="7"/>
      <c r="H88" s="50"/>
      <c r="I88" s="49"/>
      <c r="J88" s="48"/>
      <c r="K88" s="50"/>
      <c r="L88" s="50"/>
      <c r="M88" s="46"/>
      <c r="N88" s="31"/>
      <c r="O88" s="31"/>
      <c r="P88" s="31"/>
      <c r="Q88" s="31"/>
      <c r="R88" s="31"/>
      <c r="S88" s="31"/>
      <c r="T88" s="31"/>
    </row>
    <row r="89" spans="1:20" s="32" customFormat="1" ht="16.5">
      <c r="A89" s="7"/>
      <c r="B89" s="7"/>
      <c r="C89" s="39"/>
      <c r="D89" s="7"/>
      <c r="E89" s="7"/>
      <c r="F89" s="99"/>
      <c r="G89" s="7"/>
      <c r="H89" s="50"/>
      <c r="I89" s="49"/>
      <c r="J89" s="48"/>
      <c r="K89" s="50"/>
      <c r="L89" s="50"/>
      <c r="M89" s="46"/>
      <c r="N89" s="31"/>
      <c r="O89" s="31"/>
      <c r="P89" s="31"/>
      <c r="Q89" s="31"/>
      <c r="R89" s="31"/>
      <c r="S89" s="31"/>
      <c r="T89" s="31"/>
    </row>
    <row r="90" spans="1:20" s="32" customFormat="1" ht="16.5">
      <c r="A90" s="8"/>
      <c r="B90" s="8"/>
      <c r="C90" s="3"/>
      <c r="D90" s="2"/>
      <c r="E90" s="2"/>
      <c r="F90" s="102"/>
      <c r="G90" s="6"/>
      <c r="H90" s="2"/>
      <c r="I90" s="6"/>
      <c r="J90" s="5"/>
      <c r="K90" s="6"/>
      <c r="L90" s="2"/>
      <c r="M90" s="4"/>
      <c r="N90" s="31"/>
      <c r="O90" s="31"/>
      <c r="P90" s="31"/>
      <c r="Q90" s="31"/>
      <c r="R90" s="31"/>
      <c r="S90" s="31"/>
      <c r="T90" s="31"/>
    </row>
    <row r="91" spans="1:20" s="32" customFormat="1" ht="16.5">
      <c r="A91" s="7"/>
      <c r="B91" s="7"/>
      <c r="C91" s="51"/>
      <c r="D91" s="7"/>
      <c r="E91" s="7"/>
      <c r="F91" s="99"/>
      <c r="G91" s="7"/>
      <c r="H91" s="50"/>
      <c r="I91" s="49"/>
      <c r="J91" s="48"/>
      <c r="K91" s="50"/>
      <c r="L91" s="50"/>
      <c r="M91" s="46"/>
      <c r="N91" s="31"/>
      <c r="O91" s="31"/>
      <c r="P91" s="31"/>
      <c r="Q91" s="31"/>
      <c r="R91" s="31"/>
      <c r="S91" s="31"/>
      <c r="T91" s="31"/>
    </row>
    <row r="92" spans="1:20" s="32" customFormat="1" ht="16.5">
      <c r="A92" s="7"/>
      <c r="B92" s="7"/>
      <c r="C92" s="12"/>
      <c r="D92" s="7"/>
      <c r="E92" s="7"/>
      <c r="F92" s="99"/>
      <c r="G92" s="7"/>
      <c r="H92" s="38"/>
      <c r="I92" s="10"/>
      <c r="J92" s="38"/>
      <c r="K92" s="7"/>
      <c r="L92" s="38"/>
      <c r="M92" s="38"/>
      <c r="N92" s="31"/>
      <c r="O92" s="31"/>
      <c r="P92" s="31"/>
      <c r="Q92" s="31"/>
      <c r="R92" s="31"/>
      <c r="S92" s="31"/>
      <c r="T92" s="31"/>
    </row>
    <row r="93" spans="1:20" s="32" customFormat="1" ht="16.5">
      <c r="A93" s="7"/>
      <c r="B93" s="7"/>
      <c r="C93" s="12"/>
      <c r="D93" s="7"/>
      <c r="E93" s="7"/>
      <c r="F93" s="99"/>
      <c r="G93" s="7"/>
      <c r="H93" s="38"/>
      <c r="I93" s="10"/>
      <c r="J93" s="38"/>
      <c r="K93" s="7"/>
      <c r="L93" s="38"/>
      <c r="M93" s="38"/>
      <c r="N93" s="31"/>
      <c r="O93" s="31"/>
      <c r="P93" s="31"/>
      <c r="Q93" s="31"/>
      <c r="R93" s="31"/>
      <c r="S93" s="31"/>
      <c r="T93" s="31"/>
    </row>
    <row r="94" spans="1:20" s="32" customFormat="1" ht="16.5">
      <c r="A94" s="7"/>
      <c r="B94" s="7"/>
      <c r="C94" s="12"/>
      <c r="D94" s="7"/>
      <c r="E94" s="7"/>
      <c r="F94" s="99"/>
      <c r="G94" s="7"/>
      <c r="H94" s="38"/>
      <c r="I94" s="10"/>
      <c r="J94" s="38"/>
      <c r="K94" s="7"/>
      <c r="L94" s="38"/>
      <c r="M94" s="38"/>
      <c r="N94" s="31"/>
      <c r="O94" s="31"/>
      <c r="P94" s="31"/>
      <c r="Q94" s="31"/>
      <c r="R94" s="31"/>
      <c r="S94" s="31"/>
      <c r="T94" s="31"/>
    </row>
    <row r="95" spans="1:20" s="32" customFormat="1" ht="16.5">
      <c r="A95" s="7"/>
      <c r="B95" s="7"/>
      <c r="C95" s="12"/>
      <c r="D95" s="7"/>
      <c r="E95" s="7"/>
      <c r="F95" s="99"/>
      <c r="G95" s="7"/>
      <c r="H95" s="38"/>
      <c r="I95" s="10"/>
      <c r="J95" s="38"/>
      <c r="K95" s="7"/>
      <c r="L95" s="38"/>
      <c r="M95" s="38"/>
      <c r="N95" s="31"/>
      <c r="O95" s="31"/>
      <c r="P95" s="31"/>
      <c r="Q95" s="31"/>
      <c r="R95" s="31"/>
      <c r="S95" s="31"/>
      <c r="T95" s="31"/>
    </row>
    <row r="96" spans="1:20" s="32" customFormat="1" ht="16.5">
      <c r="A96" s="7"/>
      <c r="B96" s="7"/>
      <c r="C96" s="12"/>
      <c r="D96" s="7"/>
      <c r="E96" s="7"/>
      <c r="F96" s="99"/>
      <c r="G96" s="7"/>
      <c r="H96" s="38"/>
      <c r="I96" s="10"/>
      <c r="J96" s="38"/>
      <c r="K96" s="7"/>
      <c r="L96" s="38"/>
      <c r="M96" s="38"/>
      <c r="N96" s="31"/>
      <c r="O96" s="31"/>
      <c r="P96" s="31"/>
      <c r="Q96" s="31"/>
      <c r="R96" s="31"/>
      <c r="S96" s="31"/>
      <c r="T96" s="31"/>
    </row>
    <row r="97" spans="1:20" s="32" customFormat="1" ht="16.5">
      <c r="A97" s="16"/>
      <c r="B97" s="16"/>
      <c r="C97" s="1"/>
      <c r="D97" s="1"/>
      <c r="E97" s="1"/>
      <c r="F97" s="106"/>
      <c r="G97" s="1"/>
      <c r="H97" s="1"/>
      <c r="I97" s="1"/>
      <c r="J97" s="1"/>
      <c r="K97" s="1"/>
      <c r="L97" s="1"/>
      <c r="M97" s="1"/>
      <c r="N97" s="31"/>
      <c r="O97" s="31"/>
      <c r="P97" s="31"/>
      <c r="Q97" s="31"/>
      <c r="R97" s="31"/>
      <c r="S97" s="31"/>
      <c r="T97" s="31"/>
    </row>
    <row r="98" spans="1:20" s="32" customFormat="1" ht="16.5">
      <c r="A98" s="7"/>
      <c r="B98" s="7"/>
      <c r="C98" s="12"/>
      <c r="D98" s="7"/>
      <c r="E98" s="7"/>
      <c r="F98" s="99"/>
      <c r="G98" s="7"/>
      <c r="H98" s="38"/>
      <c r="I98" s="10"/>
      <c r="J98" s="38"/>
      <c r="K98" s="7"/>
      <c r="L98" s="38"/>
      <c r="M98" s="38"/>
      <c r="N98" s="31"/>
      <c r="O98" s="31"/>
      <c r="P98" s="31"/>
      <c r="Q98" s="31"/>
      <c r="R98" s="31"/>
      <c r="S98" s="31"/>
      <c r="T98" s="31"/>
    </row>
    <row r="99" spans="1:20" s="32" customFormat="1" ht="16.5">
      <c r="A99" s="7"/>
      <c r="B99" s="7"/>
      <c r="C99" s="12"/>
      <c r="D99" s="7"/>
      <c r="E99" s="7"/>
      <c r="F99" s="99"/>
      <c r="G99" s="7"/>
      <c r="H99" s="38"/>
      <c r="I99" s="10"/>
      <c r="J99" s="38"/>
      <c r="K99" s="7"/>
      <c r="L99" s="38"/>
      <c r="M99" s="38"/>
      <c r="N99" s="31"/>
      <c r="O99" s="31"/>
      <c r="P99" s="31"/>
      <c r="Q99" s="31"/>
      <c r="R99" s="31"/>
      <c r="S99" s="31"/>
      <c r="T99" s="31"/>
    </row>
    <row r="100" spans="1:20" s="32" customFormat="1" ht="16.5">
      <c r="A100" s="8"/>
      <c r="B100" s="8"/>
      <c r="C100" s="3"/>
      <c r="D100" s="2"/>
      <c r="E100" s="2"/>
      <c r="F100" s="102"/>
      <c r="G100" s="6"/>
      <c r="H100" s="2"/>
      <c r="I100" s="6"/>
      <c r="J100" s="5"/>
      <c r="K100" s="6"/>
      <c r="L100" s="2"/>
      <c r="M100" s="4"/>
      <c r="N100" s="31"/>
      <c r="O100" s="31"/>
      <c r="P100" s="31"/>
      <c r="Q100" s="31"/>
      <c r="R100" s="31"/>
      <c r="S100" s="31"/>
      <c r="T100" s="31"/>
    </row>
    <row r="101" spans="1:20" s="32" customFormat="1" ht="16.5">
      <c r="A101" s="7"/>
      <c r="B101" s="7"/>
      <c r="C101" s="12"/>
      <c r="D101" s="7"/>
      <c r="E101" s="7"/>
      <c r="F101" s="99"/>
      <c r="G101" s="7"/>
      <c r="H101" s="38"/>
      <c r="I101" s="10"/>
      <c r="J101" s="38"/>
      <c r="K101" s="7"/>
      <c r="L101" s="38"/>
      <c r="M101" s="38"/>
      <c r="N101" s="31"/>
      <c r="O101" s="31"/>
      <c r="P101" s="31"/>
      <c r="Q101" s="31"/>
      <c r="R101" s="31"/>
      <c r="S101" s="31"/>
      <c r="T101" s="31"/>
    </row>
    <row r="102" spans="1:20" s="32" customFormat="1" ht="16.5">
      <c r="A102" s="7"/>
      <c r="B102" s="7"/>
      <c r="C102" s="12"/>
      <c r="D102" s="7"/>
      <c r="E102" s="7"/>
      <c r="F102" s="104"/>
      <c r="G102" s="7"/>
      <c r="H102" s="38"/>
      <c r="I102" s="10"/>
      <c r="J102" s="38"/>
      <c r="K102" s="7"/>
      <c r="L102" s="7"/>
      <c r="M102" s="38"/>
      <c r="N102" s="31"/>
      <c r="O102" s="31"/>
      <c r="P102" s="31"/>
      <c r="Q102" s="31"/>
      <c r="R102" s="31"/>
      <c r="S102" s="31"/>
      <c r="T102" s="31"/>
    </row>
    <row r="103" spans="1:20" s="32" customFormat="1" ht="16.5">
      <c r="A103" s="7"/>
      <c r="B103" s="7"/>
      <c r="C103" s="12"/>
      <c r="D103" s="7"/>
      <c r="E103" s="7"/>
      <c r="F103" s="104"/>
      <c r="G103" s="7"/>
      <c r="H103" s="38"/>
      <c r="I103" s="11"/>
      <c r="J103" s="38"/>
      <c r="K103" s="7"/>
      <c r="L103" s="38"/>
      <c r="M103" s="38"/>
      <c r="N103" s="31"/>
      <c r="O103" s="31"/>
      <c r="P103" s="31"/>
      <c r="Q103" s="31"/>
      <c r="R103" s="31"/>
      <c r="S103" s="31"/>
      <c r="T103" s="31"/>
    </row>
    <row r="104" spans="1:20" s="32" customFormat="1" ht="16.5">
      <c r="A104" s="7"/>
      <c r="B104" s="7"/>
      <c r="C104" s="12"/>
      <c r="D104" s="7"/>
      <c r="E104" s="7"/>
      <c r="F104" s="104"/>
      <c r="G104" s="7"/>
      <c r="H104" s="38"/>
      <c r="I104" s="11"/>
      <c r="J104" s="38"/>
      <c r="K104" s="7"/>
      <c r="L104" s="38"/>
      <c r="M104" s="38"/>
      <c r="N104" s="31"/>
      <c r="O104" s="31"/>
      <c r="P104" s="31"/>
      <c r="Q104" s="31"/>
      <c r="R104" s="31"/>
      <c r="S104" s="31"/>
      <c r="T104" s="31"/>
    </row>
    <row r="105" spans="1:13" s="4" customFormat="1" ht="16.5">
      <c r="A105" s="7"/>
      <c r="B105" s="7"/>
      <c r="C105" s="9"/>
      <c r="D105" s="2"/>
      <c r="E105" s="2"/>
      <c r="F105" s="104"/>
      <c r="G105" s="7"/>
      <c r="H105" s="38"/>
      <c r="I105" s="11"/>
      <c r="J105" s="38"/>
      <c r="K105" s="7"/>
      <c r="L105" s="38"/>
      <c r="M105" s="38"/>
    </row>
    <row r="106" spans="1:20" s="32" customFormat="1" ht="16.5">
      <c r="A106" s="7"/>
      <c r="B106" s="7"/>
      <c r="C106" s="9"/>
      <c r="D106" s="7"/>
      <c r="E106" s="7"/>
      <c r="F106" s="99"/>
      <c r="G106" s="7"/>
      <c r="H106" s="38"/>
      <c r="I106" s="11"/>
      <c r="J106" s="38"/>
      <c r="K106" s="7"/>
      <c r="L106" s="7"/>
      <c r="M106" s="38"/>
      <c r="N106" s="31"/>
      <c r="O106" s="31"/>
      <c r="P106" s="31"/>
      <c r="Q106" s="31"/>
      <c r="R106" s="31"/>
      <c r="S106" s="31"/>
      <c r="T106" s="31"/>
    </row>
    <row r="107" spans="1:20" s="32" customFormat="1" ht="16.5">
      <c r="A107" s="7"/>
      <c r="B107" s="7"/>
      <c r="C107" s="39"/>
      <c r="D107" s="2"/>
      <c r="E107" s="2"/>
      <c r="F107" s="102"/>
      <c r="G107" s="40"/>
      <c r="H107" s="41"/>
      <c r="I107" s="42"/>
      <c r="J107" s="43"/>
      <c r="K107" s="44"/>
      <c r="L107" s="45"/>
      <c r="M107" s="46"/>
      <c r="N107" s="31"/>
      <c r="O107" s="31"/>
      <c r="P107" s="31"/>
      <c r="Q107" s="31"/>
      <c r="R107" s="31"/>
      <c r="S107" s="31"/>
      <c r="T107" s="31"/>
    </row>
    <row r="108" spans="1:20" s="32" customFormat="1" ht="16.5">
      <c r="A108" s="7"/>
      <c r="B108" s="7"/>
      <c r="C108" s="39"/>
      <c r="D108" s="2"/>
      <c r="E108" s="2"/>
      <c r="F108" s="102"/>
      <c r="G108" s="6"/>
      <c r="H108" s="41"/>
      <c r="I108" s="42"/>
      <c r="J108" s="43"/>
      <c r="K108" s="42"/>
      <c r="L108" s="45"/>
      <c r="M108" s="46"/>
      <c r="N108" s="31"/>
      <c r="O108" s="31"/>
      <c r="P108" s="31"/>
      <c r="Q108" s="31"/>
      <c r="R108" s="31"/>
      <c r="S108" s="31"/>
      <c r="T108" s="31"/>
    </row>
    <row r="109" spans="1:20" s="32" customFormat="1" ht="16.5">
      <c r="A109" s="7"/>
      <c r="B109" s="7"/>
      <c r="C109" s="39"/>
      <c r="D109" s="2"/>
      <c r="E109" s="2"/>
      <c r="F109" s="102"/>
      <c r="G109" s="6"/>
      <c r="H109" s="41"/>
      <c r="I109" s="42"/>
      <c r="J109" s="47"/>
      <c r="K109" s="42"/>
      <c r="L109" s="45"/>
      <c r="M109" s="46"/>
      <c r="N109" s="31"/>
      <c r="O109" s="31"/>
      <c r="P109" s="31"/>
      <c r="Q109" s="31"/>
      <c r="R109" s="31"/>
      <c r="S109" s="31"/>
      <c r="T109" s="31"/>
    </row>
    <row r="110" spans="1:20" s="32" customFormat="1" ht="16.5">
      <c r="A110" s="7"/>
      <c r="B110" s="7"/>
      <c r="C110" s="39"/>
      <c r="D110" s="2"/>
      <c r="E110" s="2"/>
      <c r="F110" s="102"/>
      <c r="G110" s="6"/>
      <c r="H110" s="41"/>
      <c r="I110" s="42"/>
      <c r="J110" s="43"/>
      <c r="K110" s="42"/>
      <c r="L110" s="45"/>
      <c r="M110" s="46"/>
      <c r="N110" s="31"/>
      <c r="O110" s="31"/>
      <c r="P110" s="31"/>
      <c r="Q110" s="31"/>
      <c r="R110" s="31"/>
      <c r="S110" s="31"/>
      <c r="T110" s="31"/>
    </row>
    <row r="111" spans="1:20" s="32" customFormat="1" ht="16.5">
      <c r="A111" s="7"/>
      <c r="B111" s="7"/>
      <c r="C111" s="39"/>
      <c r="D111" s="7"/>
      <c r="E111" s="7"/>
      <c r="F111" s="99"/>
      <c r="G111" s="7"/>
      <c r="H111" s="48"/>
      <c r="I111" s="49"/>
      <c r="J111" s="48"/>
      <c r="K111" s="50"/>
      <c r="L111" s="48"/>
      <c r="M111" s="46"/>
      <c r="N111" s="31"/>
      <c r="O111" s="31"/>
      <c r="P111" s="31"/>
      <c r="Q111" s="31"/>
      <c r="R111" s="31"/>
      <c r="S111" s="31"/>
      <c r="T111" s="31"/>
    </row>
    <row r="112" spans="1:20" s="32" customFormat="1" ht="16.5">
      <c r="A112" s="7"/>
      <c r="B112" s="7"/>
      <c r="C112" s="51"/>
      <c r="D112" s="7"/>
      <c r="E112" s="7"/>
      <c r="F112" s="99"/>
      <c r="G112" s="7"/>
      <c r="H112" s="48"/>
      <c r="I112" s="49"/>
      <c r="J112" s="48"/>
      <c r="K112" s="50"/>
      <c r="L112" s="50"/>
      <c r="M112" s="46"/>
      <c r="N112" s="31"/>
      <c r="O112" s="31"/>
      <c r="P112" s="31"/>
      <c r="Q112" s="31"/>
      <c r="R112" s="31"/>
      <c r="S112" s="31"/>
      <c r="T112" s="31"/>
    </row>
    <row r="113" spans="1:20" s="32" customFormat="1" ht="16.5">
      <c r="A113" s="7"/>
      <c r="B113" s="7"/>
      <c r="C113" s="39"/>
      <c r="D113" s="7"/>
      <c r="E113" s="7"/>
      <c r="F113" s="99"/>
      <c r="G113" s="7"/>
      <c r="H113" s="50"/>
      <c r="I113" s="49"/>
      <c r="J113" s="48"/>
      <c r="K113" s="50"/>
      <c r="L113" s="50"/>
      <c r="M113" s="46"/>
      <c r="N113" s="31"/>
      <c r="O113" s="31"/>
      <c r="P113" s="31"/>
      <c r="Q113" s="31"/>
      <c r="R113" s="31"/>
      <c r="S113" s="31"/>
      <c r="T113" s="31"/>
    </row>
    <row r="114" spans="1:20" s="32" customFormat="1" ht="16.5">
      <c r="A114" s="7"/>
      <c r="B114" s="7"/>
      <c r="C114" s="51"/>
      <c r="D114" s="7"/>
      <c r="E114" s="7"/>
      <c r="F114" s="99"/>
      <c r="G114" s="7"/>
      <c r="H114" s="50"/>
      <c r="I114" s="49"/>
      <c r="J114" s="48"/>
      <c r="K114" s="50"/>
      <c r="L114" s="50"/>
      <c r="M114" s="46"/>
      <c r="N114" s="31"/>
      <c r="O114" s="31"/>
      <c r="P114" s="31"/>
      <c r="Q114" s="31"/>
      <c r="R114" s="31"/>
      <c r="S114" s="31"/>
      <c r="T114" s="31"/>
    </row>
    <row r="115" spans="1:20" s="32" customFormat="1" ht="16.5">
      <c r="A115" s="7"/>
      <c r="B115" s="7"/>
      <c r="C115" s="39"/>
      <c r="D115" s="7"/>
      <c r="E115" s="7"/>
      <c r="F115" s="99"/>
      <c r="G115" s="7"/>
      <c r="H115" s="50"/>
      <c r="I115" s="49"/>
      <c r="J115" s="48"/>
      <c r="K115" s="50"/>
      <c r="L115" s="50"/>
      <c r="M115" s="46"/>
      <c r="N115" s="31"/>
      <c r="O115" s="31"/>
      <c r="P115" s="31"/>
      <c r="Q115" s="31"/>
      <c r="R115" s="31"/>
      <c r="S115" s="31"/>
      <c r="T115" s="31"/>
    </row>
    <row r="116" spans="1:20" s="32" customFormat="1" ht="16.5">
      <c r="A116" s="7"/>
      <c r="B116" s="7"/>
      <c r="C116" s="51"/>
      <c r="D116" s="7"/>
      <c r="E116" s="7"/>
      <c r="F116" s="99"/>
      <c r="G116" s="7"/>
      <c r="H116" s="50"/>
      <c r="I116" s="49"/>
      <c r="J116" s="48"/>
      <c r="K116" s="50"/>
      <c r="L116" s="50"/>
      <c r="M116" s="46"/>
      <c r="N116" s="31"/>
      <c r="O116" s="31"/>
      <c r="P116" s="31"/>
      <c r="Q116" s="31"/>
      <c r="R116" s="31"/>
      <c r="S116" s="31"/>
      <c r="T116" s="31"/>
    </row>
    <row r="117" spans="1:20" s="32" customFormat="1" ht="16.5">
      <c r="A117" s="7"/>
      <c r="B117" s="7"/>
      <c r="C117" s="51"/>
      <c r="D117" s="7"/>
      <c r="E117" s="7"/>
      <c r="F117" s="99"/>
      <c r="G117" s="7"/>
      <c r="H117" s="50"/>
      <c r="I117" s="49"/>
      <c r="J117" s="48"/>
      <c r="K117" s="50"/>
      <c r="L117" s="50"/>
      <c r="M117" s="46"/>
      <c r="N117" s="31"/>
      <c r="O117" s="31"/>
      <c r="P117" s="31"/>
      <c r="Q117" s="31"/>
      <c r="R117" s="31"/>
      <c r="S117" s="31"/>
      <c r="T117" s="31"/>
    </row>
    <row r="118" spans="1:20" s="32" customFormat="1" ht="16.5">
      <c r="A118" s="7"/>
      <c r="B118" s="7"/>
      <c r="C118" s="13"/>
      <c r="D118" s="7"/>
      <c r="E118" s="7"/>
      <c r="F118" s="99"/>
      <c r="G118" s="7"/>
      <c r="H118" s="7"/>
      <c r="I118" s="10"/>
      <c r="J118" s="11"/>
      <c r="K118" s="7"/>
      <c r="L118" s="7"/>
      <c r="M118" s="11"/>
      <c r="N118" s="31"/>
      <c r="O118" s="31"/>
      <c r="P118" s="31"/>
      <c r="Q118" s="31"/>
      <c r="R118" s="31"/>
      <c r="S118" s="31"/>
      <c r="T118" s="31"/>
    </row>
    <row r="119" spans="1:13" ht="16.5">
      <c r="A119" s="7"/>
      <c r="B119" s="7"/>
      <c r="C119" s="13"/>
      <c r="D119" s="7"/>
      <c r="E119" s="7"/>
      <c r="F119" s="99"/>
      <c r="G119" s="7"/>
      <c r="H119" s="7"/>
      <c r="I119" s="10"/>
      <c r="J119" s="11"/>
      <c r="K119" s="7"/>
      <c r="L119" s="7"/>
      <c r="M119" s="11"/>
    </row>
    <row r="120" spans="1:13" ht="16.5">
      <c r="A120" s="7"/>
      <c r="B120" s="7"/>
      <c r="C120" s="13"/>
      <c r="D120" s="7"/>
      <c r="E120" s="7"/>
      <c r="F120" s="99"/>
      <c r="G120" s="7"/>
      <c r="H120" s="11"/>
      <c r="I120" s="10"/>
      <c r="J120" s="11"/>
      <c r="K120" s="7"/>
      <c r="L120" s="7"/>
      <c r="M120" s="11"/>
    </row>
    <row r="121" spans="1:13" ht="16.5">
      <c r="A121" s="7"/>
      <c r="B121" s="7"/>
      <c r="C121" s="13"/>
      <c r="D121" s="7"/>
      <c r="E121" s="7"/>
      <c r="F121" s="99"/>
      <c r="G121" s="7"/>
      <c r="H121" s="7"/>
      <c r="I121" s="10"/>
      <c r="J121" s="7"/>
      <c r="K121" s="7"/>
      <c r="L121" s="7"/>
      <c r="M121" s="11"/>
    </row>
    <row r="122" spans="1:13" ht="16.5">
      <c r="A122" s="7"/>
      <c r="B122" s="7"/>
      <c r="C122" s="13"/>
      <c r="D122" s="7"/>
      <c r="E122" s="7"/>
      <c r="F122" s="99"/>
      <c r="G122" s="7"/>
      <c r="H122" s="7"/>
      <c r="I122" s="10"/>
      <c r="J122" s="7"/>
      <c r="K122" s="7"/>
      <c r="L122" s="7"/>
      <c r="M122" s="11"/>
    </row>
    <row r="123" spans="1:13" ht="16.5">
      <c r="A123" s="7"/>
      <c r="B123" s="7"/>
      <c r="C123" s="13"/>
      <c r="D123" s="7"/>
      <c r="E123" s="7"/>
      <c r="F123" s="99"/>
      <c r="G123" s="7"/>
      <c r="H123" s="7"/>
      <c r="I123" s="10"/>
      <c r="J123" s="7"/>
      <c r="K123" s="7"/>
      <c r="L123" s="7"/>
      <c r="M123" s="11"/>
    </row>
    <row r="124" spans="1:13" ht="16.5">
      <c r="A124" s="7"/>
      <c r="B124" s="7"/>
      <c r="C124" s="13"/>
      <c r="D124" s="7"/>
      <c r="E124" s="7"/>
      <c r="F124" s="99"/>
      <c r="G124" s="7"/>
      <c r="H124" s="7"/>
      <c r="I124" s="10"/>
      <c r="J124" s="7"/>
      <c r="K124" s="7"/>
      <c r="L124" s="7"/>
      <c r="M124" s="11"/>
    </row>
    <row r="125" spans="1:13" ht="16.5">
      <c r="A125" s="8"/>
      <c r="B125" s="8"/>
      <c r="C125" s="3"/>
      <c r="D125" s="2"/>
      <c r="E125" s="2"/>
      <c r="F125" s="102"/>
      <c r="G125" s="6"/>
      <c r="H125" s="2"/>
      <c r="I125" s="6"/>
      <c r="J125" s="5"/>
      <c r="K125" s="6"/>
      <c r="L125" s="2"/>
      <c r="M125" s="4"/>
    </row>
    <row r="126" spans="1:13" ht="16.5">
      <c r="A126" s="7"/>
      <c r="B126" s="7"/>
      <c r="C126" s="13"/>
      <c r="D126" s="7"/>
      <c r="E126" s="7"/>
      <c r="F126" s="99"/>
      <c r="G126" s="7"/>
      <c r="H126" s="7"/>
      <c r="I126" s="10"/>
      <c r="J126" s="7"/>
      <c r="K126" s="7"/>
      <c r="L126" s="7"/>
      <c r="M126" s="11"/>
    </row>
    <row r="127" spans="1:13" ht="16.5">
      <c r="A127" s="7"/>
      <c r="B127" s="7"/>
      <c r="C127" s="13"/>
      <c r="D127" s="7"/>
      <c r="E127" s="7"/>
      <c r="F127" s="99"/>
      <c r="G127" s="7"/>
      <c r="H127" s="7"/>
      <c r="I127" s="10"/>
      <c r="J127" s="7"/>
      <c r="K127" s="7"/>
      <c r="L127" s="7"/>
      <c r="M127" s="11"/>
    </row>
    <row r="128" spans="1:13" ht="16.5">
      <c r="A128" s="7"/>
      <c r="B128" s="7"/>
      <c r="C128" s="13"/>
      <c r="D128" s="7"/>
      <c r="E128" s="7"/>
      <c r="F128" s="99"/>
      <c r="G128" s="7"/>
      <c r="H128" s="7"/>
      <c r="I128" s="10"/>
      <c r="J128" s="7"/>
      <c r="K128" s="7"/>
      <c r="L128" s="7"/>
      <c r="M128" s="11"/>
    </row>
    <row r="129" spans="1:13" ht="16.5">
      <c r="A129" s="7"/>
      <c r="B129" s="7"/>
      <c r="C129" s="13"/>
      <c r="D129" s="7"/>
      <c r="E129" s="7"/>
      <c r="F129" s="99"/>
      <c r="G129" s="7"/>
      <c r="H129" s="7"/>
      <c r="I129" s="10"/>
      <c r="J129" s="7"/>
      <c r="K129" s="7"/>
      <c r="L129" s="7"/>
      <c r="M129" s="11"/>
    </row>
    <row r="130" spans="1:13" ht="16.5">
      <c r="A130" s="7"/>
      <c r="B130" s="7"/>
      <c r="C130" s="13"/>
      <c r="D130" s="7"/>
      <c r="E130" s="7"/>
      <c r="F130" s="99"/>
      <c r="G130" s="7"/>
      <c r="H130" s="7"/>
      <c r="I130" s="10"/>
      <c r="J130" s="7"/>
      <c r="K130" s="7"/>
      <c r="L130" s="7"/>
      <c r="M130" s="11"/>
    </row>
    <row r="131" spans="1:13" ht="16.5">
      <c r="A131" s="7"/>
      <c r="B131" s="7"/>
      <c r="C131" s="13"/>
      <c r="D131" s="7"/>
      <c r="E131" s="7"/>
      <c r="F131" s="99"/>
      <c r="G131" s="7"/>
      <c r="H131" s="7"/>
      <c r="I131" s="10"/>
      <c r="J131" s="7"/>
      <c r="K131" s="7"/>
      <c r="L131" s="7"/>
      <c r="M131" s="11"/>
    </row>
    <row r="132" spans="1:13" ht="16.5">
      <c r="A132" s="7"/>
      <c r="B132" s="7"/>
      <c r="C132" s="13"/>
      <c r="D132" s="7"/>
      <c r="E132" s="7"/>
      <c r="F132" s="99"/>
      <c r="G132" s="7"/>
      <c r="H132" s="7"/>
      <c r="I132" s="10"/>
      <c r="J132" s="7"/>
      <c r="K132" s="7"/>
      <c r="L132" s="7"/>
      <c r="M132" s="11"/>
    </row>
    <row r="133" spans="1:13" ht="16.5">
      <c r="A133" s="7"/>
      <c r="B133" s="7"/>
      <c r="C133" s="13"/>
      <c r="D133" s="7"/>
      <c r="E133" s="7"/>
      <c r="F133" s="99"/>
      <c r="G133" s="7"/>
      <c r="H133" s="7"/>
      <c r="I133" s="10"/>
      <c r="J133" s="7"/>
      <c r="K133" s="7"/>
      <c r="L133" s="7"/>
      <c r="M133" s="11"/>
    </row>
    <row r="134" spans="1:13" ht="16.5">
      <c r="A134" s="7"/>
      <c r="B134" s="7"/>
      <c r="C134" s="13"/>
      <c r="D134" s="7"/>
      <c r="E134" s="7"/>
      <c r="F134" s="99"/>
      <c r="G134" s="7"/>
      <c r="H134" s="7"/>
      <c r="I134" s="10"/>
      <c r="J134" s="7"/>
      <c r="K134" s="7"/>
      <c r="L134" s="7"/>
      <c r="M134" s="11"/>
    </row>
    <row r="135" spans="1:13" ht="16.5">
      <c r="A135" s="7"/>
      <c r="B135" s="7"/>
      <c r="C135" s="13"/>
      <c r="D135" s="7"/>
      <c r="E135" s="7"/>
      <c r="F135" s="99"/>
      <c r="G135" s="7"/>
      <c r="H135" s="7"/>
      <c r="I135" s="10"/>
      <c r="J135" s="7"/>
      <c r="K135" s="7"/>
      <c r="L135" s="7"/>
      <c r="M135" s="11"/>
    </row>
    <row r="136" spans="1:13" ht="16.5">
      <c r="A136" s="7"/>
      <c r="B136" s="7"/>
      <c r="C136" s="13"/>
      <c r="D136" s="7"/>
      <c r="E136" s="7"/>
      <c r="F136" s="99"/>
      <c r="G136" s="7"/>
      <c r="H136" s="7"/>
      <c r="I136" s="10"/>
      <c r="J136" s="7"/>
      <c r="K136" s="7"/>
      <c r="L136" s="7"/>
      <c r="M136" s="11"/>
    </row>
    <row r="137" spans="1:13" ht="16.5">
      <c r="A137" s="7"/>
      <c r="B137" s="7"/>
      <c r="C137" s="13"/>
      <c r="D137" s="7"/>
      <c r="E137" s="7"/>
      <c r="F137" s="99"/>
      <c r="G137" s="7"/>
      <c r="H137" s="7"/>
      <c r="I137" s="10"/>
      <c r="J137" s="7"/>
      <c r="K137" s="7"/>
      <c r="L137" s="7"/>
      <c r="M137" s="11"/>
    </row>
    <row r="138" spans="1:13" ht="16.5">
      <c r="A138" s="7"/>
      <c r="B138" s="7"/>
      <c r="C138" s="13"/>
      <c r="D138" s="7"/>
      <c r="E138" s="7"/>
      <c r="F138" s="99"/>
      <c r="G138" s="7"/>
      <c r="H138" s="7"/>
      <c r="I138" s="10"/>
      <c r="J138" s="7"/>
      <c r="K138" s="7"/>
      <c r="L138" s="7"/>
      <c r="M138" s="11"/>
    </row>
    <row r="139" spans="1:13" ht="16.5">
      <c r="A139" s="19"/>
      <c r="B139" s="19"/>
      <c r="C139" s="6"/>
      <c r="D139" s="6"/>
      <c r="E139" s="6"/>
      <c r="F139" s="20"/>
      <c r="G139" s="6"/>
      <c r="H139" s="6"/>
      <c r="I139" s="33"/>
      <c r="J139" s="6"/>
      <c r="K139" s="6"/>
      <c r="L139" s="6"/>
      <c r="M139" s="6"/>
    </row>
  </sheetData>
  <sheetProtection/>
  <mergeCells count="13">
    <mergeCell ref="B32:M32"/>
    <mergeCell ref="N16:S46"/>
    <mergeCell ref="G6:H6"/>
    <mergeCell ref="I6:J6"/>
    <mergeCell ref="A6:A8"/>
    <mergeCell ref="K6:L6"/>
    <mergeCell ref="A2:M2"/>
    <mergeCell ref="B6:B8"/>
    <mergeCell ref="E7:E8"/>
    <mergeCell ref="F7:F8"/>
    <mergeCell ref="E6:F6"/>
    <mergeCell ref="D6:D8"/>
    <mergeCell ref="A3:K3"/>
  </mergeCells>
  <printOptions horizontalCentered="1"/>
  <pageMargins left="0.393700787401575" right="0.196850393700787" top="0.196850393700787" bottom="0.196850393700787" header="0.511811023622047" footer="0.511811023622047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tabSelected="1" view="pageBreakPreview" zoomScale="106" zoomScaleSheetLayoutView="106" zoomScalePageLayoutView="0" workbookViewId="0" topLeftCell="A1">
      <selection activeCell="E1" sqref="E1:E16384"/>
    </sheetView>
  </sheetViews>
  <sheetFormatPr defaultColWidth="9.140625" defaultRowHeight="12.75"/>
  <cols>
    <col min="1" max="1" width="4.140625" style="16" customWidth="1"/>
    <col min="2" max="2" width="14.7109375" style="16" customWidth="1"/>
    <col min="3" max="3" width="48.28125" style="1" customWidth="1"/>
    <col min="4" max="4" width="12.28125" style="1" customWidth="1"/>
    <col min="5" max="5" width="9.7109375" style="106" customWidth="1"/>
    <col min="6" max="6" width="10.28125" style="1" bestFit="1" customWidth="1"/>
    <col min="7" max="7" width="11.57421875" style="1" customWidth="1"/>
    <col min="8" max="8" width="9.57421875" style="1" customWidth="1"/>
    <col min="9" max="9" width="12.140625" style="1" customWidth="1"/>
    <col min="10" max="10" width="11.28125" style="1" customWidth="1"/>
    <col min="11" max="11" width="10.8515625" style="1" customWidth="1"/>
    <col min="12" max="12" width="13.28125" style="1" customWidth="1"/>
    <col min="13" max="13" width="9.8515625" style="25" customWidth="1"/>
    <col min="14" max="14" width="17.28125" style="25" customWidth="1"/>
    <col min="15" max="15" width="4.421875" style="25" customWidth="1"/>
    <col min="16" max="16" width="5.140625" style="25" customWidth="1"/>
    <col min="17" max="17" width="5.8515625" style="25" customWidth="1"/>
    <col min="18" max="18" width="13.57421875" style="25" customWidth="1"/>
    <col min="19" max="19" width="9.140625" style="25" customWidth="1"/>
    <col min="20" max="16384" width="9.140625" style="26" customWidth="1"/>
  </cols>
  <sheetData>
    <row r="1" spans="3:11" ht="5.25" customHeight="1">
      <c r="C1" s="23"/>
      <c r="D1" s="23"/>
      <c r="E1" s="114"/>
      <c r="F1" s="23"/>
      <c r="G1" s="22"/>
      <c r="H1" s="22"/>
      <c r="I1" s="22"/>
      <c r="J1" s="22"/>
      <c r="K1" s="22"/>
    </row>
    <row r="2" spans="1:12" ht="21">
      <c r="A2" s="370" t="s">
        <v>34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7" s="1" customFormat="1" ht="16.5">
      <c r="A3" s="383" t="s">
        <v>74</v>
      </c>
      <c r="B3" s="383"/>
      <c r="C3" s="383"/>
      <c r="D3" s="383"/>
      <c r="E3" s="383"/>
      <c r="F3" s="383"/>
      <c r="G3" s="383"/>
      <c r="H3" s="383"/>
      <c r="I3" s="383"/>
      <c r="J3" s="383"/>
      <c r="K3" s="54"/>
      <c r="L3" s="54"/>
      <c r="M3" s="42"/>
      <c r="N3" s="42"/>
      <c r="O3" s="42"/>
      <c r="P3" s="6"/>
      <c r="Q3" s="6"/>
    </row>
    <row r="4" spans="1:14" s="1" customFormat="1" ht="16.5">
      <c r="A4" s="52" t="s">
        <v>14</v>
      </c>
      <c r="B4" s="52"/>
      <c r="C4" s="24"/>
      <c r="D4" s="24"/>
      <c r="E4" s="115"/>
      <c r="F4" s="24"/>
      <c r="G4" s="24"/>
      <c r="H4" s="24"/>
      <c r="I4" s="24"/>
      <c r="J4" s="24"/>
      <c r="K4" s="24"/>
      <c r="L4" s="24"/>
      <c r="M4" s="24"/>
      <c r="N4" s="24"/>
    </row>
    <row r="5" spans="1:19" s="34" customFormat="1" ht="19.5" customHeight="1" thickBot="1">
      <c r="A5" s="35"/>
      <c r="B5" s="35"/>
      <c r="C5" s="24"/>
      <c r="D5" s="24" t="s">
        <v>13</v>
      </c>
      <c r="E5" s="115"/>
      <c r="F5" s="24"/>
      <c r="G5" s="24"/>
      <c r="H5" s="24"/>
      <c r="I5" s="37"/>
      <c r="J5" s="24"/>
      <c r="K5" s="37">
        <f>L82/1000</f>
        <v>0</v>
      </c>
      <c r="L5" s="24" t="s">
        <v>2</v>
      </c>
      <c r="M5" s="36"/>
      <c r="N5" s="36"/>
      <c r="O5" s="36"/>
      <c r="P5" s="36"/>
      <c r="Q5" s="36"/>
      <c r="R5" s="36"/>
      <c r="S5" s="36"/>
    </row>
    <row r="6" spans="1:18" ht="35.25" customHeight="1">
      <c r="A6" s="404" t="s">
        <v>0</v>
      </c>
      <c r="B6" s="407" t="s">
        <v>19</v>
      </c>
      <c r="C6" s="221"/>
      <c r="D6" s="410" t="s">
        <v>3</v>
      </c>
      <c r="E6" s="369"/>
      <c r="F6" s="395" t="s">
        <v>6</v>
      </c>
      <c r="G6" s="396"/>
      <c r="H6" s="395" t="s">
        <v>7</v>
      </c>
      <c r="I6" s="396"/>
      <c r="J6" s="397" t="s">
        <v>23</v>
      </c>
      <c r="K6" s="398"/>
      <c r="L6" s="222"/>
      <c r="M6" s="27"/>
      <c r="N6" s="27"/>
      <c r="O6" s="27"/>
      <c r="P6" s="27"/>
      <c r="Q6" s="27"/>
      <c r="R6" s="27"/>
    </row>
    <row r="7" spans="1:18" ht="15.75">
      <c r="A7" s="405"/>
      <c r="B7" s="408"/>
      <c r="C7" s="223" t="s">
        <v>22</v>
      </c>
      <c r="D7" s="411"/>
      <c r="E7" s="399" t="s">
        <v>21</v>
      </c>
      <c r="F7" s="224" t="s">
        <v>4</v>
      </c>
      <c r="G7" s="224" t="s">
        <v>1</v>
      </c>
      <c r="H7" s="224" t="s">
        <v>4</v>
      </c>
      <c r="I7" s="224" t="s">
        <v>1</v>
      </c>
      <c r="J7" s="224" t="s">
        <v>4</v>
      </c>
      <c r="K7" s="224" t="s">
        <v>1</v>
      </c>
      <c r="L7" s="225" t="s">
        <v>1</v>
      </c>
      <c r="M7" s="27"/>
      <c r="N7" s="27"/>
      <c r="O7" s="27"/>
      <c r="P7" s="27"/>
      <c r="Q7" s="27"/>
      <c r="R7" s="27"/>
    </row>
    <row r="8" spans="1:18" ht="21.75" customHeight="1">
      <c r="A8" s="406"/>
      <c r="B8" s="409"/>
      <c r="C8" s="227"/>
      <c r="D8" s="412"/>
      <c r="E8" s="400"/>
      <c r="F8" s="229" t="s">
        <v>5</v>
      </c>
      <c r="G8" s="229"/>
      <c r="H8" s="229" t="s">
        <v>5</v>
      </c>
      <c r="I8" s="229"/>
      <c r="J8" s="229" t="s">
        <v>5</v>
      </c>
      <c r="K8" s="229"/>
      <c r="L8" s="230"/>
      <c r="M8" s="27"/>
      <c r="N8" s="27"/>
      <c r="O8" s="27"/>
      <c r="P8" s="27"/>
      <c r="Q8" s="27"/>
      <c r="R8" s="27"/>
    </row>
    <row r="9" spans="1:19" s="30" customFormat="1" ht="16.5" thickBot="1">
      <c r="A9" s="231">
        <v>1</v>
      </c>
      <c r="B9" s="232">
        <v>2</v>
      </c>
      <c r="C9" s="232">
        <v>3</v>
      </c>
      <c r="D9" s="232">
        <v>4</v>
      </c>
      <c r="E9" s="233">
        <v>6</v>
      </c>
      <c r="F9" s="232">
        <v>7</v>
      </c>
      <c r="G9" s="232">
        <v>8</v>
      </c>
      <c r="H9" s="232">
        <v>9</v>
      </c>
      <c r="I9" s="232">
        <v>10</v>
      </c>
      <c r="J9" s="232">
        <v>11</v>
      </c>
      <c r="K9" s="232">
        <v>12</v>
      </c>
      <c r="L9" s="234">
        <v>13</v>
      </c>
      <c r="M9" s="28"/>
      <c r="N9" s="28"/>
      <c r="O9" s="28"/>
      <c r="P9" s="28"/>
      <c r="Q9" s="28"/>
      <c r="R9" s="28"/>
      <c r="S9" s="29"/>
    </row>
    <row r="10" spans="1:19" s="68" customFormat="1" ht="38.25" customHeight="1">
      <c r="A10" s="235">
        <v>1</v>
      </c>
      <c r="B10" s="236" t="s">
        <v>94</v>
      </c>
      <c r="C10" s="237" t="s">
        <v>38</v>
      </c>
      <c r="D10" s="238" t="s">
        <v>100</v>
      </c>
      <c r="E10" s="239">
        <v>84.7</v>
      </c>
      <c r="F10" s="240"/>
      <c r="G10" s="240"/>
      <c r="H10" s="240"/>
      <c r="I10" s="240"/>
      <c r="J10" s="240"/>
      <c r="K10" s="240"/>
      <c r="L10" s="241"/>
      <c r="M10" s="66"/>
      <c r="N10" s="66"/>
      <c r="O10" s="66"/>
      <c r="P10" s="66"/>
      <c r="Q10" s="66"/>
      <c r="R10" s="66"/>
      <c r="S10" s="67"/>
    </row>
    <row r="11" spans="1:19" s="68" customFormat="1" ht="15.75">
      <c r="A11" s="242"/>
      <c r="B11" s="243"/>
      <c r="C11" s="244" t="s">
        <v>24</v>
      </c>
      <c r="D11" s="245" t="s">
        <v>27</v>
      </c>
      <c r="E11" s="246">
        <v>1.16039</v>
      </c>
      <c r="F11" s="247"/>
      <c r="G11" s="247"/>
      <c r="H11" s="248"/>
      <c r="I11" s="249"/>
      <c r="J11" s="249"/>
      <c r="K11" s="249"/>
      <c r="L11" s="250"/>
      <c r="M11" s="66"/>
      <c r="N11" s="66"/>
      <c r="O11" s="66"/>
      <c r="P11" s="66"/>
      <c r="Q11" s="66"/>
      <c r="R11" s="66"/>
      <c r="S11" s="67"/>
    </row>
    <row r="12" spans="1:19" s="110" customFormat="1" ht="24.75" customHeight="1">
      <c r="A12" s="251"/>
      <c r="B12" s="252"/>
      <c r="C12" s="244" t="s">
        <v>101</v>
      </c>
      <c r="D12" s="253" t="s">
        <v>32</v>
      </c>
      <c r="E12" s="246">
        <v>2.60876</v>
      </c>
      <c r="F12" s="247"/>
      <c r="G12" s="247"/>
      <c r="H12" s="249"/>
      <c r="I12" s="249"/>
      <c r="J12" s="254"/>
      <c r="K12" s="247"/>
      <c r="L12" s="250"/>
      <c r="M12" s="109"/>
      <c r="N12" s="109"/>
      <c r="O12" s="109"/>
      <c r="P12" s="109"/>
      <c r="Q12" s="109"/>
      <c r="R12" s="109"/>
      <c r="S12" s="109"/>
    </row>
    <row r="13" spans="1:19" s="68" customFormat="1" ht="24.75" customHeight="1" thickBot="1">
      <c r="A13" s="255"/>
      <c r="B13" s="256"/>
      <c r="C13" s="257" t="s">
        <v>35</v>
      </c>
      <c r="D13" s="258" t="s">
        <v>10</v>
      </c>
      <c r="E13" s="259">
        <v>0</v>
      </c>
      <c r="F13" s="260"/>
      <c r="G13" s="260"/>
      <c r="H13" s="261"/>
      <c r="I13" s="261"/>
      <c r="J13" s="262"/>
      <c r="K13" s="247"/>
      <c r="L13" s="250"/>
      <c r="M13" s="66"/>
      <c r="N13" s="66"/>
      <c r="O13" s="66"/>
      <c r="P13" s="66"/>
      <c r="Q13" s="66"/>
      <c r="R13" s="66"/>
      <c r="S13" s="67"/>
    </row>
    <row r="14" spans="1:19" s="68" customFormat="1" ht="36.75" customHeight="1">
      <c r="A14" s="235">
        <v>2</v>
      </c>
      <c r="B14" s="236" t="s">
        <v>95</v>
      </c>
      <c r="C14" s="237" t="s">
        <v>39</v>
      </c>
      <c r="D14" s="238" t="s">
        <v>100</v>
      </c>
      <c r="E14" s="239">
        <v>9.4</v>
      </c>
      <c r="F14" s="240"/>
      <c r="G14" s="240"/>
      <c r="H14" s="240"/>
      <c r="I14" s="240"/>
      <c r="J14" s="240"/>
      <c r="K14" s="240"/>
      <c r="L14" s="250"/>
      <c r="M14" s="66"/>
      <c r="N14" s="66"/>
      <c r="O14" s="66"/>
      <c r="P14" s="66"/>
      <c r="Q14" s="66"/>
      <c r="R14" s="66"/>
      <c r="S14" s="67"/>
    </row>
    <row r="15" spans="1:19" s="107" customFormat="1" ht="18.75" customHeight="1" thickBot="1">
      <c r="A15" s="255"/>
      <c r="B15" s="256"/>
      <c r="C15" s="263" t="s">
        <v>24</v>
      </c>
      <c r="D15" s="264" t="s">
        <v>27</v>
      </c>
      <c r="E15" s="265">
        <v>28.106</v>
      </c>
      <c r="F15" s="266"/>
      <c r="G15" s="266"/>
      <c r="H15" s="267"/>
      <c r="I15" s="249"/>
      <c r="J15" s="268"/>
      <c r="K15" s="268"/>
      <c r="L15" s="250"/>
      <c r="M15" s="108"/>
      <c r="N15" s="108"/>
      <c r="O15" s="108"/>
      <c r="P15" s="108"/>
      <c r="Q15" s="108"/>
      <c r="R15" s="108"/>
      <c r="S15" s="108"/>
    </row>
    <row r="16" spans="1:19" s="111" customFormat="1" ht="26.25" thickBot="1">
      <c r="A16" s="269">
        <v>3</v>
      </c>
      <c r="B16" s="270" t="s">
        <v>96</v>
      </c>
      <c r="C16" s="271" t="s">
        <v>102</v>
      </c>
      <c r="D16" s="272" t="s">
        <v>43</v>
      </c>
      <c r="E16" s="273">
        <v>145</v>
      </c>
      <c r="F16" s="247"/>
      <c r="G16" s="247"/>
      <c r="H16" s="247"/>
      <c r="I16" s="247"/>
      <c r="J16" s="247"/>
      <c r="K16" s="247"/>
      <c r="L16" s="250"/>
      <c r="M16" s="112"/>
      <c r="N16" s="112"/>
      <c r="O16" s="112"/>
      <c r="P16" s="112"/>
      <c r="Q16" s="112"/>
      <c r="R16" s="112"/>
      <c r="S16" s="66"/>
    </row>
    <row r="17" spans="1:20" s="111" customFormat="1" ht="16.5" thickBot="1">
      <c r="A17" s="251"/>
      <c r="B17" s="176"/>
      <c r="C17" s="244" t="s">
        <v>24</v>
      </c>
      <c r="D17" s="274" t="s">
        <v>27</v>
      </c>
      <c r="E17" s="275">
        <v>15.225</v>
      </c>
      <c r="F17" s="247"/>
      <c r="G17" s="247"/>
      <c r="H17" s="247"/>
      <c r="I17" s="249"/>
      <c r="J17" s="247"/>
      <c r="K17" s="247"/>
      <c r="L17" s="250"/>
      <c r="M17" s="112"/>
      <c r="N17" s="112"/>
      <c r="O17" s="112"/>
      <c r="P17" s="112"/>
      <c r="Q17" s="112"/>
      <c r="R17" s="112"/>
      <c r="S17" s="112"/>
      <c r="T17" s="112"/>
    </row>
    <row r="18" spans="1:20" s="111" customFormat="1" ht="16.5" thickBot="1">
      <c r="A18" s="251"/>
      <c r="B18" s="176"/>
      <c r="C18" s="244" t="s">
        <v>44</v>
      </c>
      <c r="D18" s="274" t="s">
        <v>10</v>
      </c>
      <c r="E18" s="275">
        <v>9.048</v>
      </c>
      <c r="F18" s="247"/>
      <c r="G18" s="247"/>
      <c r="H18" s="247"/>
      <c r="I18" s="247"/>
      <c r="J18" s="247"/>
      <c r="K18" s="247"/>
      <c r="L18" s="250"/>
      <c r="M18" s="112"/>
      <c r="N18" s="112"/>
      <c r="O18" s="112"/>
      <c r="P18" s="112"/>
      <c r="Q18" s="112"/>
      <c r="R18" s="112"/>
      <c r="S18" s="112"/>
      <c r="T18" s="112"/>
    </row>
    <row r="19" spans="1:20" s="110" customFormat="1" ht="16.5" thickBot="1">
      <c r="A19" s="251"/>
      <c r="B19" s="177"/>
      <c r="C19" s="244" t="s">
        <v>103</v>
      </c>
      <c r="D19" s="274" t="s">
        <v>43</v>
      </c>
      <c r="E19" s="275">
        <v>146.45</v>
      </c>
      <c r="F19" s="247"/>
      <c r="G19" s="247"/>
      <c r="H19" s="247"/>
      <c r="I19" s="247"/>
      <c r="J19" s="247"/>
      <c r="K19" s="247"/>
      <c r="L19" s="250"/>
      <c r="M19" s="112"/>
      <c r="N19" s="112"/>
      <c r="O19" s="112"/>
      <c r="P19" s="112"/>
      <c r="Q19" s="112"/>
      <c r="R19" s="112"/>
      <c r="S19" s="112"/>
      <c r="T19" s="112"/>
    </row>
    <row r="20" spans="1:20" s="111" customFormat="1" ht="15.75">
      <c r="A20" s="242"/>
      <c r="B20" s="177"/>
      <c r="C20" s="244" t="s">
        <v>45</v>
      </c>
      <c r="D20" s="274" t="s">
        <v>10</v>
      </c>
      <c r="E20" s="275">
        <v>0.174</v>
      </c>
      <c r="F20" s="247"/>
      <c r="G20" s="247"/>
      <c r="H20" s="247"/>
      <c r="I20" s="247"/>
      <c r="J20" s="247"/>
      <c r="K20" s="247"/>
      <c r="L20" s="250"/>
      <c r="M20" s="112"/>
      <c r="N20" s="112"/>
      <c r="O20" s="112"/>
      <c r="P20" s="112"/>
      <c r="Q20" s="112"/>
      <c r="R20" s="112"/>
      <c r="S20" s="112"/>
      <c r="T20" s="112"/>
    </row>
    <row r="21" spans="1:19" s="111" customFormat="1" ht="18" customHeight="1">
      <c r="A21" s="276">
        <v>4</v>
      </c>
      <c r="B21" s="277" t="s">
        <v>70</v>
      </c>
      <c r="C21" s="237" t="s">
        <v>71</v>
      </c>
      <c r="D21" s="238" t="s">
        <v>104</v>
      </c>
      <c r="E21" s="278">
        <v>2.59</v>
      </c>
      <c r="F21" s="279"/>
      <c r="G21" s="279"/>
      <c r="H21" s="279"/>
      <c r="I21" s="279"/>
      <c r="J21" s="280"/>
      <c r="K21" s="279"/>
      <c r="L21" s="250"/>
      <c r="M21" s="112"/>
      <c r="N21" s="112"/>
      <c r="O21" s="112"/>
      <c r="P21" s="112"/>
      <c r="Q21" s="112"/>
      <c r="R21" s="112"/>
      <c r="S21" s="66"/>
    </row>
    <row r="22" spans="1:20" s="111" customFormat="1" ht="15.75">
      <c r="A22" s="281"/>
      <c r="B22" s="243"/>
      <c r="C22" s="244" t="s">
        <v>24</v>
      </c>
      <c r="D22" s="245" t="s">
        <v>27</v>
      </c>
      <c r="E22" s="246">
        <v>46.62</v>
      </c>
      <c r="F22" s="247"/>
      <c r="G22" s="247"/>
      <c r="H22" s="249"/>
      <c r="I22" s="249"/>
      <c r="J22" s="249"/>
      <c r="K22" s="249"/>
      <c r="L22" s="250"/>
      <c r="M22" s="112"/>
      <c r="N22" s="112"/>
      <c r="O22" s="112"/>
      <c r="P22" s="112"/>
      <c r="Q22" s="112"/>
      <c r="R22" s="112"/>
      <c r="S22" s="112"/>
      <c r="T22" s="112"/>
    </row>
    <row r="23" spans="1:20" s="111" customFormat="1" ht="27" customHeight="1" thickBot="1">
      <c r="A23" s="282"/>
      <c r="B23" s="283"/>
      <c r="C23" s="284" t="s">
        <v>73</v>
      </c>
      <c r="D23" s="285" t="s">
        <v>105</v>
      </c>
      <c r="E23" s="268">
        <v>28.49</v>
      </c>
      <c r="F23" s="268"/>
      <c r="G23" s="247"/>
      <c r="H23" s="268"/>
      <c r="I23" s="268"/>
      <c r="J23" s="268"/>
      <c r="K23" s="268"/>
      <c r="L23" s="250"/>
      <c r="M23" s="112"/>
      <c r="N23" s="112"/>
      <c r="O23" s="112"/>
      <c r="P23" s="112"/>
      <c r="Q23" s="112"/>
      <c r="R23" s="112"/>
      <c r="S23" s="112"/>
      <c r="T23" s="112"/>
    </row>
    <row r="24" spans="1:19" s="111" customFormat="1" ht="15.75">
      <c r="A24" s="269">
        <v>5</v>
      </c>
      <c r="B24" s="286" t="s">
        <v>46</v>
      </c>
      <c r="C24" s="271" t="s">
        <v>77</v>
      </c>
      <c r="D24" s="272" t="s">
        <v>43</v>
      </c>
      <c r="E24" s="273">
        <v>145</v>
      </c>
      <c r="F24" s="287"/>
      <c r="G24" s="287"/>
      <c r="H24" s="287"/>
      <c r="I24" s="287"/>
      <c r="J24" s="287"/>
      <c r="K24" s="287"/>
      <c r="L24" s="250"/>
      <c r="M24" s="112"/>
      <c r="N24" s="112"/>
      <c r="O24" s="112"/>
      <c r="P24" s="112"/>
      <c r="Q24" s="112"/>
      <c r="R24" s="112"/>
      <c r="S24" s="66"/>
    </row>
    <row r="25" spans="1:20" s="111" customFormat="1" ht="15.75">
      <c r="A25" s="251"/>
      <c r="B25" s="176"/>
      <c r="C25" s="244" t="s">
        <v>24</v>
      </c>
      <c r="D25" s="244" t="s">
        <v>27</v>
      </c>
      <c r="E25" s="244">
        <v>8.2215</v>
      </c>
      <c r="F25" s="288"/>
      <c r="G25" s="288"/>
      <c r="H25" s="288"/>
      <c r="I25" s="249"/>
      <c r="J25" s="288"/>
      <c r="K25" s="288"/>
      <c r="L25" s="250"/>
      <c r="M25" s="112"/>
      <c r="N25" s="112"/>
      <c r="O25" s="112"/>
      <c r="P25" s="112"/>
      <c r="Q25" s="112"/>
      <c r="R25" s="112"/>
      <c r="S25" s="112"/>
      <c r="T25" s="112"/>
    </row>
    <row r="26" spans="1:20" s="111" customFormat="1" ht="16.5" thickBot="1">
      <c r="A26" s="251"/>
      <c r="B26" s="177"/>
      <c r="C26" s="244" t="s">
        <v>45</v>
      </c>
      <c r="D26" s="244" t="s">
        <v>10</v>
      </c>
      <c r="E26" s="244">
        <v>0.087</v>
      </c>
      <c r="F26" s="288"/>
      <c r="G26" s="247"/>
      <c r="H26" s="288"/>
      <c r="I26" s="288"/>
      <c r="J26" s="288"/>
      <c r="K26" s="288"/>
      <c r="L26" s="250"/>
      <c r="M26" s="112"/>
      <c r="N26" s="112"/>
      <c r="O26" s="112"/>
      <c r="P26" s="112"/>
      <c r="Q26" s="112"/>
      <c r="R26" s="112"/>
      <c r="S26" s="112"/>
      <c r="T26" s="112"/>
    </row>
    <row r="27" spans="1:20" s="110" customFormat="1" ht="26.25" thickBot="1">
      <c r="A27" s="269">
        <v>6</v>
      </c>
      <c r="B27" s="270" t="s">
        <v>96</v>
      </c>
      <c r="C27" s="271" t="s">
        <v>106</v>
      </c>
      <c r="D27" s="272" t="s">
        <v>43</v>
      </c>
      <c r="E27" s="273">
        <v>30</v>
      </c>
      <c r="F27" s="247"/>
      <c r="G27" s="247"/>
      <c r="H27" s="247"/>
      <c r="I27" s="247"/>
      <c r="J27" s="247"/>
      <c r="K27" s="247"/>
      <c r="L27" s="250"/>
      <c r="M27" s="112"/>
      <c r="N27" s="112"/>
      <c r="O27" s="112"/>
      <c r="P27" s="112"/>
      <c r="Q27" s="112"/>
      <c r="R27" s="112"/>
      <c r="S27" s="112"/>
      <c r="T27" s="112"/>
    </row>
    <row r="28" spans="1:20" s="111" customFormat="1" ht="16.5" thickBot="1">
      <c r="A28" s="251"/>
      <c r="B28" s="176"/>
      <c r="C28" s="244" t="s">
        <v>24</v>
      </c>
      <c r="D28" s="274" t="s">
        <v>27</v>
      </c>
      <c r="E28" s="275">
        <v>3.15</v>
      </c>
      <c r="F28" s="247"/>
      <c r="G28" s="247"/>
      <c r="H28" s="247"/>
      <c r="I28" s="249"/>
      <c r="J28" s="247"/>
      <c r="K28" s="247"/>
      <c r="L28" s="250"/>
      <c r="M28" s="112"/>
      <c r="N28" s="112"/>
      <c r="O28" s="112"/>
      <c r="P28" s="112"/>
      <c r="Q28" s="112"/>
      <c r="R28" s="112"/>
      <c r="S28" s="112"/>
      <c r="T28" s="112"/>
    </row>
    <row r="29" spans="1:20" s="111" customFormat="1" ht="20.25" customHeight="1" thickBot="1">
      <c r="A29" s="251"/>
      <c r="B29" s="176"/>
      <c r="C29" s="244" t="s">
        <v>44</v>
      </c>
      <c r="D29" s="274" t="s">
        <v>10</v>
      </c>
      <c r="E29" s="275">
        <v>1.8719999999999999</v>
      </c>
      <c r="F29" s="247"/>
      <c r="G29" s="247"/>
      <c r="H29" s="247"/>
      <c r="I29" s="247"/>
      <c r="J29" s="247"/>
      <c r="K29" s="247"/>
      <c r="L29" s="250"/>
      <c r="M29" s="112"/>
      <c r="N29" s="112"/>
      <c r="O29" s="112"/>
      <c r="P29" s="112"/>
      <c r="Q29" s="112"/>
      <c r="R29" s="112"/>
      <c r="S29" s="112"/>
      <c r="T29" s="112"/>
    </row>
    <row r="30" spans="1:19" s="111" customFormat="1" ht="16.5" thickBot="1">
      <c r="A30" s="251"/>
      <c r="B30" s="177"/>
      <c r="C30" s="244" t="s">
        <v>107</v>
      </c>
      <c r="D30" s="274" t="s">
        <v>43</v>
      </c>
      <c r="E30" s="275">
        <v>30.3</v>
      </c>
      <c r="F30" s="247"/>
      <c r="G30" s="247"/>
      <c r="H30" s="247"/>
      <c r="I30" s="247"/>
      <c r="J30" s="247"/>
      <c r="K30" s="247"/>
      <c r="L30" s="250"/>
      <c r="M30" s="112"/>
      <c r="N30" s="112"/>
      <c r="O30" s="112"/>
      <c r="P30" s="112"/>
      <c r="Q30" s="112"/>
      <c r="R30" s="112"/>
      <c r="S30" s="66"/>
    </row>
    <row r="31" spans="1:20" s="111" customFormat="1" ht="15.75">
      <c r="A31" s="242"/>
      <c r="B31" s="177"/>
      <c r="C31" s="244" t="s">
        <v>45</v>
      </c>
      <c r="D31" s="274" t="s">
        <v>10</v>
      </c>
      <c r="E31" s="275">
        <v>0.00010439999999999999</v>
      </c>
      <c r="F31" s="247"/>
      <c r="G31" s="247"/>
      <c r="H31" s="247"/>
      <c r="I31" s="247"/>
      <c r="J31" s="247"/>
      <c r="K31" s="247"/>
      <c r="L31" s="250"/>
      <c r="M31" s="112"/>
      <c r="N31" s="112"/>
      <c r="O31" s="112"/>
      <c r="P31" s="112"/>
      <c r="Q31" s="112"/>
      <c r="R31" s="112"/>
      <c r="S31" s="112"/>
      <c r="T31" s="112"/>
    </row>
    <row r="32" spans="1:20" s="111" customFormat="1" ht="15.75">
      <c r="A32" s="242"/>
      <c r="B32" s="401" t="s">
        <v>59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3"/>
      <c r="M32" s="112"/>
      <c r="N32" s="112"/>
      <c r="O32" s="112"/>
      <c r="P32" s="112"/>
      <c r="Q32" s="112"/>
      <c r="R32" s="112"/>
      <c r="S32" s="112"/>
      <c r="T32" s="112"/>
    </row>
    <row r="33" spans="1:19" s="111" customFormat="1" ht="15.75">
      <c r="A33" s="276">
        <v>7</v>
      </c>
      <c r="B33" s="289" t="s">
        <v>61</v>
      </c>
      <c r="C33" s="290" t="s">
        <v>62</v>
      </c>
      <c r="D33" s="291" t="s">
        <v>63</v>
      </c>
      <c r="E33" s="292">
        <v>0.02</v>
      </c>
      <c r="F33" s="246"/>
      <c r="G33" s="246"/>
      <c r="H33" s="246"/>
      <c r="I33" s="246"/>
      <c r="J33" s="293"/>
      <c r="K33" s="246"/>
      <c r="L33" s="246"/>
      <c r="M33" s="112"/>
      <c r="N33" s="112"/>
      <c r="O33" s="112"/>
      <c r="P33" s="112"/>
      <c r="Q33" s="112"/>
      <c r="R33" s="112"/>
      <c r="S33" s="66"/>
    </row>
    <row r="34" spans="1:19" s="111" customFormat="1" ht="15.75">
      <c r="A34" s="281"/>
      <c r="B34" s="294"/>
      <c r="C34" s="244" t="s">
        <v>24</v>
      </c>
      <c r="D34" s="245" t="s">
        <v>27</v>
      </c>
      <c r="E34" s="246">
        <v>9.76</v>
      </c>
      <c r="F34" s="246"/>
      <c r="G34" s="246"/>
      <c r="H34" s="248"/>
      <c r="I34" s="249"/>
      <c r="J34" s="249"/>
      <c r="K34" s="249"/>
      <c r="L34" s="250"/>
      <c r="M34" s="112"/>
      <c r="N34" s="112"/>
      <c r="O34" s="112"/>
      <c r="P34" s="112"/>
      <c r="Q34" s="112"/>
      <c r="R34" s="112"/>
      <c r="S34" s="66"/>
    </row>
    <row r="35" spans="1:19" s="111" customFormat="1" ht="15.75">
      <c r="A35" s="281"/>
      <c r="B35" s="294"/>
      <c r="C35" s="295" t="s">
        <v>65</v>
      </c>
      <c r="D35" s="296" t="s">
        <v>105</v>
      </c>
      <c r="E35" s="249">
        <v>1.2</v>
      </c>
      <c r="F35" s="249"/>
      <c r="G35" s="247"/>
      <c r="H35" s="249"/>
      <c r="I35" s="249"/>
      <c r="J35" s="249"/>
      <c r="K35" s="249"/>
      <c r="L35" s="250"/>
      <c r="M35" s="112"/>
      <c r="N35" s="112"/>
      <c r="O35" s="112"/>
      <c r="P35" s="112"/>
      <c r="Q35" s="112"/>
      <c r="R35" s="112"/>
      <c r="S35" s="66"/>
    </row>
    <row r="36" spans="1:20" s="111" customFormat="1" ht="21" customHeight="1" thickBot="1">
      <c r="A36" s="282"/>
      <c r="B36" s="283"/>
      <c r="C36" s="263" t="s">
        <v>67</v>
      </c>
      <c r="D36" s="297" t="s">
        <v>105</v>
      </c>
      <c r="E36" s="265">
        <v>1.2</v>
      </c>
      <c r="F36" s="268"/>
      <c r="G36" s="247"/>
      <c r="H36" s="268"/>
      <c r="I36" s="268"/>
      <c r="J36" s="268"/>
      <c r="K36" s="268"/>
      <c r="L36" s="250"/>
      <c r="M36" s="112"/>
      <c r="N36" s="112"/>
      <c r="O36" s="112"/>
      <c r="P36" s="112"/>
      <c r="Q36" s="112"/>
      <c r="R36" s="112"/>
      <c r="S36" s="112"/>
      <c r="T36" s="112"/>
    </row>
    <row r="37" spans="1:20" s="111" customFormat="1" ht="21" customHeight="1" thickBot="1">
      <c r="A37" s="282"/>
      <c r="B37" s="283"/>
      <c r="C37" s="263" t="s">
        <v>68</v>
      </c>
      <c r="D37" s="297" t="s">
        <v>105</v>
      </c>
      <c r="E37" s="265">
        <v>1.5</v>
      </c>
      <c r="F37" s="268"/>
      <c r="G37" s="247"/>
      <c r="H37" s="268"/>
      <c r="I37" s="268"/>
      <c r="J37" s="268"/>
      <c r="K37" s="268"/>
      <c r="L37" s="250"/>
      <c r="M37" s="112"/>
      <c r="N37" s="112"/>
      <c r="O37" s="112"/>
      <c r="P37" s="112"/>
      <c r="Q37" s="112"/>
      <c r="R37" s="112"/>
      <c r="S37" s="112"/>
      <c r="T37" s="112"/>
    </row>
    <row r="38" spans="1:20" s="111" customFormat="1" ht="16.5" thickBot="1">
      <c r="A38" s="282"/>
      <c r="B38" s="283"/>
      <c r="C38" s="263" t="s">
        <v>69</v>
      </c>
      <c r="D38" s="297" t="s">
        <v>105</v>
      </c>
      <c r="E38" s="265">
        <v>2</v>
      </c>
      <c r="F38" s="268"/>
      <c r="G38" s="247"/>
      <c r="H38" s="268"/>
      <c r="I38" s="268"/>
      <c r="J38" s="268"/>
      <c r="K38" s="268"/>
      <c r="L38" s="250"/>
      <c r="M38" s="112"/>
      <c r="N38" s="112"/>
      <c r="O38" s="112"/>
      <c r="P38" s="112"/>
      <c r="Q38" s="112"/>
      <c r="R38" s="112"/>
      <c r="S38" s="112"/>
      <c r="T38" s="112"/>
    </row>
    <row r="39" spans="1:20" s="111" customFormat="1" ht="54" customHeight="1" thickBot="1">
      <c r="A39" s="298">
        <v>8</v>
      </c>
      <c r="B39" s="299" t="s">
        <v>97</v>
      </c>
      <c r="C39" s="300" t="s">
        <v>76</v>
      </c>
      <c r="D39" s="301" t="s">
        <v>37</v>
      </c>
      <c r="E39" s="302">
        <v>1</v>
      </c>
      <c r="F39" s="303"/>
      <c r="G39" s="268"/>
      <c r="H39" s="268"/>
      <c r="I39" s="268"/>
      <c r="J39" s="268"/>
      <c r="K39" s="268"/>
      <c r="L39" s="250"/>
      <c r="M39" s="112"/>
      <c r="N39" s="112"/>
      <c r="O39" s="112"/>
      <c r="P39" s="112"/>
      <c r="Q39" s="112"/>
      <c r="R39" s="112"/>
      <c r="S39" s="112"/>
      <c r="T39" s="112"/>
    </row>
    <row r="40" spans="1:20" s="111" customFormat="1" ht="16.5" thickBot="1">
      <c r="A40" s="251"/>
      <c r="B40" s="176"/>
      <c r="C40" s="304" t="s">
        <v>24</v>
      </c>
      <c r="D40" s="274" t="s">
        <v>27</v>
      </c>
      <c r="E40" s="275">
        <v>1.54</v>
      </c>
      <c r="F40" s="246"/>
      <c r="G40" s="246"/>
      <c r="H40" s="248"/>
      <c r="I40" s="249"/>
      <c r="J40" s="246"/>
      <c r="K40" s="246"/>
      <c r="L40" s="250"/>
      <c r="M40" s="112"/>
      <c r="N40" s="112"/>
      <c r="O40" s="112"/>
      <c r="P40" s="112"/>
      <c r="Q40" s="112"/>
      <c r="R40" s="112"/>
      <c r="S40" s="112"/>
      <c r="T40" s="112"/>
    </row>
    <row r="41" spans="1:20" s="111" customFormat="1" ht="20.25" customHeight="1" thickBot="1">
      <c r="A41" s="251"/>
      <c r="B41" s="176"/>
      <c r="C41" s="304" t="s">
        <v>44</v>
      </c>
      <c r="D41" s="274" t="s">
        <v>10</v>
      </c>
      <c r="E41" s="275">
        <v>0.09</v>
      </c>
      <c r="F41" s="246"/>
      <c r="G41" s="246"/>
      <c r="H41" s="246"/>
      <c r="I41" s="246"/>
      <c r="J41" s="246"/>
      <c r="K41" s="247"/>
      <c r="L41" s="250"/>
      <c r="M41" s="112"/>
      <c r="N41" s="112"/>
      <c r="O41" s="112"/>
      <c r="P41" s="112"/>
      <c r="Q41" s="112"/>
      <c r="R41" s="112"/>
      <c r="S41" s="112"/>
      <c r="T41" s="112"/>
    </row>
    <row r="42" spans="1:19" s="111" customFormat="1" ht="26.25" thickBot="1">
      <c r="A42" s="251"/>
      <c r="B42" s="177"/>
      <c r="C42" s="244" t="s">
        <v>98</v>
      </c>
      <c r="D42" s="274" t="s">
        <v>37</v>
      </c>
      <c r="E42" s="275">
        <v>1</v>
      </c>
      <c r="F42" s="246"/>
      <c r="G42" s="247"/>
      <c r="H42" s="246"/>
      <c r="I42" s="246"/>
      <c r="J42" s="246"/>
      <c r="K42" s="246"/>
      <c r="L42" s="250"/>
      <c r="M42" s="112"/>
      <c r="N42" s="112"/>
      <c r="O42" s="112"/>
      <c r="P42" s="112"/>
      <c r="Q42" s="112"/>
      <c r="R42" s="112"/>
      <c r="S42" s="66"/>
    </row>
    <row r="43" spans="1:20" s="111" customFormat="1" ht="16.5" thickBot="1">
      <c r="A43" s="242"/>
      <c r="B43" s="177"/>
      <c r="C43" s="304" t="s">
        <v>99</v>
      </c>
      <c r="D43" s="274" t="s">
        <v>50</v>
      </c>
      <c r="E43" s="275">
        <v>0.028</v>
      </c>
      <c r="F43" s="305"/>
      <c r="G43" s="247"/>
      <c r="H43" s="246"/>
      <c r="I43" s="246"/>
      <c r="J43" s="246"/>
      <c r="K43" s="246"/>
      <c r="L43" s="250"/>
      <c r="M43" s="112"/>
      <c r="N43" s="112"/>
      <c r="O43" s="112"/>
      <c r="P43" s="112"/>
      <c r="Q43" s="112"/>
      <c r="R43" s="112"/>
      <c r="S43" s="112"/>
      <c r="T43" s="112"/>
    </row>
    <row r="44" spans="1:20" s="107" customFormat="1" ht="18.75" customHeight="1" thickBot="1">
      <c r="A44" s="306">
        <v>9</v>
      </c>
      <c r="B44" s="307" t="s">
        <v>51</v>
      </c>
      <c r="C44" s="271" t="s">
        <v>53</v>
      </c>
      <c r="D44" s="272" t="s">
        <v>100</v>
      </c>
      <c r="E44" s="272">
        <v>11.8</v>
      </c>
      <c r="F44" s="291"/>
      <c r="G44" s="308"/>
      <c r="H44" s="309"/>
      <c r="I44" s="308"/>
      <c r="J44" s="310"/>
      <c r="K44" s="308"/>
      <c r="L44" s="250"/>
      <c r="M44" s="112"/>
      <c r="N44" s="112"/>
      <c r="O44" s="112"/>
      <c r="P44" s="112"/>
      <c r="Q44" s="112"/>
      <c r="R44" s="112"/>
      <c r="S44" s="113"/>
      <c r="T44" s="113"/>
    </row>
    <row r="45" spans="1:19" s="68" customFormat="1" ht="15.75">
      <c r="A45" s="306"/>
      <c r="B45" s="311"/>
      <c r="C45" s="244" t="s">
        <v>52</v>
      </c>
      <c r="D45" s="275" t="s">
        <v>27</v>
      </c>
      <c r="E45" s="246">
        <v>149.86</v>
      </c>
      <c r="F45" s="246"/>
      <c r="G45" s="246"/>
      <c r="H45" s="312"/>
      <c r="I45" s="249"/>
      <c r="J45" s="246"/>
      <c r="K45" s="246"/>
      <c r="L45" s="250"/>
      <c r="M45" s="112"/>
      <c r="N45" s="112"/>
      <c r="O45" s="112"/>
      <c r="P45" s="112"/>
      <c r="Q45" s="112"/>
      <c r="R45" s="112"/>
      <c r="S45" s="67"/>
    </row>
    <row r="46" spans="1:19" s="107" customFormat="1" ht="20.25" customHeight="1" thickBot="1">
      <c r="A46" s="306"/>
      <c r="B46" s="311"/>
      <c r="C46" s="244" t="s">
        <v>35</v>
      </c>
      <c r="D46" s="275" t="s">
        <v>10</v>
      </c>
      <c r="E46" s="246">
        <v>12.744000000000002</v>
      </c>
      <c r="F46" s="246"/>
      <c r="G46" s="246"/>
      <c r="H46" s="246"/>
      <c r="I46" s="246"/>
      <c r="J46" s="246"/>
      <c r="K46" s="247"/>
      <c r="L46" s="250"/>
      <c r="M46" s="112"/>
      <c r="N46" s="112"/>
      <c r="O46" s="112"/>
      <c r="P46" s="112"/>
      <c r="Q46" s="112"/>
      <c r="R46" s="112"/>
      <c r="S46" s="108"/>
    </row>
    <row r="47" spans="1:19" s="68" customFormat="1" ht="15.75">
      <c r="A47" s="306"/>
      <c r="B47" s="311"/>
      <c r="C47" s="244" t="s">
        <v>60</v>
      </c>
      <c r="D47" s="275" t="s">
        <v>8</v>
      </c>
      <c r="E47" s="246">
        <v>1.43</v>
      </c>
      <c r="F47" s="305"/>
      <c r="G47" s="247"/>
      <c r="H47" s="246"/>
      <c r="I47" s="246"/>
      <c r="J47" s="246"/>
      <c r="K47" s="246"/>
      <c r="L47" s="250"/>
      <c r="M47" s="112"/>
      <c r="N47" s="112"/>
      <c r="O47" s="112"/>
      <c r="P47" s="112"/>
      <c r="Q47" s="112"/>
      <c r="R47" s="112"/>
      <c r="S47" s="67"/>
    </row>
    <row r="48" spans="1:19" s="68" customFormat="1" ht="15.75">
      <c r="A48" s="306"/>
      <c r="B48" s="311"/>
      <c r="C48" s="244" t="s">
        <v>88</v>
      </c>
      <c r="D48" s="275" t="s">
        <v>8</v>
      </c>
      <c r="E48" s="246">
        <v>0.03</v>
      </c>
      <c r="F48" s="305"/>
      <c r="G48" s="247"/>
      <c r="H48" s="246"/>
      <c r="I48" s="246"/>
      <c r="J48" s="246"/>
      <c r="K48" s="246"/>
      <c r="L48" s="250"/>
      <c r="M48" s="112"/>
      <c r="N48" s="112"/>
      <c r="O48" s="112"/>
      <c r="P48" s="112"/>
      <c r="Q48" s="112"/>
      <c r="R48" s="112"/>
      <c r="S48" s="67"/>
    </row>
    <row r="49" spans="1:19" s="68" customFormat="1" ht="15.75">
      <c r="A49" s="306"/>
      <c r="B49" s="311"/>
      <c r="C49" s="244" t="s">
        <v>66</v>
      </c>
      <c r="D49" s="275" t="s">
        <v>8</v>
      </c>
      <c r="E49" s="246">
        <v>0.1</v>
      </c>
      <c r="F49" s="305"/>
      <c r="G49" s="247"/>
      <c r="H49" s="246"/>
      <c r="I49" s="246"/>
      <c r="J49" s="246"/>
      <c r="K49" s="246"/>
      <c r="L49" s="250"/>
      <c r="M49" s="112"/>
      <c r="N49" s="112"/>
      <c r="O49" s="112"/>
      <c r="P49" s="112"/>
      <c r="Q49" s="112"/>
      <c r="R49" s="112"/>
      <c r="S49" s="67"/>
    </row>
    <row r="50" spans="1:19" s="68" customFormat="1" ht="39" customHeight="1">
      <c r="A50" s="306"/>
      <c r="B50" s="311"/>
      <c r="C50" s="244" t="s">
        <v>54</v>
      </c>
      <c r="D50" s="275" t="s">
        <v>50</v>
      </c>
      <c r="E50" s="246">
        <v>11.977</v>
      </c>
      <c r="F50" s="246"/>
      <c r="G50" s="247"/>
      <c r="H50" s="246"/>
      <c r="I50" s="246"/>
      <c r="J50" s="246"/>
      <c r="K50" s="246"/>
      <c r="L50" s="250"/>
      <c r="M50" s="112"/>
      <c r="N50" s="112"/>
      <c r="O50" s="112"/>
      <c r="P50" s="112"/>
      <c r="Q50" s="112"/>
      <c r="R50" s="112"/>
      <c r="S50" s="67"/>
    </row>
    <row r="51" spans="1:19" s="76" customFormat="1" ht="15.75">
      <c r="A51" s="306"/>
      <c r="B51" s="311"/>
      <c r="C51" s="244" t="s">
        <v>55</v>
      </c>
      <c r="D51" s="275" t="s">
        <v>25</v>
      </c>
      <c r="E51" s="246">
        <v>57.879000000000005</v>
      </c>
      <c r="F51" s="246"/>
      <c r="G51" s="247"/>
      <c r="H51" s="246"/>
      <c r="I51" s="246"/>
      <c r="J51" s="246"/>
      <c r="K51" s="246"/>
      <c r="L51" s="250"/>
      <c r="M51" s="75"/>
      <c r="N51" s="75"/>
      <c r="O51" s="75"/>
      <c r="P51" s="75"/>
      <c r="Q51" s="75"/>
      <c r="R51" s="75"/>
      <c r="S51" s="75"/>
    </row>
    <row r="52" spans="1:19" s="32" customFormat="1" ht="15.75">
      <c r="A52" s="306"/>
      <c r="B52" s="311"/>
      <c r="C52" s="244" t="s">
        <v>56</v>
      </c>
      <c r="D52" s="275" t="s">
        <v>50</v>
      </c>
      <c r="E52" s="246">
        <v>2.065</v>
      </c>
      <c r="F52" s="246"/>
      <c r="G52" s="247"/>
      <c r="H52" s="246"/>
      <c r="I52" s="246"/>
      <c r="J52" s="246"/>
      <c r="K52" s="246"/>
      <c r="L52" s="250"/>
      <c r="M52" s="31"/>
      <c r="N52" s="31"/>
      <c r="O52" s="31"/>
      <c r="P52" s="31"/>
      <c r="Q52" s="31"/>
      <c r="R52" s="31"/>
      <c r="S52" s="31"/>
    </row>
    <row r="53" spans="1:19" s="32" customFormat="1" ht="15.75">
      <c r="A53" s="306"/>
      <c r="B53" s="311"/>
      <c r="C53" s="244" t="s">
        <v>57</v>
      </c>
      <c r="D53" s="275" t="s">
        <v>10</v>
      </c>
      <c r="E53" s="246">
        <v>19.706</v>
      </c>
      <c r="F53" s="246"/>
      <c r="G53" s="247"/>
      <c r="H53" s="246"/>
      <c r="I53" s="246"/>
      <c r="J53" s="246"/>
      <c r="K53" s="246"/>
      <c r="L53" s="250"/>
      <c r="M53" s="31"/>
      <c r="N53" s="31"/>
      <c r="O53" s="31"/>
      <c r="P53" s="31"/>
      <c r="Q53" s="31"/>
      <c r="R53" s="31"/>
      <c r="S53" s="31"/>
    </row>
    <row r="54" spans="1:19" s="32" customFormat="1" ht="26.25" thickBot="1">
      <c r="A54" s="306"/>
      <c r="B54" s="299" t="s">
        <v>97</v>
      </c>
      <c r="C54" s="290" t="s">
        <v>87</v>
      </c>
      <c r="D54" s="291" t="s">
        <v>37</v>
      </c>
      <c r="E54" s="291">
        <v>3</v>
      </c>
      <c r="F54" s="311"/>
      <c r="G54" s="249"/>
      <c r="H54" s="252"/>
      <c r="I54" s="275"/>
      <c r="J54" s="275"/>
      <c r="K54" s="275"/>
      <c r="L54" s="250"/>
      <c r="M54" s="31"/>
      <c r="N54" s="31"/>
      <c r="O54" s="31"/>
      <c r="P54" s="31"/>
      <c r="Q54" s="31"/>
      <c r="R54" s="31"/>
      <c r="S54" s="31"/>
    </row>
    <row r="55" spans="1:20" s="111" customFormat="1" ht="16.5" thickBot="1">
      <c r="A55" s="251"/>
      <c r="B55" s="176"/>
      <c r="C55" s="304" t="s">
        <v>24</v>
      </c>
      <c r="D55" s="274" t="s">
        <v>27</v>
      </c>
      <c r="E55" s="275">
        <v>4.62</v>
      </c>
      <c r="F55" s="246"/>
      <c r="G55" s="246"/>
      <c r="H55" s="248"/>
      <c r="I55" s="249"/>
      <c r="J55" s="246"/>
      <c r="K55" s="246"/>
      <c r="L55" s="250"/>
      <c r="M55" s="112"/>
      <c r="N55" s="112"/>
      <c r="O55" s="112"/>
      <c r="P55" s="112"/>
      <c r="Q55" s="112"/>
      <c r="R55" s="112"/>
      <c r="S55" s="112"/>
      <c r="T55" s="112"/>
    </row>
    <row r="56" spans="1:20" s="111" customFormat="1" ht="20.25" customHeight="1" thickBot="1">
      <c r="A56" s="251"/>
      <c r="B56" s="176"/>
      <c r="C56" s="304" t="s">
        <v>44</v>
      </c>
      <c r="D56" s="274" t="s">
        <v>10</v>
      </c>
      <c r="E56" s="275">
        <v>0.27</v>
      </c>
      <c r="F56" s="246"/>
      <c r="G56" s="246"/>
      <c r="H56" s="246"/>
      <c r="I56" s="246"/>
      <c r="J56" s="246"/>
      <c r="K56" s="247"/>
      <c r="L56" s="250"/>
      <c r="M56" s="112"/>
      <c r="N56" s="112"/>
      <c r="O56" s="112"/>
      <c r="P56" s="112"/>
      <c r="Q56" s="112"/>
      <c r="R56" s="112"/>
      <c r="S56" s="112"/>
      <c r="T56" s="112"/>
    </row>
    <row r="57" spans="1:19" s="111" customFormat="1" ht="26.25" thickBot="1">
      <c r="A57" s="251"/>
      <c r="B57" s="177"/>
      <c r="C57" s="244" t="s">
        <v>87</v>
      </c>
      <c r="D57" s="274" t="s">
        <v>37</v>
      </c>
      <c r="E57" s="275">
        <v>3</v>
      </c>
      <c r="F57" s="246"/>
      <c r="G57" s="247"/>
      <c r="H57" s="246"/>
      <c r="I57" s="246"/>
      <c r="J57" s="246"/>
      <c r="K57" s="246"/>
      <c r="L57" s="250"/>
      <c r="M57" s="112"/>
      <c r="N57" s="112"/>
      <c r="O57" s="112"/>
      <c r="P57" s="112"/>
      <c r="Q57" s="112"/>
      <c r="R57" s="112"/>
      <c r="S57" s="66"/>
    </row>
    <row r="58" spans="1:20" s="111" customFormat="1" ht="15.75">
      <c r="A58" s="242"/>
      <c r="B58" s="177"/>
      <c r="C58" s="304" t="s">
        <v>99</v>
      </c>
      <c r="D58" s="274" t="s">
        <v>50</v>
      </c>
      <c r="E58" s="275">
        <v>0.275884</v>
      </c>
      <c r="F58" s="246"/>
      <c r="G58" s="247"/>
      <c r="H58" s="246"/>
      <c r="I58" s="246"/>
      <c r="J58" s="246"/>
      <c r="K58" s="246"/>
      <c r="L58" s="250"/>
      <c r="M58" s="112"/>
      <c r="N58" s="112"/>
      <c r="O58" s="112"/>
      <c r="P58" s="112"/>
      <c r="Q58" s="112"/>
      <c r="R58" s="112"/>
      <c r="S58" s="112"/>
      <c r="T58" s="112"/>
    </row>
    <row r="59" spans="1:19" s="32" customFormat="1" ht="25.5">
      <c r="A59" s="313">
        <v>10</v>
      </c>
      <c r="B59" s="314" t="s">
        <v>89</v>
      </c>
      <c r="C59" s="237" t="s">
        <v>90</v>
      </c>
      <c r="D59" s="315" t="s">
        <v>37</v>
      </c>
      <c r="E59" s="316">
        <v>2</v>
      </c>
      <c r="F59" s="317"/>
      <c r="G59" s="287"/>
      <c r="H59" s="315"/>
      <c r="I59" s="287"/>
      <c r="J59" s="315"/>
      <c r="K59" s="287"/>
      <c r="L59" s="250"/>
      <c r="M59" s="31"/>
      <c r="N59" s="31"/>
      <c r="O59" s="31"/>
      <c r="P59" s="31"/>
      <c r="Q59" s="31"/>
      <c r="R59" s="31"/>
      <c r="S59" s="31"/>
    </row>
    <row r="60" spans="1:19" s="32" customFormat="1" ht="15.75">
      <c r="A60" s="318"/>
      <c r="B60" s="228"/>
      <c r="C60" s="244" t="s">
        <v>24</v>
      </c>
      <c r="D60" s="319" t="s">
        <v>27</v>
      </c>
      <c r="E60" s="320">
        <v>0.778</v>
      </c>
      <c r="F60" s="319"/>
      <c r="G60" s="320"/>
      <c r="H60" s="321"/>
      <c r="I60" s="249"/>
      <c r="J60" s="319"/>
      <c r="K60" s="320"/>
      <c r="L60" s="250"/>
      <c r="M60" s="31"/>
      <c r="N60" s="31"/>
      <c r="O60" s="31"/>
      <c r="P60" s="31"/>
      <c r="Q60" s="31"/>
      <c r="R60" s="31"/>
      <c r="S60" s="31"/>
    </row>
    <row r="61" spans="1:19" s="32" customFormat="1" ht="16.5" thickBot="1">
      <c r="A61" s="318"/>
      <c r="B61" s="283"/>
      <c r="C61" s="244" t="s">
        <v>44</v>
      </c>
      <c r="D61" s="176" t="s">
        <v>10</v>
      </c>
      <c r="E61" s="322">
        <v>0.302</v>
      </c>
      <c r="F61" s="319"/>
      <c r="G61" s="320"/>
      <c r="H61" s="319"/>
      <c r="I61" s="320"/>
      <c r="J61" s="319"/>
      <c r="K61" s="247"/>
      <c r="L61" s="250"/>
      <c r="M61" s="31"/>
      <c r="N61" s="31"/>
      <c r="O61" s="31"/>
      <c r="P61" s="31"/>
      <c r="Q61" s="31"/>
      <c r="R61" s="31"/>
      <c r="S61" s="31"/>
    </row>
    <row r="62" spans="1:19" s="32" customFormat="1" ht="16.5" thickBot="1">
      <c r="A62" s="323"/>
      <c r="B62" s="283" t="s">
        <v>91</v>
      </c>
      <c r="C62" s="244" t="s">
        <v>93</v>
      </c>
      <c r="D62" s="176" t="s">
        <v>37</v>
      </c>
      <c r="E62" s="324">
        <v>2</v>
      </c>
      <c r="F62" s="324"/>
      <c r="G62" s="247"/>
      <c r="H62" s="319"/>
      <c r="I62" s="324"/>
      <c r="J62" s="325"/>
      <c r="K62" s="324"/>
      <c r="L62" s="250"/>
      <c r="M62" s="31"/>
      <c r="N62" s="31"/>
      <c r="O62" s="31"/>
      <c r="P62" s="31"/>
      <c r="Q62" s="31"/>
      <c r="R62" s="31"/>
      <c r="S62" s="31"/>
    </row>
    <row r="63" spans="1:19" s="32" customFormat="1" ht="16.5" thickBot="1">
      <c r="A63" s="323"/>
      <c r="B63" s="283" t="s">
        <v>91</v>
      </c>
      <c r="C63" s="244" t="s">
        <v>92</v>
      </c>
      <c r="D63" s="176" t="s">
        <v>37</v>
      </c>
      <c r="E63" s="324">
        <v>2</v>
      </c>
      <c r="F63" s="324"/>
      <c r="G63" s="247"/>
      <c r="H63" s="319"/>
      <c r="I63" s="324"/>
      <c r="J63" s="325"/>
      <c r="K63" s="324"/>
      <c r="L63" s="250"/>
      <c r="M63" s="31"/>
      <c r="N63" s="31"/>
      <c r="O63" s="31"/>
      <c r="P63" s="31"/>
      <c r="Q63" s="31"/>
      <c r="R63" s="31"/>
      <c r="S63" s="31"/>
    </row>
    <row r="64" spans="1:19" s="32" customFormat="1" ht="16.5" thickBot="1">
      <c r="A64" s="326"/>
      <c r="B64" s="283"/>
      <c r="C64" s="244" t="s">
        <v>45</v>
      </c>
      <c r="D64" s="176" t="s">
        <v>10</v>
      </c>
      <c r="E64" s="327">
        <v>0.048</v>
      </c>
      <c r="F64" s="176"/>
      <c r="G64" s="247"/>
      <c r="H64" s="319"/>
      <c r="I64" s="324"/>
      <c r="J64" s="325"/>
      <c r="K64" s="324"/>
      <c r="L64" s="250"/>
      <c r="M64" s="31"/>
      <c r="N64" s="31"/>
      <c r="O64" s="31"/>
      <c r="P64" s="31"/>
      <c r="Q64" s="31"/>
      <c r="R64" s="31"/>
      <c r="S64" s="31"/>
    </row>
    <row r="65" spans="1:19" s="32" customFormat="1" ht="25.5">
      <c r="A65" s="328">
        <v>11</v>
      </c>
      <c r="B65" s="277" t="s">
        <v>80</v>
      </c>
      <c r="C65" s="237" t="s">
        <v>81</v>
      </c>
      <c r="D65" s="238" t="s">
        <v>108</v>
      </c>
      <c r="E65" s="239">
        <v>0.5</v>
      </c>
      <c r="F65" s="329"/>
      <c r="G65" s="329"/>
      <c r="H65" s="329"/>
      <c r="I65" s="329"/>
      <c r="J65" s="330"/>
      <c r="K65" s="329"/>
      <c r="L65" s="250"/>
      <c r="M65" s="31"/>
      <c r="N65" s="31"/>
      <c r="O65" s="31"/>
      <c r="P65" s="31"/>
      <c r="Q65" s="31"/>
      <c r="R65" s="31"/>
      <c r="S65" s="31"/>
    </row>
    <row r="66" spans="1:19" s="32" customFormat="1" ht="15.75">
      <c r="A66" s="226"/>
      <c r="B66" s="294"/>
      <c r="C66" s="244" t="s">
        <v>24</v>
      </c>
      <c r="D66" s="245" t="s">
        <v>27</v>
      </c>
      <c r="E66" s="246">
        <v>16.8</v>
      </c>
      <c r="F66" s="246"/>
      <c r="G66" s="246"/>
      <c r="H66" s="248"/>
      <c r="I66" s="249"/>
      <c r="J66" s="249"/>
      <c r="K66" s="249"/>
      <c r="L66" s="250"/>
      <c r="M66" s="31"/>
      <c r="N66" s="31"/>
      <c r="O66" s="31"/>
      <c r="P66" s="31"/>
      <c r="Q66" s="31"/>
      <c r="R66" s="31"/>
      <c r="S66" s="31"/>
    </row>
    <row r="67" spans="1:19" s="32" customFormat="1" ht="15.75">
      <c r="A67" s="226"/>
      <c r="B67" s="294"/>
      <c r="C67" s="244" t="s">
        <v>44</v>
      </c>
      <c r="D67" s="245" t="s">
        <v>10</v>
      </c>
      <c r="E67" s="246">
        <v>0.75</v>
      </c>
      <c r="F67" s="246"/>
      <c r="G67" s="246"/>
      <c r="H67" s="246"/>
      <c r="I67" s="246"/>
      <c r="J67" s="293"/>
      <c r="K67" s="247"/>
      <c r="L67" s="250"/>
      <c r="M67" s="31"/>
      <c r="N67" s="31"/>
      <c r="O67" s="31"/>
      <c r="P67" s="31"/>
      <c r="Q67" s="31"/>
      <c r="R67" s="31"/>
      <c r="S67" s="31"/>
    </row>
    <row r="68" spans="1:19" s="32" customFormat="1" ht="15.75">
      <c r="A68" s="226"/>
      <c r="B68" s="294"/>
      <c r="C68" s="331" t="s">
        <v>83</v>
      </c>
      <c r="D68" s="296" t="s">
        <v>25</v>
      </c>
      <c r="E68" s="246">
        <v>5</v>
      </c>
      <c r="F68" s="249"/>
      <c r="G68" s="247"/>
      <c r="H68" s="249"/>
      <c r="I68" s="249"/>
      <c r="J68" s="249"/>
      <c r="K68" s="249"/>
      <c r="L68" s="250"/>
      <c r="M68" s="31"/>
      <c r="N68" s="31"/>
      <c r="O68" s="31"/>
      <c r="P68" s="31"/>
      <c r="Q68" s="31"/>
      <c r="R68" s="31"/>
      <c r="S68" s="31"/>
    </row>
    <row r="69" spans="1:19" s="32" customFormat="1" ht="15.75">
      <c r="A69" s="318"/>
      <c r="B69" s="294"/>
      <c r="C69" s="332" t="s">
        <v>84</v>
      </c>
      <c r="D69" s="296" t="s">
        <v>8</v>
      </c>
      <c r="E69" s="246">
        <v>0.24</v>
      </c>
      <c r="F69" s="248"/>
      <c r="G69" s="247"/>
      <c r="H69" s="249"/>
      <c r="I69" s="249"/>
      <c r="J69" s="249"/>
      <c r="K69" s="249"/>
      <c r="L69" s="250"/>
      <c r="M69" s="31"/>
      <c r="N69" s="31"/>
      <c r="O69" s="31"/>
      <c r="P69" s="31"/>
      <c r="Q69" s="31"/>
      <c r="R69" s="31"/>
      <c r="S69" s="31"/>
    </row>
    <row r="70" spans="1:19" s="32" customFormat="1" ht="16.5" thickBot="1">
      <c r="A70" s="333"/>
      <c r="B70" s="334"/>
      <c r="C70" s="335" t="s">
        <v>85</v>
      </c>
      <c r="D70" s="285" t="s">
        <v>10</v>
      </c>
      <c r="E70" s="265">
        <v>1.14</v>
      </c>
      <c r="F70" s="268"/>
      <c r="G70" s="247"/>
      <c r="H70" s="268"/>
      <c r="I70" s="268"/>
      <c r="J70" s="268"/>
      <c r="K70" s="268"/>
      <c r="L70" s="250"/>
      <c r="M70" s="31"/>
      <c r="N70" s="31"/>
      <c r="O70" s="31"/>
      <c r="P70" s="31"/>
      <c r="Q70" s="31"/>
      <c r="R70" s="31"/>
      <c r="S70" s="31"/>
    </row>
    <row r="71" spans="1:19" s="32" customFormat="1" ht="16.5" thickBot="1">
      <c r="A71" s="328">
        <v>12</v>
      </c>
      <c r="B71" s="314" t="s">
        <v>75</v>
      </c>
      <c r="C71" s="336" t="s">
        <v>86</v>
      </c>
      <c r="D71" s="337" t="s">
        <v>100</v>
      </c>
      <c r="E71" s="302">
        <v>20</v>
      </c>
      <c r="F71" s="268"/>
      <c r="G71" s="247"/>
      <c r="H71" s="338"/>
      <c r="I71" s="338"/>
      <c r="J71" s="338"/>
      <c r="K71" s="338"/>
      <c r="L71" s="250"/>
      <c r="M71" s="31"/>
      <c r="N71" s="31"/>
      <c r="O71" s="31"/>
      <c r="P71" s="31"/>
      <c r="Q71" s="31"/>
      <c r="R71" s="31"/>
      <c r="S71" s="31"/>
    </row>
    <row r="72" spans="1:19" s="32" customFormat="1" ht="15.75">
      <c r="A72" s="235">
        <v>13</v>
      </c>
      <c r="B72" s="286" t="s">
        <v>42</v>
      </c>
      <c r="C72" s="237" t="s">
        <v>41</v>
      </c>
      <c r="D72" s="238" t="s">
        <v>100</v>
      </c>
      <c r="E72" s="239">
        <v>65.9</v>
      </c>
      <c r="F72" s="329"/>
      <c r="G72" s="329"/>
      <c r="H72" s="329"/>
      <c r="I72" s="329"/>
      <c r="J72" s="330"/>
      <c r="K72" s="329"/>
      <c r="L72" s="250"/>
      <c r="M72" s="31"/>
      <c r="N72" s="31"/>
      <c r="O72" s="31"/>
      <c r="P72" s="31"/>
      <c r="Q72" s="31"/>
      <c r="R72" s="31"/>
      <c r="S72" s="31"/>
    </row>
    <row r="73" spans="1:19" s="32" customFormat="1" ht="16.5" thickBot="1">
      <c r="A73" s="339"/>
      <c r="B73" s="283"/>
      <c r="C73" s="263" t="s">
        <v>24</v>
      </c>
      <c r="D73" s="264" t="s">
        <v>27</v>
      </c>
      <c r="E73" s="265">
        <v>94.23700000000001</v>
      </c>
      <c r="F73" s="265"/>
      <c r="G73" s="265"/>
      <c r="H73" s="321"/>
      <c r="I73" s="249"/>
      <c r="J73" s="268"/>
      <c r="K73" s="268"/>
      <c r="L73" s="250"/>
      <c r="M73" s="31"/>
      <c r="N73" s="31"/>
      <c r="O73" s="31"/>
      <c r="P73" s="31"/>
      <c r="Q73" s="31"/>
      <c r="R73" s="31"/>
      <c r="S73" s="31"/>
    </row>
    <row r="74" spans="1:19" s="32" customFormat="1" ht="15.75">
      <c r="A74" s="340"/>
      <c r="B74" s="341"/>
      <c r="C74" s="342" t="s">
        <v>9</v>
      </c>
      <c r="D74" s="343" t="s">
        <v>10</v>
      </c>
      <c r="E74" s="344"/>
      <c r="F74" s="341"/>
      <c r="G74" s="345"/>
      <c r="H74" s="346"/>
      <c r="I74" s="345"/>
      <c r="J74" s="347"/>
      <c r="K74" s="345"/>
      <c r="L74" s="348"/>
      <c r="M74" s="31"/>
      <c r="N74" s="31"/>
      <c r="O74" s="31"/>
      <c r="P74" s="31"/>
      <c r="Q74" s="31"/>
      <c r="R74" s="31"/>
      <c r="S74" s="31"/>
    </row>
    <row r="75" spans="1:19" s="32" customFormat="1" ht="15.75">
      <c r="A75" s="349"/>
      <c r="B75" s="350"/>
      <c r="C75" s="351" t="s">
        <v>109</v>
      </c>
      <c r="D75" s="352"/>
      <c r="E75" s="353"/>
      <c r="F75" s="350"/>
      <c r="G75" s="354"/>
      <c r="H75" s="355"/>
      <c r="I75" s="354"/>
      <c r="J75" s="356"/>
      <c r="K75" s="354"/>
      <c r="L75" s="357"/>
      <c r="M75" s="31"/>
      <c r="N75" s="31"/>
      <c r="O75" s="31"/>
      <c r="P75" s="31"/>
      <c r="Q75" s="31"/>
      <c r="R75" s="31"/>
      <c r="S75" s="31"/>
    </row>
    <row r="76" spans="1:19" s="32" customFormat="1" ht="15.75">
      <c r="A76" s="349"/>
      <c r="B76" s="350"/>
      <c r="C76" s="351" t="s">
        <v>1</v>
      </c>
      <c r="D76" s="352" t="s">
        <v>10</v>
      </c>
      <c r="E76" s="353"/>
      <c r="F76" s="350"/>
      <c r="G76" s="358"/>
      <c r="H76" s="356"/>
      <c r="I76" s="354"/>
      <c r="J76" s="359"/>
      <c r="K76" s="358"/>
      <c r="L76" s="360"/>
      <c r="M76" s="31"/>
      <c r="N76" s="31"/>
      <c r="O76" s="31"/>
      <c r="P76" s="31"/>
      <c r="Q76" s="31"/>
      <c r="R76" s="31"/>
      <c r="S76" s="31"/>
    </row>
    <row r="77" spans="1:19" s="32" customFormat="1" ht="15.75">
      <c r="A77" s="349"/>
      <c r="B77" s="350"/>
      <c r="C77" s="351" t="s">
        <v>110</v>
      </c>
      <c r="D77" s="352"/>
      <c r="E77" s="353"/>
      <c r="F77" s="350"/>
      <c r="G77" s="354"/>
      <c r="H77" s="355"/>
      <c r="I77" s="354"/>
      <c r="J77" s="355"/>
      <c r="K77" s="354"/>
      <c r="L77" s="357"/>
      <c r="M77" s="31"/>
      <c r="N77" s="31"/>
      <c r="O77" s="31"/>
      <c r="P77" s="31"/>
      <c r="Q77" s="31"/>
      <c r="R77" s="31"/>
      <c r="S77" s="31"/>
    </row>
    <row r="78" spans="1:19" s="32" customFormat="1" ht="15.75">
      <c r="A78" s="349"/>
      <c r="B78" s="350"/>
      <c r="C78" s="351" t="s">
        <v>1</v>
      </c>
      <c r="D78" s="352" t="s">
        <v>10</v>
      </c>
      <c r="E78" s="353"/>
      <c r="F78" s="350"/>
      <c r="G78" s="358"/>
      <c r="H78" s="356"/>
      <c r="I78" s="354"/>
      <c r="J78" s="359"/>
      <c r="K78" s="358"/>
      <c r="L78" s="360"/>
      <c r="M78" s="31"/>
      <c r="N78" s="31"/>
      <c r="O78" s="31"/>
      <c r="P78" s="31"/>
      <c r="Q78" s="31"/>
      <c r="R78" s="31"/>
      <c r="S78" s="31"/>
    </row>
    <row r="79" spans="1:19" s="32" customFormat="1" ht="15.75">
      <c r="A79" s="349"/>
      <c r="B79" s="350"/>
      <c r="C79" s="351" t="s">
        <v>31</v>
      </c>
      <c r="D79" s="352"/>
      <c r="E79" s="353">
        <v>0.03</v>
      </c>
      <c r="F79" s="350"/>
      <c r="G79" s="358"/>
      <c r="H79" s="356"/>
      <c r="I79" s="354"/>
      <c r="J79" s="359"/>
      <c r="K79" s="358"/>
      <c r="L79" s="357"/>
      <c r="M79" s="31"/>
      <c r="N79" s="31"/>
      <c r="O79" s="31"/>
      <c r="P79" s="31"/>
      <c r="Q79" s="31"/>
      <c r="R79" s="31"/>
      <c r="S79" s="31"/>
    </row>
    <row r="80" spans="1:19" s="32" customFormat="1" ht="15.75">
      <c r="A80" s="349"/>
      <c r="B80" s="350"/>
      <c r="C80" s="351" t="s">
        <v>1</v>
      </c>
      <c r="D80" s="352" t="s">
        <v>10</v>
      </c>
      <c r="E80" s="353"/>
      <c r="F80" s="350"/>
      <c r="G80" s="358"/>
      <c r="H80" s="356"/>
      <c r="I80" s="354"/>
      <c r="J80" s="359"/>
      <c r="K80" s="358"/>
      <c r="L80" s="360"/>
      <c r="M80" s="31"/>
      <c r="N80" s="31"/>
      <c r="O80" s="31"/>
      <c r="P80" s="31"/>
      <c r="Q80" s="31"/>
      <c r="R80" s="31"/>
      <c r="S80" s="31"/>
    </row>
    <row r="81" spans="1:19" s="32" customFormat="1" ht="15.75">
      <c r="A81" s="349"/>
      <c r="B81" s="350"/>
      <c r="C81" s="351" t="s">
        <v>18</v>
      </c>
      <c r="D81" s="352"/>
      <c r="E81" s="353">
        <v>0.18</v>
      </c>
      <c r="F81" s="350"/>
      <c r="G81" s="358"/>
      <c r="H81" s="356"/>
      <c r="I81" s="354"/>
      <c r="J81" s="359"/>
      <c r="K81" s="358"/>
      <c r="L81" s="357"/>
      <c r="M81" s="31"/>
      <c r="N81" s="31"/>
      <c r="O81" s="31"/>
      <c r="P81" s="31"/>
      <c r="Q81" s="31"/>
      <c r="R81" s="31"/>
      <c r="S81" s="31"/>
    </row>
    <row r="82" spans="1:19" s="32" customFormat="1" ht="16.5" thickBot="1">
      <c r="A82" s="361"/>
      <c r="B82" s="362"/>
      <c r="C82" s="363" t="s">
        <v>11</v>
      </c>
      <c r="D82" s="364" t="s">
        <v>10</v>
      </c>
      <c r="E82" s="365"/>
      <c r="F82" s="362"/>
      <c r="G82" s="366"/>
      <c r="H82" s="367"/>
      <c r="I82" s="366"/>
      <c r="J82" s="367"/>
      <c r="K82" s="366"/>
      <c r="L82" s="368"/>
      <c r="M82" s="31"/>
      <c r="N82" s="31"/>
      <c r="O82" s="31"/>
      <c r="P82" s="31"/>
      <c r="Q82" s="31"/>
      <c r="R82" s="31"/>
      <c r="S82" s="31"/>
    </row>
    <row r="83" spans="1:19" s="32" customFormat="1" ht="16.5">
      <c r="A83" s="99"/>
      <c r="B83" s="99"/>
      <c r="C83" s="100"/>
      <c r="D83" s="101"/>
      <c r="E83" s="102"/>
      <c r="F83" s="99"/>
      <c r="G83" s="103"/>
      <c r="H83" s="104"/>
      <c r="I83" s="103"/>
      <c r="J83" s="104"/>
      <c r="K83" s="103"/>
      <c r="L83" s="105"/>
      <c r="M83" s="220"/>
      <c r="N83" s="31"/>
      <c r="O83" s="31"/>
      <c r="P83" s="31"/>
      <c r="Q83" s="31"/>
      <c r="R83" s="31"/>
      <c r="S83" s="31"/>
    </row>
    <row r="84" spans="1:19" s="32" customFormat="1" ht="16.5">
      <c r="A84" s="20"/>
      <c r="B84" s="76"/>
      <c r="C84" s="20"/>
      <c r="D84" s="76"/>
      <c r="E84" s="20"/>
      <c r="F84" s="21"/>
      <c r="G84" s="20"/>
      <c r="H84" s="20"/>
      <c r="I84" s="21"/>
      <c r="J84" s="20"/>
      <c r="K84" s="20"/>
      <c r="L84" s="106"/>
      <c r="M84" s="31"/>
      <c r="N84" s="31"/>
      <c r="O84" s="31"/>
      <c r="P84" s="31"/>
      <c r="Q84" s="31"/>
      <c r="R84" s="31"/>
      <c r="S84" s="31"/>
    </row>
    <row r="85" spans="1:12" s="4" customFormat="1" ht="16.5">
      <c r="A85" s="20"/>
      <c r="B85" s="76"/>
      <c r="C85" s="20"/>
      <c r="D85" s="20"/>
      <c r="E85" s="20"/>
      <c r="F85" s="21"/>
      <c r="G85" s="20"/>
      <c r="H85" s="20"/>
      <c r="I85" s="21"/>
      <c r="J85" s="20"/>
      <c r="K85" s="20"/>
      <c r="L85" s="106"/>
    </row>
    <row r="86" spans="1:19" s="32" customFormat="1" ht="16.5">
      <c r="A86" s="20"/>
      <c r="B86" s="76"/>
      <c r="C86" s="20"/>
      <c r="D86" s="20"/>
      <c r="E86" s="20"/>
      <c r="F86" s="21"/>
      <c r="G86" s="20"/>
      <c r="H86" s="20"/>
      <c r="I86" s="21"/>
      <c r="J86" s="20"/>
      <c r="K86" s="20"/>
      <c r="L86" s="106"/>
      <c r="M86" s="31"/>
      <c r="N86" s="31"/>
      <c r="O86" s="31"/>
      <c r="P86" s="31"/>
      <c r="Q86" s="31"/>
      <c r="R86" s="31"/>
      <c r="S86" s="31"/>
    </row>
    <row r="87" spans="1:19" s="32" customFormat="1" ht="16.5">
      <c r="A87" s="6"/>
      <c r="C87" s="6"/>
      <c r="D87" s="6"/>
      <c r="E87" s="20"/>
      <c r="F87" s="19"/>
      <c r="G87" s="6"/>
      <c r="H87" s="6"/>
      <c r="I87" s="19"/>
      <c r="J87" s="6"/>
      <c r="K87" s="6"/>
      <c r="L87" s="1"/>
      <c r="M87" s="31"/>
      <c r="N87" s="31"/>
      <c r="O87" s="31"/>
      <c r="P87" s="31"/>
      <c r="Q87" s="31"/>
      <c r="R87" s="31"/>
      <c r="S87" s="31"/>
    </row>
    <row r="88" spans="1:12" s="4" customFormat="1" ht="16.5">
      <c r="A88" s="6"/>
      <c r="B88" s="6"/>
      <c r="C88" s="6"/>
      <c r="D88" s="6"/>
      <c r="E88" s="21"/>
      <c r="F88" s="6"/>
      <c r="G88" s="6"/>
      <c r="H88" s="19"/>
      <c r="I88" s="6"/>
      <c r="J88" s="19"/>
      <c r="K88" s="6"/>
      <c r="L88" s="1"/>
    </row>
    <row r="89" spans="1:19" s="32" customFormat="1" ht="16.5">
      <c r="A89" s="6"/>
      <c r="B89" s="6"/>
      <c r="C89" s="6"/>
      <c r="D89" s="6"/>
      <c r="E89" s="21"/>
      <c r="F89" s="6"/>
      <c r="G89" s="6"/>
      <c r="H89" s="19"/>
      <c r="I89" s="6"/>
      <c r="J89" s="19"/>
      <c r="K89" s="6"/>
      <c r="L89" s="1"/>
      <c r="M89" s="31"/>
      <c r="N89" s="31"/>
      <c r="O89" s="31"/>
      <c r="P89" s="31"/>
      <c r="Q89" s="31"/>
      <c r="R89" s="31"/>
      <c r="S89" s="31"/>
    </row>
    <row r="90" spans="1:19" s="32" customFormat="1" ht="16.5">
      <c r="A90" s="7"/>
      <c r="B90" s="7"/>
      <c r="C90" s="39"/>
      <c r="D90" s="2"/>
      <c r="E90" s="117"/>
      <c r="F90" s="6"/>
      <c r="G90" s="41"/>
      <c r="H90" s="42"/>
      <c r="I90" s="43"/>
      <c r="J90" s="42"/>
      <c r="K90" s="45"/>
      <c r="L90" s="46"/>
      <c r="M90" s="31"/>
      <c r="N90" s="31"/>
      <c r="O90" s="31"/>
      <c r="P90" s="31"/>
      <c r="Q90" s="31"/>
      <c r="R90" s="31"/>
      <c r="S90" s="31"/>
    </row>
    <row r="91" spans="1:19" s="32" customFormat="1" ht="16.5">
      <c r="A91" s="7"/>
      <c r="B91" s="7"/>
      <c r="C91" s="39"/>
      <c r="D91" s="2"/>
      <c r="E91" s="117"/>
      <c r="F91" s="6"/>
      <c r="G91" s="41"/>
      <c r="H91" s="42"/>
      <c r="I91" s="47"/>
      <c r="J91" s="42"/>
      <c r="K91" s="45"/>
      <c r="L91" s="46"/>
      <c r="M91" s="31"/>
      <c r="N91" s="31"/>
      <c r="O91" s="31"/>
      <c r="P91" s="31"/>
      <c r="Q91" s="31"/>
      <c r="R91" s="31"/>
      <c r="S91" s="31"/>
    </row>
    <row r="92" spans="1:19" s="32" customFormat="1" ht="16.5">
      <c r="A92" s="7"/>
      <c r="B92" s="7"/>
      <c r="C92" s="39"/>
      <c r="D92" s="2"/>
      <c r="E92" s="117"/>
      <c r="F92" s="6"/>
      <c r="G92" s="41"/>
      <c r="H92" s="42"/>
      <c r="I92" s="43"/>
      <c r="J92" s="42"/>
      <c r="K92" s="45"/>
      <c r="L92" s="46"/>
      <c r="M92" s="31"/>
      <c r="N92" s="31"/>
      <c r="O92" s="31"/>
      <c r="P92" s="31"/>
      <c r="Q92" s="31"/>
      <c r="R92" s="31"/>
      <c r="S92" s="31"/>
    </row>
    <row r="93" spans="1:19" s="32" customFormat="1" ht="16.5">
      <c r="A93" s="7"/>
      <c r="B93" s="7"/>
      <c r="C93" s="39"/>
      <c r="D93" s="7"/>
      <c r="E93" s="99"/>
      <c r="F93" s="7"/>
      <c r="G93" s="48"/>
      <c r="H93" s="49"/>
      <c r="I93" s="48"/>
      <c r="J93" s="50"/>
      <c r="K93" s="48"/>
      <c r="L93" s="46"/>
      <c r="M93" s="31"/>
      <c r="N93" s="31"/>
      <c r="O93" s="31"/>
      <c r="P93" s="31"/>
      <c r="Q93" s="31"/>
      <c r="R93" s="31"/>
      <c r="S93" s="31"/>
    </row>
    <row r="94" spans="1:19" s="32" customFormat="1" ht="16.5">
      <c r="A94" s="7"/>
      <c r="B94" s="7"/>
      <c r="C94" s="51"/>
      <c r="D94" s="7"/>
      <c r="E94" s="99"/>
      <c r="F94" s="7"/>
      <c r="G94" s="48"/>
      <c r="H94" s="49"/>
      <c r="I94" s="48"/>
      <c r="J94" s="50"/>
      <c r="K94" s="50"/>
      <c r="L94" s="46"/>
      <c r="M94" s="31"/>
      <c r="N94" s="31"/>
      <c r="O94" s="31"/>
      <c r="P94" s="31"/>
      <c r="Q94" s="31"/>
      <c r="R94" s="31"/>
      <c r="S94" s="31"/>
    </row>
    <row r="95" spans="1:19" s="32" customFormat="1" ht="16.5">
      <c r="A95" s="7"/>
      <c r="B95" s="7"/>
      <c r="C95" s="39"/>
      <c r="D95" s="7"/>
      <c r="E95" s="99"/>
      <c r="F95" s="7"/>
      <c r="G95" s="50"/>
      <c r="H95" s="49"/>
      <c r="I95" s="48"/>
      <c r="J95" s="50"/>
      <c r="K95" s="50"/>
      <c r="L95" s="46"/>
      <c r="M95" s="31"/>
      <c r="N95" s="31"/>
      <c r="O95" s="31"/>
      <c r="P95" s="31"/>
      <c r="Q95" s="31"/>
      <c r="R95" s="31"/>
      <c r="S95" s="31"/>
    </row>
    <row r="96" spans="1:19" s="32" customFormat="1" ht="16.5">
      <c r="A96" s="7"/>
      <c r="B96" s="7"/>
      <c r="C96" s="51"/>
      <c r="D96" s="7"/>
      <c r="E96" s="99"/>
      <c r="F96" s="7"/>
      <c r="G96" s="50"/>
      <c r="H96" s="49"/>
      <c r="I96" s="48"/>
      <c r="J96" s="50"/>
      <c r="K96" s="50"/>
      <c r="L96" s="46"/>
      <c r="M96" s="31"/>
      <c r="N96" s="31"/>
      <c r="O96" s="31"/>
      <c r="P96" s="31"/>
      <c r="Q96" s="31"/>
      <c r="R96" s="31"/>
      <c r="S96" s="31"/>
    </row>
    <row r="97" spans="1:19" s="32" customFormat="1" ht="16.5">
      <c r="A97" s="7"/>
      <c r="B97" s="7"/>
      <c r="C97" s="39"/>
      <c r="D97" s="7"/>
      <c r="E97" s="99"/>
      <c r="F97" s="7"/>
      <c r="G97" s="50"/>
      <c r="H97" s="49"/>
      <c r="I97" s="48"/>
      <c r="J97" s="50"/>
      <c r="K97" s="50"/>
      <c r="L97" s="46"/>
      <c r="M97" s="31"/>
      <c r="N97" s="31"/>
      <c r="O97" s="31"/>
      <c r="P97" s="31"/>
      <c r="Q97" s="31"/>
      <c r="R97" s="31"/>
      <c r="S97" s="31"/>
    </row>
    <row r="98" spans="1:19" s="32" customFormat="1" ht="16.5">
      <c r="A98" s="8"/>
      <c r="B98" s="8"/>
      <c r="C98" s="3"/>
      <c r="D98" s="2"/>
      <c r="E98" s="102"/>
      <c r="F98" s="6"/>
      <c r="G98" s="2"/>
      <c r="H98" s="6"/>
      <c r="I98" s="5"/>
      <c r="J98" s="6"/>
      <c r="K98" s="2"/>
      <c r="L98" s="4"/>
      <c r="M98" s="31"/>
      <c r="N98" s="31"/>
      <c r="O98" s="31"/>
      <c r="P98" s="31"/>
      <c r="Q98" s="31"/>
      <c r="R98" s="31"/>
      <c r="S98" s="31"/>
    </row>
    <row r="99" spans="1:19" s="32" customFormat="1" ht="16.5">
      <c r="A99" s="7"/>
      <c r="B99" s="7"/>
      <c r="C99" s="51"/>
      <c r="D99" s="7"/>
      <c r="E99" s="99"/>
      <c r="F99" s="7"/>
      <c r="G99" s="50"/>
      <c r="H99" s="49"/>
      <c r="I99" s="48"/>
      <c r="J99" s="50"/>
      <c r="K99" s="50"/>
      <c r="L99" s="46"/>
      <c r="M99" s="31"/>
      <c r="N99" s="31"/>
      <c r="O99" s="31"/>
      <c r="P99" s="31"/>
      <c r="Q99" s="31"/>
      <c r="R99" s="31"/>
      <c r="S99" s="31"/>
    </row>
    <row r="100" spans="1:19" s="32" customFormat="1" ht="16.5">
      <c r="A100" s="7"/>
      <c r="B100" s="7"/>
      <c r="C100" s="12"/>
      <c r="D100" s="7"/>
      <c r="E100" s="99"/>
      <c r="F100" s="7"/>
      <c r="G100" s="38"/>
      <c r="H100" s="10"/>
      <c r="I100" s="38"/>
      <c r="J100" s="7"/>
      <c r="K100" s="38"/>
      <c r="L100" s="38"/>
      <c r="M100" s="31"/>
      <c r="N100" s="31"/>
      <c r="O100" s="31"/>
      <c r="P100" s="31"/>
      <c r="Q100" s="31"/>
      <c r="R100" s="31"/>
      <c r="S100" s="31"/>
    </row>
    <row r="101" spans="1:19" s="32" customFormat="1" ht="16.5">
      <c r="A101" s="7"/>
      <c r="B101" s="7"/>
      <c r="C101" s="12"/>
      <c r="D101" s="7"/>
      <c r="E101" s="99"/>
      <c r="F101" s="7"/>
      <c r="G101" s="38"/>
      <c r="H101" s="10"/>
      <c r="I101" s="38"/>
      <c r="J101" s="7"/>
      <c r="K101" s="38"/>
      <c r="L101" s="38"/>
      <c r="M101" s="31"/>
      <c r="N101" s="31"/>
      <c r="O101" s="31"/>
      <c r="P101" s="31"/>
      <c r="Q101" s="31"/>
      <c r="R101" s="31"/>
      <c r="S101" s="31"/>
    </row>
    <row r="102" spans="1:19" s="32" customFormat="1" ht="16.5">
      <c r="A102" s="7"/>
      <c r="B102" s="7"/>
      <c r="C102" s="12"/>
      <c r="D102" s="7"/>
      <c r="E102" s="99"/>
      <c r="F102" s="7"/>
      <c r="G102" s="38"/>
      <c r="H102" s="10"/>
      <c r="I102" s="38"/>
      <c r="J102" s="7"/>
      <c r="K102" s="38"/>
      <c r="L102" s="38"/>
      <c r="M102" s="31"/>
      <c r="N102" s="31"/>
      <c r="O102" s="31"/>
      <c r="P102" s="31"/>
      <c r="Q102" s="31"/>
      <c r="R102" s="31"/>
      <c r="S102" s="31"/>
    </row>
    <row r="103" spans="1:19" s="32" customFormat="1" ht="16.5">
      <c r="A103" s="7"/>
      <c r="B103" s="7"/>
      <c r="C103" s="12"/>
      <c r="D103" s="7"/>
      <c r="E103" s="99"/>
      <c r="F103" s="7"/>
      <c r="G103" s="38"/>
      <c r="H103" s="10"/>
      <c r="I103" s="38"/>
      <c r="J103" s="7"/>
      <c r="K103" s="38"/>
      <c r="L103" s="38"/>
      <c r="M103" s="31"/>
      <c r="N103" s="31"/>
      <c r="O103" s="31"/>
      <c r="P103" s="31"/>
      <c r="Q103" s="31"/>
      <c r="R103" s="31"/>
      <c r="S103" s="31"/>
    </row>
    <row r="104" spans="1:19" s="32" customFormat="1" ht="16.5">
      <c r="A104" s="7"/>
      <c r="B104" s="7"/>
      <c r="C104" s="12"/>
      <c r="D104" s="7"/>
      <c r="E104" s="99"/>
      <c r="F104" s="7"/>
      <c r="G104" s="38"/>
      <c r="H104" s="10"/>
      <c r="I104" s="38"/>
      <c r="J104" s="7"/>
      <c r="K104" s="38"/>
      <c r="L104" s="38"/>
      <c r="M104" s="31"/>
      <c r="N104" s="31"/>
      <c r="O104" s="31"/>
      <c r="P104" s="31"/>
      <c r="Q104" s="31"/>
      <c r="R104" s="31"/>
      <c r="S104" s="31"/>
    </row>
    <row r="105" spans="1:19" s="32" customFormat="1" ht="16.5">
      <c r="A105" s="16"/>
      <c r="B105" s="16"/>
      <c r="C105" s="1"/>
      <c r="D105" s="1"/>
      <c r="E105" s="106"/>
      <c r="F105" s="1"/>
      <c r="G105" s="1"/>
      <c r="H105" s="1"/>
      <c r="I105" s="1"/>
      <c r="J105" s="1"/>
      <c r="K105" s="1"/>
      <c r="L105" s="1"/>
      <c r="M105" s="31"/>
      <c r="N105" s="31"/>
      <c r="O105" s="31"/>
      <c r="P105" s="31"/>
      <c r="Q105" s="31"/>
      <c r="R105" s="31"/>
      <c r="S105" s="31"/>
    </row>
    <row r="106" spans="1:19" s="32" customFormat="1" ht="16.5">
      <c r="A106" s="7"/>
      <c r="B106" s="7"/>
      <c r="C106" s="12"/>
      <c r="D106" s="7"/>
      <c r="E106" s="99"/>
      <c r="F106" s="7"/>
      <c r="G106" s="38"/>
      <c r="H106" s="10"/>
      <c r="I106" s="38"/>
      <c r="J106" s="7"/>
      <c r="K106" s="38"/>
      <c r="L106" s="38"/>
      <c r="M106" s="31"/>
      <c r="N106" s="31"/>
      <c r="O106" s="31"/>
      <c r="P106" s="31"/>
      <c r="Q106" s="31"/>
      <c r="R106" s="31"/>
      <c r="S106" s="31"/>
    </row>
    <row r="107" spans="1:19" s="32" customFormat="1" ht="16.5">
      <c r="A107" s="7"/>
      <c r="B107" s="7"/>
      <c r="C107" s="12"/>
      <c r="D107" s="7"/>
      <c r="E107" s="99"/>
      <c r="F107" s="7"/>
      <c r="G107" s="38"/>
      <c r="H107" s="10"/>
      <c r="I107" s="38"/>
      <c r="J107" s="7"/>
      <c r="K107" s="38"/>
      <c r="L107" s="38"/>
      <c r="M107" s="31"/>
      <c r="N107" s="31"/>
      <c r="O107" s="31"/>
      <c r="P107" s="31"/>
      <c r="Q107" s="31"/>
      <c r="R107" s="31"/>
      <c r="S107" s="31"/>
    </row>
    <row r="108" spans="1:19" s="32" customFormat="1" ht="16.5">
      <c r="A108" s="8"/>
      <c r="B108" s="8"/>
      <c r="C108" s="3"/>
      <c r="D108" s="2"/>
      <c r="E108" s="102"/>
      <c r="F108" s="6"/>
      <c r="G108" s="2"/>
      <c r="H108" s="6"/>
      <c r="I108" s="5"/>
      <c r="J108" s="6"/>
      <c r="K108" s="2"/>
      <c r="L108" s="4"/>
      <c r="M108" s="31"/>
      <c r="N108" s="31"/>
      <c r="O108" s="31"/>
      <c r="P108" s="31"/>
      <c r="Q108" s="31"/>
      <c r="R108" s="31"/>
      <c r="S108" s="31"/>
    </row>
    <row r="109" spans="1:19" s="32" customFormat="1" ht="16.5">
      <c r="A109" s="7"/>
      <c r="B109" s="7"/>
      <c r="C109" s="12"/>
      <c r="D109" s="7"/>
      <c r="E109" s="99"/>
      <c r="F109" s="7"/>
      <c r="G109" s="38"/>
      <c r="H109" s="10"/>
      <c r="I109" s="38"/>
      <c r="J109" s="7"/>
      <c r="K109" s="38"/>
      <c r="L109" s="38"/>
      <c r="M109" s="31"/>
      <c r="N109" s="31"/>
      <c r="O109" s="31"/>
      <c r="P109" s="31"/>
      <c r="Q109" s="31"/>
      <c r="R109" s="31"/>
      <c r="S109" s="31"/>
    </row>
    <row r="110" spans="1:19" s="32" customFormat="1" ht="16.5">
      <c r="A110" s="7"/>
      <c r="B110" s="7"/>
      <c r="C110" s="12"/>
      <c r="D110" s="7"/>
      <c r="E110" s="104"/>
      <c r="F110" s="7"/>
      <c r="G110" s="38"/>
      <c r="H110" s="10"/>
      <c r="I110" s="38"/>
      <c r="J110" s="7"/>
      <c r="K110" s="7"/>
      <c r="L110" s="38"/>
      <c r="M110" s="31"/>
      <c r="N110" s="31"/>
      <c r="O110" s="31"/>
      <c r="P110" s="31"/>
      <c r="Q110" s="31"/>
      <c r="R110" s="31"/>
      <c r="S110" s="31"/>
    </row>
    <row r="111" spans="1:19" s="32" customFormat="1" ht="16.5">
      <c r="A111" s="7"/>
      <c r="B111" s="7"/>
      <c r="C111" s="12"/>
      <c r="D111" s="7"/>
      <c r="E111" s="104"/>
      <c r="F111" s="7"/>
      <c r="G111" s="38"/>
      <c r="H111" s="11"/>
      <c r="I111" s="38"/>
      <c r="J111" s="7"/>
      <c r="K111" s="38"/>
      <c r="L111" s="38"/>
      <c r="M111" s="31"/>
      <c r="N111" s="31"/>
      <c r="O111" s="31"/>
      <c r="P111" s="31"/>
      <c r="Q111" s="31"/>
      <c r="R111" s="31"/>
      <c r="S111" s="31"/>
    </row>
    <row r="112" spans="1:19" s="32" customFormat="1" ht="16.5">
      <c r="A112" s="7"/>
      <c r="B112" s="7"/>
      <c r="C112" s="12"/>
      <c r="D112" s="7"/>
      <c r="E112" s="104"/>
      <c r="F112" s="7"/>
      <c r="G112" s="38"/>
      <c r="H112" s="11"/>
      <c r="I112" s="38"/>
      <c r="J112" s="7"/>
      <c r="K112" s="38"/>
      <c r="L112" s="38"/>
      <c r="M112" s="31"/>
      <c r="N112" s="31"/>
      <c r="O112" s="31"/>
      <c r="P112" s="31"/>
      <c r="Q112" s="31"/>
      <c r="R112" s="31"/>
      <c r="S112" s="31"/>
    </row>
    <row r="113" spans="1:12" s="4" customFormat="1" ht="16.5">
      <c r="A113" s="7"/>
      <c r="B113" s="7"/>
      <c r="C113" s="9"/>
      <c r="D113" s="2"/>
      <c r="E113" s="104"/>
      <c r="F113" s="7"/>
      <c r="G113" s="38"/>
      <c r="H113" s="11"/>
      <c r="I113" s="38"/>
      <c r="J113" s="7"/>
      <c r="K113" s="38"/>
      <c r="L113" s="38"/>
    </row>
    <row r="114" spans="1:19" s="32" customFormat="1" ht="16.5">
      <c r="A114" s="7"/>
      <c r="B114" s="7"/>
      <c r="C114" s="9"/>
      <c r="D114" s="7"/>
      <c r="E114" s="99"/>
      <c r="F114" s="7"/>
      <c r="G114" s="38"/>
      <c r="H114" s="11"/>
      <c r="I114" s="38"/>
      <c r="J114" s="7"/>
      <c r="K114" s="7"/>
      <c r="L114" s="38"/>
      <c r="M114" s="31"/>
      <c r="N114" s="31"/>
      <c r="O114" s="31"/>
      <c r="P114" s="31"/>
      <c r="Q114" s="31"/>
      <c r="R114" s="31"/>
      <c r="S114" s="31"/>
    </row>
    <row r="115" spans="1:19" s="32" customFormat="1" ht="16.5">
      <c r="A115" s="7"/>
      <c r="B115" s="7"/>
      <c r="C115" s="39"/>
      <c r="D115" s="2"/>
      <c r="E115" s="102"/>
      <c r="F115" s="40"/>
      <c r="G115" s="41"/>
      <c r="H115" s="42"/>
      <c r="I115" s="43"/>
      <c r="J115" s="44"/>
      <c r="K115" s="45"/>
      <c r="L115" s="46"/>
      <c r="M115" s="31"/>
      <c r="N115" s="31"/>
      <c r="O115" s="31"/>
      <c r="P115" s="31"/>
      <c r="Q115" s="31"/>
      <c r="R115" s="31"/>
      <c r="S115" s="31"/>
    </row>
    <row r="116" spans="1:19" s="32" customFormat="1" ht="16.5">
      <c r="A116" s="7"/>
      <c r="B116" s="7"/>
      <c r="C116" s="39"/>
      <c r="D116" s="2"/>
      <c r="E116" s="102"/>
      <c r="F116" s="6"/>
      <c r="G116" s="41"/>
      <c r="H116" s="42"/>
      <c r="I116" s="43"/>
      <c r="J116" s="42"/>
      <c r="K116" s="45"/>
      <c r="L116" s="46"/>
      <c r="M116" s="31"/>
      <c r="N116" s="31"/>
      <c r="O116" s="31"/>
      <c r="P116" s="31"/>
      <c r="Q116" s="31"/>
      <c r="R116" s="31"/>
      <c r="S116" s="31"/>
    </row>
    <row r="117" spans="1:19" s="32" customFormat="1" ht="16.5">
      <c r="A117" s="7"/>
      <c r="B117" s="7"/>
      <c r="C117" s="39"/>
      <c r="D117" s="2"/>
      <c r="E117" s="102"/>
      <c r="F117" s="6"/>
      <c r="G117" s="41"/>
      <c r="H117" s="42"/>
      <c r="I117" s="47"/>
      <c r="J117" s="42"/>
      <c r="K117" s="45"/>
      <c r="L117" s="46"/>
      <c r="M117" s="31"/>
      <c r="N117" s="31"/>
      <c r="O117" s="31"/>
      <c r="P117" s="31"/>
      <c r="Q117" s="31"/>
      <c r="R117" s="31"/>
      <c r="S117" s="31"/>
    </row>
    <row r="118" spans="1:19" s="32" customFormat="1" ht="16.5">
      <c r="A118" s="7"/>
      <c r="B118" s="7"/>
      <c r="C118" s="39"/>
      <c r="D118" s="2"/>
      <c r="E118" s="102"/>
      <c r="F118" s="6"/>
      <c r="G118" s="41"/>
      <c r="H118" s="42"/>
      <c r="I118" s="43"/>
      <c r="J118" s="42"/>
      <c r="K118" s="45"/>
      <c r="L118" s="46"/>
      <c r="M118" s="31"/>
      <c r="N118" s="31"/>
      <c r="O118" s="31"/>
      <c r="P118" s="31"/>
      <c r="Q118" s="31"/>
      <c r="R118" s="31"/>
      <c r="S118" s="31"/>
    </row>
    <row r="119" spans="1:19" s="32" customFormat="1" ht="16.5">
      <c r="A119" s="7"/>
      <c r="B119" s="7"/>
      <c r="C119" s="39"/>
      <c r="D119" s="7"/>
      <c r="E119" s="99"/>
      <c r="F119" s="7"/>
      <c r="G119" s="48"/>
      <c r="H119" s="49"/>
      <c r="I119" s="48"/>
      <c r="J119" s="50"/>
      <c r="K119" s="48"/>
      <c r="L119" s="46"/>
      <c r="M119" s="31"/>
      <c r="N119" s="31"/>
      <c r="O119" s="31"/>
      <c r="P119" s="31"/>
      <c r="Q119" s="31"/>
      <c r="R119" s="31"/>
      <c r="S119" s="31"/>
    </row>
    <row r="120" spans="1:19" s="32" customFormat="1" ht="16.5">
      <c r="A120" s="7"/>
      <c r="B120" s="7"/>
      <c r="C120" s="51"/>
      <c r="D120" s="7"/>
      <c r="E120" s="99"/>
      <c r="F120" s="7"/>
      <c r="G120" s="48"/>
      <c r="H120" s="49"/>
      <c r="I120" s="48"/>
      <c r="J120" s="50"/>
      <c r="K120" s="50"/>
      <c r="L120" s="46"/>
      <c r="M120" s="31"/>
      <c r="N120" s="31"/>
      <c r="O120" s="31"/>
      <c r="P120" s="31"/>
      <c r="Q120" s="31"/>
      <c r="R120" s="31"/>
      <c r="S120" s="31"/>
    </row>
    <row r="121" spans="1:19" s="32" customFormat="1" ht="16.5">
      <c r="A121" s="7"/>
      <c r="B121" s="7"/>
      <c r="C121" s="39"/>
      <c r="D121" s="7"/>
      <c r="E121" s="99"/>
      <c r="F121" s="7"/>
      <c r="G121" s="50"/>
      <c r="H121" s="49"/>
      <c r="I121" s="48"/>
      <c r="J121" s="50"/>
      <c r="K121" s="50"/>
      <c r="L121" s="46"/>
      <c r="M121" s="31"/>
      <c r="N121" s="31"/>
      <c r="O121" s="31"/>
      <c r="P121" s="31"/>
      <c r="Q121" s="31"/>
      <c r="R121" s="31"/>
      <c r="S121" s="31"/>
    </row>
    <row r="122" spans="1:19" s="32" customFormat="1" ht="16.5">
      <c r="A122" s="7"/>
      <c r="B122" s="7"/>
      <c r="C122" s="51"/>
      <c r="D122" s="7"/>
      <c r="E122" s="99"/>
      <c r="F122" s="7"/>
      <c r="G122" s="50"/>
      <c r="H122" s="49"/>
      <c r="I122" s="48"/>
      <c r="J122" s="50"/>
      <c r="K122" s="50"/>
      <c r="L122" s="46"/>
      <c r="M122" s="31"/>
      <c r="N122" s="31"/>
      <c r="O122" s="31"/>
      <c r="P122" s="31"/>
      <c r="Q122" s="31"/>
      <c r="R122" s="31"/>
      <c r="S122" s="31"/>
    </row>
    <row r="123" spans="1:19" s="32" customFormat="1" ht="16.5">
      <c r="A123" s="7"/>
      <c r="B123" s="7"/>
      <c r="C123" s="39"/>
      <c r="D123" s="7"/>
      <c r="E123" s="99"/>
      <c r="F123" s="7"/>
      <c r="G123" s="50"/>
      <c r="H123" s="49"/>
      <c r="I123" s="48"/>
      <c r="J123" s="50"/>
      <c r="K123" s="50"/>
      <c r="L123" s="46"/>
      <c r="M123" s="31"/>
      <c r="N123" s="31"/>
      <c r="O123" s="31"/>
      <c r="P123" s="31"/>
      <c r="Q123" s="31"/>
      <c r="R123" s="31"/>
      <c r="S123" s="31"/>
    </row>
    <row r="124" spans="1:19" s="32" customFormat="1" ht="16.5">
      <c r="A124" s="7"/>
      <c r="B124" s="7"/>
      <c r="C124" s="51"/>
      <c r="D124" s="7"/>
      <c r="E124" s="99"/>
      <c r="F124" s="7"/>
      <c r="G124" s="50"/>
      <c r="H124" s="49"/>
      <c r="I124" s="48"/>
      <c r="J124" s="50"/>
      <c r="K124" s="50"/>
      <c r="L124" s="46"/>
      <c r="M124" s="31"/>
      <c r="N124" s="31"/>
      <c r="O124" s="31"/>
      <c r="P124" s="31"/>
      <c r="Q124" s="31"/>
      <c r="R124" s="31"/>
      <c r="S124" s="31"/>
    </row>
    <row r="125" spans="1:19" s="32" customFormat="1" ht="16.5">
      <c r="A125" s="7"/>
      <c r="B125" s="7"/>
      <c r="C125" s="51"/>
      <c r="D125" s="7"/>
      <c r="E125" s="99"/>
      <c r="F125" s="7"/>
      <c r="G125" s="50"/>
      <c r="H125" s="49"/>
      <c r="I125" s="48"/>
      <c r="J125" s="50"/>
      <c r="K125" s="50"/>
      <c r="L125" s="46"/>
      <c r="M125" s="31"/>
      <c r="N125" s="31"/>
      <c r="O125" s="31"/>
      <c r="P125" s="31"/>
      <c r="Q125" s="31"/>
      <c r="R125" s="31"/>
      <c r="S125" s="31"/>
    </row>
    <row r="126" spans="1:19" s="32" customFormat="1" ht="16.5">
      <c r="A126" s="7"/>
      <c r="B126" s="7"/>
      <c r="C126" s="13"/>
      <c r="D126" s="7"/>
      <c r="E126" s="99"/>
      <c r="F126" s="7"/>
      <c r="G126" s="7"/>
      <c r="H126" s="10"/>
      <c r="I126" s="11"/>
      <c r="J126" s="7"/>
      <c r="K126" s="7"/>
      <c r="L126" s="11"/>
      <c r="M126" s="31"/>
      <c r="N126" s="31"/>
      <c r="O126" s="31"/>
      <c r="P126" s="31"/>
      <c r="Q126" s="31"/>
      <c r="R126" s="31"/>
      <c r="S126" s="31"/>
    </row>
    <row r="127" spans="1:12" ht="16.5">
      <c r="A127" s="7"/>
      <c r="B127" s="7"/>
      <c r="C127" s="13"/>
      <c r="D127" s="7"/>
      <c r="E127" s="99"/>
      <c r="F127" s="7"/>
      <c r="G127" s="7"/>
      <c r="H127" s="10"/>
      <c r="I127" s="11"/>
      <c r="J127" s="7"/>
      <c r="K127" s="7"/>
      <c r="L127" s="11"/>
    </row>
    <row r="128" spans="1:12" ht="16.5">
      <c r="A128" s="7"/>
      <c r="B128" s="7"/>
      <c r="C128" s="13"/>
      <c r="D128" s="7"/>
      <c r="E128" s="99"/>
      <c r="F128" s="7"/>
      <c r="G128" s="11"/>
      <c r="H128" s="10"/>
      <c r="I128" s="11"/>
      <c r="J128" s="7"/>
      <c r="K128" s="7"/>
      <c r="L128" s="11"/>
    </row>
    <row r="129" spans="1:12" ht="16.5">
      <c r="A129" s="7"/>
      <c r="B129" s="7"/>
      <c r="C129" s="13"/>
      <c r="D129" s="7"/>
      <c r="E129" s="99"/>
      <c r="F129" s="7"/>
      <c r="G129" s="7"/>
      <c r="H129" s="10"/>
      <c r="I129" s="7"/>
      <c r="J129" s="7"/>
      <c r="K129" s="7"/>
      <c r="L129" s="11"/>
    </row>
    <row r="130" spans="1:12" ht="16.5">
      <c r="A130" s="7"/>
      <c r="B130" s="7"/>
      <c r="C130" s="13"/>
      <c r="D130" s="7"/>
      <c r="E130" s="99"/>
      <c r="F130" s="7"/>
      <c r="G130" s="7"/>
      <c r="H130" s="10"/>
      <c r="I130" s="7"/>
      <c r="J130" s="7"/>
      <c r="K130" s="7"/>
      <c r="L130" s="11"/>
    </row>
    <row r="131" spans="1:12" ht="16.5">
      <c r="A131" s="7"/>
      <c r="B131" s="7"/>
      <c r="C131" s="13"/>
      <c r="D131" s="7"/>
      <c r="E131" s="99"/>
      <c r="F131" s="7"/>
      <c r="G131" s="7"/>
      <c r="H131" s="10"/>
      <c r="I131" s="7"/>
      <c r="J131" s="7"/>
      <c r="K131" s="7"/>
      <c r="L131" s="11"/>
    </row>
    <row r="132" spans="1:12" ht="16.5">
      <c r="A132" s="7"/>
      <c r="B132" s="7"/>
      <c r="C132" s="13"/>
      <c r="D132" s="7"/>
      <c r="E132" s="99"/>
      <c r="F132" s="7"/>
      <c r="G132" s="7"/>
      <c r="H132" s="10"/>
      <c r="I132" s="7"/>
      <c r="J132" s="7"/>
      <c r="K132" s="7"/>
      <c r="L132" s="11"/>
    </row>
    <row r="133" spans="1:12" ht="16.5">
      <c r="A133" s="8"/>
      <c r="B133" s="8"/>
      <c r="C133" s="3"/>
      <c r="D133" s="2"/>
      <c r="E133" s="102"/>
      <c r="F133" s="6"/>
      <c r="G133" s="2"/>
      <c r="H133" s="6"/>
      <c r="I133" s="5"/>
      <c r="J133" s="6"/>
      <c r="K133" s="2"/>
      <c r="L133" s="4"/>
    </row>
    <row r="134" spans="1:12" ht="16.5">
      <c r="A134" s="7"/>
      <c r="B134" s="7"/>
      <c r="C134" s="13"/>
      <c r="D134" s="7"/>
      <c r="E134" s="99"/>
      <c r="F134" s="7"/>
      <c r="G134" s="7"/>
      <c r="H134" s="10"/>
      <c r="I134" s="7"/>
      <c r="J134" s="7"/>
      <c r="K134" s="7"/>
      <c r="L134" s="11"/>
    </row>
    <row r="135" spans="1:12" ht="16.5">
      <c r="A135" s="7"/>
      <c r="B135" s="7"/>
      <c r="C135" s="13"/>
      <c r="D135" s="7"/>
      <c r="E135" s="99"/>
      <c r="F135" s="7"/>
      <c r="G135" s="7"/>
      <c r="H135" s="10"/>
      <c r="I135" s="7"/>
      <c r="J135" s="7"/>
      <c r="K135" s="7"/>
      <c r="L135" s="11"/>
    </row>
    <row r="136" spans="1:12" ht="16.5">
      <c r="A136" s="7"/>
      <c r="B136" s="7"/>
      <c r="C136" s="13"/>
      <c r="D136" s="7"/>
      <c r="E136" s="99"/>
      <c r="F136" s="7"/>
      <c r="G136" s="7"/>
      <c r="H136" s="10"/>
      <c r="I136" s="7"/>
      <c r="J136" s="7"/>
      <c r="K136" s="7"/>
      <c r="L136" s="11"/>
    </row>
    <row r="137" spans="1:12" ht="16.5">
      <c r="A137" s="7"/>
      <c r="B137" s="7"/>
      <c r="C137" s="13"/>
      <c r="D137" s="7"/>
      <c r="E137" s="99"/>
      <c r="F137" s="7"/>
      <c r="G137" s="7"/>
      <c r="H137" s="10"/>
      <c r="I137" s="7"/>
      <c r="J137" s="7"/>
      <c r="K137" s="7"/>
      <c r="L137" s="11"/>
    </row>
    <row r="138" spans="1:12" ht="16.5">
      <c r="A138" s="7"/>
      <c r="B138" s="7"/>
      <c r="C138" s="13"/>
      <c r="D138" s="7"/>
      <c r="E138" s="99"/>
      <c r="F138" s="7"/>
      <c r="G138" s="7"/>
      <c r="H138" s="10"/>
      <c r="I138" s="7"/>
      <c r="J138" s="7"/>
      <c r="K138" s="7"/>
      <c r="L138" s="11"/>
    </row>
    <row r="139" spans="1:12" ht="16.5">
      <c r="A139" s="7"/>
      <c r="B139" s="7"/>
      <c r="C139" s="13"/>
      <c r="D139" s="7"/>
      <c r="E139" s="99"/>
      <c r="F139" s="7"/>
      <c r="G139" s="7"/>
      <c r="H139" s="10"/>
      <c r="I139" s="7"/>
      <c r="J139" s="7"/>
      <c r="K139" s="7"/>
      <c r="L139" s="11"/>
    </row>
    <row r="140" spans="1:12" ht="16.5">
      <c r="A140" s="7"/>
      <c r="B140" s="7"/>
      <c r="C140" s="13"/>
      <c r="D140" s="7"/>
      <c r="E140" s="99"/>
      <c r="F140" s="7"/>
      <c r="G140" s="7"/>
      <c r="H140" s="10"/>
      <c r="I140" s="7"/>
      <c r="J140" s="7"/>
      <c r="K140" s="7"/>
      <c r="L140" s="11"/>
    </row>
    <row r="141" spans="1:12" ht="16.5">
      <c r="A141" s="7"/>
      <c r="B141" s="7"/>
      <c r="C141" s="13"/>
      <c r="D141" s="7"/>
      <c r="E141" s="99"/>
      <c r="F141" s="7"/>
      <c r="G141" s="7"/>
      <c r="H141" s="10"/>
      <c r="I141" s="7"/>
      <c r="J141" s="7"/>
      <c r="K141" s="7"/>
      <c r="L141" s="11"/>
    </row>
    <row r="142" spans="1:12" ht="16.5">
      <c r="A142" s="7"/>
      <c r="B142" s="7"/>
      <c r="C142" s="13"/>
      <c r="D142" s="7"/>
      <c r="E142" s="99"/>
      <c r="F142" s="7"/>
      <c r="G142" s="7"/>
      <c r="H142" s="10"/>
      <c r="I142" s="7"/>
      <c r="J142" s="7"/>
      <c r="K142" s="7"/>
      <c r="L142" s="11"/>
    </row>
    <row r="143" spans="1:12" ht="16.5">
      <c r="A143" s="7"/>
      <c r="B143" s="7"/>
      <c r="C143" s="13"/>
      <c r="D143" s="7"/>
      <c r="E143" s="99"/>
      <c r="F143" s="7"/>
      <c r="G143" s="7"/>
      <c r="H143" s="10"/>
      <c r="I143" s="7"/>
      <c r="J143" s="7"/>
      <c r="K143" s="7"/>
      <c r="L143" s="11"/>
    </row>
    <row r="144" spans="1:12" ht="16.5">
      <c r="A144" s="7"/>
      <c r="B144" s="7"/>
      <c r="C144" s="13"/>
      <c r="D144" s="7"/>
      <c r="E144" s="99"/>
      <c r="F144" s="7"/>
      <c r="G144" s="7"/>
      <c r="H144" s="10"/>
      <c r="I144" s="7"/>
      <c r="J144" s="7"/>
      <c r="K144" s="7"/>
      <c r="L144" s="11"/>
    </row>
    <row r="145" spans="1:12" ht="16.5">
      <c r="A145" s="7"/>
      <c r="B145" s="7"/>
      <c r="C145" s="13"/>
      <c r="D145" s="7"/>
      <c r="E145" s="99"/>
      <c r="F145" s="7"/>
      <c r="G145" s="7"/>
      <c r="H145" s="10"/>
      <c r="I145" s="7"/>
      <c r="J145" s="7"/>
      <c r="K145" s="7"/>
      <c r="L145" s="11"/>
    </row>
    <row r="146" spans="1:12" ht="16.5">
      <c r="A146" s="7"/>
      <c r="B146" s="7"/>
      <c r="C146" s="13"/>
      <c r="D146" s="7"/>
      <c r="E146" s="99"/>
      <c r="F146" s="7"/>
      <c r="G146" s="7"/>
      <c r="H146" s="10"/>
      <c r="I146" s="7"/>
      <c r="J146" s="7"/>
      <c r="K146" s="7"/>
      <c r="L146" s="11"/>
    </row>
    <row r="147" spans="1:12" ht="16.5">
      <c r="A147" s="19"/>
      <c r="B147" s="19"/>
      <c r="C147" s="6"/>
      <c r="D147" s="6"/>
      <c r="E147" s="20"/>
      <c r="F147" s="6"/>
      <c r="G147" s="6"/>
      <c r="H147" s="33"/>
      <c r="I147" s="6"/>
      <c r="J147" s="6"/>
      <c r="K147" s="6"/>
      <c r="L147" s="6"/>
    </row>
  </sheetData>
  <sheetProtection/>
  <autoFilter ref="A9:T82"/>
  <mergeCells count="10">
    <mergeCell ref="A2:L2"/>
    <mergeCell ref="A3:J3"/>
    <mergeCell ref="A6:A8"/>
    <mergeCell ref="B6:B8"/>
    <mergeCell ref="D6:D8"/>
    <mergeCell ref="F6:G6"/>
    <mergeCell ref="H6:I6"/>
    <mergeCell ref="J6:K6"/>
    <mergeCell ref="E7:E8"/>
    <mergeCell ref="B32:L3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Irma Chokheli</cp:lastModifiedBy>
  <cp:lastPrinted>2018-11-26T11:08:38Z</cp:lastPrinted>
  <dcterms:created xsi:type="dcterms:W3CDTF">2006-05-30T13:39:04Z</dcterms:created>
  <dcterms:modified xsi:type="dcterms:W3CDTF">2019-07-02T07:37:47Z</dcterms:modified>
  <cp:category/>
  <cp:version/>
  <cp:contentType/>
  <cp:contentStatus/>
</cp:coreProperties>
</file>