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813" activeTab="0"/>
  </bookViews>
  <sheets>
    <sheet name="10" sheetId="1" r:id="rId1"/>
  </sheets>
  <definedNames>
    <definedName name="_xlnm.Print_Area" localSheetId="0">'10'!$A$1:$L$67</definedName>
  </definedNames>
  <calcPr fullCalcOnLoad="1"/>
</workbook>
</file>

<file path=xl/sharedStrings.xml><?xml version="1.0" encoding="utf-8"?>
<sst xmlns="http://schemas.openxmlformats.org/spreadsheetml/2006/main" count="92" uniqueCount="46">
  <si>
    <t>%</t>
  </si>
  <si>
    <t>m3</t>
  </si>
  <si>
    <t>m2</t>
  </si>
  <si>
    <t>grZ/m</t>
  </si>
  <si>
    <t>rusTavelis q. #116-Si mdebare orsarTuliani mravalbiniani sacxovrebeli saxlis teritoriis Semokaveba 70 grZ. metrze</t>
  </si>
  <si>
    <t>ჯამი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</si>
  <si>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</si>
  <si>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</si>
  <si>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</si>
  <si>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გაუთვალისწინებელი სამუშაოები</t>
  </si>
  <si>
    <t>საპენსიო ფონდი ხელფასიდან</t>
  </si>
  <si>
    <t>დღგ</t>
  </si>
  <si>
    <t xml:space="preserve">შრომითი დანახარჯები  </t>
  </si>
  <si>
    <t>კაც/სთ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</si>
  <si>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</si>
  <si>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</si>
  <si>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</si>
  <si>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</si>
  <si>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</si>
  <si>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</si>
  <si>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</si>
  <si>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ერთ</t>
  </si>
  <si>
    <t>სულ</t>
  </si>
  <si>
    <t>ლოკალური ხარჯთაღრიცხვა</t>
  </si>
  <si>
    <t>ლარი</t>
  </si>
  <si>
    <t xml:space="preserve">სხვა მასალები  </t>
  </si>
  <si>
    <t xml:space="preserve">სხვა მანქანები </t>
  </si>
  <si>
    <t>ზეთოვანი საღებავი</t>
  </si>
  <si>
    <t>ბეტონი მ-200</t>
  </si>
  <si>
    <t xml:space="preserve">ღობის მოწყობა პანელ მავთულით ბადე პვც იზოლაციით დ-4 მმ (კარკასის დეტალებთ) ჰ-1,2 </t>
  </si>
  <si>
    <t xml:space="preserve"> არსებული ჭიშკრის და კუტიკარის დემონტაჟი და მოწყობა საპროექტო მონაკვეთზე</t>
  </si>
  <si>
    <t>კგ</t>
  </si>
  <si>
    <t>მ2</t>
  </si>
  <si>
    <t>ც</t>
  </si>
  <si>
    <t>მ3</t>
  </si>
  <si>
    <t>გრძ/მ</t>
  </si>
  <si>
    <t>პრ</t>
  </si>
  <si>
    <t>ტ</t>
  </si>
  <si>
    <t xml:space="preserve"> მინაპლასტიკური არმატურა დ-6 მმ</t>
  </si>
  <si>
    <t>საყალიბე ფარი</t>
  </si>
  <si>
    <t>ხის მასალა</t>
  </si>
  <si>
    <t xml:space="preserve"> გრუნტის გატანა 5 კმ-ზე</t>
  </si>
  <si>
    <t xml:space="preserve"> პანელ მავთული ბადე პვც იზოლაციით დ-4 მმ (კარკასის დეტალებთ) ჰ-1,2  </t>
  </si>
  <si>
    <t xml:space="preserve"> მიწის გათხრა საძირკვლის მოსაწყობად 42,7X0,2X0,2</t>
  </si>
  <si>
    <t>ლითონის ელემენტების შეღებვა (ფერი შეთანხმდეს დამკვეთთან)</t>
  </si>
  <si>
    <t>საძირკვლის და ზეძირკვლის მოწყობა მონოლითური ბეტონის მინაპლასტიკური არმირებით 42,7X0,2X0,2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</si>
</sst>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₾&quot;;\-#,##0\ &quot;₾&quot;"/>
    <numFmt numFmtId="165" formatCode="#,##0\ &quot;₾&quot;;[Red]\-#,##0\ &quot;₾&quot;"/>
    <numFmt numFmtId="166" formatCode="#,##0.00\ &quot;₾&quot;;\-#,##0.00\ &quot;₾&quot;"/>
    <numFmt numFmtId="167" formatCode="#,##0.00\ &quot;₾&quot;;[Red]\-#,##0.00\ &quot;₾&quot;"/>
    <numFmt numFmtId="168" formatCode="_-* #,##0\ &quot;₾&quot;_-;\-* #,##0\ &quot;₾&quot;_-;_-* &quot;-&quot;\ &quot;₾&quot;_-;_-@_-"/>
    <numFmt numFmtId="169" formatCode="_-* #,##0\ _₾_-;\-* #,##0\ _₾_-;_-* &quot;-&quot;\ _₾_-;_-@_-"/>
    <numFmt numFmtId="170" formatCode="_-* #,##0.00\ &quot;₾&quot;_-;\-* #,##0.00\ &quot;₾&quot;_-;_-* &quot;-&quot;??\ &quot;₾&quot;_-;_-@_-"/>
    <numFmt numFmtId="171" formatCode="_-* #,##0.00\ _₾_-;\-* #,##0.00\ _₾_-;_-* &quot;-&quot;??\ _₾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Lari&quot;;\-#,##0\ &quot;Lari&quot;"/>
    <numFmt numFmtId="175" formatCode="#,##0\ &quot;Lari&quot;;[Red]\-#,##0\ &quot;Lari&quot;"/>
    <numFmt numFmtId="176" formatCode="#,##0.00\ &quot;Lari&quot;;\-#,##0.00\ &quot;Lari&quot;"/>
    <numFmt numFmtId="177" formatCode="#,##0.00\ &quot;Lari&quot;;[Red]\-#,##0.00\ &quot;Lari&quot;"/>
    <numFmt numFmtId="178" formatCode="_-* #,##0\ &quot;Lari&quot;_-;\-* #,##0\ &quot;Lari&quot;_-;_-* &quot;-&quot;\ &quot;Lari&quot;_-;_-@_-"/>
    <numFmt numFmtId="179" formatCode="_-* #,##0\ _L_a_r_i_-;\-* #,##0\ _L_a_r_i_-;_-* &quot;-&quot;\ _L_a_r_i_-;_-@_-"/>
    <numFmt numFmtId="180" formatCode="_-* #,##0.00\ &quot;Lari&quot;_-;\-* #,##0.00\ &quot;Lari&quot;_-;_-* &quot;-&quot;??\ &quot;Lari&quot;_-;_-@_-"/>
    <numFmt numFmtId="181" formatCode="_-* #,##0.00\ _L_a_r_i_-;\-* #,##0.00\ _L_a_r_i_-;_-* &quot;-&quot;??\ _L_a_r_i_-;_-@_-"/>
    <numFmt numFmtId="182" formatCode="0.0000"/>
    <numFmt numFmtId="183" formatCode="0.0"/>
    <numFmt numFmtId="184" formatCode="0.000"/>
    <numFmt numFmtId="185" formatCode="#,##0.0000"/>
    <numFmt numFmtId="186" formatCode="#,##0.0"/>
    <numFmt numFmtId="187" formatCode="0.00000"/>
    <numFmt numFmtId="188" formatCode="#,##0.000"/>
    <numFmt numFmtId="189" formatCode="0.000000"/>
    <numFmt numFmtId="190" formatCode="0.0%"/>
    <numFmt numFmtId="191" formatCode="0.0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vaza"/>
      <family val="2"/>
    </font>
    <font>
      <b/>
      <sz val="10"/>
      <name val="Avaz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vaza"/>
      <family val="2"/>
    </font>
    <font>
      <b/>
      <sz val="11"/>
      <color indexed="8"/>
      <name val="Avaza"/>
      <family val="2"/>
    </font>
    <font>
      <sz val="10"/>
      <color indexed="8"/>
      <name val="Avaza"/>
      <family val="2"/>
    </font>
    <font>
      <b/>
      <sz val="10"/>
      <color indexed="8"/>
      <name val="Avaza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vaza"/>
      <family val="2"/>
    </font>
    <font>
      <b/>
      <sz val="11"/>
      <color theme="1"/>
      <name val="Avaza"/>
      <family val="2"/>
    </font>
    <font>
      <sz val="10"/>
      <color theme="1"/>
      <name val="Avaza"/>
      <family val="2"/>
    </font>
    <font>
      <b/>
      <sz val="10"/>
      <color theme="1"/>
      <name val="Avaza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0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0" fontId="3" fillId="33" borderId="0" xfId="66" applyFont="1" applyFill="1" applyBorder="1" applyAlignment="1">
      <alignment horizontal="center" vertical="center" wrapText="1"/>
      <protection/>
    </xf>
    <xf numFmtId="0" fontId="3" fillId="33" borderId="0" xfId="66" applyNumberFormat="1" applyFont="1" applyFill="1" applyBorder="1" applyAlignment="1">
      <alignment horizontal="center" vertical="center" wrapText="1"/>
      <protection/>
    </xf>
    <xf numFmtId="9" fontId="4" fillId="33" borderId="0" xfId="66" applyNumberFormat="1" applyFont="1" applyFill="1" applyBorder="1" applyAlignment="1">
      <alignment horizontal="center" vertical="center"/>
      <protection/>
    </xf>
    <xf numFmtId="4" fontId="4" fillId="33" borderId="0" xfId="66" applyNumberFormat="1" applyFont="1" applyFill="1" applyBorder="1" applyAlignment="1">
      <alignment horizontal="center" vertical="center"/>
      <protection/>
    </xf>
    <xf numFmtId="4" fontId="3" fillId="33" borderId="0" xfId="66" applyNumberFormat="1" applyFont="1" applyFill="1" applyBorder="1" applyAlignment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33" borderId="0" xfId="64" applyFont="1" applyFill="1" applyAlignment="1">
      <alignment horizontal="left" vertical="center" wrapText="1"/>
      <protection/>
    </xf>
    <xf numFmtId="0" fontId="4" fillId="33" borderId="0" xfId="64" applyFont="1" applyFill="1" applyAlignment="1">
      <alignment horizontal="center" vertical="center"/>
      <protection/>
    </xf>
    <xf numFmtId="4" fontId="4" fillId="33" borderId="0" xfId="55" applyNumberFormat="1" applyFont="1" applyFill="1" applyAlignment="1">
      <alignment horizontal="center" vertical="center"/>
      <protection/>
    </xf>
    <xf numFmtId="4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4" fontId="4" fillId="33" borderId="0" xfId="0" applyNumberFormat="1" applyFont="1" applyFill="1" applyAlignment="1">
      <alignment vertical="center"/>
    </xf>
    <xf numFmtId="0" fontId="5" fillId="0" borderId="0" xfId="63" applyFont="1">
      <alignment/>
      <protection/>
    </xf>
    <xf numFmtId="3" fontId="6" fillId="0" borderId="10" xfId="63" applyNumberFormat="1" applyFont="1" applyBorder="1" applyAlignment="1">
      <alignment horizontal="center" vertical="center" wrapText="1"/>
      <protection/>
    </xf>
    <xf numFmtId="0" fontId="6" fillId="0" borderId="0" xfId="63" applyFont="1" applyAlignment="1">
      <alignment horizont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182" fontId="6" fillId="33" borderId="10" xfId="0" applyNumberFormat="1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6" fillId="33" borderId="0" xfId="63" applyFont="1" applyFill="1" applyAlignment="1">
      <alignment horizontal="center"/>
      <protection/>
    </xf>
    <xf numFmtId="0" fontId="5" fillId="33" borderId="10" xfId="0" applyNumberFormat="1" applyFont="1" applyFill="1" applyBorder="1" applyAlignment="1">
      <alignment horizontal="justify" vertical="center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183" fontId="5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183" fontId="6" fillId="33" borderId="10" xfId="0" applyNumberFormat="1" applyFont="1" applyFill="1" applyBorder="1" applyAlignment="1">
      <alignment horizontal="center" vertical="center" wrapText="1"/>
    </xf>
    <xf numFmtId="3" fontId="6" fillId="33" borderId="10" xfId="63" applyNumberFormat="1" applyFont="1" applyFill="1" applyBorder="1" applyAlignment="1">
      <alignment horizontal="center" vertical="center" wrapText="1"/>
      <protection/>
    </xf>
    <xf numFmtId="0" fontId="47" fillId="33" borderId="10" xfId="56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/>
    </xf>
    <xf numFmtId="0" fontId="5" fillId="33" borderId="10" xfId="68" applyNumberFormat="1" applyFont="1" applyFill="1" applyBorder="1" applyAlignment="1">
      <alignment horizontal="left" vertical="justify"/>
      <protection/>
    </xf>
    <xf numFmtId="0" fontId="5" fillId="33" borderId="10" xfId="68" applyFont="1" applyFill="1" applyBorder="1" applyAlignment="1">
      <alignment horizontal="center" vertical="center" wrapText="1"/>
      <protection/>
    </xf>
    <xf numFmtId="2" fontId="5" fillId="33" borderId="10" xfId="68" applyNumberFormat="1" applyFont="1" applyFill="1" applyBorder="1" applyAlignment="1">
      <alignment horizontal="center" vertical="center" wrapText="1"/>
      <protection/>
    </xf>
    <xf numFmtId="0" fontId="6" fillId="33" borderId="10" xfId="63" applyFont="1" applyFill="1" applyBorder="1" applyAlignment="1">
      <alignment horizontal="center" vertical="center" wrapText="1"/>
      <protection/>
    </xf>
    <xf numFmtId="0" fontId="6" fillId="33" borderId="10" xfId="63" applyNumberFormat="1" applyFont="1" applyFill="1" applyBorder="1" applyAlignment="1">
      <alignment horizontal="left" vertical="center" wrapText="1"/>
      <protection/>
    </xf>
    <xf numFmtId="184" fontId="6" fillId="33" borderId="10" xfId="63" applyNumberFormat="1" applyFont="1" applyFill="1" applyBorder="1" applyAlignment="1">
      <alignment horizontal="center" vertical="center" wrapText="1"/>
      <protection/>
    </xf>
    <xf numFmtId="2" fontId="6" fillId="33" borderId="10" xfId="63" applyNumberFormat="1" applyFont="1" applyFill="1" applyBorder="1" applyAlignment="1">
      <alignment horizontal="center" vertical="center" wrapText="1"/>
      <protection/>
    </xf>
    <xf numFmtId="0" fontId="6" fillId="33" borderId="0" xfId="63" applyFont="1" applyFill="1" applyAlignment="1">
      <alignment horizontal="left" vertical="center" wrapText="1"/>
      <protection/>
    </xf>
    <xf numFmtId="0" fontId="5" fillId="33" borderId="10" xfId="63" applyNumberFormat="1" applyFont="1" applyFill="1" applyBorder="1" applyAlignment="1">
      <alignment horizontal="left" vertical="center" wrapText="1"/>
      <protection/>
    </xf>
    <xf numFmtId="0" fontId="5" fillId="33" borderId="10" xfId="63" applyFont="1" applyFill="1" applyBorder="1" applyAlignment="1">
      <alignment horizontal="center" vertical="center" wrapText="1"/>
      <protection/>
    </xf>
    <xf numFmtId="2" fontId="5" fillId="33" borderId="10" xfId="63" applyNumberFormat="1" applyFont="1" applyFill="1" applyBorder="1" applyAlignment="1">
      <alignment horizontal="center" vertical="center" wrapText="1"/>
      <protection/>
    </xf>
    <xf numFmtId="0" fontId="5" fillId="33" borderId="0" xfId="63" applyFont="1" applyFill="1" applyAlignment="1">
      <alignment horizontal="left" vertical="center" wrapText="1"/>
      <protection/>
    </xf>
    <xf numFmtId="2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/>
    </xf>
    <xf numFmtId="0" fontId="5" fillId="33" borderId="10" xfId="63" applyNumberFormat="1" applyFont="1" applyFill="1" applyBorder="1" applyAlignment="1">
      <alignment horizontal="left" vertical="justify" wrapText="1"/>
      <protection/>
    </xf>
    <xf numFmtId="182" fontId="47" fillId="33" borderId="10" xfId="68" applyNumberFormat="1" applyFont="1" applyFill="1" applyBorder="1" applyAlignment="1">
      <alignment horizontal="center" vertical="center" wrapText="1"/>
      <protection/>
    </xf>
    <xf numFmtId="2" fontId="47" fillId="33" borderId="10" xfId="68" applyNumberFormat="1" applyFont="1" applyFill="1" applyBorder="1" applyAlignment="1">
      <alignment horizontal="center" vertical="center" wrapText="1"/>
      <protection/>
    </xf>
    <xf numFmtId="0" fontId="5" fillId="33" borderId="11" xfId="0" applyFont="1" applyFill="1" applyBorder="1" applyAlignment="1">
      <alignment horizontal="center" vertical="center" wrapText="1"/>
    </xf>
    <xf numFmtId="184" fontId="5" fillId="33" borderId="10" xfId="0" applyNumberFormat="1" applyFont="1" applyFill="1" applyBorder="1" applyAlignment="1">
      <alignment horizontal="center" vertical="center" wrapText="1"/>
    </xf>
    <xf numFmtId="183" fontId="5" fillId="33" borderId="10" xfId="68" applyNumberFormat="1" applyFont="1" applyFill="1" applyBorder="1" applyAlignment="1">
      <alignment horizontal="center" vertical="center" wrapText="1"/>
      <protection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0" xfId="68" applyFont="1" applyFill="1" applyAlignment="1">
      <alignment horizontal="center" vertical="center" wrapText="1"/>
      <protection/>
    </xf>
    <xf numFmtId="0" fontId="5" fillId="33" borderId="12" xfId="0" applyNumberFormat="1" applyFont="1" applyFill="1" applyBorder="1" applyAlignment="1">
      <alignment horizontal="justify" vertical="center"/>
    </xf>
    <xf numFmtId="0" fontId="6" fillId="33" borderId="12" xfId="0" applyNumberFormat="1" applyFont="1" applyFill="1" applyBorder="1" applyAlignment="1">
      <alignment horizontal="justify" vertical="center" wrapText="1"/>
    </xf>
    <xf numFmtId="184" fontId="48" fillId="33" borderId="10" xfId="0" applyNumberFormat="1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5" fillId="33" borderId="10" xfId="0" applyNumberFormat="1" applyFont="1" applyFill="1" applyBorder="1" applyAlignment="1">
      <alignment horizontal="justify" vertical="justify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33" borderId="12" xfId="68" applyFont="1" applyFill="1" applyBorder="1" applyAlignment="1">
      <alignment horizontal="center" vertical="center" wrapText="1"/>
      <protection/>
    </xf>
    <xf numFmtId="0" fontId="5" fillId="33" borderId="12" xfId="63" applyFont="1" applyFill="1" applyBorder="1" applyAlignment="1">
      <alignment horizontal="center" vertical="center" wrapText="1"/>
      <protection/>
    </xf>
    <xf numFmtId="2" fontId="5" fillId="33" borderId="12" xfId="63" applyNumberFormat="1" applyFont="1" applyFill="1" applyBorder="1" applyAlignment="1">
      <alignment horizontal="center" vertical="center" wrapText="1"/>
      <protection/>
    </xf>
    <xf numFmtId="2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82" fontId="47" fillId="33" borderId="12" xfId="68" applyNumberFormat="1" applyFont="1" applyFill="1" applyBorder="1" applyAlignment="1">
      <alignment horizontal="center" vertical="center" wrapText="1"/>
      <protection/>
    </xf>
    <xf numFmtId="2" fontId="47" fillId="33" borderId="12" xfId="68" applyNumberFormat="1" applyFont="1" applyFill="1" applyBorder="1" applyAlignment="1">
      <alignment horizontal="center" vertical="center" wrapText="1"/>
      <protection/>
    </xf>
    <xf numFmtId="0" fontId="6" fillId="13" borderId="12" xfId="66" applyNumberFormat="1" applyFont="1" applyFill="1" applyBorder="1" applyAlignment="1">
      <alignment horizontal="center" vertical="center"/>
      <protection/>
    </xf>
    <xf numFmtId="4" fontId="6" fillId="13" borderId="12" xfId="66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6" fillId="13" borderId="10" xfId="66" applyNumberFormat="1" applyFont="1" applyFill="1" applyBorder="1" applyAlignment="1">
      <alignment horizontal="center" vertical="center"/>
      <protection/>
    </xf>
    <xf numFmtId="0" fontId="6" fillId="13" borderId="10" xfId="66" applyFont="1" applyFill="1" applyBorder="1" applyAlignment="1">
      <alignment horizontal="center" vertical="center" wrapText="1"/>
      <protection/>
    </xf>
    <xf numFmtId="1" fontId="6" fillId="13" borderId="10" xfId="66" applyNumberFormat="1" applyFont="1" applyFill="1" applyBorder="1" applyAlignment="1">
      <alignment horizontal="center" vertical="center" wrapText="1"/>
      <protection/>
    </xf>
    <xf numFmtId="4" fontId="6" fillId="13" borderId="10" xfId="66" applyNumberFormat="1" applyFont="1" applyFill="1" applyBorder="1" applyAlignment="1">
      <alignment horizontal="center" vertical="center"/>
      <protection/>
    </xf>
    <xf numFmtId="4" fontId="6" fillId="13" borderId="10" xfId="66" applyNumberFormat="1" applyFont="1" applyFill="1" applyBorder="1" applyAlignment="1">
      <alignment horizontal="center" vertical="center" wrapText="1"/>
      <protection/>
    </xf>
    <xf numFmtId="0" fontId="47" fillId="0" borderId="0" xfId="66" applyFont="1">
      <alignment/>
      <protection/>
    </xf>
    <xf numFmtId="2" fontId="6" fillId="13" borderId="10" xfId="66" applyNumberFormat="1" applyFont="1" applyFill="1" applyBorder="1" applyAlignment="1">
      <alignment horizontal="center" vertical="center" wrapText="1"/>
      <protection/>
    </xf>
    <xf numFmtId="4" fontId="47" fillId="0" borderId="0" xfId="66" applyNumberFormat="1" applyFont="1">
      <alignment/>
      <protection/>
    </xf>
    <xf numFmtId="0" fontId="3" fillId="19" borderId="10" xfId="66" applyNumberFormat="1" applyFont="1" applyFill="1" applyBorder="1" applyAlignment="1">
      <alignment horizontal="center" vertical="center"/>
      <protection/>
    </xf>
    <xf numFmtId="182" fontId="49" fillId="19" borderId="10" xfId="0" applyNumberFormat="1" applyFont="1" applyFill="1" applyBorder="1" applyAlignment="1">
      <alignment horizontal="center" vertical="center"/>
    </xf>
    <xf numFmtId="0" fontId="4" fillId="19" borderId="10" xfId="66" applyNumberFormat="1" applyFont="1" applyFill="1" applyBorder="1" applyAlignment="1">
      <alignment horizontal="center" vertical="center"/>
      <protection/>
    </xf>
    <xf numFmtId="0" fontId="4" fillId="19" borderId="10" xfId="66" applyNumberFormat="1" applyFont="1" applyFill="1" applyBorder="1" applyAlignment="1">
      <alignment horizontal="center" vertical="center" wrapText="1"/>
      <protection/>
    </xf>
    <xf numFmtId="0" fontId="4" fillId="33" borderId="10" xfId="63" applyNumberFormat="1" applyFont="1" applyFill="1" applyBorder="1" applyAlignment="1">
      <alignment horizontal="left" vertical="center" indent="1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3" fillId="33" borderId="0" xfId="63" applyFont="1" applyFill="1" applyAlignment="1">
      <alignment vertical="center"/>
      <protection/>
    </xf>
    <xf numFmtId="0" fontId="50" fillId="33" borderId="10" xfId="0" applyFont="1" applyFill="1" applyBorder="1" applyAlignment="1">
      <alignment horizontal="center" vertical="center"/>
    </xf>
    <xf numFmtId="1" fontId="3" fillId="33" borderId="12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0" xfId="63" applyFont="1" applyFill="1" applyAlignment="1">
      <alignment horizontal="center" vertical="center"/>
      <protection/>
    </xf>
    <xf numFmtId="0" fontId="4" fillId="33" borderId="10" xfId="0" applyNumberFormat="1" applyFont="1" applyFill="1" applyBorder="1" applyAlignment="1">
      <alignment vertical="center"/>
    </xf>
    <xf numFmtId="0" fontId="4" fillId="33" borderId="10" xfId="68" applyFont="1" applyFill="1" applyBorder="1" applyAlignment="1">
      <alignment horizontal="center" vertical="center"/>
      <protection/>
    </xf>
    <xf numFmtId="0" fontId="4" fillId="33" borderId="10" xfId="68" applyNumberFormat="1" applyFont="1" applyFill="1" applyBorder="1" applyAlignment="1">
      <alignment vertical="center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" fillId="33" borderId="0" xfId="63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 2" xfId="63"/>
    <cellStyle name="Обычный 2 2" xfId="64"/>
    <cellStyle name="Обычный 2 2 2" xfId="65"/>
    <cellStyle name="Обычный 3" xfId="66"/>
    <cellStyle name="Плохой" xfId="67"/>
    <cellStyle name="ჩვეულებრივი 2" xfId="68"/>
    <cellStyle name="ჩვეულებრივი 2 2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3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4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5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6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7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8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9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0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1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2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3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4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5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6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7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8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19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0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1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2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3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4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5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6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79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0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1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2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3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4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5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6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7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38</xdr:row>
      <xdr:rowOff>0</xdr:rowOff>
    </xdr:from>
    <xdr:ext cx="0" cy="28575"/>
    <xdr:sp fLocksText="0">
      <xdr:nvSpPr>
        <xdr:cNvPr id="288" name="Text Box 1"/>
        <xdr:cNvSpPr txBox="1">
          <a:spLocks noChangeArrowheads="1"/>
        </xdr:cNvSpPr>
      </xdr:nvSpPr>
      <xdr:spPr>
        <a:xfrm>
          <a:off x="1743075" y="851535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8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29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0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1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2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3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4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5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6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7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8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39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0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1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2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3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4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5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6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7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8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49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0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1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2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3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4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5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7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8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69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70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71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72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73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74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75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1476375</xdr:colOff>
      <xdr:row>50</xdr:row>
      <xdr:rowOff>0</xdr:rowOff>
    </xdr:from>
    <xdr:ext cx="0" cy="28575"/>
    <xdr:sp fLocksText="0">
      <xdr:nvSpPr>
        <xdr:cNvPr id="576" name="Text Box 1"/>
        <xdr:cNvSpPr txBox="1">
          <a:spLocks noChangeArrowheads="1"/>
        </xdr:cNvSpPr>
      </xdr:nvSpPr>
      <xdr:spPr>
        <a:xfrm>
          <a:off x="1743075" y="10563225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U68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A7" sqref="A7"/>
      <selection pane="bottomLeft" activeCell="G49" sqref="G49"/>
    </sheetView>
  </sheetViews>
  <sheetFormatPr defaultColWidth="7.00390625" defaultRowHeight="13.5" customHeight="1"/>
  <cols>
    <col min="1" max="1" width="4.00390625" style="2" bestFit="1" customWidth="1"/>
    <col min="2" max="2" width="52.140625" style="5" customWidth="1"/>
    <col min="3" max="3" width="9.421875" style="3" customWidth="1"/>
    <col min="4" max="4" width="9.140625" style="3" customWidth="1"/>
    <col min="5" max="6" width="9.421875" style="3" customWidth="1"/>
    <col min="7" max="7" width="10.57421875" style="4" customWidth="1"/>
    <col min="8" max="8" width="9.421875" style="3" customWidth="1"/>
    <col min="9" max="9" width="11.57421875" style="4" customWidth="1"/>
    <col min="10" max="10" width="9.421875" style="3" customWidth="1"/>
    <col min="11" max="11" width="9.421875" style="4" customWidth="1"/>
    <col min="12" max="12" width="12.00390625" style="4" customWidth="1"/>
    <col min="13" max="231" width="9.140625" style="1" customWidth="1"/>
    <col min="232" max="232" width="2.57421875" style="1" customWidth="1"/>
    <col min="233" max="233" width="9.140625" style="1" customWidth="1"/>
    <col min="234" max="234" width="47.8515625" style="1" customWidth="1"/>
    <col min="235" max="235" width="6.7109375" style="1" customWidth="1"/>
    <col min="236" max="236" width="7.421875" style="1" customWidth="1"/>
    <col min="237" max="237" width="7.00390625" style="1" customWidth="1"/>
    <col min="238" max="238" width="8.57421875" style="1" customWidth="1"/>
    <col min="239" max="239" width="12.00390625" style="1" customWidth="1"/>
    <col min="240" max="240" width="4.7109375" style="1" customWidth="1"/>
    <col min="241" max="241" width="9.140625" style="1" customWidth="1"/>
    <col min="242" max="242" width="11.7109375" style="1" customWidth="1"/>
    <col min="243" max="16384" width="7.00390625" style="1" customWidth="1"/>
  </cols>
  <sheetData>
    <row r="1" spans="1:12" s="20" customFormat="1" ht="26.25" customHeight="1">
      <c r="A1" s="104" t="s">
        <v>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s="20" customFormat="1" ht="15" customHeight="1">
      <c r="A2" s="105" t="s">
        <v>23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92" customFormat="1" ht="33.75" customHeight="1">
      <c r="A3" s="103" t="s">
        <v>14</v>
      </c>
      <c r="B3" s="102" t="s">
        <v>15</v>
      </c>
      <c r="C3" s="102" t="s">
        <v>16</v>
      </c>
      <c r="D3" s="103" t="s">
        <v>17</v>
      </c>
      <c r="E3" s="103"/>
      <c r="F3" s="102" t="s">
        <v>18</v>
      </c>
      <c r="G3" s="102"/>
      <c r="H3" s="102" t="s">
        <v>19</v>
      </c>
      <c r="I3" s="102"/>
      <c r="J3" s="103" t="s">
        <v>20</v>
      </c>
      <c r="K3" s="103"/>
      <c r="L3" s="103" t="s">
        <v>5</v>
      </c>
    </row>
    <row r="4" spans="1:12" s="92" customFormat="1" ht="37.5" customHeight="1">
      <c r="A4" s="103"/>
      <c r="B4" s="102"/>
      <c r="C4" s="102"/>
      <c r="D4" s="93" t="s">
        <v>21</v>
      </c>
      <c r="E4" s="93" t="s">
        <v>22</v>
      </c>
      <c r="F4" s="93" t="s">
        <v>21</v>
      </c>
      <c r="G4" s="93" t="s">
        <v>22</v>
      </c>
      <c r="H4" s="93" t="s">
        <v>21</v>
      </c>
      <c r="I4" s="93" t="s">
        <v>22</v>
      </c>
      <c r="J4" s="93" t="s">
        <v>21</v>
      </c>
      <c r="K4" s="93" t="s">
        <v>22</v>
      </c>
      <c r="L4" s="103"/>
    </row>
    <row r="5" spans="1:12" s="98" customFormat="1" ht="13.5" customHeight="1">
      <c r="A5" s="94">
        <v>1</v>
      </c>
      <c r="B5" s="95">
        <v>3</v>
      </c>
      <c r="C5" s="96">
        <v>4</v>
      </c>
      <c r="D5" s="97">
        <v>5</v>
      </c>
      <c r="E5" s="96">
        <v>6</v>
      </c>
      <c r="F5" s="96">
        <v>7</v>
      </c>
      <c r="G5" s="95">
        <v>8</v>
      </c>
      <c r="H5" s="96">
        <v>9</v>
      </c>
      <c r="I5" s="95">
        <v>10</v>
      </c>
      <c r="J5" s="96">
        <v>11</v>
      </c>
      <c r="K5" s="95">
        <v>12</v>
      </c>
      <c r="L5" s="95">
        <v>13</v>
      </c>
    </row>
    <row r="6" spans="1:12" s="22" customFormat="1" ht="13.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255" s="22" customFormat="1" ht="27">
      <c r="A7" s="23">
        <v>1</v>
      </c>
      <c r="B7" s="24" t="s">
        <v>43</v>
      </c>
      <c r="C7" s="23" t="s">
        <v>34</v>
      </c>
      <c r="D7" s="25"/>
      <c r="E7" s="26">
        <f>42.7*0.2*0.2</f>
        <v>1.7080000000000002</v>
      </c>
      <c r="F7" s="23"/>
      <c r="G7" s="23"/>
      <c r="H7" s="23"/>
      <c r="I7" s="23"/>
      <c r="J7" s="23"/>
      <c r="K7" s="23"/>
      <c r="L7" s="23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</row>
    <row r="8" spans="1:255" s="22" customFormat="1" ht="13.5">
      <c r="A8" s="23"/>
      <c r="B8" s="90" t="s">
        <v>12</v>
      </c>
      <c r="C8" s="91" t="s">
        <v>13</v>
      </c>
      <c r="D8" s="30">
        <v>2.06</v>
      </c>
      <c r="E8" s="31">
        <f>D8*E7</f>
        <v>3.5184800000000003</v>
      </c>
      <c r="F8" s="30"/>
      <c r="G8" s="30"/>
      <c r="H8" s="32"/>
      <c r="I8" s="31">
        <f>H8*E8</f>
        <v>0</v>
      </c>
      <c r="J8" s="30"/>
      <c r="K8" s="30"/>
      <c r="L8" s="31">
        <f>I8</f>
        <v>0</v>
      </c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  <c r="GN8" s="33"/>
      <c r="GO8" s="33"/>
      <c r="GP8" s="33"/>
      <c r="GQ8" s="33"/>
      <c r="GR8" s="33"/>
      <c r="GS8" s="33"/>
      <c r="GT8" s="33"/>
      <c r="GU8" s="33"/>
      <c r="GV8" s="33"/>
      <c r="GW8" s="33"/>
      <c r="GX8" s="33"/>
      <c r="GY8" s="33"/>
      <c r="GZ8" s="33"/>
      <c r="HA8" s="33"/>
      <c r="HB8" s="33"/>
      <c r="HC8" s="33"/>
      <c r="HD8" s="33"/>
      <c r="HE8" s="33"/>
      <c r="HF8" s="33"/>
      <c r="HG8" s="33"/>
      <c r="HH8" s="33"/>
      <c r="HI8" s="33"/>
      <c r="HJ8" s="33"/>
      <c r="HK8" s="33"/>
      <c r="HL8" s="33"/>
      <c r="HM8" s="33"/>
      <c r="HN8" s="33"/>
      <c r="HO8" s="33"/>
      <c r="HP8" s="33"/>
      <c r="HQ8" s="33"/>
      <c r="HR8" s="33"/>
      <c r="HS8" s="33"/>
      <c r="HT8" s="33"/>
      <c r="HU8" s="33"/>
      <c r="HV8" s="33"/>
      <c r="HW8" s="33"/>
      <c r="HX8" s="33"/>
      <c r="HY8" s="33"/>
      <c r="HZ8" s="33"/>
      <c r="IA8" s="33"/>
      <c r="IB8" s="33"/>
      <c r="IC8" s="33"/>
      <c r="ID8" s="33"/>
      <c r="IE8" s="33"/>
      <c r="IF8" s="33"/>
      <c r="IG8" s="33"/>
      <c r="IH8" s="33"/>
      <c r="II8" s="33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</row>
    <row r="9" spans="1:243" s="28" customFormat="1" ht="13.5">
      <c r="A9" s="23"/>
      <c r="B9" s="29"/>
      <c r="C9" s="30"/>
      <c r="D9" s="30"/>
      <c r="E9" s="31"/>
      <c r="F9" s="30"/>
      <c r="G9" s="30"/>
      <c r="H9" s="32"/>
      <c r="I9" s="31"/>
      <c r="J9" s="30"/>
      <c r="K9" s="30"/>
      <c r="L9" s="31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33"/>
      <c r="GS9" s="33"/>
      <c r="GT9" s="33"/>
      <c r="GU9" s="33"/>
      <c r="GV9" s="33"/>
      <c r="GW9" s="33"/>
      <c r="GX9" s="33"/>
      <c r="GY9" s="33"/>
      <c r="GZ9" s="33"/>
      <c r="HA9" s="33"/>
      <c r="HB9" s="33"/>
      <c r="HC9" s="33"/>
      <c r="HD9" s="33"/>
      <c r="HE9" s="33"/>
      <c r="HF9" s="33"/>
      <c r="HG9" s="33"/>
      <c r="HH9" s="33"/>
      <c r="HI9" s="33"/>
      <c r="HJ9" s="33"/>
      <c r="HK9" s="33"/>
      <c r="HL9" s="33"/>
      <c r="HM9" s="33"/>
      <c r="HN9" s="33"/>
      <c r="HO9" s="33"/>
      <c r="HP9" s="33"/>
      <c r="HQ9" s="33"/>
      <c r="HR9" s="33"/>
      <c r="HS9" s="33"/>
      <c r="HT9" s="33"/>
      <c r="HU9" s="33"/>
      <c r="HV9" s="33"/>
      <c r="HW9" s="33"/>
      <c r="HX9" s="33"/>
      <c r="HY9" s="33"/>
      <c r="HZ9" s="33"/>
      <c r="IA9" s="33"/>
      <c r="IB9" s="33"/>
      <c r="IC9" s="33"/>
      <c r="ID9" s="33"/>
      <c r="IE9" s="33"/>
      <c r="IF9" s="33"/>
      <c r="IG9" s="33"/>
      <c r="IH9" s="33"/>
      <c r="II9" s="33"/>
    </row>
    <row r="10" spans="1:243" s="28" customFormat="1" ht="18" customHeight="1">
      <c r="A10" s="23">
        <v>2</v>
      </c>
      <c r="B10" s="24" t="s">
        <v>41</v>
      </c>
      <c r="C10" s="23" t="s">
        <v>37</v>
      </c>
      <c r="D10" s="23"/>
      <c r="E10" s="26">
        <f>E7*1.7</f>
        <v>2.9036000000000004</v>
      </c>
      <c r="F10" s="23"/>
      <c r="G10" s="23"/>
      <c r="H10" s="34"/>
      <c r="I10" s="26"/>
      <c r="J10" s="30"/>
      <c r="K10" s="31">
        <f>E10*J10</f>
        <v>0</v>
      </c>
      <c r="L10" s="31">
        <f>K10</f>
        <v>0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</row>
    <row r="11" spans="1:243" s="28" customFormat="1" ht="13.5">
      <c r="A11" s="23"/>
      <c r="B11" s="24"/>
      <c r="C11" s="23"/>
      <c r="D11" s="23"/>
      <c r="E11" s="26"/>
      <c r="F11" s="23"/>
      <c r="G11" s="23"/>
      <c r="H11" s="34"/>
      <c r="I11" s="26"/>
      <c r="J11" s="23"/>
      <c r="K11" s="31"/>
      <c r="L11" s="31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</row>
    <row r="12" spans="1:12" s="28" customFormat="1" ht="40.5">
      <c r="A12" s="35">
        <v>3</v>
      </c>
      <c r="B12" s="24" t="s">
        <v>45</v>
      </c>
      <c r="C12" s="23" t="s">
        <v>34</v>
      </c>
      <c r="D12" s="36"/>
      <c r="E12" s="26">
        <f>42.7*0.2*0.5</f>
        <v>4.2700000000000005</v>
      </c>
      <c r="F12" s="31"/>
      <c r="G12" s="31"/>
      <c r="H12" s="31"/>
      <c r="I12" s="31"/>
      <c r="J12" s="31"/>
      <c r="K12" s="31"/>
      <c r="L12" s="31"/>
    </row>
    <row r="13" spans="1:12" s="28" customFormat="1" ht="13.5">
      <c r="A13" s="35"/>
      <c r="B13" s="90" t="s">
        <v>12</v>
      </c>
      <c r="C13" s="91" t="s">
        <v>13</v>
      </c>
      <c r="D13" s="37">
        <v>4.5</v>
      </c>
      <c r="E13" s="31">
        <f>E12*D13</f>
        <v>19.215000000000003</v>
      </c>
      <c r="F13" s="31"/>
      <c r="G13" s="31"/>
      <c r="H13" s="32"/>
      <c r="I13" s="31">
        <f>E13*H13</f>
        <v>0</v>
      </c>
      <c r="J13" s="31"/>
      <c r="K13" s="31"/>
      <c r="L13" s="31">
        <f>I13</f>
        <v>0</v>
      </c>
    </row>
    <row r="14" spans="1:12" s="28" customFormat="1" ht="13.5">
      <c r="A14" s="35"/>
      <c r="B14" s="29" t="s">
        <v>28</v>
      </c>
      <c r="C14" s="39" t="s">
        <v>1</v>
      </c>
      <c r="D14" s="37">
        <v>1.02</v>
      </c>
      <c r="E14" s="31">
        <f>E12*D14</f>
        <v>4.3554</v>
      </c>
      <c r="F14" s="40"/>
      <c r="G14" s="31">
        <f>F14*E14</f>
        <v>0</v>
      </c>
      <c r="H14" s="32"/>
      <c r="I14" s="31"/>
      <c r="J14" s="31"/>
      <c r="K14" s="31"/>
      <c r="L14" s="31">
        <f>G14</f>
        <v>0</v>
      </c>
    </row>
    <row r="15" spans="1:12" s="28" customFormat="1" ht="13.5">
      <c r="A15" s="35"/>
      <c r="B15" s="38" t="s">
        <v>38</v>
      </c>
      <c r="C15" s="39" t="s">
        <v>3</v>
      </c>
      <c r="D15" s="47" t="s">
        <v>36</v>
      </c>
      <c r="E15" s="31">
        <f>341.6+214</f>
        <v>555.6</v>
      </c>
      <c r="F15" s="40"/>
      <c r="G15" s="31">
        <f>F15*E15</f>
        <v>0</v>
      </c>
      <c r="H15" s="32"/>
      <c r="I15" s="31"/>
      <c r="J15" s="31"/>
      <c r="K15" s="31"/>
      <c r="L15" s="31">
        <f>G15</f>
        <v>0</v>
      </c>
    </row>
    <row r="16" spans="1:12" s="28" customFormat="1" ht="13.5">
      <c r="A16" s="35"/>
      <c r="B16" s="38" t="s">
        <v>39</v>
      </c>
      <c r="C16" s="39" t="s">
        <v>2</v>
      </c>
      <c r="D16" s="37">
        <v>1.61</v>
      </c>
      <c r="E16" s="31">
        <f>D16*E12</f>
        <v>6.874700000000002</v>
      </c>
      <c r="F16" s="40"/>
      <c r="G16" s="31">
        <f>F16*E16</f>
        <v>0</v>
      </c>
      <c r="H16" s="32"/>
      <c r="I16" s="31"/>
      <c r="J16" s="31"/>
      <c r="K16" s="31"/>
      <c r="L16" s="31">
        <f>G16</f>
        <v>0</v>
      </c>
    </row>
    <row r="17" spans="1:12" s="28" customFormat="1" ht="13.5">
      <c r="A17" s="35"/>
      <c r="B17" s="38" t="s">
        <v>40</v>
      </c>
      <c r="C17" s="39" t="s">
        <v>1</v>
      </c>
      <c r="D17" s="37">
        <v>0.02</v>
      </c>
      <c r="E17" s="31">
        <f>D17*E12</f>
        <v>0.08540000000000002</v>
      </c>
      <c r="F17" s="31"/>
      <c r="G17" s="31">
        <f>F17*E17</f>
        <v>0</v>
      </c>
      <c r="H17" s="32"/>
      <c r="I17" s="31"/>
      <c r="J17" s="31"/>
      <c r="K17" s="31"/>
      <c r="L17" s="31">
        <f>G17</f>
        <v>0</v>
      </c>
    </row>
    <row r="18" spans="1:12" s="28" customFormat="1" ht="13.5">
      <c r="A18" s="35"/>
      <c r="B18" s="101" t="s">
        <v>26</v>
      </c>
      <c r="C18" s="100" t="s">
        <v>24</v>
      </c>
      <c r="D18" s="37">
        <v>0.37</v>
      </c>
      <c r="E18" s="31">
        <f>E12*D18</f>
        <v>1.5799</v>
      </c>
      <c r="F18" s="40"/>
      <c r="G18" s="31"/>
      <c r="H18" s="31"/>
      <c r="I18" s="31"/>
      <c r="J18" s="31"/>
      <c r="K18" s="31">
        <f>E18*J18</f>
        <v>0</v>
      </c>
      <c r="L18" s="31">
        <f>K18</f>
        <v>0</v>
      </c>
    </row>
    <row r="19" spans="1:12" s="28" customFormat="1" ht="13.5">
      <c r="A19" s="35"/>
      <c r="B19" s="99" t="s">
        <v>25</v>
      </c>
      <c r="C19" s="100" t="s">
        <v>24</v>
      </c>
      <c r="D19" s="37">
        <v>0.28</v>
      </c>
      <c r="E19" s="31">
        <f>E12*D19</f>
        <v>1.1956000000000002</v>
      </c>
      <c r="F19" s="31"/>
      <c r="G19" s="31">
        <f>F19*E19</f>
        <v>0</v>
      </c>
      <c r="H19" s="31"/>
      <c r="I19" s="31"/>
      <c r="J19" s="31"/>
      <c r="K19" s="31"/>
      <c r="L19" s="31">
        <f>G19</f>
        <v>0</v>
      </c>
    </row>
    <row r="20" spans="1:12" s="28" customFormat="1" ht="13.5">
      <c r="A20" s="35"/>
      <c r="B20" s="38"/>
      <c r="C20" s="39"/>
      <c r="D20" s="37"/>
      <c r="E20" s="31"/>
      <c r="F20" s="31"/>
      <c r="G20" s="31"/>
      <c r="H20" s="31"/>
      <c r="I20" s="31"/>
      <c r="J20" s="31"/>
      <c r="K20" s="31"/>
      <c r="L20" s="31"/>
    </row>
    <row r="21" spans="1:243" s="28" customFormat="1" ht="27">
      <c r="A21" s="41">
        <v>4</v>
      </c>
      <c r="B21" s="42" t="s">
        <v>29</v>
      </c>
      <c r="C21" s="41" t="s">
        <v>35</v>
      </c>
      <c r="D21" s="43"/>
      <c r="E21" s="44">
        <v>42.7</v>
      </c>
      <c r="F21" s="41"/>
      <c r="G21" s="41"/>
      <c r="H21" s="41"/>
      <c r="I21" s="41"/>
      <c r="J21" s="41"/>
      <c r="K21" s="41"/>
      <c r="L21" s="41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5"/>
      <c r="DY21" s="45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5"/>
      <c r="EO21" s="45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5"/>
      <c r="FF21" s="45"/>
      <c r="FG21" s="45"/>
      <c r="FH21" s="45"/>
      <c r="FI21" s="45"/>
      <c r="FJ21" s="45"/>
      <c r="FK21" s="45"/>
      <c r="FL21" s="45"/>
      <c r="FM21" s="45"/>
      <c r="FN21" s="45"/>
      <c r="FO21" s="45"/>
      <c r="FP21" s="45"/>
      <c r="FQ21" s="45"/>
      <c r="FR21" s="45"/>
      <c r="FS21" s="45"/>
      <c r="FT21" s="45"/>
      <c r="FU21" s="45"/>
      <c r="FV21" s="45"/>
      <c r="FW21" s="45"/>
      <c r="FX21" s="45"/>
      <c r="FY21" s="45"/>
      <c r="FZ21" s="45"/>
      <c r="GA21" s="45"/>
      <c r="GB21" s="45"/>
      <c r="GC21" s="45"/>
      <c r="GD21" s="45"/>
      <c r="GE21" s="45"/>
      <c r="GF21" s="45"/>
      <c r="GG21" s="45"/>
      <c r="GH21" s="45"/>
      <c r="GI21" s="45"/>
      <c r="GJ21" s="45"/>
      <c r="GK21" s="45"/>
      <c r="GL21" s="45"/>
      <c r="GM21" s="45"/>
      <c r="GN21" s="45"/>
      <c r="GO21" s="45"/>
      <c r="GP21" s="45"/>
      <c r="GQ21" s="45"/>
      <c r="GR21" s="45"/>
      <c r="GS21" s="45"/>
      <c r="GT21" s="45"/>
      <c r="GU21" s="45"/>
      <c r="GV21" s="45"/>
      <c r="GW21" s="45"/>
      <c r="GX21" s="45"/>
      <c r="GY21" s="45"/>
      <c r="GZ21" s="45"/>
      <c r="HA21" s="45"/>
      <c r="HB21" s="45"/>
      <c r="HC21" s="45"/>
      <c r="HD21" s="45"/>
      <c r="HE21" s="45"/>
      <c r="HF21" s="45"/>
      <c r="HG21" s="45"/>
      <c r="HH21" s="45"/>
      <c r="HI21" s="45"/>
      <c r="HJ21" s="45"/>
      <c r="HK21" s="45"/>
      <c r="HL21" s="45"/>
      <c r="HM21" s="45"/>
      <c r="HN21" s="45"/>
      <c r="HO21" s="45"/>
      <c r="HP21" s="45"/>
      <c r="HQ21" s="45"/>
      <c r="HR21" s="45"/>
      <c r="HS21" s="45"/>
      <c r="HT21" s="45"/>
      <c r="HU21" s="45"/>
      <c r="HV21" s="45"/>
      <c r="HW21" s="45"/>
      <c r="HX21" s="45"/>
      <c r="HY21" s="45"/>
      <c r="HZ21" s="45"/>
      <c r="IA21" s="45"/>
      <c r="IB21" s="45"/>
      <c r="IC21" s="45"/>
      <c r="ID21" s="45"/>
      <c r="IE21" s="45"/>
      <c r="IF21" s="45"/>
      <c r="IG21" s="45"/>
      <c r="IH21" s="45"/>
      <c r="II21" s="45"/>
    </row>
    <row r="22" spans="1:243" s="28" customFormat="1" ht="13.5">
      <c r="A22" s="41"/>
      <c r="B22" s="90" t="s">
        <v>12</v>
      </c>
      <c r="C22" s="91" t="s">
        <v>13</v>
      </c>
      <c r="D22" s="47">
        <v>1.58</v>
      </c>
      <c r="E22" s="31">
        <f>E21*D22</f>
        <v>67.46600000000001</v>
      </c>
      <c r="F22" s="47"/>
      <c r="G22" s="47"/>
      <c r="H22" s="48"/>
      <c r="I22" s="31">
        <f>H22*E22</f>
        <v>0</v>
      </c>
      <c r="J22" s="30"/>
      <c r="K22" s="30"/>
      <c r="L22" s="31">
        <f>I22</f>
        <v>0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  <c r="BL22" s="49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49"/>
      <c r="CG22" s="49"/>
      <c r="CH22" s="49"/>
      <c r="CI22" s="49"/>
      <c r="CJ22" s="49"/>
      <c r="CK22" s="49"/>
      <c r="CL22" s="49"/>
      <c r="CM22" s="49"/>
      <c r="CN22" s="49"/>
      <c r="CO22" s="49"/>
      <c r="CP22" s="49"/>
      <c r="CQ22" s="49"/>
      <c r="CR22" s="49"/>
      <c r="CS22" s="49"/>
      <c r="CT22" s="49"/>
      <c r="CU22" s="49"/>
      <c r="CV22" s="49"/>
      <c r="CW22" s="49"/>
      <c r="CX22" s="49"/>
      <c r="CY22" s="49"/>
      <c r="CZ22" s="49"/>
      <c r="DA22" s="49"/>
      <c r="DB22" s="49"/>
      <c r="DC22" s="49"/>
      <c r="DD22" s="49"/>
      <c r="DE22" s="49"/>
      <c r="DF22" s="49"/>
      <c r="DG22" s="49"/>
      <c r="DH22" s="49"/>
      <c r="DI22" s="49"/>
      <c r="DJ22" s="49"/>
      <c r="DK22" s="49"/>
      <c r="DL22" s="49"/>
      <c r="DM22" s="49"/>
      <c r="DN22" s="49"/>
      <c r="DO22" s="49"/>
      <c r="DP22" s="49"/>
      <c r="DQ22" s="49"/>
      <c r="DR22" s="49"/>
      <c r="DS22" s="49"/>
      <c r="DT22" s="49"/>
      <c r="DU22" s="49"/>
      <c r="DV22" s="49"/>
      <c r="DW22" s="49"/>
      <c r="DX22" s="49"/>
      <c r="DY22" s="49"/>
      <c r="DZ22" s="49"/>
      <c r="EA22" s="49"/>
      <c r="EB22" s="49"/>
      <c r="EC22" s="49"/>
      <c r="ED22" s="49"/>
      <c r="EE22" s="49"/>
      <c r="EF22" s="49"/>
      <c r="EG22" s="49"/>
      <c r="EH22" s="49"/>
      <c r="EI22" s="49"/>
      <c r="EJ22" s="49"/>
      <c r="EK22" s="49"/>
      <c r="EL22" s="49"/>
      <c r="EM22" s="49"/>
      <c r="EN22" s="49"/>
      <c r="EO22" s="49"/>
      <c r="EP22" s="49"/>
      <c r="EQ22" s="49"/>
      <c r="ER22" s="49"/>
      <c r="ES22" s="49"/>
      <c r="ET22" s="49"/>
      <c r="EU22" s="49"/>
      <c r="EV22" s="49"/>
      <c r="EW22" s="49"/>
      <c r="EX22" s="49"/>
      <c r="EY22" s="49"/>
      <c r="EZ22" s="49"/>
      <c r="FA22" s="49"/>
      <c r="FB22" s="49"/>
      <c r="FC22" s="49"/>
      <c r="FD22" s="49"/>
      <c r="FE22" s="49"/>
      <c r="FF22" s="49"/>
      <c r="FG22" s="49"/>
      <c r="FH22" s="49"/>
      <c r="FI22" s="49"/>
      <c r="FJ22" s="49"/>
      <c r="FK22" s="49"/>
      <c r="FL22" s="49"/>
      <c r="FM22" s="49"/>
      <c r="FN22" s="49"/>
      <c r="FO22" s="49"/>
      <c r="FP22" s="49"/>
      <c r="FQ22" s="49"/>
      <c r="FR22" s="49"/>
      <c r="FS22" s="49"/>
      <c r="FT22" s="49"/>
      <c r="FU22" s="49"/>
      <c r="FV22" s="49"/>
      <c r="FW22" s="49"/>
      <c r="FX22" s="49"/>
      <c r="FY22" s="49"/>
      <c r="FZ22" s="49"/>
      <c r="GA22" s="49"/>
      <c r="GB22" s="49"/>
      <c r="GC22" s="49"/>
      <c r="GD22" s="49"/>
      <c r="GE22" s="49"/>
      <c r="GF22" s="49"/>
      <c r="GG22" s="49"/>
      <c r="GH22" s="49"/>
      <c r="GI22" s="49"/>
      <c r="GJ22" s="49"/>
      <c r="GK22" s="49"/>
      <c r="GL22" s="49"/>
      <c r="GM22" s="49"/>
      <c r="GN22" s="49"/>
      <c r="GO22" s="49"/>
      <c r="GP22" s="49"/>
      <c r="GQ22" s="49"/>
      <c r="GR22" s="49"/>
      <c r="GS22" s="49"/>
      <c r="GT22" s="49"/>
      <c r="GU22" s="49"/>
      <c r="GV22" s="49"/>
      <c r="GW22" s="49"/>
      <c r="GX22" s="49"/>
      <c r="GY22" s="49"/>
      <c r="GZ22" s="49"/>
      <c r="HA22" s="49"/>
      <c r="HB22" s="49"/>
      <c r="HC22" s="49"/>
      <c r="HD22" s="49"/>
      <c r="HE22" s="49"/>
      <c r="HF22" s="49"/>
      <c r="HG22" s="49"/>
      <c r="HH22" s="49"/>
      <c r="HI22" s="49"/>
      <c r="HJ22" s="49"/>
      <c r="HK22" s="49"/>
      <c r="HL22" s="49"/>
      <c r="HM22" s="49"/>
      <c r="HN22" s="49"/>
      <c r="HO22" s="49"/>
      <c r="HP22" s="49"/>
      <c r="HQ22" s="49"/>
      <c r="HR22" s="49"/>
      <c r="HS22" s="49"/>
      <c r="HT22" s="49"/>
      <c r="HU22" s="49"/>
      <c r="HV22" s="49"/>
      <c r="HW22" s="49"/>
      <c r="HX22" s="49"/>
      <c r="HY22" s="49"/>
      <c r="HZ22" s="49"/>
      <c r="IA22" s="49"/>
      <c r="IB22" s="49"/>
      <c r="IC22" s="49"/>
      <c r="ID22" s="49"/>
      <c r="IE22" s="49"/>
      <c r="IF22" s="49"/>
      <c r="IG22" s="49"/>
      <c r="IH22" s="49"/>
      <c r="II22" s="49"/>
    </row>
    <row r="23" spans="1:243" s="28" customFormat="1" ht="27">
      <c r="A23" s="41"/>
      <c r="B23" s="46" t="s">
        <v>42</v>
      </c>
      <c r="C23" s="47" t="s">
        <v>32</v>
      </c>
      <c r="D23" s="47" t="s">
        <v>36</v>
      </c>
      <c r="E23" s="31">
        <f>42.7*1.2</f>
        <v>51.24</v>
      </c>
      <c r="F23" s="48"/>
      <c r="G23" s="31">
        <f>F23*E23</f>
        <v>0</v>
      </c>
      <c r="H23" s="30"/>
      <c r="I23" s="30"/>
      <c r="J23" s="30"/>
      <c r="K23" s="30"/>
      <c r="L23" s="31">
        <f>G23</f>
        <v>0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49"/>
      <c r="HN23" s="49"/>
      <c r="HO23" s="49"/>
      <c r="HP23" s="49"/>
      <c r="HQ23" s="49"/>
      <c r="HR23" s="49"/>
      <c r="HS23" s="49"/>
      <c r="HT23" s="49"/>
      <c r="HU23" s="4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  <c r="IG23" s="49"/>
      <c r="IH23" s="49"/>
      <c r="II23" s="49"/>
    </row>
    <row r="24" spans="1:243" s="28" customFormat="1" ht="13.5">
      <c r="A24" s="41"/>
      <c r="B24" s="101" t="s">
        <v>26</v>
      </c>
      <c r="C24" s="100" t="s">
        <v>24</v>
      </c>
      <c r="D24" s="47">
        <v>0.04</v>
      </c>
      <c r="E24" s="48">
        <f>D24*E21</f>
        <v>1.7080000000000002</v>
      </c>
      <c r="F24" s="30"/>
      <c r="G24" s="30"/>
      <c r="H24" s="30"/>
      <c r="I24" s="30"/>
      <c r="J24" s="31"/>
      <c r="K24" s="50">
        <f>J24*E24</f>
        <v>0</v>
      </c>
      <c r="L24" s="50">
        <f>K24</f>
        <v>0</v>
      </c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</row>
    <row r="25" spans="1:243" s="28" customFormat="1" ht="13.5">
      <c r="A25" s="41"/>
      <c r="B25" s="99" t="s">
        <v>25</v>
      </c>
      <c r="C25" s="100" t="s">
        <v>24</v>
      </c>
      <c r="D25" s="47">
        <v>0.06</v>
      </c>
      <c r="E25" s="31">
        <f>D25*E21</f>
        <v>2.5620000000000003</v>
      </c>
      <c r="F25" s="31"/>
      <c r="G25" s="31">
        <f>F25*E25</f>
        <v>0</v>
      </c>
      <c r="H25" s="30"/>
      <c r="I25" s="30"/>
      <c r="J25" s="30"/>
      <c r="K25" s="53"/>
      <c r="L25" s="54">
        <f>G25</f>
        <v>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49"/>
      <c r="HN25" s="49"/>
      <c r="HO25" s="49"/>
      <c r="HP25" s="49"/>
      <c r="HQ25" s="49"/>
      <c r="HR25" s="49"/>
      <c r="HS25" s="49"/>
      <c r="HT25" s="49"/>
      <c r="HU25" s="4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  <c r="IG25" s="49"/>
      <c r="IH25" s="49"/>
      <c r="II25" s="49"/>
    </row>
    <row r="26" spans="1:243" s="28" customFormat="1" ht="13.5">
      <c r="A26" s="41"/>
      <c r="B26" s="52"/>
      <c r="C26" s="47"/>
      <c r="D26" s="47"/>
      <c r="E26" s="31"/>
      <c r="F26" s="31"/>
      <c r="G26" s="31"/>
      <c r="H26" s="30"/>
      <c r="I26" s="30"/>
      <c r="J26" s="30"/>
      <c r="K26" s="53"/>
      <c r="L26" s="54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  <c r="CM26" s="49"/>
      <c r="CN26" s="49"/>
      <c r="CO26" s="49"/>
      <c r="CP26" s="49"/>
      <c r="CQ26" s="49"/>
      <c r="CR26" s="49"/>
      <c r="CS26" s="49"/>
      <c r="CT26" s="49"/>
      <c r="CU26" s="49"/>
      <c r="CV26" s="49"/>
      <c r="CW26" s="49"/>
      <c r="CX26" s="49"/>
      <c r="CY26" s="49"/>
      <c r="CZ26" s="49"/>
      <c r="DA26" s="49"/>
      <c r="DB26" s="49"/>
      <c r="DC26" s="49"/>
      <c r="DD26" s="49"/>
      <c r="DE26" s="49"/>
      <c r="DF26" s="49"/>
      <c r="DG26" s="49"/>
      <c r="DH26" s="49"/>
      <c r="DI26" s="49"/>
      <c r="DJ26" s="49"/>
      <c r="DK26" s="49"/>
      <c r="DL26" s="49"/>
      <c r="DM26" s="49"/>
      <c r="DN26" s="49"/>
      <c r="DO26" s="49"/>
      <c r="DP26" s="49"/>
      <c r="DQ26" s="49"/>
      <c r="DR26" s="49"/>
      <c r="DS26" s="49"/>
      <c r="DT26" s="49"/>
      <c r="DU26" s="49"/>
      <c r="DV26" s="49"/>
      <c r="DW26" s="49"/>
      <c r="DX26" s="49"/>
      <c r="DY26" s="49"/>
      <c r="DZ26" s="49"/>
      <c r="EA26" s="49"/>
      <c r="EB26" s="49"/>
      <c r="EC26" s="49"/>
      <c r="ED26" s="49"/>
      <c r="EE26" s="49"/>
      <c r="EF26" s="49"/>
      <c r="EG26" s="49"/>
      <c r="EH26" s="49"/>
      <c r="EI26" s="49"/>
      <c r="EJ26" s="49"/>
      <c r="EK26" s="49"/>
      <c r="EL26" s="49"/>
      <c r="EM26" s="49"/>
      <c r="EN26" s="49"/>
      <c r="EO26" s="49"/>
      <c r="EP26" s="49"/>
      <c r="EQ26" s="49"/>
      <c r="ER26" s="49"/>
      <c r="ES26" s="49"/>
      <c r="ET26" s="49"/>
      <c r="EU26" s="49"/>
      <c r="EV26" s="49"/>
      <c r="EW26" s="49"/>
      <c r="EX26" s="49"/>
      <c r="EY26" s="49"/>
      <c r="EZ26" s="49"/>
      <c r="FA26" s="49"/>
      <c r="FB26" s="49"/>
      <c r="FC26" s="49"/>
      <c r="FD26" s="49"/>
      <c r="FE26" s="49"/>
      <c r="FF26" s="49"/>
      <c r="FG26" s="49"/>
      <c r="FH26" s="49"/>
      <c r="FI26" s="49"/>
      <c r="FJ26" s="49"/>
      <c r="FK26" s="49"/>
      <c r="FL26" s="49"/>
      <c r="FM26" s="49"/>
      <c r="FN26" s="49"/>
      <c r="FO26" s="49"/>
      <c r="FP26" s="49"/>
      <c r="FQ26" s="49"/>
      <c r="FR26" s="49"/>
      <c r="FS26" s="49"/>
      <c r="FT26" s="49"/>
      <c r="FU26" s="49"/>
      <c r="FV26" s="49"/>
      <c r="FW26" s="49"/>
      <c r="FX26" s="49"/>
      <c r="FY26" s="49"/>
      <c r="FZ26" s="49"/>
      <c r="GA26" s="49"/>
      <c r="GB26" s="49"/>
      <c r="GC26" s="49"/>
      <c r="GD26" s="49"/>
      <c r="GE26" s="49"/>
      <c r="GF26" s="49"/>
      <c r="GG26" s="49"/>
      <c r="GH26" s="49"/>
      <c r="GI26" s="49"/>
      <c r="GJ26" s="49"/>
      <c r="GK26" s="49"/>
      <c r="GL26" s="49"/>
      <c r="GM26" s="49"/>
      <c r="GN26" s="49"/>
      <c r="GO26" s="49"/>
      <c r="GP26" s="49"/>
      <c r="GQ26" s="49"/>
      <c r="GR26" s="49"/>
      <c r="GS26" s="49"/>
      <c r="GT26" s="49"/>
      <c r="GU26" s="49"/>
      <c r="GV26" s="49"/>
      <c r="GW26" s="49"/>
      <c r="GX26" s="49"/>
      <c r="GY26" s="49"/>
      <c r="GZ26" s="49"/>
      <c r="HA26" s="49"/>
      <c r="HB26" s="49"/>
      <c r="HC26" s="49"/>
      <c r="HD26" s="49"/>
      <c r="HE26" s="49"/>
      <c r="HF26" s="49"/>
      <c r="HG26" s="49"/>
      <c r="HH26" s="49"/>
      <c r="HI26" s="49"/>
      <c r="HJ26" s="49"/>
      <c r="HK26" s="49"/>
      <c r="HL26" s="49"/>
      <c r="HM26" s="49"/>
      <c r="HN26" s="49"/>
      <c r="HO26" s="49"/>
      <c r="HP26" s="49"/>
      <c r="HQ26" s="49"/>
      <c r="HR26" s="49"/>
      <c r="HS26" s="49"/>
      <c r="HT26" s="49"/>
      <c r="HU26" s="49"/>
      <c r="HV26" s="49"/>
      <c r="HW26" s="49"/>
      <c r="HX26" s="49"/>
      <c r="HY26" s="49"/>
      <c r="HZ26" s="49"/>
      <c r="IA26" s="49"/>
      <c r="IB26" s="49"/>
      <c r="IC26" s="49"/>
      <c r="ID26" s="49"/>
      <c r="IE26" s="49"/>
      <c r="IF26" s="49"/>
      <c r="IG26" s="49"/>
      <c r="IH26" s="49"/>
      <c r="II26" s="49"/>
    </row>
    <row r="27" spans="1:243" s="28" customFormat="1" ht="27">
      <c r="A27" s="23">
        <v>5</v>
      </c>
      <c r="B27" s="42" t="s">
        <v>30</v>
      </c>
      <c r="C27" s="23" t="s">
        <v>33</v>
      </c>
      <c r="D27" s="41"/>
      <c r="E27" s="26">
        <v>1</v>
      </c>
      <c r="F27" s="23"/>
      <c r="G27" s="23"/>
      <c r="H27" s="23"/>
      <c r="I27" s="23"/>
      <c r="J27" s="23"/>
      <c r="K27" s="23"/>
      <c r="L27" s="23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</row>
    <row r="28" spans="1:243" s="28" customFormat="1" ht="13.5">
      <c r="A28" s="23"/>
      <c r="B28" s="90" t="s">
        <v>12</v>
      </c>
      <c r="C28" s="91" t="s">
        <v>13</v>
      </c>
      <c r="D28" s="47">
        <v>7.33</v>
      </c>
      <c r="E28" s="31">
        <f>E27*D28</f>
        <v>7.33</v>
      </c>
      <c r="F28" s="30"/>
      <c r="G28" s="55"/>
      <c r="H28" s="48"/>
      <c r="I28" s="31">
        <f>H28*E28</f>
        <v>0</v>
      </c>
      <c r="J28" s="30"/>
      <c r="K28" s="30"/>
      <c r="L28" s="30">
        <f>I28</f>
        <v>0</v>
      </c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</row>
    <row r="29" spans="1:243" s="28" customFormat="1" ht="13.5">
      <c r="A29" s="23"/>
      <c r="B29" s="29" t="s">
        <v>28</v>
      </c>
      <c r="C29" s="39" t="s">
        <v>34</v>
      </c>
      <c r="D29" s="47" t="s">
        <v>36</v>
      </c>
      <c r="E29" s="56">
        <v>0.135</v>
      </c>
      <c r="F29" s="57"/>
      <c r="G29" s="58">
        <f>F29*E29</f>
        <v>0</v>
      </c>
      <c r="H29" s="30"/>
      <c r="I29" s="30"/>
      <c r="J29" s="30"/>
      <c r="K29" s="53"/>
      <c r="L29" s="54">
        <f>G29</f>
        <v>0</v>
      </c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</row>
    <row r="30" spans="1:243" s="28" customFormat="1" ht="13.5">
      <c r="A30" s="23"/>
      <c r="B30" s="101" t="s">
        <v>26</v>
      </c>
      <c r="C30" s="100" t="s">
        <v>24</v>
      </c>
      <c r="D30" s="47">
        <v>0.11</v>
      </c>
      <c r="E30" s="31">
        <f>D30*E27</f>
        <v>0.11</v>
      </c>
      <c r="F30" s="30"/>
      <c r="G30" s="55"/>
      <c r="H30" s="30"/>
      <c r="I30" s="30"/>
      <c r="J30" s="31"/>
      <c r="K30" s="50">
        <f>J30*E30</f>
        <v>0</v>
      </c>
      <c r="L30" s="50">
        <f>K30</f>
        <v>0</v>
      </c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  <c r="DQ30" s="59"/>
      <c r="DR30" s="59"/>
      <c r="DS30" s="59"/>
      <c r="DT30" s="59"/>
      <c r="DU30" s="59"/>
      <c r="DV30" s="59"/>
      <c r="DW30" s="59"/>
      <c r="DX30" s="59"/>
      <c r="DY30" s="59"/>
      <c r="DZ30" s="59"/>
      <c r="EA30" s="59"/>
      <c r="EB30" s="59"/>
      <c r="EC30" s="59"/>
      <c r="ED30" s="59"/>
      <c r="EE30" s="59"/>
      <c r="EF30" s="59"/>
      <c r="EG30" s="59"/>
      <c r="EH30" s="59"/>
      <c r="EI30" s="59"/>
      <c r="EJ30" s="59"/>
      <c r="EK30" s="59"/>
      <c r="EL30" s="59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59"/>
      <c r="FA30" s="59"/>
      <c r="FB30" s="59"/>
      <c r="FC30" s="59"/>
      <c r="FD30" s="59"/>
      <c r="FE30" s="59"/>
      <c r="FF30" s="59"/>
      <c r="FG30" s="59"/>
      <c r="FH30" s="59"/>
      <c r="FI30" s="59"/>
      <c r="FJ30" s="59"/>
      <c r="FK30" s="59"/>
      <c r="FL30" s="59"/>
      <c r="FM30" s="59"/>
      <c r="FN30" s="59"/>
      <c r="FO30" s="59"/>
      <c r="FP30" s="59"/>
      <c r="FQ30" s="59"/>
      <c r="FR30" s="59"/>
      <c r="FS30" s="59"/>
      <c r="FT30" s="59"/>
      <c r="FU30" s="59"/>
      <c r="FV30" s="59"/>
      <c r="FW30" s="59"/>
      <c r="FX30" s="59"/>
      <c r="FY30" s="59"/>
      <c r="FZ30" s="59"/>
      <c r="GA30" s="59"/>
      <c r="GB30" s="59"/>
      <c r="GC30" s="59"/>
      <c r="GD30" s="59"/>
      <c r="GE30" s="59"/>
      <c r="GF30" s="59"/>
      <c r="GG30" s="59"/>
      <c r="GH30" s="59"/>
      <c r="GI30" s="59"/>
      <c r="GJ30" s="59"/>
      <c r="GK30" s="59"/>
      <c r="GL30" s="59"/>
      <c r="GM30" s="59"/>
      <c r="GN30" s="59"/>
      <c r="GO30" s="59"/>
      <c r="GP30" s="59"/>
      <c r="GQ30" s="59"/>
      <c r="GR30" s="59"/>
      <c r="GS30" s="59"/>
      <c r="GT30" s="59"/>
      <c r="GU30" s="59"/>
      <c r="GV30" s="59"/>
      <c r="GW30" s="59"/>
      <c r="GX30" s="59"/>
      <c r="GY30" s="59"/>
      <c r="GZ30" s="59"/>
      <c r="HA30" s="59"/>
      <c r="HB30" s="59"/>
      <c r="HC30" s="59"/>
      <c r="HD30" s="59"/>
      <c r="HE30" s="59"/>
      <c r="HF30" s="59"/>
      <c r="HG30" s="59"/>
      <c r="HH30" s="59"/>
      <c r="HI30" s="59"/>
      <c r="HJ30" s="59"/>
      <c r="HK30" s="59"/>
      <c r="HL30" s="59"/>
      <c r="HM30" s="59"/>
      <c r="HN30" s="59"/>
      <c r="HO30" s="59"/>
      <c r="HP30" s="59"/>
      <c r="HQ30" s="59"/>
      <c r="HR30" s="59"/>
      <c r="HS30" s="59"/>
      <c r="HT30" s="59"/>
      <c r="HU30" s="59"/>
      <c r="HV30" s="59"/>
      <c r="HW30" s="59"/>
      <c r="HX30" s="59"/>
      <c r="HY30" s="59"/>
      <c r="HZ30" s="59"/>
      <c r="IA30" s="59"/>
      <c r="IB30" s="59"/>
      <c r="IC30" s="59"/>
      <c r="ID30" s="59"/>
      <c r="IE30" s="59"/>
      <c r="IF30" s="59"/>
      <c r="IG30" s="59"/>
      <c r="IH30" s="59"/>
      <c r="II30" s="59"/>
    </row>
    <row r="31" spans="1:243" s="28" customFormat="1" ht="13.5">
      <c r="A31" s="23"/>
      <c r="B31" s="99" t="s">
        <v>25</v>
      </c>
      <c r="C31" s="100" t="s">
        <v>24</v>
      </c>
      <c r="D31" s="47">
        <v>0.02</v>
      </c>
      <c r="E31" s="39">
        <f>D31*E27</f>
        <v>0.02</v>
      </c>
      <c r="F31" s="31"/>
      <c r="G31" s="58">
        <f>F31*E31</f>
        <v>0</v>
      </c>
      <c r="H31" s="30"/>
      <c r="I31" s="30"/>
      <c r="J31" s="30"/>
      <c r="K31" s="53"/>
      <c r="L31" s="54">
        <f>G31</f>
        <v>0</v>
      </c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59"/>
      <c r="BM31" s="59"/>
      <c r="BN31" s="59"/>
      <c r="BO31" s="59"/>
      <c r="BP31" s="59"/>
      <c r="BQ31" s="59"/>
      <c r="BR31" s="59"/>
      <c r="BS31" s="59"/>
      <c r="BT31" s="59"/>
      <c r="BU31" s="59"/>
      <c r="BV31" s="59"/>
      <c r="BW31" s="59"/>
      <c r="BX31" s="59"/>
      <c r="BY31" s="59"/>
      <c r="BZ31" s="59"/>
      <c r="CA31" s="59"/>
      <c r="CB31" s="59"/>
      <c r="CC31" s="59"/>
      <c r="CD31" s="59"/>
      <c r="CE31" s="59"/>
      <c r="CF31" s="59"/>
      <c r="CG31" s="59"/>
      <c r="CH31" s="59"/>
      <c r="CI31" s="59"/>
      <c r="CJ31" s="59"/>
      <c r="CK31" s="59"/>
      <c r="CL31" s="59"/>
      <c r="CM31" s="59"/>
      <c r="CN31" s="59"/>
      <c r="CO31" s="59"/>
      <c r="CP31" s="59"/>
      <c r="CQ31" s="59"/>
      <c r="CR31" s="59"/>
      <c r="CS31" s="59"/>
      <c r="CT31" s="59"/>
      <c r="CU31" s="59"/>
      <c r="CV31" s="59"/>
      <c r="CW31" s="59"/>
      <c r="CX31" s="59"/>
      <c r="CY31" s="59"/>
      <c r="CZ31" s="59"/>
      <c r="DA31" s="59"/>
      <c r="DB31" s="59"/>
      <c r="DC31" s="59"/>
      <c r="DD31" s="59"/>
      <c r="DE31" s="59"/>
      <c r="DF31" s="59"/>
      <c r="DG31" s="59"/>
      <c r="DH31" s="59"/>
      <c r="DI31" s="59"/>
      <c r="DJ31" s="59"/>
      <c r="DK31" s="59"/>
      <c r="DL31" s="59"/>
      <c r="DM31" s="59"/>
      <c r="DN31" s="59"/>
      <c r="DO31" s="59"/>
      <c r="DP31" s="59"/>
      <c r="DQ31" s="59"/>
      <c r="DR31" s="59"/>
      <c r="DS31" s="59"/>
      <c r="DT31" s="59"/>
      <c r="DU31" s="59"/>
      <c r="DV31" s="59"/>
      <c r="DW31" s="59"/>
      <c r="DX31" s="59"/>
      <c r="DY31" s="59"/>
      <c r="DZ31" s="59"/>
      <c r="EA31" s="59"/>
      <c r="EB31" s="59"/>
      <c r="EC31" s="59"/>
      <c r="ED31" s="59"/>
      <c r="EE31" s="59"/>
      <c r="EF31" s="59"/>
      <c r="EG31" s="59"/>
      <c r="EH31" s="59"/>
      <c r="EI31" s="59"/>
      <c r="EJ31" s="59"/>
      <c r="EK31" s="59"/>
      <c r="EL31" s="59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59"/>
      <c r="FA31" s="59"/>
      <c r="FB31" s="59"/>
      <c r="FC31" s="59"/>
      <c r="FD31" s="59"/>
      <c r="FE31" s="59"/>
      <c r="FF31" s="59"/>
      <c r="FG31" s="59"/>
      <c r="FH31" s="59"/>
      <c r="FI31" s="59"/>
      <c r="FJ31" s="59"/>
      <c r="FK31" s="59"/>
      <c r="FL31" s="59"/>
      <c r="FM31" s="59"/>
      <c r="FN31" s="59"/>
      <c r="FO31" s="59"/>
      <c r="FP31" s="59"/>
      <c r="FQ31" s="59"/>
      <c r="FR31" s="59"/>
      <c r="FS31" s="59"/>
      <c r="FT31" s="59"/>
      <c r="FU31" s="59"/>
      <c r="FV31" s="59"/>
      <c r="FW31" s="59"/>
      <c r="FX31" s="59"/>
      <c r="FY31" s="59"/>
      <c r="FZ31" s="59"/>
      <c r="GA31" s="59"/>
      <c r="GB31" s="59"/>
      <c r="GC31" s="59"/>
      <c r="GD31" s="59"/>
      <c r="GE31" s="59"/>
      <c r="GF31" s="59"/>
      <c r="GG31" s="59"/>
      <c r="GH31" s="59"/>
      <c r="GI31" s="59"/>
      <c r="GJ31" s="59"/>
      <c r="GK31" s="59"/>
      <c r="GL31" s="59"/>
      <c r="GM31" s="59"/>
      <c r="GN31" s="59"/>
      <c r="GO31" s="59"/>
      <c r="GP31" s="59"/>
      <c r="GQ31" s="59"/>
      <c r="GR31" s="59"/>
      <c r="GS31" s="59"/>
      <c r="GT31" s="59"/>
      <c r="GU31" s="59"/>
      <c r="GV31" s="59"/>
      <c r="GW31" s="59"/>
      <c r="GX31" s="59"/>
      <c r="GY31" s="59"/>
      <c r="GZ31" s="59"/>
      <c r="HA31" s="59"/>
      <c r="HB31" s="59"/>
      <c r="HC31" s="59"/>
      <c r="HD31" s="59"/>
      <c r="HE31" s="59"/>
      <c r="HF31" s="59"/>
      <c r="HG31" s="59"/>
      <c r="HH31" s="59"/>
      <c r="HI31" s="59"/>
      <c r="HJ31" s="59"/>
      <c r="HK31" s="59"/>
      <c r="HL31" s="59"/>
      <c r="HM31" s="59"/>
      <c r="HN31" s="59"/>
      <c r="HO31" s="59"/>
      <c r="HP31" s="59"/>
      <c r="HQ31" s="59"/>
      <c r="HR31" s="59"/>
      <c r="HS31" s="59"/>
      <c r="HT31" s="59"/>
      <c r="HU31" s="59"/>
      <c r="HV31" s="59"/>
      <c r="HW31" s="59"/>
      <c r="HX31" s="59"/>
      <c r="HY31" s="59"/>
      <c r="HZ31" s="59"/>
      <c r="IA31" s="59"/>
      <c r="IB31" s="59"/>
      <c r="IC31" s="59"/>
      <c r="ID31" s="59"/>
      <c r="IE31" s="59"/>
      <c r="IF31" s="59"/>
      <c r="IG31" s="59"/>
      <c r="IH31" s="59"/>
      <c r="II31" s="59"/>
    </row>
    <row r="32" spans="1:243" s="28" customFormat="1" ht="13.5">
      <c r="A32" s="23"/>
      <c r="B32" s="60"/>
      <c r="C32" s="39"/>
      <c r="D32" s="47"/>
      <c r="E32" s="39"/>
      <c r="F32" s="31"/>
      <c r="G32" s="58"/>
      <c r="H32" s="30"/>
      <c r="I32" s="30"/>
      <c r="J32" s="30"/>
      <c r="K32" s="53"/>
      <c r="L32" s="54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59"/>
      <c r="BU32" s="59"/>
      <c r="BV32" s="59"/>
      <c r="BW32" s="59"/>
      <c r="BX32" s="59"/>
      <c r="BY32" s="59"/>
      <c r="BZ32" s="59"/>
      <c r="CA32" s="59"/>
      <c r="CB32" s="59"/>
      <c r="CC32" s="59"/>
      <c r="CD32" s="59"/>
      <c r="CE32" s="59"/>
      <c r="CF32" s="59"/>
      <c r="CG32" s="59"/>
      <c r="CH32" s="59"/>
      <c r="CI32" s="59"/>
      <c r="CJ32" s="59"/>
      <c r="CK32" s="59"/>
      <c r="CL32" s="59"/>
      <c r="CM32" s="59"/>
      <c r="CN32" s="59"/>
      <c r="CO32" s="59"/>
      <c r="CP32" s="59"/>
      <c r="CQ32" s="59"/>
      <c r="CR32" s="59"/>
      <c r="CS32" s="59"/>
      <c r="CT32" s="59"/>
      <c r="CU32" s="59"/>
      <c r="CV32" s="59"/>
      <c r="CW32" s="59"/>
      <c r="CX32" s="59"/>
      <c r="CY32" s="59"/>
      <c r="CZ32" s="59"/>
      <c r="DA32" s="59"/>
      <c r="DB32" s="59"/>
      <c r="DC32" s="59"/>
      <c r="DD32" s="59"/>
      <c r="DE32" s="59"/>
      <c r="DF32" s="59"/>
      <c r="DG32" s="59"/>
      <c r="DH32" s="59"/>
      <c r="DI32" s="59"/>
      <c r="DJ32" s="59"/>
      <c r="DK32" s="59"/>
      <c r="DL32" s="59"/>
      <c r="DM32" s="59"/>
      <c r="DN32" s="59"/>
      <c r="DO32" s="59"/>
      <c r="DP32" s="59"/>
      <c r="DQ32" s="59"/>
      <c r="DR32" s="59"/>
      <c r="DS32" s="59"/>
      <c r="DT32" s="59"/>
      <c r="DU32" s="59"/>
      <c r="DV32" s="59"/>
      <c r="DW32" s="59"/>
      <c r="DX32" s="59"/>
      <c r="DY32" s="59"/>
      <c r="DZ32" s="59"/>
      <c r="EA32" s="59"/>
      <c r="EB32" s="59"/>
      <c r="EC32" s="59"/>
      <c r="ED32" s="59"/>
      <c r="EE32" s="59"/>
      <c r="EF32" s="59"/>
      <c r="EG32" s="59"/>
      <c r="EH32" s="59"/>
      <c r="EI32" s="59"/>
      <c r="EJ32" s="59"/>
      <c r="EK32" s="59"/>
      <c r="EL32" s="59"/>
      <c r="EM32" s="59"/>
      <c r="EN32" s="59"/>
      <c r="EO32" s="59"/>
      <c r="EP32" s="59"/>
      <c r="EQ32" s="59"/>
      <c r="ER32" s="59"/>
      <c r="ES32" s="59"/>
      <c r="ET32" s="59"/>
      <c r="EU32" s="59"/>
      <c r="EV32" s="59"/>
      <c r="EW32" s="59"/>
      <c r="EX32" s="59"/>
      <c r="EY32" s="59"/>
      <c r="EZ32" s="59"/>
      <c r="FA32" s="59"/>
      <c r="FB32" s="59"/>
      <c r="FC32" s="59"/>
      <c r="FD32" s="59"/>
      <c r="FE32" s="59"/>
      <c r="FF32" s="59"/>
      <c r="FG32" s="59"/>
      <c r="FH32" s="59"/>
      <c r="FI32" s="59"/>
      <c r="FJ32" s="59"/>
      <c r="FK32" s="59"/>
      <c r="FL32" s="59"/>
      <c r="FM32" s="59"/>
      <c r="FN32" s="59"/>
      <c r="FO32" s="59"/>
      <c r="FP32" s="59"/>
      <c r="FQ32" s="59"/>
      <c r="FR32" s="59"/>
      <c r="FS32" s="59"/>
      <c r="FT32" s="59"/>
      <c r="FU32" s="59"/>
      <c r="FV32" s="59"/>
      <c r="FW32" s="59"/>
      <c r="FX32" s="59"/>
      <c r="FY32" s="59"/>
      <c r="FZ32" s="59"/>
      <c r="GA32" s="59"/>
      <c r="GB32" s="59"/>
      <c r="GC32" s="59"/>
      <c r="GD32" s="59"/>
      <c r="GE32" s="59"/>
      <c r="GF32" s="59"/>
      <c r="GG32" s="59"/>
      <c r="GH32" s="59"/>
      <c r="GI32" s="59"/>
      <c r="GJ32" s="59"/>
      <c r="GK32" s="59"/>
      <c r="GL32" s="59"/>
      <c r="GM32" s="59"/>
      <c r="GN32" s="59"/>
      <c r="GO32" s="59"/>
      <c r="GP32" s="59"/>
      <c r="GQ32" s="59"/>
      <c r="GR32" s="59"/>
      <c r="GS32" s="59"/>
      <c r="GT32" s="59"/>
      <c r="GU32" s="59"/>
      <c r="GV32" s="59"/>
      <c r="GW32" s="59"/>
      <c r="GX32" s="59"/>
      <c r="GY32" s="59"/>
      <c r="GZ32" s="59"/>
      <c r="HA32" s="59"/>
      <c r="HB32" s="59"/>
      <c r="HC32" s="59"/>
      <c r="HD32" s="59"/>
      <c r="HE32" s="59"/>
      <c r="HF32" s="59"/>
      <c r="HG32" s="59"/>
      <c r="HH32" s="59"/>
      <c r="HI32" s="59"/>
      <c r="HJ32" s="59"/>
      <c r="HK32" s="59"/>
      <c r="HL32" s="59"/>
      <c r="HM32" s="59"/>
      <c r="HN32" s="59"/>
      <c r="HO32" s="59"/>
      <c r="HP32" s="59"/>
      <c r="HQ32" s="59"/>
      <c r="HR32" s="59"/>
      <c r="HS32" s="59"/>
      <c r="HT32" s="59"/>
      <c r="HU32" s="59"/>
      <c r="HV32" s="59"/>
      <c r="HW32" s="59"/>
      <c r="HX32" s="59"/>
      <c r="HY32" s="59"/>
      <c r="HZ32" s="59"/>
      <c r="IA32" s="59"/>
      <c r="IB32" s="59"/>
      <c r="IC32" s="59"/>
      <c r="ID32" s="59"/>
      <c r="IE32" s="59"/>
      <c r="IF32" s="59"/>
      <c r="IG32" s="59"/>
      <c r="IH32" s="59"/>
      <c r="II32" s="59"/>
    </row>
    <row r="33" spans="1:243" s="28" customFormat="1" ht="27">
      <c r="A33" s="23">
        <v>6</v>
      </c>
      <c r="B33" s="61" t="s">
        <v>44</v>
      </c>
      <c r="C33" s="23" t="s">
        <v>32</v>
      </c>
      <c r="D33" s="47"/>
      <c r="E33" s="62">
        <v>8.48</v>
      </c>
      <c r="F33" s="63"/>
      <c r="G33" s="64"/>
      <c r="H33" s="23"/>
      <c r="I33" s="63"/>
      <c r="J33" s="63"/>
      <c r="K33" s="63"/>
      <c r="L33" s="63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  <c r="AQ33" s="65"/>
      <c r="AR33" s="65"/>
      <c r="AS33" s="65"/>
      <c r="AT33" s="65"/>
      <c r="AU33" s="65"/>
      <c r="AV33" s="65"/>
      <c r="AW33" s="65"/>
      <c r="AX33" s="65"/>
      <c r="AY33" s="65"/>
      <c r="AZ33" s="65"/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5"/>
      <c r="BO33" s="65"/>
      <c r="BP33" s="65"/>
      <c r="BQ33" s="65"/>
      <c r="BR33" s="65"/>
      <c r="BS33" s="65"/>
      <c r="BT33" s="65"/>
      <c r="BU33" s="65"/>
      <c r="BV33" s="65"/>
      <c r="BW33" s="65"/>
      <c r="BX33" s="65"/>
      <c r="BY33" s="65"/>
      <c r="BZ33" s="65"/>
      <c r="CA33" s="65"/>
      <c r="CB33" s="65"/>
      <c r="CC33" s="65"/>
      <c r="CD33" s="65"/>
      <c r="CE33" s="65"/>
      <c r="CF33" s="65"/>
      <c r="CG33" s="65"/>
      <c r="CH33" s="65"/>
      <c r="CI33" s="65"/>
      <c r="CJ33" s="65"/>
      <c r="CK33" s="65"/>
      <c r="CL33" s="65"/>
      <c r="CM33" s="65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65"/>
      <c r="DF33" s="65"/>
      <c r="DG33" s="65"/>
      <c r="DH33" s="65"/>
      <c r="DI33" s="65"/>
      <c r="DJ33" s="65"/>
      <c r="DK33" s="65"/>
      <c r="DL33" s="65"/>
      <c r="DM33" s="65"/>
      <c r="DN33" s="65"/>
      <c r="DO33" s="65"/>
      <c r="DP33" s="65"/>
      <c r="DQ33" s="65"/>
      <c r="DR33" s="65"/>
      <c r="DS33" s="65"/>
      <c r="DT33" s="65"/>
      <c r="DU33" s="65"/>
      <c r="DV33" s="65"/>
      <c r="DW33" s="65"/>
      <c r="DX33" s="65"/>
      <c r="DY33" s="65"/>
      <c r="DZ33" s="65"/>
      <c r="EA33" s="65"/>
      <c r="EB33" s="65"/>
      <c r="EC33" s="65"/>
      <c r="ED33" s="65"/>
      <c r="EE33" s="65"/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5"/>
      <c r="ET33" s="65"/>
      <c r="EU33" s="65"/>
      <c r="EV33" s="65"/>
      <c r="EW33" s="65"/>
      <c r="EX33" s="65"/>
      <c r="EY33" s="65"/>
      <c r="EZ33" s="65"/>
      <c r="FA33" s="65"/>
      <c r="FB33" s="65"/>
      <c r="FC33" s="65"/>
      <c r="FD33" s="65"/>
      <c r="FE33" s="65"/>
      <c r="FF33" s="65"/>
      <c r="FG33" s="65"/>
      <c r="FH33" s="65"/>
      <c r="FI33" s="65"/>
      <c r="FJ33" s="65"/>
      <c r="FK33" s="65"/>
      <c r="FL33" s="65"/>
      <c r="FM33" s="65"/>
      <c r="FN33" s="65"/>
      <c r="FO33" s="65"/>
      <c r="FP33" s="65"/>
      <c r="FQ33" s="65"/>
      <c r="FR33" s="65"/>
      <c r="FS33" s="65"/>
      <c r="FT33" s="65"/>
      <c r="FU33" s="65"/>
      <c r="FV33" s="65"/>
      <c r="FW33" s="65"/>
      <c r="FX33" s="65"/>
      <c r="FY33" s="65"/>
      <c r="FZ33" s="65"/>
      <c r="GA33" s="65"/>
      <c r="GB33" s="65"/>
      <c r="GC33" s="65"/>
      <c r="GD33" s="65"/>
      <c r="GE33" s="65"/>
      <c r="GF33" s="65"/>
      <c r="GG33" s="65"/>
      <c r="GH33" s="65"/>
      <c r="GI33" s="65"/>
      <c r="GJ33" s="65"/>
      <c r="GK33" s="65"/>
      <c r="GL33" s="65"/>
      <c r="GM33" s="65"/>
      <c r="GN33" s="65"/>
      <c r="GO33" s="65"/>
      <c r="GP33" s="65"/>
      <c r="GQ33" s="65"/>
      <c r="GR33" s="65"/>
      <c r="GS33" s="65"/>
      <c r="GT33" s="65"/>
      <c r="GU33" s="65"/>
      <c r="GV33" s="65"/>
      <c r="GW33" s="65"/>
      <c r="GX33" s="65"/>
      <c r="GY33" s="65"/>
      <c r="GZ33" s="65"/>
      <c r="HA33" s="65"/>
      <c r="HB33" s="65"/>
      <c r="HC33" s="65"/>
      <c r="HD33" s="65"/>
      <c r="HE33" s="65"/>
      <c r="HF33" s="65"/>
      <c r="HG33" s="65"/>
      <c r="HH33" s="65"/>
      <c r="HI33" s="65"/>
      <c r="HJ33" s="65"/>
      <c r="HK33" s="65"/>
      <c r="HL33" s="65"/>
      <c r="HM33" s="65"/>
      <c r="HN33" s="65"/>
      <c r="HO33" s="65"/>
      <c r="HP33" s="65"/>
      <c r="HQ33" s="65"/>
      <c r="HR33" s="65"/>
      <c r="HS33" s="65"/>
      <c r="HT33" s="65"/>
      <c r="HU33" s="65"/>
      <c r="HV33" s="65"/>
      <c r="HW33" s="65"/>
      <c r="HX33" s="65"/>
      <c r="HY33" s="65"/>
      <c r="HZ33" s="65"/>
      <c r="IA33" s="65"/>
      <c r="IB33" s="65"/>
      <c r="IC33" s="65"/>
      <c r="ID33" s="65"/>
      <c r="IE33" s="65"/>
      <c r="IF33" s="65"/>
      <c r="IG33" s="65"/>
      <c r="IH33" s="65"/>
      <c r="II33" s="65"/>
    </row>
    <row r="34" spans="1:243" s="28" customFormat="1" ht="13.5">
      <c r="A34" s="23"/>
      <c r="B34" s="90" t="s">
        <v>12</v>
      </c>
      <c r="C34" s="91" t="s">
        <v>13</v>
      </c>
      <c r="D34" s="47">
        <v>0.68</v>
      </c>
      <c r="E34" s="31">
        <f>E33*D34</f>
        <v>5.766400000000001</v>
      </c>
      <c r="F34" s="30"/>
      <c r="G34" s="55"/>
      <c r="H34" s="48"/>
      <c r="I34" s="31">
        <f>H34*E34</f>
        <v>0</v>
      </c>
      <c r="J34" s="30"/>
      <c r="K34" s="30"/>
      <c r="L34" s="31">
        <f>I34</f>
        <v>0</v>
      </c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</row>
    <row r="35" spans="1:243" s="28" customFormat="1" ht="13.5">
      <c r="A35" s="23"/>
      <c r="B35" s="66" t="s">
        <v>27</v>
      </c>
      <c r="C35" s="30" t="s">
        <v>31</v>
      </c>
      <c r="D35" s="47">
        <v>0.251</v>
      </c>
      <c r="E35" s="31">
        <f>E33*D35</f>
        <v>2.12848</v>
      </c>
      <c r="F35" s="67"/>
      <c r="G35" s="58">
        <f>F35*E35</f>
        <v>0</v>
      </c>
      <c r="H35" s="30"/>
      <c r="I35" s="30"/>
      <c r="J35" s="30"/>
      <c r="K35" s="53"/>
      <c r="L35" s="54">
        <f>G35</f>
        <v>0</v>
      </c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</row>
    <row r="36" spans="1:243" s="28" customFormat="1" ht="13.5">
      <c r="A36" s="23"/>
      <c r="B36" s="101" t="s">
        <v>26</v>
      </c>
      <c r="C36" s="100" t="s">
        <v>24</v>
      </c>
      <c r="D36" s="47">
        <v>0.0003</v>
      </c>
      <c r="E36" s="31">
        <f>D36*E33</f>
        <v>0.002544</v>
      </c>
      <c r="F36" s="30"/>
      <c r="G36" s="55"/>
      <c r="H36" s="30"/>
      <c r="I36" s="30"/>
      <c r="J36" s="31"/>
      <c r="K36" s="50">
        <f>J36*E36</f>
        <v>0</v>
      </c>
      <c r="L36" s="50">
        <f>K36</f>
        <v>0</v>
      </c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  <c r="AT36" s="59"/>
      <c r="AU36" s="59"/>
      <c r="AV36" s="59"/>
      <c r="AW36" s="59"/>
      <c r="AX36" s="59"/>
      <c r="AY36" s="59"/>
      <c r="AZ36" s="59"/>
      <c r="BA36" s="59"/>
      <c r="BB36" s="59"/>
      <c r="BC36" s="59"/>
      <c r="BD36" s="59"/>
      <c r="BE36" s="59"/>
      <c r="BF36" s="59"/>
      <c r="BG36" s="59"/>
      <c r="BH36" s="59"/>
      <c r="BI36" s="59"/>
      <c r="BJ36" s="59"/>
      <c r="BK36" s="59"/>
      <c r="BL36" s="59"/>
      <c r="BM36" s="59"/>
      <c r="BN36" s="59"/>
      <c r="BO36" s="59"/>
      <c r="BP36" s="59"/>
      <c r="BQ36" s="59"/>
      <c r="BR36" s="59"/>
      <c r="BS36" s="59"/>
      <c r="BT36" s="59"/>
      <c r="BU36" s="59"/>
      <c r="BV36" s="59"/>
      <c r="BW36" s="59"/>
      <c r="BX36" s="59"/>
      <c r="BY36" s="59"/>
      <c r="BZ36" s="59"/>
      <c r="CA36" s="59"/>
      <c r="CB36" s="59"/>
      <c r="CC36" s="59"/>
      <c r="CD36" s="59"/>
      <c r="CE36" s="59"/>
      <c r="CF36" s="59"/>
      <c r="CG36" s="59"/>
      <c r="CH36" s="59"/>
      <c r="CI36" s="59"/>
      <c r="CJ36" s="59"/>
      <c r="CK36" s="59"/>
      <c r="CL36" s="59"/>
      <c r="CM36" s="59"/>
      <c r="CN36" s="59"/>
      <c r="CO36" s="59"/>
      <c r="CP36" s="59"/>
      <c r="CQ36" s="59"/>
      <c r="CR36" s="59"/>
      <c r="CS36" s="59"/>
      <c r="CT36" s="59"/>
      <c r="CU36" s="59"/>
      <c r="CV36" s="59"/>
      <c r="CW36" s="59"/>
      <c r="CX36" s="59"/>
      <c r="CY36" s="59"/>
      <c r="CZ36" s="59"/>
      <c r="DA36" s="59"/>
      <c r="DB36" s="59"/>
      <c r="DC36" s="59"/>
      <c r="DD36" s="59"/>
      <c r="DE36" s="59"/>
      <c r="DF36" s="59"/>
      <c r="DG36" s="59"/>
      <c r="DH36" s="59"/>
      <c r="DI36" s="59"/>
      <c r="DJ36" s="59"/>
      <c r="DK36" s="59"/>
      <c r="DL36" s="59"/>
      <c r="DM36" s="59"/>
      <c r="DN36" s="59"/>
      <c r="DO36" s="59"/>
      <c r="DP36" s="59"/>
      <c r="DQ36" s="59"/>
      <c r="DR36" s="59"/>
      <c r="DS36" s="59"/>
      <c r="DT36" s="59"/>
      <c r="DU36" s="59"/>
      <c r="DV36" s="59"/>
      <c r="DW36" s="59"/>
      <c r="DX36" s="59"/>
      <c r="DY36" s="59"/>
      <c r="DZ36" s="59"/>
      <c r="EA36" s="59"/>
      <c r="EB36" s="59"/>
      <c r="EC36" s="59"/>
      <c r="ED36" s="59"/>
      <c r="EE36" s="59"/>
      <c r="EF36" s="59"/>
      <c r="EG36" s="59"/>
      <c r="EH36" s="59"/>
      <c r="EI36" s="59"/>
      <c r="EJ36" s="59"/>
      <c r="EK36" s="59"/>
      <c r="EL36" s="59"/>
      <c r="EM36" s="59"/>
      <c r="EN36" s="59"/>
      <c r="EO36" s="59"/>
      <c r="EP36" s="59"/>
      <c r="EQ36" s="59"/>
      <c r="ER36" s="59"/>
      <c r="ES36" s="59"/>
      <c r="ET36" s="59"/>
      <c r="EU36" s="59"/>
      <c r="EV36" s="59"/>
      <c r="EW36" s="59"/>
      <c r="EX36" s="59"/>
      <c r="EY36" s="59"/>
      <c r="EZ36" s="59"/>
      <c r="FA36" s="59"/>
      <c r="FB36" s="59"/>
      <c r="FC36" s="59"/>
      <c r="FD36" s="59"/>
      <c r="FE36" s="59"/>
      <c r="FF36" s="59"/>
      <c r="FG36" s="59"/>
      <c r="FH36" s="59"/>
      <c r="FI36" s="59"/>
      <c r="FJ36" s="59"/>
      <c r="FK36" s="59"/>
      <c r="FL36" s="59"/>
      <c r="FM36" s="59"/>
      <c r="FN36" s="59"/>
      <c r="FO36" s="59"/>
      <c r="FP36" s="59"/>
      <c r="FQ36" s="59"/>
      <c r="FR36" s="59"/>
      <c r="FS36" s="59"/>
      <c r="FT36" s="59"/>
      <c r="FU36" s="59"/>
      <c r="FV36" s="59"/>
      <c r="FW36" s="59"/>
      <c r="FX36" s="59"/>
      <c r="FY36" s="59"/>
      <c r="FZ36" s="59"/>
      <c r="GA36" s="59"/>
      <c r="GB36" s="59"/>
      <c r="GC36" s="59"/>
      <c r="GD36" s="59"/>
      <c r="GE36" s="59"/>
      <c r="GF36" s="59"/>
      <c r="GG36" s="59"/>
      <c r="GH36" s="59"/>
      <c r="GI36" s="59"/>
      <c r="GJ36" s="59"/>
      <c r="GK36" s="59"/>
      <c r="GL36" s="59"/>
      <c r="GM36" s="59"/>
      <c r="GN36" s="59"/>
      <c r="GO36" s="59"/>
      <c r="GP36" s="59"/>
      <c r="GQ36" s="59"/>
      <c r="GR36" s="59"/>
      <c r="GS36" s="59"/>
      <c r="GT36" s="59"/>
      <c r="GU36" s="59"/>
      <c r="GV36" s="59"/>
      <c r="GW36" s="59"/>
      <c r="GX36" s="59"/>
      <c r="GY36" s="59"/>
      <c r="GZ36" s="59"/>
      <c r="HA36" s="59"/>
      <c r="HB36" s="59"/>
      <c r="HC36" s="59"/>
      <c r="HD36" s="59"/>
      <c r="HE36" s="59"/>
      <c r="HF36" s="59"/>
      <c r="HG36" s="59"/>
      <c r="HH36" s="59"/>
      <c r="HI36" s="59"/>
      <c r="HJ36" s="59"/>
      <c r="HK36" s="59"/>
      <c r="HL36" s="59"/>
      <c r="HM36" s="59"/>
      <c r="HN36" s="59"/>
      <c r="HO36" s="59"/>
      <c r="HP36" s="59"/>
      <c r="HQ36" s="59"/>
      <c r="HR36" s="59"/>
      <c r="HS36" s="59"/>
      <c r="HT36" s="59"/>
      <c r="HU36" s="59"/>
      <c r="HV36" s="59"/>
      <c r="HW36" s="59"/>
      <c r="HX36" s="59"/>
      <c r="HY36" s="59"/>
      <c r="HZ36" s="59"/>
      <c r="IA36" s="59"/>
      <c r="IB36" s="59"/>
      <c r="IC36" s="59"/>
      <c r="ID36" s="59"/>
      <c r="IE36" s="59"/>
      <c r="IF36" s="59"/>
      <c r="IG36" s="59"/>
      <c r="IH36" s="59"/>
      <c r="II36" s="59"/>
    </row>
    <row r="37" spans="1:243" s="28" customFormat="1" ht="13.5">
      <c r="A37" s="23"/>
      <c r="B37" s="99" t="s">
        <v>25</v>
      </c>
      <c r="C37" s="100" t="s">
        <v>24</v>
      </c>
      <c r="D37" s="47">
        <v>0.0019</v>
      </c>
      <c r="E37" s="48">
        <f>D37*E33</f>
        <v>0.016112</v>
      </c>
      <c r="F37" s="31"/>
      <c r="G37" s="31">
        <f>F37*E37</f>
        <v>0</v>
      </c>
      <c r="H37" s="30"/>
      <c r="I37" s="30"/>
      <c r="J37" s="30"/>
      <c r="K37" s="53"/>
      <c r="L37" s="54">
        <f>G37</f>
        <v>0</v>
      </c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/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/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59"/>
      <c r="DT37" s="59"/>
      <c r="DU37" s="59"/>
      <c r="DV37" s="59"/>
      <c r="DW37" s="59"/>
      <c r="DX37" s="59"/>
      <c r="DY37" s="59"/>
      <c r="DZ37" s="59"/>
      <c r="EA37" s="59"/>
      <c r="EB37" s="59"/>
      <c r="EC37" s="59"/>
      <c r="ED37" s="59"/>
      <c r="EE37" s="59"/>
      <c r="EF37" s="59"/>
      <c r="EG37" s="59"/>
      <c r="EH37" s="59"/>
      <c r="EI37" s="59"/>
      <c r="EJ37" s="59"/>
      <c r="EK37" s="59"/>
      <c r="EL37" s="59"/>
      <c r="EM37" s="59"/>
      <c r="EN37" s="59"/>
      <c r="EO37" s="59"/>
      <c r="EP37" s="59"/>
      <c r="EQ37" s="59"/>
      <c r="ER37" s="59"/>
      <c r="ES37" s="59"/>
      <c r="ET37" s="59"/>
      <c r="EU37" s="59"/>
      <c r="EV37" s="59"/>
      <c r="EW37" s="59"/>
      <c r="EX37" s="59"/>
      <c r="EY37" s="59"/>
      <c r="EZ37" s="59"/>
      <c r="FA37" s="59"/>
      <c r="FB37" s="59"/>
      <c r="FC37" s="59"/>
      <c r="FD37" s="59"/>
      <c r="FE37" s="59"/>
      <c r="FF37" s="59"/>
      <c r="FG37" s="59"/>
      <c r="FH37" s="59"/>
      <c r="FI37" s="59"/>
      <c r="FJ37" s="59"/>
      <c r="FK37" s="59"/>
      <c r="FL37" s="59"/>
      <c r="FM37" s="59"/>
      <c r="FN37" s="59"/>
      <c r="FO37" s="59"/>
      <c r="FP37" s="59"/>
      <c r="FQ37" s="59"/>
      <c r="FR37" s="59"/>
      <c r="FS37" s="59"/>
      <c r="FT37" s="59"/>
      <c r="FU37" s="59"/>
      <c r="FV37" s="59"/>
      <c r="FW37" s="59"/>
      <c r="FX37" s="59"/>
      <c r="FY37" s="59"/>
      <c r="FZ37" s="59"/>
      <c r="GA37" s="59"/>
      <c r="GB37" s="59"/>
      <c r="GC37" s="59"/>
      <c r="GD37" s="59"/>
      <c r="GE37" s="59"/>
      <c r="GF37" s="59"/>
      <c r="GG37" s="59"/>
      <c r="GH37" s="59"/>
      <c r="GI37" s="59"/>
      <c r="GJ37" s="59"/>
      <c r="GK37" s="59"/>
      <c r="GL37" s="59"/>
      <c r="GM37" s="59"/>
      <c r="GN37" s="59"/>
      <c r="GO37" s="59"/>
      <c r="GP37" s="59"/>
      <c r="GQ37" s="59"/>
      <c r="GR37" s="59"/>
      <c r="GS37" s="59"/>
      <c r="GT37" s="59"/>
      <c r="GU37" s="59"/>
      <c r="GV37" s="59"/>
      <c r="GW37" s="59"/>
      <c r="GX37" s="59"/>
      <c r="GY37" s="59"/>
      <c r="GZ37" s="59"/>
      <c r="HA37" s="59"/>
      <c r="HB37" s="59"/>
      <c r="HC37" s="59"/>
      <c r="HD37" s="59"/>
      <c r="HE37" s="59"/>
      <c r="HF37" s="59"/>
      <c r="HG37" s="59"/>
      <c r="HH37" s="59"/>
      <c r="HI37" s="59"/>
      <c r="HJ37" s="59"/>
      <c r="HK37" s="59"/>
      <c r="HL37" s="59"/>
      <c r="HM37" s="59"/>
      <c r="HN37" s="59"/>
      <c r="HO37" s="59"/>
      <c r="HP37" s="59"/>
      <c r="HQ37" s="59"/>
      <c r="HR37" s="59"/>
      <c r="HS37" s="59"/>
      <c r="HT37" s="59"/>
      <c r="HU37" s="59"/>
      <c r="HV37" s="59"/>
      <c r="HW37" s="59"/>
      <c r="HX37" s="59"/>
      <c r="HY37" s="59"/>
      <c r="HZ37" s="59"/>
      <c r="IA37" s="59"/>
      <c r="IB37" s="59"/>
      <c r="IC37" s="59"/>
      <c r="ID37" s="59"/>
      <c r="IE37" s="59"/>
      <c r="IF37" s="59"/>
      <c r="IG37" s="59"/>
      <c r="IH37" s="59"/>
      <c r="II37" s="59"/>
    </row>
    <row r="38" spans="1:255" s="22" customFormat="1" ht="13.5">
      <c r="A38" s="23"/>
      <c r="B38" s="60"/>
      <c r="C38" s="68"/>
      <c r="D38" s="69"/>
      <c r="E38" s="70"/>
      <c r="F38" s="71"/>
      <c r="G38" s="71"/>
      <c r="H38" s="72"/>
      <c r="I38" s="72"/>
      <c r="J38" s="72"/>
      <c r="K38" s="73"/>
      <c r="L38" s="74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9"/>
      <c r="AU38" s="59"/>
      <c r="AV38" s="59"/>
      <c r="AW38" s="59"/>
      <c r="AX38" s="59"/>
      <c r="AY38" s="59"/>
      <c r="AZ38" s="59"/>
      <c r="BA38" s="59"/>
      <c r="BB38" s="59"/>
      <c r="BC38" s="59"/>
      <c r="BD38" s="59"/>
      <c r="BE38" s="59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59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59"/>
      <c r="EF38" s="59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59"/>
      <c r="ES38" s="59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59"/>
      <c r="FF38" s="59"/>
      <c r="FG38" s="59"/>
      <c r="FH38" s="59"/>
      <c r="FI38" s="59"/>
      <c r="FJ38" s="59"/>
      <c r="FK38" s="59"/>
      <c r="FL38" s="59"/>
      <c r="FM38" s="59"/>
      <c r="FN38" s="59"/>
      <c r="FO38" s="59"/>
      <c r="FP38" s="59"/>
      <c r="FQ38" s="59"/>
      <c r="FR38" s="59"/>
      <c r="FS38" s="59"/>
      <c r="FT38" s="59"/>
      <c r="FU38" s="59"/>
      <c r="FV38" s="59"/>
      <c r="FW38" s="59"/>
      <c r="FX38" s="59"/>
      <c r="FY38" s="59"/>
      <c r="FZ38" s="59"/>
      <c r="GA38" s="59"/>
      <c r="GB38" s="59"/>
      <c r="GC38" s="59"/>
      <c r="GD38" s="59"/>
      <c r="GE38" s="59"/>
      <c r="GF38" s="59"/>
      <c r="GG38" s="59"/>
      <c r="GH38" s="59"/>
      <c r="GI38" s="59"/>
      <c r="GJ38" s="59"/>
      <c r="GK38" s="59"/>
      <c r="GL38" s="59"/>
      <c r="GM38" s="59"/>
      <c r="GN38" s="59"/>
      <c r="GO38" s="59"/>
      <c r="GP38" s="59"/>
      <c r="GQ38" s="59"/>
      <c r="GR38" s="59"/>
      <c r="GS38" s="59"/>
      <c r="GT38" s="59"/>
      <c r="GU38" s="59"/>
      <c r="GV38" s="59"/>
      <c r="GW38" s="59"/>
      <c r="GX38" s="59"/>
      <c r="GY38" s="59"/>
      <c r="GZ38" s="59"/>
      <c r="HA38" s="59"/>
      <c r="HB38" s="59"/>
      <c r="HC38" s="59"/>
      <c r="HD38" s="59"/>
      <c r="HE38" s="59"/>
      <c r="HF38" s="59"/>
      <c r="HG38" s="59"/>
      <c r="HH38" s="59"/>
      <c r="HI38" s="59"/>
      <c r="HJ38" s="59"/>
      <c r="HK38" s="59"/>
      <c r="HL38" s="59"/>
      <c r="HM38" s="59"/>
      <c r="HN38" s="59"/>
      <c r="HO38" s="59"/>
      <c r="HP38" s="59"/>
      <c r="HQ38" s="59"/>
      <c r="HR38" s="59"/>
      <c r="HS38" s="59"/>
      <c r="HT38" s="59"/>
      <c r="HU38" s="59"/>
      <c r="HV38" s="59"/>
      <c r="HW38" s="59"/>
      <c r="HX38" s="59"/>
      <c r="HY38" s="59"/>
      <c r="HZ38" s="59"/>
      <c r="IA38" s="59"/>
      <c r="IB38" s="59"/>
      <c r="IC38" s="59"/>
      <c r="ID38" s="59"/>
      <c r="IE38" s="59"/>
      <c r="IF38" s="59"/>
      <c r="IG38" s="59"/>
      <c r="IH38" s="59"/>
      <c r="II38" s="59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</row>
    <row r="39" spans="1:12" s="77" customFormat="1" ht="12.75">
      <c r="A39" s="75"/>
      <c r="B39" s="86" t="s">
        <v>5</v>
      </c>
      <c r="C39" s="75"/>
      <c r="D39" s="75"/>
      <c r="E39" s="75"/>
      <c r="F39" s="75"/>
      <c r="G39" s="76">
        <f>SUM(G7:G37)</f>
        <v>0</v>
      </c>
      <c r="H39" s="75"/>
      <c r="I39" s="76">
        <f>SUM(I7:I37)</f>
        <v>0</v>
      </c>
      <c r="J39" s="75"/>
      <c r="K39" s="76">
        <f>SUM(K7:K37)</f>
        <v>0</v>
      </c>
      <c r="L39" s="76">
        <f>SUM(L7:L37)</f>
        <v>0</v>
      </c>
    </row>
    <row r="40" spans="1:12" s="33" customFormat="1" ht="13.5">
      <c r="A40" s="78"/>
      <c r="B40" s="87" t="s">
        <v>6</v>
      </c>
      <c r="C40" s="79" t="s">
        <v>0</v>
      </c>
      <c r="D40" s="80"/>
      <c r="E40" s="78"/>
      <c r="F40" s="78"/>
      <c r="G40" s="78"/>
      <c r="H40" s="78"/>
      <c r="I40" s="81"/>
      <c r="J40" s="78"/>
      <c r="K40" s="81"/>
      <c r="L40" s="81">
        <f>G39*D40/100</f>
        <v>0</v>
      </c>
    </row>
    <row r="41" spans="1:12" s="77" customFormat="1" ht="13.5">
      <c r="A41" s="78"/>
      <c r="B41" s="88" t="s">
        <v>5</v>
      </c>
      <c r="C41" s="78"/>
      <c r="D41" s="78"/>
      <c r="E41" s="78"/>
      <c r="F41" s="78"/>
      <c r="G41" s="82"/>
      <c r="H41" s="78"/>
      <c r="I41" s="82"/>
      <c r="J41" s="78"/>
      <c r="K41" s="82"/>
      <c r="L41" s="82">
        <f>L40+L39</f>
        <v>0</v>
      </c>
    </row>
    <row r="42" spans="1:12" s="83" customFormat="1" ht="13.5">
      <c r="A42" s="79"/>
      <c r="B42" s="88" t="s">
        <v>7</v>
      </c>
      <c r="C42" s="79" t="s">
        <v>0</v>
      </c>
      <c r="D42" s="80"/>
      <c r="E42" s="80"/>
      <c r="F42" s="79"/>
      <c r="G42" s="82"/>
      <c r="H42" s="79"/>
      <c r="I42" s="82"/>
      <c r="J42" s="79"/>
      <c r="K42" s="82"/>
      <c r="L42" s="82">
        <f>L41*10%</f>
        <v>0</v>
      </c>
    </row>
    <row r="43" spans="1:12" s="83" customFormat="1" ht="13.5">
      <c r="A43" s="79"/>
      <c r="B43" s="88" t="s">
        <v>5</v>
      </c>
      <c r="C43" s="79"/>
      <c r="D43" s="80"/>
      <c r="E43" s="80"/>
      <c r="F43" s="79"/>
      <c r="G43" s="82"/>
      <c r="H43" s="79"/>
      <c r="I43" s="82"/>
      <c r="J43" s="79"/>
      <c r="K43" s="82"/>
      <c r="L43" s="82">
        <f>SUM(L41:L42)</f>
        <v>0</v>
      </c>
    </row>
    <row r="44" spans="1:12" s="83" customFormat="1" ht="13.5">
      <c r="A44" s="79"/>
      <c r="B44" s="88" t="s">
        <v>8</v>
      </c>
      <c r="C44" s="79" t="s">
        <v>0</v>
      </c>
      <c r="D44" s="80"/>
      <c r="E44" s="80"/>
      <c r="F44" s="79"/>
      <c r="G44" s="82"/>
      <c r="H44" s="79"/>
      <c r="I44" s="82"/>
      <c r="J44" s="79"/>
      <c r="K44" s="82"/>
      <c r="L44" s="82">
        <f>L43*8%</f>
        <v>0</v>
      </c>
    </row>
    <row r="45" spans="1:13" s="83" customFormat="1" ht="13.5">
      <c r="A45" s="79"/>
      <c r="B45" s="88" t="s">
        <v>5</v>
      </c>
      <c r="C45" s="78"/>
      <c r="D45" s="79"/>
      <c r="E45" s="84"/>
      <c r="F45" s="79"/>
      <c r="G45" s="82"/>
      <c r="H45" s="79"/>
      <c r="I45" s="82"/>
      <c r="J45" s="79"/>
      <c r="K45" s="82"/>
      <c r="L45" s="82">
        <f>SUM(L43:L44)</f>
        <v>0</v>
      </c>
      <c r="M45" s="85"/>
    </row>
    <row r="46" spans="1:12" s="83" customFormat="1" ht="13.5">
      <c r="A46" s="79"/>
      <c r="B46" s="89" t="s">
        <v>9</v>
      </c>
      <c r="C46" s="79" t="s">
        <v>0</v>
      </c>
      <c r="D46" s="80">
        <v>3</v>
      </c>
      <c r="E46" s="80"/>
      <c r="F46" s="79"/>
      <c r="G46" s="82"/>
      <c r="H46" s="79"/>
      <c r="I46" s="82"/>
      <c r="J46" s="79"/>
      <c r="K46" s="82"/>
      <c r="L46" s="82">
        <f>L45*3%</f>
        <v>0</v>
      </c>
    </row>
    <row r="47" spans="1:13" s="83" customFormat="1" ht="13.5">
      <c r="A47" s="79"/>
      <c r="B47" s="89" t="s">
        <v>5</v>
      </c>
      <c r="C47" s="78"/>
      <c r="D47" s="79"/>
      <c r="E47" s="84"/>
      <c r="F47" s="79"/>
      <c r="G47" s="82"/>
      <c r="H47" s="79"/>
      <c r="I47" s="82"/>
      <c r="J47" s="79"/>
      <c r="K47" s="82"/>
      <c r="L47" s="82">
        <f>L46+L45</f>
        <v>0</v>
      </c>
      <c r="M47" s="85"/>
    </row>
    <row r="48" spans="1:12" s="83" customFormat="1" ht="13.5">
      <c r="A48" s="79"/>
      <c r="B48" s="89" t="s">
        <v>10</v>
      </c>
      <c r="C48" s="79" t="s">
        <v>0</v>
      </c>
      <c r="D48" s="80">
        <v>2</v>
      </c>
      <c r="E48" s="80"/>
      <c r="F48" s="79"/>
      <c r="G48" s="82"/>
      <c r="H48" s="79"/>
      <c r="I48" s="82"/>
      <c r="J48" s="79"/>
      <c r="K48" s="82"/>
      <c r="L48" s="82">
        <f>I39*2%</f>
        <v>0</v>
      </c>
    </row>
    <row r="49" spans="1:13" s="83" customFormat="1" ht="13.5">
      <c r="A49" s="79"/>
      <c r="B49" s="89" t="s">
        <v>5</v>
      </c>
      <c r="C49" s="78"/>
      <c r="D49" s="79"/>
      <c r="E49" s="84"/>
      <c r="F49" s="79"/>
      <c r="G49" s="82"/>
      <c r="H49" s="79"/>
      <c r="I49" s="82"/>
      <c r="J49" s="79"/>
      <c r="K49" s="82"/>
      <c r="L49" s="82">
        <f>L48+L47</f>
        <v>0</v>
      </c>
      <c r="M49" s="85"/>
    </row>
    <row r="50" spans="1:12" s="83" customFormat="1" ht="13.5">
      <c r="A50" s="79"/>
      <c r="B50" s="89" t="s">
        <v>11</v>
      </c>
      <c r="C50" s="79" t="s">
        <v>0</v>
      </c>
      <c r="D50" s="80">
        <v>18</v>
      </c>
      <c r="E50" s="79"/>
      <c r="F50" s="79"/>
      <c r="G50" s="82"/>
      <c r="H50" s="79"/>
      <c r="I50" s="82"/>
      <c r="J50" s="79"/>
      <c r="K50" s="82"/>
      <c r="L50" s="82">
        <f>L49*0.18</f>
        <v>0</v>
      </c>
    </row>
    <row r="51" spans="1:13" s="83" customFormat="1" ht="12.75">
      <c r="A51" s="79"/>
      <c r="B51" s="86" t="s">
        <v>5</v>
      </c>
      <c r="C51" s="79"/>
      <c r="D51" s="79"/>
      <c r="E51" s="84"/>
      <c r="F51" s="79"/>
      <c r="G51" s="82"/>
      <c r="H51" s="79"/>
      <c r="I51" s="82"/>
      <c r="J51" s="79"/>
      <c r="K51" s="82"/>
      <c r="L51" s="82">
        <f>L50+L49</f>
        <v>0</v>
      </c>
      <c r="M51" s="33"/>
    </row>
    <row r="52" spans="1:12" s="11" customFormat="1" ht="13.5" customHeight="1">
      <c r="A52" s="6"/>
      <c r="B52" s="7"/>
      <c r="C52" s="8"/>
      <c r="D52" s="9"/>
      <c r="E52" s="9"/>
      <c r="F52" s="9"/>
      <c r="G52" s="9"/>
      <c r="H52" s="9"/>
      <c r="I52" s="9"/>
      <c r="J52" s="9"/>
      <c r="K52" s="9"/>
      <c r="L52" s="10"/>
    </row>
    <row r="53" spans="1:12" s="11" customFormat="1" ht="13.5" customHeight="1">
      <c r="A53" s="6"/>
      <c r="B53" s="7"/>
      <c r="C53" s="8"/>
      <c r="D53" s="9"/>
      <c r="E53" s="9"/>
      <c r="F53" s="9"/>
      <c r="G53" s="9"/>
      <c r="H53" s="9"/>
      <c r="I53" s="9"/>
      <c r="J53" s="9"/>
      <c r="K53" s="9"/>
      <c r="L53" s="10"/>
    </row>
    <row r="54" spans="1:12" s="11" customFormat="1" ht="13.5" customHeight="1">
      <c r="A54" s="6"/>
      <c r="B54" s="7"/>
      <c r="C54" s="8"/>
      <c r="D54" s="9"/>
      <c r="E54" s="9"/>
      <c r="F54" s="9"/>
      <c r="G54" s="9"/>
      <c r="H54" s="9"/>
      <c r="I54" s="9"/>
      <c r="J54" s="9"/>
      <c r="K54" s="9"/>
      <c r="L54" s="10"/>
    </row>
    <row r="55" spans="1:15" s="11" customFormat="1" ht="13.5" customHeight="1">
      <c r="A55" s="12"/>
      <c r="B55" s="14"/>
      <c r="C55" s="15"/>
      <c r="D55" s="16"/>
      <c r="E55" s="16"/>
      <c r="F55" s="17"/>
      <c r="G55" s="17"/>
      <c r="H55" s="17"/>
      <c r="I55" s="17"/>
      <c r="J55" s="17"/>
      <c r="K55" s="17"/>
      <c r="L55" s="17"/>
      <c r="O55" s="11">
        <v>125706.49111515883</v>
      </c>
    </row>
    <row r="56" spans="1:12" s="11" customFormat="1" ht="13.5" customHeight="1">
      <c r="A56" s="12"/>
      <c r="B56" s="14"/>
      <c r="C56" s="15"/>
      <c r="D56" s="16"/>
      <c r="E56" s="16"/>
      <c r="F56" s="17"/>
      <c r="G56" s="17"/>
      <c r="H56" s="17"/>
      <c r="I56" s="17"/>
      <c r="J56" s="17"/>
      <c r="K56" s="17"/>
      <c r="L56" s="17"/>
    </row>
    <row r="57" spans="1:12" s="11" customFormat="1" ht="13.5" customHeight="1">
      <c r="A57" s="12"/>
      <c r="B57" s="14"/>
      <c r="C57" s="15"/>
      <c r="D57" s="16"/>
      <c r="E57" s="16"/>
      <c r="F57" s="17"/>
      <c r="G57" s="17"/>
      <c r="H57" s="17"/>
      <c r="I57" s="17"/>
      <c r="J57" s="17"/>
      <c r="K57" s="17"/>
      <c r="L57" s="17"/>
    </row>
    <row r="58" spans="1:12" s="11" customFormat="1" ht="13.5" customHeight="1">
      <c r="A58" s="6"/>
      <c r="B58" s="7"/>
      <c r="C58" s="8"/>
      <c r="D58" s="9"/>
      <c r="E58" s="9"/>
      <c r="F58" s="9"/>
      <c r="G58" s="9"/>
      <c r="H58" s="9"/>
      <c r="I58" s="9"/>
      <c r="J58" s="9"/>
      <c r="K58" s="9"/>
      <c r="L58" s="10"/>
    </row>
    <row r="59" spans="1:12" s="11" customFormat="1" ht="13.5" customHeight="1">
      <c r="A59" s="6"/>
      <c r="B59" s="7"/>
      <c r="C59" s="8"/>
      <c r="D59" s="9"/>
      <c r="E59" s="9"/>
      <c r="F59" s="9"/>
      <c r="G59" s="9"/>
      <c r="H59" s="9"/>
      <c r="I59" s="9"/>
      <c r="J59" s="9"/>
      <c r="K59" s="9"/>
      <c r="L59" s="10"/>
    </row>
    <row r="60" spans="1:12" s="11" customFormat="1" ht="13.5" customHeight="1">
      <c r="A60" s="6"/>
      <c r="B60" s="7"/>
      <c r="C60" s="8"/>
      <c r="D60" s="9"/>
      <c r="E60" s="9"/>
      <c r="F60" s="9"/>
      <c r="G60" s="9"/>
      <c r="H60" s="9"/>
      <c r="I60" s="9"/>
      <c r="J60" s="9"/>
      <c r="K60" s="9"/>
      <c r="L60" s="10"/>
    </row>
    <row r="61" spans="1:12" s="11" customFormat="1" ht="13.5" customHeight="1">
      <c r="A61" s="6"/>
      <c r="B61" s="7"/>
      <c r="C61" s="8"/>
      <c r="D61" s="9"/>
      <c r="E61" s="9"/>
      <c r="F61" s="9"/>
      <c r="G61" s="9"/>
      <c r="H61" s="9"/>
      <c r="I61" s="9"/>
      <c r="J61" s="9"/>
      <c r="K61" s="9"/>
      <c r="L61" s="10"/>
    </row>
    <row r="62" spans="1:14" s="11" customFormat="1" ht="13.5" customHeight="1">
      <c r="A62" s="12"/>
      <c r="B62" s="18"/>
      <c r="C62" s="13"/>
      <c r="D62" s="17"/>
      <c r="E62" s="17"/>
      <c r="F62" s="17"/>
      <c r="G62" s="17"/>
      <c r="H62" s="17"/>
      <c r="I62" s="17"/>
      <c r="J62" s="17"/>
      <c r="K62" s="17"/>
      <c r="L62" s="17"/>
      <c r="N62" s="19">
        <f>N50-L50</f>
        <v>0</v>
      </c>
    </row>
    <row r="63" spans="1:15" s="11" customFormat="1" ht="13.5" customHeight="1">
      <c r="A63" s="12"/>
      <c r="B63" s="14"/>
      <c r="C63" s="15"/>
      <c r="D63" s="16"/>
      <c r="E63" s="16"/>
      <c r="F63" s="17"/>
      <c r="G63" s="17"/>
      <c r="H63" s="17"/>
      <c r="I63" s="17"/>
      <c r="J63" s="17"/>
      <c r="K63" s="17"/>
      <c r="L63" s="17"/>
      <c r="O63" s="11">
        <v>125706.49111515883</v>
      </c>
    </row>
    <row r="64" spans="1:12" s="11" customFormat="1" ht="13.5" customHeight="1">
      <c r="A64" s="12"/>
      <c r="B64" s="14"/>
      <c r="C64" s="15"/>
      <c r="D64" s="16"/>
      <c r="E64" s="16"/>
      <c r="F64" s="17"/>
      <c r="G64" s="17"/>
      <c r="H64" s="17"/>
      <c r="I64" s="17"/>
      <c r="J64" s="17"/>
      <c r="K64" s="17"/>
      <c r="L64" s="17"/>
    </row>
    <row r="65" spans="1:12" s="11" customFormat="1" ht="13.5" customHeight="1">
      <c r="A65" s="12"/>
      <c r="B65" s="14"/>
      <c r="C65" s="15"/>
      <c r="D65" s="16"/>
      <c r="E65" s="16"/>
      <c r="F65" s="17"/>
      <c r="G65" s="17"/>
      <c r="H65" s="17"/>
      <c r="I65" s="17"/>
      <c r="J65" s="17"/>
      <c r="K65" s="17"/>
      <c r="L65" s="17"/>
    </row>
    <row r="66" spans="1:12" s="11" customFormat="1" ht="13.5" customHeight="1">
      <c r="A66" s="12"/>
      <c r="B66" s="14"/>
      <c r="C66" s="15"/>
      <c r="D66" s="16"/>
      <c r="E66" s="16"/>
      <c r="F66" s="17"/>
      <c r="G66" s="17"/>
      <c r="H66" s="17"/>
      <c r="I66" s="17"/>
      <c r="J66" s="17"/>
      <c r="K66" s="17"/>
      <c r="L66" s="17"/>
    </row>
    <row r="67" spans="1:12" s="11" customFormat="1" ht="13.5" customHeight="1">
      <c r="A67" s="12"/>
      <c r="B67" s="14"/>
      <c r="C67" s="15"/>
      <c r="D67" s="16"/>
      <c r="E67" s="16"/>
      <c r="F67" s="17"/>
      <c r="G67" s="17"/>
      <c r="H67" s="17"/>
      <c r="I67" s="17"/>
      <c r="J67" s="17"/>
      <c r="K67" s="17"/>
      <c r="L67" s="17"/>
    </row>
    <row r="68" spans="1:12" s="11" customFormat="1" ht="13.5" customHeight="1">
      <c r="A68" s="12"/>
      <c r="B68" s="14"/>
      <c r="C68" s="15"/>
      <c r="D68" s="16"/>
      <c r="E68" s="16"/>
      <c r="F68" s="17"/>
      <c r="G68" s="17"/>
      <c r="H68" s="17"/>
      <c r="I68" s="17"/>
      <c r="J68" s="17"/>
      <c r="K68" s="17"/>
      <c r="L68" s="17"/>
    </row>
  </sheetData>
  <sheetProtection/>
  <protectedRanges>
    <protectedRange sqref="M12:M20 D12:D14 D16:D20" name="Range1_1_1_2_1_2_1"/>
  </protectedRanges>
  <mergeCells count="10">
    <mergeCell ref="F3:G3"/>
    <mergeCell ref="H3:I3"/>
    <mergeCell ref="B3:B4"/>
    <mergeCell ref="C3:C4"/>
    <mergeCell ref="D3:E3"/>
    <mergeCell ref="A3:A4"/>
    <mergeCell ref="A1:L1"/>
    <mergeCell ref="A2:L2"/>
    <mergeCell ref="J3:K3"/>
    <mergeCell ref="L3:L4"/>
  </mergeCells>
  <printOptions/>
  <pageMargins left="0.25" right="0.25" top="0.75" bottom="0.75" header="0.3" footer="0.3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2019-10-08T11:54:21Z</dcterms:modified>
  <cp:category/>
  <cp:version/>
  <cp:contentType/>
  <cp:contentStatus/>
</cp:coreProperties>
</file>