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1" l="1"/>
  <c r="F45" i="1"/>
  <c r="F51" i="1"/>
  <c r="H51" i="1"/>
  <c r="F194" i="1"/>
  <c r="F161" i="1"/>
  <c r="F129" i="1"/>
  <c r="F68" i="1"/>
  <c r="F57" i="1"/>
  <c r="F8" i="1"/>
  <c r="F10" i="1"/>
  <c r="J10" i="1"/>
  <c r="M10" i="1"/>
  <c r="F12" i="1"/>
  <c r="L12" i="1"/>
  <c r="M12" i="1"/>
  <c r="F14" i="1"/>
  <c r="F16" i="1"/>
  <c r="J16" i="1"/>
  <c r="M16" i="1"/>
  <c r="F47" i="1"/>
  <c r="J47" i="1"/>
  <c r="M47" i="1"/>
  <c r="F49" i="1"/>
  <c r="L49" i="1"/>
  <c r="M49" i="1"/>
  <c r="M51" i="1"/>
  <c r="F53" i="1"/>
  <c r="H53" i="1"/>
  <c r="M53" i="1"/>
  <c r="F55" i="1"/>
  <c r="H55" i="1"/>
  <c r="M55" i="1"/>
  <c r="F59" i="1"/>
  <c r="J59" i="1"/>
  <c r="M59" i="1"/>
  <c r="F61" i="1"/>
  <c r="L61" i="1"/>
  <c r="M61" i="1"/>
  <c r="F63" i="1"/>
  <c r="H63" i="1"/>
  <c r="M63" i="1"/>
  <c r="F66" i="1"/>
  <c r="L66" i="1"/>
  <c r="M66" i="1"/>
  <c r="F70" i="1"/>
  <c r="J70" i="1"/>
  <c r="M70" i="1"/>
  <c r="F72" i="1"/>
  <c r="L72" i="1"/>
  <c r="M72" i="1"/>
  <c r="F130" i="1"/>
  <c r="F132" i="1"/>
  <c r="J132" i="1"/>
  <c r="M132" i="1"/>
  <c r="F135" i="1"/>
  <c r="L135" i="1"/>
  <c r="M135" i="1"/>
  <c r="F139" i="1"/>
  <c r="H139" i="1"/>
  <c r="M139" i="1"/>
  <c r="F141" i="1"/>
  <c r="H141" i="1"/>
  <c r="M141" i="1"/>
  <c r="F143" i="1"/>
  <c r="H143" i="1"/>
  <c r="M143" i="1"/>
  <c r="F145" i="1"/>
  <c r="F147" i="1"/>
  <c r="J147" i="1"/>
  <c r="M147" i="1"/>
  <c r="F149" i="1"/>
  <c r="L149" i="1"/>
  <c r="M149" i="1"/>
  <c r="F151" i="1"/>
  <c r="L151" i="1"/>
  <c r="M151" i="1"/>
  <c r="F19" i="1"/>
  <c r="F21" i="1"/>
  <c r="J21" i="1"/>
  <c r="M21" i="1"/>
  <c r="F23" i="1"/>
  <c r="L23" i="1"/>
  <c r="M23" i="1"/>
  <c r="F25" i="1"/>
  <c r="L25" i="1"/>
  <c r="M25" i="1"/>
  <c r="F30" i="1"/>
  <c r="H30" i="1"/>
  <c r="M30" i="1"/>
  <c r="F32" i="1"/>
  <c r="H32" i="1"/>
  <c r="M32" i="1"/>
  <c r="F34" i="1"/>
  <c r="H34" i="1"/>
  <c r="M34" i="1"/>
  <c r="F36" i="1"/>
  <c r="H36" i="1"/>
  <c r="M36" i="1"/>
  <c r="F38" i="1"/>
  <c r="H38" i="1"/>
  <c r="M38" i="1"/>
  <c r="F40" i="1"/>
  <c r="H40" i="1"/>
  <c r="M40" i="1"/>
  <c r="F42" i="1"/>
  <c r="H42" i="1"/>
  <c r="M42" i="1"/>
  <c r="F76" i="1"/>
  <c r="F78" i="1"/>
  <c r="J78" i="1"/>
  <c r="M78" i="1"/>
  <c r="F80" i="1"/>
  <c r="L80" i="1"/>
  <c r="M80" i="1"/>
  <c r="F82" i="1"/>
  <c r="L82" i="1"/>
  <c r="M82" i="1"/>
  <c r="F86" i="1"/>
  <c r="H86" i="1"/>
  <c r="M86" i="1"/>
  <c r="F88" i="1"/>
  <c r="H88" i="1"/>
  <c r="M88" i="1"/>
  <c r="F90" i="1"/>
  <c r="H90" i="1"/>
  <c r="M90" i="1"/>
  <c r="F92" i="1"/>
  <c r="H92" i="1"/>
  <c r="M92" i="1"/>
  <c r="F94" i="1"/>
  <c r="H94" i="1"/>
  <c r="M94" i="1"/>
  <c r="F96" i="1"/>
  <c r="H96" i="1"/>
  <c r="M96" i="1"/>
  <c r="F98" i="1"/>
  <c r="H98" i="1"/>
  <c r="M98" i="1"/>
  <c r="F100" i="1"/>
  <c r="H100" i="1"/>
  <c r="M100" i="1"/>
  <c r="F103" i="1"/>
  <c r="F105" i="1"/>
  <c r="J105" i="1"/>
  <c r="M105" i="1"/>
  <c r="F107" i="1"/>
  <c r="L107" i="1"/>
  <c r="M107" i="1"/>
  <c r="F109" i="1"/>
  <c r="L109" i="1"/>
  <c r="M109" i="1"/>
  <c r="F113" i="1"/>
  <c r="H113" i="1"/>
  <c r="M113" i="1"/>
  <c r="F115" i="1"/>
  <c r="H115" i="1"/>
  <c r="M115" i="1"/>
  <c r="F117" i="1"/>
  <c r="H117" i="1"/>
  <c r="M117" i="1"/>
  <c r="F119" i="1"/>
  <c r="H119" i="1"/>
  <c r="M119" i="1"/>
  <c r="F121" i="1"/>
  <c r="H121" i="1"/>
  <c r="M121" i="1"/>
  <c r="F123" i="1"/>
  <c r="H123" i="1"/>
  <c r="M123" i="1"/>
  <c r="F125" i="1"/>
  <c r="H125" i="1"/>
  <c r="M125" i="1"/>
  <c r="F127" i="1"/>
  <c r="H127" i="1"/>
  <c r="M127" i="1"/>
  <c r="M153" i="1"/>
  <c r="L153" i="1"/>
  <c r="J153" i="1"/>
  <c r="H153" i="1"/>
  <c r="F169" i="1"/>
  <c r="H169" i="1"/>
  <c r="M169" i="1"/>
  <c r="F173" i="1"/>
  <c r="H173" i="1"/>
  <c r="M173" i="1"/>
  <c r="F175" i="1"/>
  <c r="H175" i="1"/>
  <c r="M175" i="1"/>
  <c r="F177" i="1"/>
  <c r="H177" i="1"/>
  <c r="M177" i="1"/>
  <c r="F196" i="1"/>
  <c r="J196" i="1"/>
  <c r="M196" i="1"/>
  <c r="F198" i="1"/>
  <c r="L198" i="1"/>
  <c r="M198" i="1"/>
  <c r="F200" i="1"/>
  <c r="L200" i="1"/>
  <c r="M200" i="1"/>
  <c r="F202" i="1"/>
  <c r="L202" i="1"/>
  <c r="M202" i="1"/>
  <c r="F204" i="1"/>
  <c r="L204" i="1"/>
  <c r="M204" i="1"/>
  <c r="F208" i="1"/>
  <c r="H208" i="1"/>
  <c r="M208" i="1"/>
  <c r="F210" i="1"/>
  <c r="H210" i="1"/>
  <c r="M210" i="1"/>
  <c r="F212" i="1"/>
  <c r="H212" i="1"/>
  <c r="M212" i="1"/>
  <c r="F214" i="1"/>
  <c r="H214" i="1"/>
  <c r="M214" i="1"/>
  <c r="F216" i="1"/>
  <c r="F218" i="1"/>
  <c r="J218" i="1"/>
  <c r="M218" i="1"/>
  <c r="F163" i="1"/>
  <c r="J163" i="1"/>
  <c r="M163" i="1"/>
  <c r="F165" i="1"/>
  <c r="L165" i="1"/>
  <c r="M165" i="1"/>
  <c r="F171" i="1"/>
  <c r="H171" i="1"/>
  <c r="M171" i="1"/>
  <c r="F182" i="1"/>
  <c r="J182" i="1"/>
  <c r="M182" i="1"/>
  <c r="F186" i="1"/>
  <c r="H186" i="1"/>
  <c r="M186" i="1"/>
  <c r="F188" i="1"/>
  <c r="H188" i="1"/>
  <c r="M188" i="1"/>
  <c r="F190" i="1"/>
  <c r="H190" i="1"/>
  <c r="M190" i="1"/>
  <c r="F223" i="1"/>
  <c r="J223" i="1"/>
  <c r="M223" i="1"/>
  <c r="F225" i="1"/>
  <c r="L225" i="1"/>
  <c r="M225" i="1"/>
  <c r="F227" i="1"/>
  <c r="L227" i="1"/>
  <c r="M227" i="1"/>
  <c r="F229" i="1"/>
  <c r="L229" i="1"/>
  <c r="M229" i="1"/>
  <c r="F231" i="1"/>
  <c r="L231" i="1"/>
  <c r="M231" i="1"/>
  <c r="F235" i="1"/>
  <c r="H235" i="1"/>
  <c r="M235" i="1"/>
  <c r="F237" i="1"/>
  <c r="H237" i="1"/>
  <c r="M237" i="1"/>
  <c r="F239" i="1"/>
  <c r="H239" i="1"/>
  <c r="M239" i="1"/>
  <c r="F241" i="1"/>
  <c r="H241" i="1"/>
  <c r="M241" i="1"/>
  <c r="F243" i="1"/>
  <c r="F245" i="1"/>
  <c r="J245" i="1"/>
  <c r="M245" i="1"/>
  <c r="M247" i="1"/>
  <c r="J247" i="1"/>
  <c r="H247" i="1"/>
  <c r="H253" i="1"/>
  <c r="L247" i="1"/>
</calcChain>
</file>

<file path=xl/sharedStrings.xml><?xml version="1.0" encoding="utf-8"?>
<sst xmlns="http://schemas.openxmlformats.org/spreadsheetml/2006/main" count="447" uniqueCount="194">
  <si>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</si>
  <si>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</si>
  <si>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</si>
  <si>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</si>
  <si>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</si>
  <si>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</si>
  <si>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</si>
  <si>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</si>
  <si>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</si>
  <si>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</si>
  <si>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</si>
  <si>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ერთ. ფასი</t>
  </si>
  <si>
    <t>შრომის დანახარჯი</t>
  </si>
  <si>
    <t>კაც/სთ.</t>
  </si>
  <si>
    <t>Затраты труда</t>
  </si>
  <si>
    <t>მატერიალური რესურსები</t>
  </si>
  <si>
    <t>Материальные ресурсы</t>
  </si>
  <si>
    <t>ზედნადები ხარჯები</t>
  </si>
  <si>
    <t>გეგმიური დაგროვება</t>
  </si>
  <si>
    <t>დღგ</t>
  </si>
  <si>
    <t>სხვა მასალები</t>
  </si>
  <si>
    <t>ლარი</t>
  </si>
  <si>
    <t>Прочие материалы</t>
  </si>
  <si>
    <t>სხვა მანქანები</t>
  </si>
  <si>
    <t>Прочие машины</t>
  </si>
  <si>
    <t>-</t>
  </si>
  <si>
    <t>სულ თავი I</t>
  </si>
  <si>
    <t>მან/სთ.</t>
  </si>
  <si>
    <t>გრძ.მ</t>
  </si>
  <si>
    <t>Медный кабель NYM-J (3x1,5 მმ²)</t>
  </si>
  <si>
    <t>ცალი</t>
  </si>
  <si>
    <t>სატრანსპორტო ხარჯები მასალაზე</t>
  </si>
  <si>
    <t>ზედნადები ხარჯები მონტაჟზე</t>
  </si>
  <si>
    <t>ელექტრომრიცხველის მონტაჟი, ტექნიკური პირობა და ლეგალიზაცია (Energo-Pro Georgia)</t>
  </si>
  <si>
    <t>Автомобили бортовые, грузоподъемность до 5 т</t>
  </si>
  <si>
    <t>საბაზრო</t>
  </si>
  <si>
    <t>Бурение ям глубиной 1,20 м бурильно-крановыми машинами на автомобиле</t>
  </si>
  <si>
    <t>Бурильно-крановые машины</t>
  </si>
  <si>
    <t>საბურღი მანქანა</t>
  </si>
  <si>
    <t>ტ.</t>
  </si>
  <si>
    <t>26 მ ტელესკოპური კოშკურა</t>
  </si>
  <si>
    <t>Телескопическая вышка 26 м</t>
  </si>
  <si>
    <t>ავტომობილი ბორთიანი 5 ტ.</t>
  </si>
  <si>
    <t>თავი 13 პოზ. 341</t>
  </si>
  <si>
    <t>ამწე საავტომობილო სვლაზე 16 ტ.</t>
  </si>
  <si>
    <t>Краны на автомобильном ходу 16 т</t>
  </si>
  <si>
    <t>СНиП IV.2.82.4 (9-4-10)</t>
  </si>
  <si>
    <t>Металлическая труба d=114x3 мм</t>
  </si>
  <si>
    <t>ლითონის მილი d=114x3 მმ</t>
  </si>
  <si>
    <t>2.1.51</t>
  </si>
  <si>
    <t>Металлическая труба d=40x3 мм</t>
  </si>
  <si>
    <t>ლითონის მილი d=40x3 მმ</t>
  </si>
  <si>
    <t>2.1.16</t>
  </si>
  <si>
    <t>მ²</t>
  </si>
  <si>
    <t>შედუღები ელექტროდი d=4 მმ</t>
  </si>
  <si>
    <t>Электрод сварочный d=4 мм</t>
  </si>
  <si>
    <t>კგ</t>
  </si>
  <si>
    <t>1.10.14</t>
  </si>
  <si>
    <t>СНиП IV.2.82.4 (1-81-1)</t>
  </si>
  <si>
    <t>დარჩენილი გრუნტის გაშლა</t>
  </si>
  <si>
    <t>Выравнивание оставшегося грунта</t>
  </si>
  <si>
    <t>მ³</t>
  </si>
  <si>
    <t>h=1,20 მ ორმოების ამოღება ანძების დაყენების ადგილებში ორმო-ამომთხრელი მანქანით</t>
  </si>
  <si>
    <t>СНиП IV.2.82.4 (15-164-7)</t>
  </si>
  <si>
    <t>4.2.104</t>
  </si>
  <si>
    <t>ლითონის ზედაპირების გრუნტი</t>
  </si>
  <si>
    <t>Грунтовка для металлических поверхностей</t>
  </si>
  <si>
    <t>4.2.34</t>
  </si>
  <si>
    <t>Антикорозийная эмальная краска</t>
  </si>
  <si>
    <t>ანტიკოროზიული ემალის ზაღებავი</t>
  </si>
  <si>
    <t>არმატურა d=14 მმ</t>
  </si>
  <si>
    <t>Арматура d=14 мм</t>
  </si>
  <si>
    <t>1.1.18</t>
  </si>
  <si>
    <t>Заполнение ям бетоном B-15 (M-200)</t>
  </si>
  <si>
    <t>B-15 (M-200) ბეტონით ორმოების შევსება</t>
  </si>
  <si>
    <t>СНиП IV.2.82.4 (33-254-1)</t>
  </si>
  <si>
    <t>Вибратор</t>
  </si>
  <si>
    <t>ვიბრატორი</t>
  </si>
  <si>
    <t>Бетон B-15 (M-200)</t>
  </si>
  <si>
    <t>B-15 (M-200) ბეტონი</t>
  </si>
  <si>
    <t>4.1.348</t>
  </si>
  <si>
    <t>Транспортировка гравия на расстояние 25 км</t>
  </si>
  <si>
    <t>ღორღის ტრანსპორტირება 25 კმ მანძილზე</t>
  </si>
  <si>
    <t>d=114 მმ ლითონის მილის ფოლადის სფერული დამხშობი</t>
  </si>
  <si>
    <t>Сверическая металлическая заглушка для металлической трубы d=114 мм</t>
  </si>
  <si>
    <t>СНиП IV.2.82.4 (33-251-6)</t>
  </si>
  <si>
    <t>ანძის მონტაჟი საძირკველზე</t>
  </si>
  <si>
    <t>Монтаж опоры в фундамент</t>
  </si>
  <si>
    <t>Уголок 35x35x3 мм</t>
  </si>
  <si>
    <t>კუთხოვანა 35x35x3 მმ</t>
  </si>
  <si>
    <t>1.4.41</t>
  </si>
  <si>
    <t>Автомобили бортовые, грузоподъемность до 8 т</t>
  </si>
  <si>
    <t>თავი 13 პოზ. 342</t>
  </si>
  <si>
    <t xml:space="preserve">შედუღების აპარატი ხელის </t>
  </si>
  <si>
    <t>Сварочный аппарат ручной</t>
  </si>
  <si>
    <t>Стальной прут d=12 мм</t>
  </si>
  <si>
    <t>ლითონის წნელი d=12 მმ</t>
  </si>
  <si>
    <t>1.1.52</t>
  </si>
  <si>
    <t>ქანჩი M12</t>
  </si>
  <si>
    <t>Гайка M12</t>
  </si>
  <si>
    <t>1.10.16</t>
  </si>
  <si>
    <t>საყელური M12</t>
  </si>
  <si>
    <t>Шайба M12</t>
  </si>
  <si>
    <t>1.10.21</t>
  </si>
  <si>
    <t>Подготовка и покраска металлической опоры антикорозийной эмальной краской в два слоя</t>
  </si>
  <si>
    <t>Крепление кронштейнов наружного освещения к существующим электрическим столбам</t>
  </si>
  <si>
    <t xml:space="preserve">კონსოლური კრონშტეინების მიმაგრება არსებულ ელექტრო ბოძებზე </t>
  </si>
  <si>
    <t>კონსოლური ტიპის კრონშტეინის მომზადება და შეღებვა ანტიკოროზიული ემალის ზაღებავით ორ ფენად</t>
  </si>
  <si>
    <t>Подготовка и покраска кронштейна консольного типа антикорозийной эмальной краской в два слоя</t>
  </si>
  <si>
    <t>სულ თავი II</t>
  </si>
  <si>
    <t>კომპ.</t>
  </si>
  <si>
    <t>ГЭСН                28-03-013-01</t>
  </si>
  <si>
    <t>თვითმზიდი სისტემისათვის СИП  ანკერული დამჭერები PA25</t>
  </si>
  <si>
    <t>Анкерный зажим типа PA25 для самонесущих систем СИП</t>
  </si>
  <si>
    <t>СИП-2 ალუმინის კაბელი 2x16+1x16 მმ²</t>
  </si>
  <si>
    <t>Алюминиевый кабель СИП-2 2x16+1x16 მმ²</t>
  </si>
  <si>
    <t>СИП-2 კაბელისათვის გასახვრეტი მომჭერები</t>
  </si>
  <si>
    <t>Прокалывающий зажим для кабеля СИП-2</t>
  </si>
  <si>
    <t>СИП კაბელის LED სანათების და არმატურის მონტაჟი</t>
  </si>
  <si>
    <t>Монтаж СИП кабеля, LED светильников и арматуры</t>
  </si>
  <si>
    <t xml:space="preserve">(3x1,5 მმ²) ზომის სპილენძის კაბელის NYM-J  </t>
  </si>
  <si>
    <t>ინვოისი</t>
  </si>
  <si>
    <r>
      <t xml:space="preserve">Монтаж LED светильников 50 W; 4200 K; </t>
    </r>
    <r>
      <rPr>
        <sz val="11"/>
        <color rgb="FFFF0000"/>
        <rFont val="Calibri"/>
        <family val="2"/>
        <charset val="204"/>
      </rPr>
      <t>≥</t>
    </r>
    <r>
      <rPr>
        <sz val="11"/>
        <color rgb="FFFF0000"/>
        <rFont val="Sylfaen"/>
        <family val="1"/>
        <charset val="204"/>
      </rPr>
      <t>4500 lm; 85-265 V; 50-60 Hz</t>
    </r>
  </si>
  <si>
    <t>LED სანათების მონტაჟი 50 W; 4200 K; ≥4500 lm; 85-265 V; 50-60 Hz</t>
  </si>
  <si>
    <t>ГЭСНм                08-03-595-02</t>
  </si>
  <si>
    <t>ლითონის ყუთის დამონტაჟება გარე განათების ავტომატიზაციის სისტემის დასაყენებლად (დამიწებისათვის და ნოლისათვის კლემების მოწყობით)</t>
  </si>
  <si>
    <t>Автоматы (63 A)</t>
  </si>
  <si>
    <t>ავტომატები (63 A)</t>
  </si>
  <si>
    <t>СНиП IV.2.82.4 (21-7-1)</t>
  </si>
  <si>
    <t>8.14.53</t>
  </si>
  <si>
    <t>8.14.305</t>
  </si>
  <si>
    <t>СНиП IV.2.82.4 (33-124-1)</t>
  </si>
  <si>
    <t>Устройство контура заземления опоры наружного освещения</t>
  </si>
  <si>
    <t>გარე განათების ანძის დამიწების კონტურის მოწყობა</t>
  </si>
  <si>
    <t>Экскаваторы одноковшовые дизельные на
гусеничном ходу 0,25 м³</t>
  </si>
  <si>
    <t>ექსკავატორი ერთციცხვიანი 0,25 მ³</t>
  </si>
  <si>
    <t>Приспособления для заглубления электродов</t>
  </si>
  <si>
    <t>ხიმინჯის აგრეგატი</t>
  </si>
  <si>
    <t>Агрегаты сварочные передвижные с бензиновым двигателем</t>
  </si>
  <si>
    <t>შედუღების აგრეგატი გადასატანი ბენზინის ძრავაზე</t>
  </si>
  <si>
    <t>1.4.43</t>
  </si>
  <si>
    <t>დამიწების კონტური ფოლადის ზოლავნით 50x4 მმ</t>
  </si>
  <si>
    <t>1.6.62</t>
  </si>
  <si>
    <t>BZT27711 Сенсорное фотореле</t>
  </si>
  <si>
    <t xml:space="preserve">BZT27711 განათების ფოტორელე სენსორით  </t>
  </si>
  <si>
    <t>Металлический ящик типа размерами: 400x300x200 мм</t>
  </si>
  <si>
    <t>ლითონის ყუთი,ზომით: 400x300x200 მმ</t>
  </si>
  <si>
    <t>Контур заземления из стальной полосы 50x4 мм</t>
  </si>
  <si>
    <t>დამამიწებელი მომჭერები</t>
  </si>
  <si>
    <t>Зажимы заземления</t>
  </si>
  <si>
    <t>8.10.212</t>
  </si>
  <si>
    <t>ჭანჭიკი ქანჩით M8</t>
  </si>
  <si>
    <t>Болт и гайка M8</t>
  </si>
  <si>
    <t>გარე განათების СИП კაბელის დამიწების კონტურის მოწყობა</t>
  </si>
  <si>
    <t>Устройство контура заземления СИП кабеля наружного освещения</t>
  </si>
  <si>
    <t>თავი I. სამშენებლო სამუშაოები</t>
  </si>
  <si>
    <t>თავი II. ელ. სამონტაჟო სამუშაოები</t>
  </si>
  <si>
    <t>2.1 (კაბელი, სანათი, არმატურა)</t>
  </si>
  <si>
    <t>2.2 (ავტომატიზაციის სისტემა)</t>
  </si>
  <si>
    <t>2.3 (ანძების დამიწების სამუშაოები)</t>
  </si>
  <si>
    <t>2.4 (СИП კაბელის დამიწების სამუშაოები)</t>
  </si>
  <si>
    <t>სულ თავი I-II</t>
  </si>
  <si>
    <t>ავტომობილი ბორტიანი 8 ტ.</t>
  </si>
  <si>
    <t>СНиП IV.2.82.4 (1-50-2)</t>
  </si>
  <si>
    <t>13-1912</t>
  </si>
  <si>
    <t>13-0471</t>
  </si>
  <si>
    <r>
      <rPr>
        <b/>
        <sz val="11"/>
        <color theme="1"/>
        <rFont val="Sylfaen"/>
        <family val="1"/>
        <charset val="204"/>
      </rPr>
      <t>B ტიპი</t>
    </r>
    <r>
      <rPr>
        <sz val="11"/>
        <color theme="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</si>
  <si>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r>
      <t xml:space="preserve">Изготовление металлической опоры наружного освещения </t>
    </r>
    <r>
      <rPr>
        <b/>
        <sz val="11"/>
        <color rgb="FFFF0000"/>
        <rFont val="Sylfaen"/>
        <family val="1"/>
        <charset val="204"/>
      </rPr>
      <t>тип B</t>
    </r>
    <r>
      <rPr>
        <sz val="11"/>
        <color rgb="FFFF0000"/>
        <rFont val="Sylfaen"/>
        <family val="1"/>
        <charset val="204"/>
      </rPr>
      <t xml:space="preserve"> (см. чертёж)</t>
    </r>
  </si>
  <si>
    <t>გლინულა (კატანკა) d=8 მმ</t>
  </si>
  <si>
    <t>Арматура (катанка) d=8 мм</t>
  </si>
  <si>
    <t>1.1.49</t>
  </si>
  <si>
    <t>ლითინის ანძის მომზადება და შეღებვა ანტიკოროზიული ემალის საღებავით ორ ფენად</t>
  </si>
  <si>
    <r>
      <rPr>
        <b/>
        <sz val="11"/>
        <color theme="1"/>
        <rFont val="Sylfaen"/>
        <family val="1"/>
        <charset val="204"/>
      </rPr>
      <t>D ტიპი</t>
    </r>
    <r>
      <rPr>
        <sz val="11"/>
        <color theme="1"/>
        <rFont val="Sylfaen"/>
        <family val="1"/>
        <charset val="204"/>
      </rPr>
      <t>-ს გარე განათების კონსოლური ტიპის კრონშტეინის დამზადება (იხ. ნახაზი)</t>
    </r>
  </si>
  <si>
    <r>
      <t xml:space="preserve">Изготовление кронштейна консольного типа для наружного освещения </t>
    </r>
    <r>
      <rPr>
        <b/>
        <sz val="11"/>
        <color rgb="FFFF0000"/>
        <rFont val="Sylfaen"/>
        <family val="1"/>
        <charset val="204"/>
      </rPr>
      <t>тип D</t>
    </r>
    <r>
      <rPr>
        <sz val="11"/>
        <color rgb="FFFF0000"/>
        <rFont val="Sylfaen"/>
        <family val="1"/>
        <charset val="204"/>
      </rPr>
      <t xml:space="preserve"> (см. чертёж)</t>
    </r>
  </si>
  <si>
    <t>13-0704</t>
  </si>
  <si>
    <t>13-1413</t>
  </si>
  <si>
    <r>
      <rPr>
        <b/>
        <sz val="11"/>
        <color theme="1"/>
        <rFont val="Sylfaen"/>
        <family val="1"/>
        <charset val="204"/>
      </rPr>
      <t>F ტიპი</t>
    </r>
    <r>
      <rPr>
        <sz val="11"/>
        <color theme="1"/>
        <rFont val="Sylfaen"/>
        <family val="1"/>
        <charset val="204"/>
      </rPr>
      <t>-ს გარე განათების კონსოლური ტიპის კრონშტეინის დამზადება (იხ. ნახაზი)</t>
    </r>
  </si>
  <si>
    <r>
      <t xml:space="preserve">Изготовление кронштейна консольного типа для наружного освещения </t>
    </r>
    <r>
      <rPr>
        <b/>
        <sz val="11"/>
        <color rgb="FFFF0000"/>
        <rFont val="Sylfaen"/>
        <family val="1"/>
        <charset val="204"/>
      </rPr>
      <t>тип F</t>
    </r>
    <r>
      <rPr>
        <sz val="11"/>
        <color rgb="FFFF0000"/>
        <rFont val="Sylfaen"/>
        <family val="1"/>
        <charset val="204"/>
      </rPr>
      <t xml:space="preserve"> (см. чертёж)</t>
    </r>
  </si>
  <si>
    <t>13-1904</t>
  </si>
  <si>
    <t>13-0916</t>
  </si>
  <si>
    <t>13-1701</t>
  </si>
  <si>
    <t>13-0701</t>
  </si>
  <si>
    <t xml:space="preserve">Монтаж металлического ящика для установки системы автоматизации наружного освещения (с устройством клемм для заземления и ноля) </t>
  </si>
  <si>
    <t>4 აბონენტი</t>
  </si>
  <si>
    <t>ГЭСНм              38-01-006-08</t>
  </si>
  <si>
    <t>დამიწების ღეროები ფოლადის კუთხოვანებით 40x40x4 მმ ( 6 ც. L=1,0 მ )</t>
  </si>
  <si>
    <t>Стержень заземления из стального уголка, размерами: 40x40x4 мм ( 6 шт. L=1,0 м )</t>
  </si>
  <si>
    <t>დამიწების ღეროები ფოლადის კუთხოვანებით 40x40x4 მმ ( 2 ც. L=1,0 მ )</t>
  </si>
  <si>
    <t>Стержень заземления из стального уголка, размерами: 40x40x4 мм ( 2 шт. L=1,0 м )</t>
  </si>
  <si>
    <t>სამუშაოების  ღირებულების ფასი არ უნდა აღემატებოდეს 56 681 ლარს</t>
  </si>
  <si>
    <t>დმანისის მუნიციპალიტეტის სოფელ ჯავახში გარე განათების მოწყობა</t>
  </si>
  <si>
    <t xml:space="preserve">ხ ა რ ჯ თ ა ღ რ ი ც ხ ვ ა </t>
  </si>
  <si>
    <t>_%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</si>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</sst>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name val="Sylfaen"/>
      <family val="1"/>
      <charset val="204"/>
    </font>
    <font>
      <u/>
      <sz val="12"/>
      <color theme="1"/>
      <name val="Sylfaen"/>
      <family val="1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9" fontId="2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2" fontId="1" fillId="5" borderId="2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tabSelected="1" zoomScaleNormal="100" workbookViewId="0">
      <selection activeCell="R254" sqref="R254"/>
    </sheetView>
  </sheetViews>
  <sheetFormatPr defaultColWidth="8.85546875" defaultRowHeight="15" x14ac:dyDescent="0.25"/>
  <cols>
    <col min="1" max="1" width="3.7109375" style="1" customWidth="1"/>
    <col min="2" max="2" width="13.85546875" style="21" customWidth="1"/>
    <col min="3" max="3" width="42.42578125" style="1" customWidth="1"/>
    <col min="4" max="7" width="8.7109375" style="1" customWidth="1"/>
    <col min="8" max="8" width="10.7109375" style="1" customWidth="1"/>
    <col min="9" max="9" width="8.7109375" style="1" customWidth="1"/>
    <col min="10" max="10" width="9.7109375" style="1" customWidth="1"/>
    <col min="11" max="11" width="8.7109375" style="1" customWidth="1"/>
    <col min="12" max="12" width="10.28515625" style="1" customWidth="1"/>
    <col min="13" max="18" width="12.7109375" style="1" customWidth="1"/>
    <col min="19" max="16384" width="8.85546875" style="1"/>
  </cols>
  <sheetData>
    <row r="1" spans="1:13" s="3" customFormat="1" ht="19.5" x14ac:dyDescent="0.25">
      <c r="A1" s="89" t="s">
        <v>191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9.899999999999999" customHeight="1" x14ac:dyDescent="0.25">
      <c r="A2" s="90" t="s">
        <v>190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x14ac:dyDescent="0.25">
      <c r="J3" s="2"/>
    </row>
    <row r="4" spans="1:13" ht="19.899999999999999" customHeight="1" x14ac:dyDescent="0.25">
      <c r="A4" s="104" t="s">
        <v>9</v>
      </c>
      <c r="B4" s="105" t="s">
        <v>10</v>
      </c>
      <c r="C4" s="104" t="s">
        <v>0</v>
      </c>
      <c r="D4" s="106" t="s">
        <v>1</v>
      </c>
      <c r="E4" s="106" t="s">
        <v>2</v>
      </c>
      <c r="F4" s="106" t="s">
        <v>3</v>
      </c>
      <c r="G4" s="104" t="s">
        <v>4</v>
      </c>
      <c r="H4" s="104"/>
      <c r="I4" s="104" t="s">
        <v>7</v>
      </c>
      <c r="J4" s="104"/>
      <c r="K4" s="104" t="s">
        <v>8</v>
      </c>
      <c r="L4" s="104"/>
      <c r="M4" s="104" t="s">
        <v>6</v>
      </c>
    </row>
    <row r="5" spans="1:13" ht="34.9" customHeight="1" x14ac:dyDescent="0.25">
      <c r="A5" s="104"/>
      <c r="B5" s="105"/>
      <c r="C5" s="104"/>
      <c r="D5" s="106"/>
      <c r="E5" s="106"/>
      <c r="F5" s="106"/>
      <c r="G5" s="107" t="s">
        <v>11</v>
      </c>
      <c r="H5" s="108" t="s">
        <v>5</v>
      </c>
      <c r="I5" s="107" t="s">
        <v>11</v>
      </c>
      <c r="J5" s="108" t="s">
        <v>5</v>
      </c>
      <c r="K5" s="107" t="s">
        <v>11</v>
      </c>
      <c r="L5" s="108" t="s">
        <v>5</v>
      </c>
      <c r="M5" s="104"/>
    </row>
    <row r="6" spans="1:13" x14ac:dyDescent="0.25">
      <c r="A6" s="108">
        <v>1</v>
      </c>
      <c r="B6" s="109">
        <v>2</v>
      </c>
      <c r="C6" s="108">
        <v>3</v>
      </c>
      <c r="D6" s="108">
        <v>4</v>
      </c>
      <c r="E6" s="108">
        <v>5</v>
      </c>
      <c r="F6" s="108">
        <v>6</v>
      </c>
      <c r="G6" s="108">
        <v>7</v>
      </c>
      <c r="H6" s="108">
        <v>8</v>
      </c>
      <c r="I6" s="108">
        <v>9</v>
      </c>
      <c r="J6" s="108">
        <v>10</v>
      </c>
      <c r="K6" s="108">
        <v>11</v>
      </c>
      <c r="L6" s="108">
        <v>12</v>
      </c>
      <c r="M6" s="108">
        <v>13</v>
      </c>
    </row>
    <row r="7" spans="1:13" ht="18" x14ac:dyDescent="0.25">
      <c r="A7" s="80" t="s">
        <v>155</v>
      </c>
      <c r="B7" s="81"/>
      <c r="C7" s="81"/>
      <c r="D7" s="82"/>
      <c r="E7" s="83" t="s">
        <v>25</v>
      </c>
      <c r="F7" s="84"/>
      <c r="G7" s="84"/>
      <c r="H7" s="84"/>
      <c r="I7" s="84"/>
      <c r="J7" s="84"/>
      <c r="K7" s="84"/>
      <c r="L7" s="84"/>
      <c r="M7" s="85"/>
    </row>
    <row r="8" spans="1:13" s="53" customFormat="1" ht="45" x14ac:dyDescent="0.25">
      <c r="A8" s="66">
        <v>1</v>
      </c>
      <c r="B8" s="67" t="s">
        <v>163</v>
      </c>
      <c r="C8" s="41" t="s">
        <v>62</v>
      </c>
      <c r="D8" s="78" t="s">
        <v>30</v>
      </c>
      <c r="E8" s="56"/>
      <c r="F8" s="68">
        <f>F18</f>
        <v>11</v>
      </c>
      <c r="G8" s="56"/>
      <c r="H8" s="56"/>
      <c r="I8" s="56"/>
      <c r="J8" s="56"/>
      <c r="K8" s="56"/>
      <c r="L8" s="56"/>
      <c r="M8" s="56"/>
    </row>
    <row r="9" spans="1:13" s="4" customFormat="1" ht="30" x14ac:dyDescent="0.25">
      <c r="A9" s="66"/>
      <c r="B9" s="67"/>
      <c r="C9" s="43" t="s">
        <v>36</v>
      </c>
      <c r="D9" s="79"/>
      <c r="E9" s="56"/>
      <c r="F9" s="69"/>
      <c r="G9" s="56"/>
      <c r="H9" s="56"/>
      <c r="I9" s="56"/>
      <c r="J9" s="56"/>
      <c r="K9" s="56"/>
      <c r="L9" s="56"/>
      <c r="M9" s="56"/>
    </row>
    <row r="10" spans="1:13" s="4" customFormat="1" x14ac:dyDescent="0.25">
      <c r="A10" s="66"/>
      <c r="B10" s="60"/>
      <c r="C10" s="40" t="s">
        <v>12</v>
      </c>
      <c r="D10" s="56" t="s">
        <v>13</v>
      </c>
      <c r="E10" s="56">
        <v>0.2</v>
      </c>
      <c r="F10" s="57">
        <f>F8*E10</f>
        <v>2.2000000000000002</v>
      </c>
      <c r="G10" s="56"/>
      <c r="H10" s="56"/>
      <c r="I10" s="61">
        <v>0</v>
      </c>
      <c r="J10" s="61">
        <f>F10*I10</f>
        <v>0</v>
      </c>
      <c r="K10" s="56"/>
      <c r="L10" s="56"/>
      <c r="M10" s="57">
        <f>H10+J10+L10</f>
        <v>0</v>
      </c>
    </row>
    <row r="11" spans="1:13" s="4" customFormat="1" x14ac:dyDescent="0.25">
      <c r="A11" s="66"/>
      <c r="B11" s="60"/>
      <c r="C11" s="6" t="s">
        <v>14</v>
      </c>
      <c r="D11" s="56"/>
      <c r="E11" s="56"/>
      <c r="F11" s="57"/>
      <c r="G11" s="56"/>
      <c r="H11" s="56"/>
      <c r="I11" s="61"/>
      <c r="J11" s="61"/>
      <c r="K11" s="56"/>
      <c r="L11" s="56"/>
      <c r="M11" s="56"/>
    </row>
    <row r="12" spans="1:13" s="4" customFormat="1" x14ac:dyDescent="0.25">
      <c r="A12" s="66"/>
      <c r="B12" s="60" t="s">
        <v>164</v>
      </c>
      <c r="C12" s="5" t="s">
        <v>38</v>
      </c>
      <c r="D12" s="56" t="s">
        <v>27</v>
      </c>
      <c r="E12" s="56">
        <v>0.112</v>
      </c>
      <c r="F12" s="57">
        <f>F8*E12</f>
        <v>1.232</v>
      </c>
      <c r="G12" s="56"/>
      <c r="H12" s="56"/>
      <c r="I12" s="56"/>
      <c r="J12" s="61"/>
      <c r="K12" s="56">
        <v>0</v>
      </c>
      <c r="L12" s="61">
        <f>F12*K12</f>
        <v>0</v>
      </c>
      <c r="M12" s="57">
        <f>H12+J12+L12</f>
        <v>0</v>
      </c>
    </row>
    <row r="13" spans="1:13" s="4" customFormat="1" x14ac:dyDescent="0.25">
      <c r="A13" s="66"/>
      <c r="B13" s="60"/>
      <c r="C13" s="6" t="s">
        <v>37</v>
      </c>
      <c r="D13" s="56"/>
      <c r="E13" s="56"/>
      <c r="F13" s="57"/>
      <c r="G13" s="56"/>
      <c r="H13" s="56"/>
      <c r="I13" s="56"/>
      <c r="J13" s="61"/>
      <c r="K13" s="56"/>
      <c r="L13" s="61"/>
      <c r="M13" s="56"/>
    </row>
    <row r="14" spans="1:13" x14ac:dyDescent="0.25">
      <c r="A14" s="66">
        <v>2</v>
      </c>
      <c r="B14" s="67" t="s">
        <v>58</v>
      </c>
      <c r="C14" s="41" t="s">
        <v>59</v>
      </c>
      <c r="D14" s="56" t="s">
        <v>61</v>
      </c>
      <c r="E14" s="56"/>
      <c r="F14" s="92">
        <f>F8*0.3</f>
        <v>3.3</v>
      </c>
      <c r="G14" s="56"/>
      <c r="H14" s="56"/>
      <c r="I14" s="56"/>
      <c r="J14" s="56"/>
      <c r="K14" s="56"/>
      <c r="L14" s="56"/>
      <c r="M14" s="56"/>
    </row>
    <row r="15" spans="1:13" x14ac:dyDescent="0.25">
      <c r="A15" s="66"/>
      <c r="B15" s="67"/>
      <c r="C15" s="43" t="s">
        <v>60</v>
      </c>
      <c r="D15" s="56"/>
      <c r="E15" s="56"/>
      <c r="F15" s="93"/>
      <c r="G15" s="56"/>
      <c r="H15" s="56"/>
      <c r="I15" s="56"/>
      <c r="J15" s="56"/>
      <c r="K15" s="56"/>
      <c r="L15" s="56"/>
      <c r="M15" s="56"/>
    </row>
    <row r="16" spans="1:13" s="4" customFormat="1" x14ac:dyDescent="0.25">
      <c r="A16" s="66"/>
      <c r="B16" s="60"/>
      <c r="C16" s="40" t="s">
        <v>12</v>
      </c>
      <c r="D16" s="56" t="s">
        <v>13</v>
      </c>
      <c r="E16" s="56">
        <v>1.21</v>
      </c>
      <c r="F16" s="57">
        <f>F14*E16</f>
        <v>3.9929999999999999</v>
      </c>
      <c r="G16" s="56"/>
      <c r="H16" s="56"/>
      <c r="I16" s="61">
        <v>0</v>
      </c>
      <c r="J16" s="61">
        <f>F16*I16</f>
        <v>0</v>
      </c>
      <c r="K16" s="56"/>
      <c r="L16" s="56"/>
      <c r="M16" s="57">
        <f>H16+J16+L16</f>
        <v>0</v>
      </c>
    </row>
    <row r="17" spans="1:13" s="4" customFormat="1" x14ac:dyDescent="0.25">
      <c r="A17" s="66"/>
      <c r="B17" s="60"/>
      <c r="C17" s="6" t="s">
        <v>14</v>
      </c>
      <c r="D17" s="56"/>
      <c r="E17" s="56"/>
      <c r="F17" s="57"/>
      <c r="G17" s="56"/>
      <c r="H17" s="56"/>
      <c r="I17" s="61"/>
      <c r="J17" s="61"/>
      <c r="K17" s="56"/>
      <c r="L17" s="56"/>
      <c r="M17" s="56"/>
    </row>
    <row r="18" spans="1:13" s="53" customFormat="1" ht="30" x14ac:dyDescent="0.25">
      <c r="A18" s="66">
        <v>3</v>
      </c>
      <c r="B18" s="67" t="s">
        <v>46</v>
      </c>
      <c r="C18" s="41" t="s">
        <v>166</v>
      </c>
      <c r="D18" s="51" t="s">
        <v>30</v>
      </c>
      <c r="E18" s="56"/>
      <c r="F18" s="23">
        <v>11</v>
      </c>
      <c r="G18" s="56"/>
      <c r="H18" s="56"/>
      <c r="I18" s="56"/>
      <c r="J18" s="56"/>
      <c r="K18" s="56"/>
      <c r="L18" s="56"/>
      <c r="M18" s="56"/>
    </row>
    <row r="19" spans="1:13" s="53" customFormat="1" x14ac:dyDescent="0.25">
      <c r="A19" s="66"/>
      <c r="B19" s="67"/>
      <c r="C19" s="42"/>
      <c r="D19" s="19" t="s">
        <v>39</v>
      </c>
      <c r="E19" s="56"/>
      <c r="F19" s="46">
        <f>F18*0.071</f>
        <v>0.78099999999999992</v>
      </c>
      <c r="G19" s="56"/>
      <c r="H19" s="56"/>
      <c r="I19" s="56"/>
      <c r="J19" s="56"/>
      <c r="K19" s="56"/>
      <c r="L19" s="56"/>
      <c r="M19" s="56"/>
    </row>
    <row r="20" spans="1:13" s="4" customFormat="1" ht="45" x14ac:dyDescent="0.25">
      <c r="A20" s="66"/>
      <c r="B20" s="67"/>
      <c r="C20" s="43" t="s">
        <v>167</v>
      </c>
      <c r="D20" s="52"/>
      <c r="E20" s="56"/>
      <c r="F20" s="45"/>
      <c r="G20" s="56"/>
      <c r="H20" s="56"/>
      <c r="I20" s="56"/>
      <c r="J20" s="56"/>
      <c r="K20" s="56"/>
      <c r="L20" s="56"/>
      <c r="M20" s="56"/>
    </row>
    <row r="21" spans="1:13" s="4" customFormat="1" x14ac:dyDescent="0.25">
      <c r="A21" s="66"/>
      <c r="B21" s="60"/>
      <c r="C21" s="40" t="s">
        <v>12</v>
      </c>
      <c r="D21" s="56" t="s">
        <v>13</v>
      </c>
      <c r="E21" s="56">
        <v>19.399999999999999</v>
      </c>
      <c r="F21" s="57">
        <f>F19*E21</f>
        <v>15.151399999999997</v>
      </c>
      <c r="G21" s="56"/>
      <c r="H21" s="56"/>
      <c r="I21" s="56">
        <v>0</v>
      </c>
      <c r="J21" s="61">
        <f>F21*I21</f>
        <v>0</v>
      </c>
      <c r="K21" s="56"/>
      <c r="L21" s="56"/>
      <c r="M21" s="57">
        <f>H21+J21+L21</f>
        <v>0</v>
      </c>
    </row>
    <row r="22" spans="1:13" s="4" customFormat="1" x14ac:dyDescent="0.25">
      <c r="A22" s="66"/>
      <c r="B22" s="60"/>
      <c r="C22" s="6" t="s">
        <v>14</v>
      </c>
      <c r="D22" s="56"/>
      <c r="E22" s="56"/>
      <c r="F22" s="57"/>
      <c r="G22" s="56"/>
      <c r="H22" s="56"/>
      <c r="I22" s="56"/>
      <c r="J22" s="61"/>
      <c r="K22" s="56"/>
      <c r="L22" s="56"/>
      <c r="M22" s="56"/>
    </row>
    <row r="23" spans="1:13" s="4" customFormat="1" x14ac:dyDescent="0.25">
      <c r="A23" s="66"/>
      <c r="B23" s="60" t="s">
        <v>165</v>
      </c>
      <c r="C23" s="5" t="s">
        <v>44</v>
      </c>
      <c r="D23" s="56" t="s">
        <v>27</v>
      </c>
      <c r="E23" s="56">
        <v>2.36</v>
      </c>
      <c r="F23" s="57">
        <f>F19*E23</f>
        <v>1.8431599999999997</v>
      </c>
      <c r="G23" s="56"/>
      <c r="H23" s="56"/>
      <c r="I23" s="56"/>
      <c r="J23" s="61"/>
      <c r="K23" s="56">
        <v>0</v>
      </c>
      <c r="L23" s="61">
        <f>F23*K23</f>
        <v>0</v>
      </c>
      <c r="M23" s="57">
        <f>H23+J23+L23</f>
        <v>0</v>
      </c>
    </row>
    <row r="24" spans="1:13" s="4" customFormat="1" x14ac:dyDescent="0.25">
      <c r="A24" s="66"/>
      <c r="B24" s="60"/>
      <c r="C24" s="6" t="s">
        <v>45</v>
      </c>
      <c r="D24" s="56"/>
      <c r="E24" s="56"/>
      <c r="F24" s="57"/>
      <c r="G24" s="56"/>
      <c r="H24" s="56"/>
      <c r="I24" s="56"/>
      <c r="J24" s="61"/>
      <c r="K24" s="56"/>
      <c r="L24" s="61"/>
      <c r="M24" s="56"/>
    </row>
    <row r="25" spans="1:13" s="53" customFormat="1" x14ac:dyDescent="0.25">
      <c r="A25" s="66"/>
      <c r="B25" s="60"/>
      <c r="C25" s="5" t="s">
        <v>23</v>
      </c>
      <c r="D25" s="56" t="s">
        <v>21</v>
      </c>
      <c r="E25" s="56">
        <v>2.09</v>
      </c>
      <c r="F25" s="57">
        <f>F19*E25</f>
        <v>1.6322899999999998</v>
      </c>
      <c r="G25" s="56"/>
      <c r="H25" s="56"/>
      <c r="I25" s="56"/>
      <c r="J25" s="57"/>
      <c r="K25" s="56">
        <v>0</v>
      </c>
      <c r="L25" s="87">
        <f>F25*K25</f>
        <v>0</v>
      </c>
      <c r="M25" s="57">
        <f>H25+J25+L25</f>
        <v>0</v>
      </c>
    </row>
    <row r="26" spans="1:13" s="4" customFormat="1" x14ac:dyDescent="0.25">
      <c r="A26" s="66"/>
      <c r="B26" s="60"/>
      <c r="C26" s="6" t="s">
        <v>24</v>
      </c>
      <c r="D26" s="56"/>
      <c r="E26" s="56"/>
      <c r="F26" s="57"/>
      <c r="G26" s="56"/>
      <c r="H26" s="56"/>
      <c r="I26" s="56"/>
      <c r="J26" s="57"/>
      <c r="K26" s="56"/>
      <c r="L26" s="87"/>
      <c r="M26" s="56"/>
    </row>
    <row r="27" spans="1:13" s="53" customFormat="1" x14ac:dyDescent="0.25">
      <c r="A27" s="94"/>
      <c r="B27" s="72"/>
      <c r="C27" s="40" t="s">
        <v>15</v>
      </c>
      <c r="D27" s="70"/>
      <c r="E27" s="70"/>
      <c r="F27" s="74"/>
      <c r="G27" s="70"/>
      <c r="H27" s="70"/>
      <c r="I27" s="70"/>
      <c r="J27" s="74"/>
      <c r="K27" s="70"/>
      <c r="L27" s="70"/>
      <c r="M27" s="74"/>
    </row>
    <row r="28" spans="1:13" s="4" customFormat="1" x14ac:dyDescent="0.25">
      <c r="A28" s="95"/>
      <c r="B28" s="73"/>
      <c r="C28" s="6" t="s">
        <v>16</v>
      </c>
      <c r="D28" s="71"/>
      <c r="E28" s="71"/>
      <c r="F28" s="75"/>
      <c r="G28" s="71"/>
      <c r="H28" s="71"/>
      <c r="I28" s="71"/>
      <c r="J28" s="75"/>
      <c r="K28" s="71"/>
      <c r="L28" s="71"/>
      <c r="M28" s="75"/>
    </row>
    <row r="29" spans="1:13" s="4" customFormat="1" x14ac:dyDescent="0.25">
      <c r="A29" s="54"/>
      <c r="B29" s="33"/>
      <c r="C29" s="34"/>
      <c r="D29" s="32"/>
      <c r="E29" s="32"/>
      <c r="F29" s="35"/>
      <c r="G29" s="32"/>
      <c r="H29" s="32"/>
      <c r="I29" s="32"/>
      <c r="J29" s="35"/>
      <c r="K29" s="32"/>
      <c r="L29" s="32"/>
      <c r="M29" s="35"/>
    </row>
    <row r="30" spans="1:13" s="4" customFormat="1" x14ac:dyDescent="0.25">
      <c r="A30" s="66"/>
      <c r="B30" s="60" t="s">
        <v>49</v>
      </c>
      <c r="C30" s="5" t="s">
        <v>48</v>
      </c>
      <c r="D30" s="56" t="s">
        <v>28</v>
      </c>
      <c r="E30" s="57">
        <v>8</v>
      </c>
      <c r="F30" s="57">
        <f>F18*E30</f>
        <v>88</v>
      </c>
      <c r="G30" s="56">
        <v>0</v>
      </c>
      <c r="H30" s="57">
        <f>F30*G30</f>
        <v>0</v>
      </c>
      <c r="I30" s="56"/>
      <c r="J30" s="57"/>
      <c r="K30" s="56"/>
      <c r="L30" s="56"/>
      <c r="M30" s="57">
        <f>H30+J30+L30</f>
        <v>0</v>
      </c>
    </row>
    <row r="31" spans="1:13" s="4" customFormat="1" x14ac:dyDescent="0.25">
      <c r="A31" s="66"/>
      <c r="B31" s="60"/>
      <c r="C31" s="6" t="s">
        <v>47</v>
      </c>
      <c r="D31" s="56"/>
      <c r="E31" s="57"/>
      <c r="F31" s="57"/>
      <c r="G31" s="56"/>
      <c r="H31" s="57"/>
      <c r="I31" s="56"/>
      <c r="J31" s="57"/>
      <c r="K31" s="56"/>
      <c r="L31" s="56"/>
      <c r="M31" s="56"/>
    </row>
    <row r="32" spans="1:13" s="4" customFormat="1" x14ac:dyDescent="0.25">
      <c r="A32" s="66"/>
      <c r="B32" s="60" t="s">
        <v>52</v>
      </c>
      <c r="C32" s="5" t="s">
        <v>51</v>
      </c>
      <c r="D32" s="56" t="s">
        <v>28</v>
      </c>
      <c r="E32" s="57">
        <v>1.4</v>
      </c>
      <c r="F32" s="57">
        <f>F18*E32</f>
        <v>15.399999999999999</v>
      </c>
      <c r="G32" s="56">
        <v>0</v>
      </c>
      <c r="H32" s="57">
        <f>F32*G32</f>
        <v>0</v>
      </c>
      <c r="I32" s="56"/>
      <c r="J32" s="57"/>
      <c r="K32" s="56"/>
      <c r="L32" s="56"/>
      <c r="M32" s="57">
        <f>H32+J32+L32</f>
        <v>0</v>
      </c>
    </row>
    <row r="33" spans="1:15" s="4" customFormat="1" x14ac:dyDescent="0.25">
      <c r="A33" s="66"/>
      <c r="B33" s="60"/>
      <c r="C33" s="6" t="s">
        <v>50</v>
      </c>
      <c r="D33" s="56"/>
      <c r="E33" s="57"/>
      <c r="F33" s="57"/>
      <c r="G33" s="56"/>
      <c r="H33" s="57"/>
      <c r="I33" s="56"/>
      <c r="J33" s="57"/>
      <c r="K33" s="56"/>
      <c r="L33" s="56"/>
      <c r="M33" s="56"/>
    </row>
    <row r="34" spans="1:15" s="4" customFormat="1" ht="30" x14ac:dyDescent="0.25">
      <c r="A34" s="66"/>
      <c r="B34" s="76" t="s">
        <v>35</v>
      </c>
      <c r="C34" s="5" t="s">
        <v>83</v>
      </c>
      <c r="D34" s="56" t="s">
        <v>30</v>
      </c>
      <c r="E34" s="62">
        <v>1</v>
      </c>
      <c r="F34" s="62">
        <f>F18*E34</f>
        <v>11</v>
      </c>
      <c r="G34" s="56">
        <v>0</v>
      </c>
      <c r="H34" s="57">
        <f>F34*G34</f>
        <v>0</v>
      </c>
      <c r="I34" s="56"/>
      <c r="J34" s="57"/>
      <c r="K34" s="56"/>
      <c r="L34" s="56"/>
      <c r="M34" s="57">
        <f>H34+J34+L34</f>
        <v>0</v>
      </c>
    </row>
    <row r="35" spans="1:15" s="4" customFormat="1" ht="30" x14ac:dyDescent="0.25">
      <c r="A35" s="66"/>
      <c r="B35" s="76"/>
      <c r="C35" s="6" t="s">
        <v>84</v>
      </c>
      <c r="D35" s="56"/>
      <c r="E35" s="62"/>
      <c r="F35" s="62"/>
      <c r="G35" s="56"/>
      <c r="H35" s="57"/>
      <c r="I35" s="56"/>
      <c r="J35" s="57"/>
      <c r="K35" s="56"/>
      <c r="L35" s="56"/>
      <c r="M35" s="56"/>
    </row>
    <row r="36" spans="1:15" s="4" customFormat="1" x14ac:dyDescent="0.25">
      <c r="A36" s="66"/>
      <c r="B36" s="60" t="s">
        <v>72</v>
      </c>
      <c r="C36" s="5" t="s">
        <v>70</v>
      </c>
      <c r="D36" s="56" t="s">
        <v>28</v>
      </c>
      <c r="E36" s="57">
        <v>0.7</v>
      </c>
      <c r="F36" s="57">
        <f>F18*E36</f>
        <v>7.6999999999999993</v>
      </c>
      <c r="G36" s="56">
        <v>0</v>
      </c>
      <c r="H36" s="57">
        <f>F36*G36</f>
        <v>0</v>
      </c>
      <c r="I36" s="56"/>
      <c r="J36" s="57"/>
      <c r="K36" s="56"/>
      <c r="L36" s="56"/>
      <c r="M36" s="57">
        <f>H36+J36+L36</f>
        <v>0</v>
      </c>
    </row>
    <row r="37" spans="1:15" s="4" customFormat="1" x14ac:dyDescent="0.25">
      <c r="A37" s="66"/>
      <c r="B37" s="60"/>
      <c r="C37" s="6" t="s">
        <v>71</v>
      </c>
      <c r="D37" s="56"/>
      <c r="E37" s="57"/>
      <c r="F37" s="57"/>
      <c r="G37" s="56"/>
      <c r="H37" s="57"/>
      <c r="I37" s="56"/>
      <c r="J37" s="57"/>
      <c r="K37" s="56"/>
      <c r="L37" s="56"/>
      <c r="M37" s="56"/>
    </row>
    <row r="38" spans="1:15" s="4" customFormat="1" x14ac:dyDescent="0.25">
      <c r="A38" s="66"/>
      <c r="B38" s="60" t="s">
        <v>170</v>
      </c>
      <c r="C38" s="5" t="s">
        <v>168</v>
      </c>
      <c r="D38" s="56" t="s">
        <v>28</v>
      </c>
      <c r="E38" s="57">
        <v>0.24</v>
      </c>
      <c r="F38" s="57">
        <f>F18*E38</f>
        <v>2.6399999999999997</v>
      </c>
      <c r="G38" s="56">
        <v>0</v>
      </c>
      <c r="H38" s="57">
        <f>F38*G38</f>
        <v>0</v>
      </c>
      <c r="I38" s="56"/>
      <c r="J38" s="57"/>
      <c r="K38" s="56"/>
      <c r="L38" s="56"/>
      <c r="M38" s="57">
        <f>H38+J38+L38</f>
        <v>0</v>
      </c>
    </row>
    <row r="39" spans="1:15" s="4" customFormat="1" x14ac:dyDescent="0.25">
      <c r="A39" s="66"/>
      <c r="B39" s="60"/>
      <c r="C39" s="6" t="s">
        <v>169</v>
      </c>
      <c r="D39" s="56"/>
      <c r="E39" s="57"/>
      <c r="F39" s="57"/>
      <c r="G39" s="56"/>
      <c r="H39" s="57"/>
      <c r="I39" s="56"/>
      <c r="J39" s="57"/>
      <c r="K39" s="56"/>
      <c r="L39" s="56"/>
      <c r="M39" s="56"/>
    </row>
    <row r="40" spans="1:15" s="4" customFormat="1" x14ac:dyDescent="0.25">
      <c r="A40" s="66"/>
      <c r="B40" s="60" t="s">
        <v>57</v>
      </c>
      <c r="C40" s="5" t="s">
        <v>54</v>
      </c>
      <c r="D40" s="56" t="s">
        <v>56</v>
      </c>
      <c r="E40" s="57">
        <v>6.3</v>
      </c>
      <c r="F40" s="87">
        <f>F19*E40</f>
        <v>4.9202999999999992</v>
      </c>
      <c r="G40" s="56">
        <v>0</v>
      </c>
      <c r="H40" s="57">
        <f>F40*G40</f>
        <v>0</v>
      </c>
      <c r="I40" s="56"/>
      <c r="J40" s="57"/>
      <c r="K40" s="56"/>
      <c r="L40" s="56"/>
      <c r="M40" s="57">
        <f>H40+J40+L40</f>
        <v>0</v>
      </c>
    </row>
    <row r="41" spans="1:15" s="4" customFormat="1" x14ac:dyDescent="0.25">
      <c r="A41" s="66"/>
      <c r="B41" s="60"/>
      <c r="C41" s="6" t="s">
        <v>55</v>
      </c>
      <c r="D41" s="56"/>
      <c r="E41" s="57"/>
      <c r="F41" s="87"/>
      <c r="G41" s="56"/>
      <c r="H41" s="57"/>
      <c r="I41" s="56"/>
      <c r="J41" s="57"/>
      <c r="K41" s="56"/>
      <c r="L41" s="56"/>
      <c r="M41" s="56"/>
    </row>
    <row r="42" spans="1:15" s="53" customFormat="1" x14ac:dyDescent="0.25">
      <c r="A42" s="66"/>
      <c r="B42" s="60"/>
      <c r="C42" s="40" t="s">
        <v>20</v>
      </c>
      <c r="D42" s="56" t="s">
        <v>21</v>
      </c>
      <c r="E42" s="56">
        <v>2.78</v>
      </c>
      <c r="F42" s="57">
        <f>F19*E42</f>
        <v>2.1711799999999997</v>
      </c>
      <c r="G42" s="56">
        <v>0</v>
      </c>
      <c r="H42" s="57">
        <f>F42*G42</f>
        <v>0</v>
      </c>
      <c r="I42" s="56"/>
      <c r="J42" s="57"/>
      <c r="K42" s="56"/>
      <c r="L42" s="56"/>
      <c r="M42" s="57">
        <f>H42+J42+L42</f>
        <v>0</v>
      </c>
    </row>
    <row r="43" spans="1:15" s="4" customFormat="1" x14ac:dyDescent="0.25">
      <c r="A43" s="66"/>
      <c r="B43" s="60"/>
      <c r="C43" s="6" t="s">
        <v>22</v>
      </c>
      <c r="D43" s="56"/>
      <c r="E43" s="56"/>
      <c r="F43" s="57"/>
      <c r="G43" s="56"/>
      <c r="H43" s="57"/>
      <c r="I43" s="56"/>
      <c r="J43" s="57"/>
      <c r="K43" s="56"/>
      <c r="L43" s="56"/>
      <c r="M43" s="56"/>
      <c r="O43" s="16"/>
    </row>
    <row r="44" spans="1:15" ht="45" x14ac:dyDescent="0.25">
      <c r="A44" s="66">
        <v>4</v>
      </c>
      <c r="B44" s="67" t="s">
        <v>63</v>
      </c>
      <c r="C44" s="41" t="s">
        <v>171</v>
      </c>
      <c r="D44" s="18" t="s">
        <v>30</v>
      </c>
      <c r="E44" s="56"/>
      <c r="F44" s="44">
        <f>F18</f>
        <v>11</v>
      </c>
      <c r="G44" s="56"/>
      <c r="H44" s="56"/>
      <c r="I44" s="56"/>
      <c r="J44" s="56"/>
      <c r="K44" s="56"/>
      <c r="L44" s="56"/>
      <c r="M44" s="56"/>
    </row>
    <row r="45" spans="1:15" x14ac:dyDescent="0.25">
      <c r="A45" s="66"/>
      <c r="B45" s="67"/>
      <c r="C45" s="42"/>
      <c r="D45" s="19" t="s">
        <v>53</v>
      </c>
      <c r="E45" s="56"/>
      <c r="F45" s="47">
        <f>F44*3.21*1.5</f>
        <v>52.965000000000003</v>
      </c>
      <c r="G45" s="56"/>
      <c r="H45" s="56"/>
      <c r="I45" s="56"/>
      <c r="J45" s="56"/>
      <c r="K45" s="56"/>
      <c r="L45" s="56"/>
      <c r="M45" s="56"/>
    </row>
    <row r="46" spans="1:15" s="4" customFormat="1" ht="45" x14ac:dyDescent="0.25">
      <c r="A46" s="66"/>
      <c r="B46" s="67"/>
      <c r="C46" s="43" t="s">
        <v>104</v>
      </c>
      <c r="D46" s="20"/>
      <c r="E46" s="56"/>
      <c r="F46" s="45"/>
      <c r="G46" s="56"/>
      <c r="H46" s="56"/>
      <c r="I46" s="56"/>
      <c r="J46" s="56"/>
      <c r="K46" s="56"/>
      <c r="L46" s="56"/>
      <c r="M46" s="56"/>
    </row>
    <row r="47" spans="1:15" s="4" customFormat="1" x14ac:dyDescent="0.25">
      <c r="A47" s="66"/>
      <c r="B47" s="60"/>
      <c r="C47" s="40" t="s">
        <v>12</v>
      </c>
      <c r="D47" s="56" t="s">
        <v>13</v>
      </c>
      <c r="E47" s="56">
        <v>0.38800000000000001</v>
      </c>
      <c r="F47" s="57">
        <f>F45*E47</f>
        <v>20.550420000000003</v>
      </c>
      <c r="G47" s="56"/>
      <c r="H47" s="56"/>
      <c r="I47" s="56">
        <v>0</v>
      </c>
      <c r="J47" s="61">
        <f>F47*I47</f>
        <v>0</v>
      </c>
      <c r="K47" s="56"/>
      <c r="L47" s="56"/>
      <c r="M47" s="57">
        <f>H47+J47+L47</f>
        <v>0</v>
      </c>
    </row>
    <row r="48" spans="1:15" s="4" customFormat="1" x14ac:dyDescent="0.25">
      <c r="A48" s="66"/>
      <c r="B48" s="60"/>
      <c r="C48" s="6" t="s">
        <v>14</v>
      </c>
      <c r="D48" s="56"/>
      <c r="E48" s="56"/>
      <c r="F48" s="57"/>
      <c r="G48" s="56"/>
      <c r="H48" s="56"/>
      <c r="I48" s="56"/>
      <c r="J48" s="61"/>
      <c r="K48" s="56"/>
      <c r="L48" s="56"/>
      <c r="M48" s="56"/>
    </row>
    <row r="49" spans="1:13" x14ac:dyDescent="0.25">
      <c r="A49" s="66"/>
      <c r="B49" s="60"/>
      <c r="C49" s="5" t="s">
        <v>23</v>
      </c>
      <c r="D49" s="56" t="s">
        <v>21</v>
      </c>
      <c r="E49" s="56">
        <v>2.9999999999999997E-4</v>
      </c>
      <c r="F49" s="88">
        <f>F45*E49</f>
        <v>1.5889500000000001E-2</v>
      </c>
      <c r="G49" s="56"/>
      <c r="H49" s="56"/>
      <c r="I49" s="56"/>
      <c r="J49" s="57"/>
      <c r="K49" s="56">
        <v>0</v>
      </c>
      <c r="L49" s="87">
        <f>F49*K49</f>
        <v>0</v>
      </c>
      <c r="M49" s="87">
        <f>H49+J49+L49</f>
        <v>0</v>
      </c>
    </row>
    <row r="50" spans="1:13" s="4" customFormat="1" x14ac:dyDescent="0.25">
      <c r="A50" s="66"/>
      <c r="B50" s="60"/>
      <c r="C50" s="6" t="s">
        <v>24</v>
      </c>
      <c r="D50" s="56"/>
      <c r="E50" s="56"/>
      <c r="F50" s="88"/>
      <c r="G50" s="56"/>
      <c r="H50" s="56"/>
      <c r="I50" s="56"/>
      <c r="J50" s="57"/>
      <c r="K50" s="56"/>
      <c r="L50" s="87"/>
      <c r="M50" s="87"/>
    </row>
    <row r="51" spans="1:13" s="4" customFormat="1" x14ac:dyDescent="0.25">
      <c r="A51" s="66"/>
      <c r="B51" s="60" t="s">
        <v>64</v>
      </c>
      <c r="C51" s="5" t="s">
        <v>65</v>
      </c>
      <c r="D51" s="56" t="s">
        <v>56</v>
      </c>
      <c r="E51" s="57">
        <v>0.3</v>
      </c>
      <c r="F51" s="57">
        <f>F45*E51</f>
        <v>15.8895</v>
      </c>
      <c r="G51" s="56">
        <v>0</v>
      </c>
      <c r="H51" s="57">
        <f>F51*G51</f>
        <v>0</v>
      </c>
      <c r="I51" s="56"/>
      <c r="J51" s="57"/>
      <c r="K51" s="56"/>
      <c r="L51" s="56"/>
      <c r="M51" s="57">
        <f>H51+J51+L51</f>
        <v>0</v>
      </c>
    </row>
    <row r="52" spans="1:13" s="4" customFormat="1" ht="30" x14ac:dyDescent="0.25">
      <c r="A52" s="66"/>
      <c r="B52" s="60"/>
      <c r="C52" s="6" t="s">
        <v>66</v>
      </c>
      <c r="D52" s="56"/>
      <c r="E52" s="57"/>
      <c r="F52" s="57"/>
      <c r="G52" s="56"/>
      <c r="H52" s="57"/>
      <c r="I52" s="56"/>
      <c r="J52" s="57"/>
      <c r="K52" s="56"/>
      <c r="L52" s="56"/>
      <c r="M52" s="56"/>
    </row>
    <row r="53" spans="1:13" s="4" customFormat="1" x14ac:dyDescent="0.25">
      <c r="A53" s="66"/>
      <c r="B53" s="60" t="s">
        <v>67</v>
      </c>
      <c r="C53" s="5" t="s">
        <v>69</v>
      </c>
      <c r="D53" s="56" t="s">
        <v>56</v>
      </c>
      <c r="E53" s="57">
        <v>0.5</v>
      </c>
      <c r="F53" s="57">
        <f>F45*E53</f>
        <v>26.482500000000002</v>
      </c>
      <c r="G53" s="56">
        <v>0</v>
      </c>
      <c r="H53" s="57">
        <f>F53*G53</f>
        <v>0</v>
      </c>
      <c r="I53" s="56"/>
      <c r="J53" s="57"/>
      <c r="K53" s="56"/>
      <c r="L53" s="56"/>
      <c r="M53" s="57">
        <f>H53+J53+L53</f>
        <v>0</v>
      </c>
    </row>
    <row r="54" spans="1:13" s="4" customFormat="1" x14ac:dyDescent="0.25">
      <c r="A54" s="66"/>
      <c r="B54" s="60"/>
      <c r="C54" s="6" t="s">
        <v>68</v>
      </c>
      <c r="D54" s="56"/>
      <c r="E54" s="57"/>
      <c r="F54" s="57"/>
      <c r="G54" s="56"/>
      <c r="H54" s="57"/>
      <c r="I54" s="56"/>
      <c r="J54" s="57"/>
      <c r="K54" s="56"/>
      <c r="L54" s="56"/>
      <c r="M54" s="56"/>
    </row>
    <row r="55" spans="1:13" x14ac:dyDescent="0.25">
      <c r="A55" s="66"/>
      <c r="B55" s="60"/>
      <c r="C55" s="40" t="s">
        <v>20</v>
      </c>
      <c r="D55" s="56" t="s">
        <v>21</v>
      </c>
      <c r="E55" s="56">
        <v>1.9E-3</v>
      </c>
      <c r="F55" s="57">
        <f>F45*E55</f>
        <v>0.1006335</v>
      </c>
      <c r="G55" s="56">
        <v>0</v>
      </c>
      <c r="H55" s="57">
        <f>F55*G55</f>
        <v>0</v>
      </c>
      <c r="I55" s="56"/>
      <c r="J55" s="57"/>
      <c r="K55" s="56"/>
      <c r="L55" s="56"/>
      <c r="M55" s="57">
        <f>H55+J55+L55</f>
        <v>0</v>
      </c>
    </row>
    <row r="56" spans="1:13" s="4" customFormat="1" x14ac:dyDescent="0.25">
      <c r="A56" s="66"/>
      <c r="B56" s="60"/>
      <c r="C56" s="6" t="s">
        <v>22</v>
      </c>
      <c r="D56" s="56"/>
      <c r="E56" s="56"/>
      <c r="F56" s="57"/>
      <c r="G56" s="56"/>
      <c r="H56" s="57"/>
      <c r="I56" s="56"/>
      <c r="J56" s="57"/>
      <c r="K56" s="56"/>
      <c r="L56" s="56"/>
      <c r="M56" s="56"/>
    </row>
    <row r="57" spans="1:13" ht="30" x14ac:dyDescent="0.25">
      <c r="A57" s="66">
        <v>5</v>
      </c>
      <c r="B57" s="67" t="s">
        <v>75</v>
      </c>
      <c r="C57" s="41" t="s">
        <v>74</v>
      </c>
      <c r="D57" s="56" t="s">
        <v>61</v>
      </c>
      <c r="E57" s="56"/>
      <c r="F57" s="92">
        <f>F18*0.3</f>
        <v>3.3</v>
      </c>
      <c r="G57" s="56"/>
      <c r="H57" s="56"/>
      <c r="I57" s="56"/>
      <c r="J57" s="56"/>
      <c r="K57" s="56"/>
      <c r="L57" s="56"/>
      <c r="M57" s="56"/>
    </row>
    <row r="58" spans="1:13" x14ac:dyDescent="0.25">
      <c r="A58" s="66"/>
      <c r="B58" s="67"/>
      <c r="C58" s="43" t="s">
        <v>73</v>
      </c>
      <c r="D58" s="56"/>
      <c r="E58" s="56"/>
      <c r="F58" s="93"/>
      <c r="G58" s="56"/>
      <c r="H58" s="56"/>
      <c r="I58" s="56"/>
      <c r="J58" s="56"/>
      <c r="K58" s="56"/>
      <c r="L58" s="56"/>
      <c r="M58" s="56"/>
    </row>
    <row r="59" spans="1:13" s="4" customFormat="1" x14ac:dyDescent="0.25">
      <c r="A59" s="66"/>
      <c r="B59" s="60"/>
      <c r="C59" s="40" t="s">
        <v>12</v>
      </c>
      <c r="D59" s="56" t="s">
        <v>13</v>
      </c>
      <c r="E59" s="56">
        <v>1.39</v>
      </c>
      <c r="F59" s="57">
        <f>F57*E59</f>
        <v>4.5869999999999997</v>
      </c>
      <c r="G59" s="56"/>
      <c r="H59" s="56"/>
      <c r="I59" s="61">
        <v>0</v>
      </c>
      <c r="J59" s="61">
        <f>F59*I59</f>
        <v>0</v>
      </c>
      <c r="K59" s="56"/>
      <c r="L59" s="56"/>
      <c r="M59" s="57">
        <f>H59+J59+L59</f>
        <v>0</v>
      </c>
    </row>
    <row r="60" spans="1:13" s="4" customFormat="1" x14ac:dyDescent="0.25">
      <c r="A60" s="66"/>
      <c r="B60" s="60"/>
      <c r="C60" s="6" t="s">
        <v>14</v>
      </c>
      <c r="D60" s="56"/>
      <c r="E60" s="56"/>
      <c r="F60" s="57"/>
      <c r="G60" s="56"/>
      <c r="H60" s="56"/>
      <c r="I60" s="61"/>
      <c r="J60" s="61"/>
      <c r="K60" s="56"/>
      <c r="L60" s="56"/>
      <c r="M60" s="56"/>
    </row>
    <row r="61" spans="1:13" s="4" customFormat="1" x14ac:dyDescent="0.25">
      <c r="A61" s="66"/>
      <c r="B61" s="60" t="s">
        <v>175</v>
      </c>
      <c r="C61" s="5" t="s">
        <v>77</v>
      </c>
      <c r="D61" s="56" t="s">
        <v>27</v>
      </c>
      <c r="E61" s="56">
        <v>0.68</v>
      </c>
      <c r="F61" s="57">
        <f>F57*E61</f>
        <v>2.2440000000000002</v>
      </c>
      <c r="G61" s="56"/>
      <c r="H61" s="56"/>
      <c r="I61" s="56"/>
      <c r="J61" s="61"/>
      <c r="K61" s="56">
        <v>0</v>
      </c>
      <c r="L61" s="61">
        <f>F61*K61</f>
        <v>0</v>
      </c>
      <c r="M61" s="57">
        <f>H61+J61+L61</f>
        <v>0</v>
      </c>
    </row>
    <row r="62" spans="1:13" s="4" customFormat="1" x14ac:dyDescent="0.25">
      <c r="A62" s="66"/>
      <c r="B62" s="60"/>
      <c r="C62" s="6" t="s">
        <v>76</v>
      </c>
      <c r="D62" s="56"/>
      <c r="E62" s="56"/>
      <c r="F62" s="57"/>
      <c r="G62" s="56"/>
      <c r="H62" s="56"/>
      <c r="I62" s="56"/>
      <c r="J62" s="61"/>
      <c r="K62" s="56"/>
      <c r="L62" s="61"/>
      <c r="M62" s="56"/>
    </row>
    <row r="63" spans="1:13" s="4" customFormat="1" x14ac:dyDescent="0.25">
      <c r="A63" s="66"/>
      <c r="B63" s="60" t="s">
        <v>80</v>
      </c>
      <c r="C63" s="5" t="s">
        <v>79</v>
      </c>
      <c r="D63" s="56" t="s">
        <v>61</v>
      </c>
      <c r="E63" s="57">
        <v>1.02</v>
      </c>
      <c r="F63" s="57">
        <f>F57*E63</f>
        <v>3.3659999999999997</v>
      </c>
      <c r="G63" s="56">
        <v>0</v>
      </c>
      <c r="H63" s="57">
        <f>F63*G63</f>
        <v>0</v>
      </c>
      <c r="I63" s="56"/>
      <c r="J63" s="57"/>
      <c r="K63" s="56"/>
      <c r="L63" s="56"/>
      <c r="M63" s="57">
        <f>H63+J63+L63</f>
        <v>0</v>
      </c>
    </row>
    <row r="64" spans="1:13" s="4" customFormat="1" x14ac:dyDescent="0.25">
      <c r="A64" s="66"/>
      <c r="B64" s="60"/>
      <c r="C64" s="6" t="s">
        <v>78</v>
      </c>
      <c r="D64" s="56"/>
      <c r="E64" s="57"/>
      <c r="F64" s="57"/>
      <c r="G64" s="56"/>
      <c r="H64" s="57"/>
      <c r="I64" s="56"/>
      <c r="J64" s="57"/>
      <c r="K64" s="56"/>
      <c r="L64" s="56"/>
      <c r="M64" s="56"/>
    </row>
    <row r="65" spans="1:15" s="4" customFormat="1" x14ac:dyDescent="0.25">
      <c r="A65" s="54"/>
      <c r="B65" s="33"/>
      <c r="C65" s="34"/>
      <c r="D65" s="32"/>
      <c r="E65" s="35"/>
      <c r="F65" s="35"/>
      <c r="G65" s="32"/>
      <c r="H65" s="35"/>
      <c r="I65" s="32"/>
      <c r="J65" s="35"/>
      <c r="K65" s="32"/>
      <c r="L65" s="32"/>
      <c r="M65" s="32"/>
    </row>
    <row r="66" spans="1:15" s="4" customFormat="1" ht="30" x14ac:dyDescent="0.25">
      <c r="A66" s="66"/>
      <c r="B66" s="60"/>
      <c r="C66" s="5" t="s">
        <v>82</v>
      </c>
      <c r="D66" s="70" t="s">
        <v>39</v>
      </c>
      <c r="E66" s="74">
        <v>1.04</v>
      </c>
      <c r="F66" s="57">
        <f>F57*E66</f>
        <v>3.4319999999999999</v>
      </c>
      <c r="G66" s="56"/>
      <c r="H66" s="57"/>
      <c r="I66" s="56"/>
      <c r="J66" s="57"/>
      <c r="K66" s="56">
        <v>0</v>
      </c>
      <c r="L66" s="57">
        <f>F66*K66</f>
        <v>0</v>
      </c>
      <c r="M66" s="57">
        <f>H66+J66+L66</f>
        <v>0</v>
      </c>
    </row>
    <row r="67" spans="1:15" s="4" customFormat="1" ht="30" x14ac:dyDescent="0.25">
      <c r="A67" s="66"/>
      <c r="B67" s="60"/>
      <c r="C67" s="6" t="s">
        <v>81</v>
      </c>
      <c r="D67" s="71"/>
      <c r="E67" s="75"/>
      <c r="F67" s="57"/>
      <c r="G67" s="56"/>
      <c r="H67" s="57"/>
      <c r="I67" s="56"/>
      <c r="J67" s="57"/>
      <c r="K67" s="56"/>
      <c r="L67" s="57"/>
      <c r="M67" s="56"/>
    </row>
    <row r="68" spans="1:15" x14ac:dyDescent="0.25">
      <c r="A68" s="66">
        <v>6</v>
      </c>
      <c r="B68" s="67" t="s">
        <v>85</v>
      </c>
      <c r="C68" s="41" t="s">
        <v>86</v>
      </c>
      <c r="D68" s="78" t="s">
        <v>30</v>
      </c>
      <c r="E68" s="70"/>
      <c r="F68" s="68">
        <f>F18</f>
        <v>11</v>
      </c>
      <c r="G68" s="56"/>
      <c r="H68" s="56"/>
      <c r="I68" s="56"/>
      <c r="J68" s="56"/>
      <c r="K68" s="56"/>
      <c r="L68" s="56"/>
      <c r="M68" s="56"/>
    </row>
    <row r="69" spans="1:15" x14ac:dyDescent="0.25">
      <c r="A69" s="66"/>
      <c r="B69" s="67"/>
      <c r="C69" s="48" t="s">
        <v>87</v>
      </c>
      <c r="D69" s="79"/>
      <c r="E69" s="71"/>
      <c r="F69" s="69"/>
      <c r="G69" s="56"/>
      <c r="H69" s="56"/>
      <c r="I69" s="56"/>
      <c r="J69" s="56"/>
      <c r="K69" s="56"/>
      <c r="L69" s="56"/>
      <c r="M69" s="56"/>
    </row>
    <row r="70" spans="1:15" s="4" customFormat="1" x14ac:dyDescent="0.25">
      <c r="A70" s="66"/>
      <c r="B70" s="60"/>
      <c r="C70" s="40" t="s">
        <v>12</v>
      </c>
      <c r="D70" s="56" t="s">
        <v>13</v>
      </c>
      <c r="E70" s="56">
        <v>1.24</v>
      </c>
      <c r="F70" s="57">
        <f>F68*E70</f>
        <v>13.64</v>
      </c>
      <c r="G70" s="56"/>
      <c r="H70" s="56"/>
      <c r="I70" s="61">
        <v>0</v>
      </c>
      <c r="J70" s="61">
        <f>F70*I70</f>
        <v>0</v>
      </c>
      <c r="K70" s="56"/>
      <c r="L70" s="56"/>
      <c r="M70" s="57">
        <f>H70+J70+L70</f>
        <v>0</v>
      </c>
    </row>
    <row r="71" spans="1:15" s="4" customFormat="1" x14ac:dyDescent="0.25">
      <c r="A71" s="66"/>
      <c r="B71" s="60"/>
      <c r="C71" s="6" t="s">
        <v>14</v>
      </c>
      <c r="D71" s="56"/>
      <c r="E71" s="56"/>
      <c r="F71" s="57"/>
      <c r="G71" s="56"/>
      <c r="H71" s="56"/>
      <c r="I71" s="61"/>
      <c r="J71" s="61"/>
      <c r="K71" s="56"/>
      <c r="L71" s="56"/>
      <c r="M71" s="56"/>
    </row>
    <row r="72" spans="1:15" s="4" customFormat="1" x14ac:dyDescent="0.25">
      <c r="A72" s="66"/>
      <c r="B72" s="60" t="s">
        <v>165</v>
      </c>
      <c r="C72" s="5" t="s">
        <v>44</v>
      </c>
      <c r="D72" s="56" t="s">
        <v>27</v>
      </c>
      <c r="E72" s="56">
        <v>1.25</v>
      </c>
      <c r="F72" s="57">
        <f>F68*E72</f>
        <v>13.75</v>
      </c>
      <c r="G72" s="56"/>
      <c r="H72" s="56"/>
      <c r="I72" s="56"/>
      <c r="J72" s="61"/>
      <c r="K72" s="56">
        <v>0</v>
      </c>
      <c r="L72" s="61">
        <f>F72*K72</f>
        <v>0</v>
      </c>
      <c r="M72" s="57">
        <f>H72+J72+L72</f>
        <v>0</v>
      </c>
    </row>
    <row r="73" spans="1:15" s="4" customFormat="1" x14ac:dyDescent="0.25">
      <c r="A73" s="66"/>
      <c r="B73" s="60"/>
      <c r="C73" s="6" t="s">
        <v>45</v>
      </c>
      <c r="D73" s="56"/>
      <c r="E73" s="56"/>
      <c r="F73" s="57"/>
      <c r="G73" s="56"/>
      <c r="H73" s="56"/>
      <c r="I73" s="56"/>
      <c r="J73" s="61"/>
      <c r="K73" s="56"/>
      <c r="L73" s="61"/>
      <c r="M73" s="56"/>
    </row>
    <row r="74" spans="1:15" s="4" customFormat="1" ht="6.6" customHeight="1" x14ac:dyDescent="0.25">
      <c r="A74" s="37"/>
      <c r="B74" s="24"/>
      <c r="C74" s="27"/>
      <c r="D74" s="38"/>
      <c r="E74" s="38"/>
      <c r="F74" s="25"/>
      <c r="G74" s="38"/>
      <c r="H74" s="38"/>
      <c r="I74" s="38"/>
      <c r="J74" s="25"/>
      <c r="K74" s="38"/>
      <c r="L74" s="26"/>
      <c r="M74" s="39"/>
      <c r="O74" s="16"/>
    </row>
    <row r="75" spans="1:15" s="53" customFormat="1" ht="45" x14ac:dyDescent="0.25">
      <c r="A75" s="66">
        <v>7</v>
      </c>
      <c r="B75" s="67" t="s">
        <v>184</v>
      </c>
      <c r="C75" s="41" t="s">
        <v>172</v>
      </c>
      <c r="D75" s="51" t="s">
        <v>30</v>
      </c>
      <c r="E75" s="56"/>
      <c r="F75" s="23">
        <v>69</v>
      </c>
      <c r="G75" s="56"/>
      <c r="H75" s="56"/>
      <c r="I75" s="56"/>
      <c r="J75" s="56"/>
      <c r="K75" s="56"/>
      <c r="L75" s="56"/>
      <c r="M75" s="56"/>
    </row>
    <row r="76" spans="1:15" s="53" customFormat="1" x14ac:dyDescent="0.25">
      <c r="A76" s="66"/>
      <c r="B76" s="67"/>
      <c r="C76" s="42"/>
      <c r="D76" s="19" t="s">
        <v>39</v>
      </c>
      <c r="E76" s="56"/>
      <c r="F76" s="46">
        <f>F75*0.006</f>
        <v>0.41400000000000003</v>
      </c>
      <c r="G76" s="56"/>
      <c r="H76" s="56"/>
      <c r="I76" s="56"/>
      <c r="J76" s="56"/>
      <c r="K76" s="56"/>
      <c r="L76" s="56"/>
      <c r="M76" s="56"/>
    </row>
    <row r="77" spans="1:15" s="4" customFormat="1" ht="45" x14ac:dyDescent="0.25">
      <c r="A77" s="66"/>
      <c r="B77" s="67"/>
      <c r="C77" s="43" t="s">
        <v>173</v>
      </c>
      <c r="D77" s="52"/>
      <c r="E77" s="56"/>
      <c r="F77" s="45"/>
      <c r="G77" s="56"/>
      <c r="H77" s="56"/>
      <c r="I77" s="56"/>
      <c r="J77" s="56"/>
      <c r="K77" s="56"/>
      <c r="L77" s="56"/>
      <c r="M77" s="56"/>
    </row>
    <row r="78" spans="1:15" s="4" customFormat="1" x14ac:dyDescent="0.25">
      <c r="A78" s="66"/>
      <c r="B78" s="60"/>
      <c r="C78" s="40" t="s">
        <v>12</v>
      </c>
      <c r="D78" s="56" t="s">
        <v>13</v>
      </c>
      <c r="E78" s="56">
        <v>130</v>
      </c>
      <c r="F78" s="57">
        <f>F76*E78</f>
        <v>53.820000000000007</v>
      </c>
      <c r="G78" s="56"/>
      <c r="H78" s="56"/>
      <c r="I78" s="56">
        <v>0</v>
      </c>
      <c r="J78" s="61">
        <f>F78*I78</f>
        <v>0</v>
      </c>
      <c r="K78" s="56"/>
      <c r="L78" s="56"/>
      <c r="M78" s="57">
        <f>H78+J78+L78</f>
        <v>0</v>
      </c>
    </row>
    <row r="79" spans="1:15" s="4" customFormat="1" x14ac:dyDescent="0.25">
      <c r="A79" s="66"/>
      <c r="B79" s="60"/>
      <c r="C79" s="6" t="s">
        <v>14</v>
      </c>
      <c r="D79" s="56"/>
      <c r="E79" s="56"/>
      <c r="F79" s="57"/>
      <c r="G79" s="56"/>
      <c r="H79" s="56"/>
      <c r="I79" s="56"/>
      <c r="J79" s="61"/>
      <c r="K79" s="56"/>
      <c r="L79" s="56"/>
      <c r="M79" s="56"/>
    </row>
    <row r="80" spans="1:15" s="4" customFormat="1" x14ac:dyDescent="0.25">
      <c r="A80" s="66"/>
      <c r="B80" s="76" t="s">
        <v>92</v>
      </c>
      <c r="C80" s="5" t="s">
        <v>162</v>
      </c>
      <c r="D80" s="56" t="s">
        <v>27</v>
      </c>
      <c r="E80" s="56">
        <v>0.5</v>
      </c>
      <c r="F80" s="57">
        <f>F76*E80</f>
        <v>0.20700000000000002</v>
      </c>
      <c r="G80" s="56"/>
      <c r="H80" s="56"/>
      <c r="I80" s="56"/>
      <c r="J80" s="61"/>
      <c r="K80" s="56">
        <v>0</v>
      </c>
      <c r="L80" s="61">
        <f>F80*K80</f>
        <v>0</v>
      </c>
      <c r="M80" s="57">
        <f>H80+J80+L80</f>
        <v>0</v>
      </c>
    </row>
    <row r="81" spans="1:13" s="4" customFormat="1" ht="30" x14ac:dyDescent="0.25">
      <c r="A81" s="66"/>
      <c r="B81" s="76"/>
      <c r="C81" s="6" t="s">
        <v>91</v>
      </c>
      <c r="D81" s="56"/>
      <c r="E81" s="56"/>
      <c r="F81" s="57"/>
      <c r="G81" s="56"/>
      <c r="H81" s="56"/>
      <c r="I81" s="56"/>
      <c r="J81" s="61"/>
      <c r="K81" s="56"/>
      <c r="L81" s="61"/>
      <c r="M81" s="56"/>
    </row>
    <row r="82" spans="1:13" s="4" customFormat="1" x14ac:dyDescent="0.25">
      <c r="A82" s="66"/>
      <c r="B82" s="76" t="s">
        <v>174</v>
      </c>
      <c r="C82" s="5" t="s">
        <v>93</v>
      </c>
      <c r="D82" s="56" t="s">
        <v>27</v>
      </c>
      <c r="E82" s="56">
        <v>43.4</v>
      </c>
      <c r="F82" s="57">
        <f>F76*E82</f>
        <v>17.967600000000001</v>
      </c>
      <c r="G82" s="56"/>
      <c r="H82" s="56"/>
      <c r="I82" s="56"/>
      <c r="J82" s="61"/>
      <c r="K82" s="56">
        <v>0</v>
      </c>
      <c r="L82" s="61">
        <f>F82*K82</f>
        <v>0</v>
      </c>
      <c r="M82" s="57">
        <f>H82+J82+L82</f>
        <v>0</v>
      </c>
    </row>
    <row r="83" spans="1:13" s="4" customFormat="1" x14ac:dyDescent="0.25">
      <c r="A83" s="66"/>
      <c r="B83" s="76"/>
      <c r="C83" s="6" t="s">
        <v>94</v>
      </c>
      <c r="D83" s="56"/>
      <c r="E83" s="56"/>
      <c r="F83" s="57"/>
      <c r="G83" s="56"/>
      <c r="H83" s="56"/>
      <c r="I83" s="56"/>
      <c r="J83" s="61"/>
      <c r="K83" s="56"/>
      <c r="L83" s="61"/>
      <c r="M83" s="56"/>
    </row>
    <row r="84" spans="1:13" s="53" customFormat="1" x14ac:dyDescent="0.25">
      <c r="A84" s="94"/>
      <c r="B84" s="72"/>
      <c r="C84" s="40" t="s">
        <v>15</v>
      </c>
      <c r="D84" s="70"/>
      <c r="E84" s="70"/>
      <c r="F84" s="74"/>
      <c r="G84" s="70"/>
      <c r="H84" s="70"/>
      <c r="I84" s="70"/>
      <c r="J84" s="74"/>
      <c r="K84" s="70"/>
      <c r="L84" s="70"/>
      <c r="M84" s="74"/>
    </row>
    <row r="85" spans="1:13" s="4" customFormat="1" x14ac:dyDescent="0.25">
      <c r="A85" s="95"/>
      <c r="B85" s="73"/>
      <c r="C85" s="6" t="s">
        <v>16</v>
      </c>
      <c r="D85" s="71"/>
      <c r="E85" s="71"/>
      <c r="F85" s="75"/>
      <c r="G85" s="71"/>
      <c r="H85" s="71"/>
      <c r="I85" s="71"/>
      <c r="J85" s="75"/>
      <c r="K85" s="71"/>
      <c r="L85" s="71"/>
      <c r="M85" s="75"/>
    </row>
    <row r="86" spans="1:13" s="4" customFormat="1" x14ac:dyDescent="0.25">
      <c r="A86" s="66"/>
      <c r="B86" s="60" t="s">
        <v>52</v>
      </c>
      <c r="C86" s="5" t="s">
        <v>51</v>
      </c>
      <c r="D86" s="56" t="s">
        <v>28</v>
      </c>
      <c r="E86" s="57">
        <v>1.4</v>
      </c>
      <c r="F86" s="57">
        <f>F75*E86</f>
        <v>96.6</v>
      </c>
      <c r="G86" s="56">
        <v>0</v>
      </c>
      <c r="H86" s="57">
        <f>F86*G86</f>
        <v>0</v>
      </c>
      <c r="I86" s="56"/>
      <c r="J86" s="57"/>
      <c r="K86" s="56"/>
      <c r="L86" s="56"/>
      <c r="M86" s="57">
        <f>H86+J86+L86</f>
        <v>0</v>
      </c>
    </row>
    <row r="87" spans="1:13" s="4" customFormat="1" x14ac:dyDescent="0.25">
      <c r="A87" s="66"/>
      <c r="B87" s="60"/>
      <c r="C87" s="6" t="s">
        <v>50</v>
      </c>
      <c r="D87" s="56"/>
      <c r="E87" s="57"/>
      <c r="F87" s="57"/>
      <c r="G87" s="56"/>
      <c r="H87" s="57"/>
      <c r="I87" s="56"/>
      <c r="J87" s="57"/>
      <c r="K87" s="56"/>
      <c r="L87" s="56"/>
      <c r="M87" s="56"/>
    </row>
    <row r="88" spans="1:13" s="4" customFormat="1" x14ac:dyDescent="0.25">
      <c r="A88" s="66"/>
      <c r="B88" s="60" t="s">
        <v>90</v>
      </c>
      <c r="C88" s="5" t="s">
        <v>89</v>
      </c>
      <c r="D88" s="56" t="s">
        <v>28</v>
      </c>
      <c r="E88" s="57">
        <v>0.5</v>
      </c>
      <c r="F88" s="57">
        <f>F75*E88</f>
        <v>34.5</v>
      </c>
      <c r="G88" s="56">
        <v>0</v>
      </c>
      <c r="H88" s="57">
        <f>F88*G88</f>
        <v>0</v>
      </c>
      <c r="I88" s="56"/>
      <c r="J88" s="57"/>
      <c r="K88" s="56"/>
      <c r="L88" s="56"/>
      <c r="M88" s="57">
        <f>H88+J88+L88</f>
        <v>0</v>
      </c>
    </row>
    <row r="89" spans="1:13" s="4" customFormat="1" x14ac:dyDescent="0.25">
      <c r="A89" s="66"/>
      <c r="B89" s="60"/>
      <c r="C89" s="6" t="s">
        <v>88</v>
      </c>
      <c r="D89" s="56"/>
      <c r="E89" s="57"/>
      <c r="F89" s="57"/>
      <c r="G89" s="56"/>
      <c r="H89" s="57"/>
      <c r="I89" s="56"/>
      <c r="J89" s="57"/>
      <c r="K89" s="56"/>
      <c r="L89" s="56"/>
      <c r="M89" s="56"/>
    </row>
    <row r="90" spans="1:13" s="4" customFormat="1" x14ac:dyDescent="0.25">
      <c r="A90" s="66"/>
      <c r="B90" s="60" t="s">
        <v>97</v>
      </c>
      <c r="C90" s="5" t="s">
        <v>96</v>
      </c>
      <c r="D90" s="56" t="s">
        <v>28</v>
      </c>
      <c r="E90" s="57">
        <v>1.5</v>
      </c>
      <c r="F90" s="57">
        <f>F75*E90</f>
        <v>103.5</v>
      </c>
      <c r="G90" s="56">
        <v>0</v>
      </c>
      <c r="H90" s="57">
        <f>F90*G90</f>
        <v>0</v>
      </c>
      <c r="I90" s="56"/>
      <c r="J90" s="57"/>
      <c r="K90" s="56"/>
      <c r="L90" s="56"/>
      <c r="M90" s="57">
        <f>H90+J90+L90</f>
        <v>0</v>
      </c>
    </row>
    <row r="91" spans="1:13" s="4" customFormat="1" x14ac:dyDescent="0.25">
      <c r="A91" s="66"/>
      <c r="B91" s="60"/>
      <c r="C91" s="6" t="s">
        <v>95</v>
      </c>
      <c r="D91" s="56"/>
      <c r="E91" s="57"/>
      <c r="F91" s="57"/>
      <c r="G91" s="56"/>
      <c r="H91" s="57"/>
      <c r="I91" s="56"/>
      <c r="J91" s="57"/>
      <c r="K91" s="56"/>
      <c r="L91" s="56"/>
      <c r="M91" s="56"/>
    </row>
    <row r="92" spans="1:13" s="4" customFormat="1" x14ac:dyDescent="0.25">
      <c r="A92" s="66"/>
      <c r="B92" s="60" t="s">
        <v>100</v>
      </c>
      <c r="C92" s="5" t="s">
        <v>98</v>
      </c>
      <c r="D92" s="56" t="s">
        <v>56</v>
      </c>
      <c r="E92" s="57">
        <v>0.02</v>
      </c>
      <c r="F92" s="57">
        <f>F75*E92</f>
        <v>1.3800000000000001</v>
      </c>
      <c r="G92" s="56">
        <v>0</v>
      </c>
      <c r="H92" s="57">
        <f>F92*G92</f>
        <v>0</v>
      </c>
      <c r="I92" s="56"/>
      <c r="J92" s="57"/>
      <c r="K92" s="56"/>
      <c r="L92" s="56"/>
      <c r="M92" s="57">
        <f>H92+J92+L92</f>
        <v>0</v>
      </c>
    </row>
    <row r="93" spans="1:13" s="4" customFormat="1" x14ac:dyDescent="0.25">
      <c r="A93" s="66"/>
      <c r="B93" s="60"/>
      <c r="C93" s="6" t="s">
        <v>99</v>
      </c>
      <c r="D93" s="56"/>
      <c r="E93" s="57"/>
      <c r="F93" s="57"/>
      <c r="G93" s="56"/>
      <c r="H93" s="57"/>
      <c r="I93" s="56"/>
      <c r="J93" s="57"/>
      <c r="K93" s="56"/>
      <c r="L93" s="56"/>
      <c r="M93" s="56"/>
    </row>
    <row r="94" spans="1:13" s="4" customFormat="1" x14ac:dyDescent="0.25">
      <c r="A94" s="66"/>
      <c r="B94" s="60" t="s">
        <v>103</v>
      </c>
      <c r="C94" s="5" t="s">
        <v>101</v>
      </c>
      <c r="D94" s="56" t="s">
        <v>56</v>
      </c>
      <c r="E94" s="87">
        <v>1.4999999999999999E-2</v>
      </c>
      <c r="F94" s="57">
        <f>F75*E94</f>
        <v>1.0349999999999999</v>
      </c>
      <c r="G94" s="56">
        <v>0</v>
      </c>
      <c r="H94" s="57">
        <f>F94*G94</f>
        <v>0</v>
      </c>
      <c r="I94" s="56"/>
      <c r="J94" s="57"/>
      <c r="K94" s="56"/>
      <c r="L94" s="56"/>
      <c r="M94" s="57">
        <f>H94+J94+L94</f>
        <v>0</v>
      </c>
    </row>
    <row r="95" spans="1:13" s="4" customFormat="1" x14ac:dyDescent="0.25">
      <c r="A95" s="66"/>
      <c r="B95" s="60"/>
      <c r="C95" s="6" t="s">
        <v>102</v>
      </c>
      <c r="D95" s="56"/>
      <c r="E95" s="87"/>
      <c r="F95" s="57"/>
      <c r="G95" s="56"/>
      <c r="H95" s="57"/>
      <c r="I95" s="56"/>
      <c r="J95" s="57"/>
      <c r="K95" s="56"/>
      <c r="L95" s="56"/>
      <c r="M95" s="56"/>
    </row>
    <row r="96" spans="1:13" s="4" customFormat="1" x14ac:dyDescent="0.25">
      <c r="A96" s="66"/>
      <c r="B96" s="60" t="s">
        <v>170</v>
      </c>
      <c r="C96" s="5" t="s">
        <v>168</v>
      </c>
      <c r="D96" s="56" t="s">
        <v>28</v>
      </c>
      <c r="E96" s="57">
        <v>0.24</v>
      </c>
      <c r="F96" s="57">
        <f>F75*E96</f>
        <v>16.559999999999999</v>
      </c>
      <c r="G96" s="56">
        <v>0</v>
      </c>
      <c r="H96" s="57">
        <f>F96*G96</f>
        <v>0</v>
      </c>
      <c r="I96" s="56"/>
      <c r="J96" s="57"/>
      <c r="K96" s="56"/>
      <c r="L96" s="56"/>
      <c r="M96" s="57">
        <f>H96+J96+L96</f>
        <v>0</v>
      </c>
    </row>
    <row r="97" spans="1:14" s="4" customFormat="1" x14ac:dyDescent="0.25">
      <c r="A97" s="66"/>
      <c r="B97" s="60"/>
      <c r="C97" s="6" t="s">
        <v>169</v>
      </c>
      <c r="D97" s="56"/>
      <c r="E97" s="57"/>
      <c r="F97" s="57"/>
      <c r="G97" s="56"/>
      <c r="H97" s="57"/>
      <c r="I97" s="56"/>
      <c r="J97" s="57"/>
      <c r="K97" s="56"/>
      <c r="L97" s="56"/>
      <c r="M97" s="56"/>
    </row>
    <row r="98" spans="1:14" s="4" customFormat="1" x14ac:dyDescent="0.25">
      <c r="A98" s="66"/>
      <c r="B98" s="60" t="s">
        <v>57</v>
      </c>
      <c r="C98" s="5" t="s">
        <v>54</v>
      </c>
      <c r="D98" s="56" t="s">
        <v>56</v>
      </c>
      <c r="E98" s="57">
        <v>0.12</v>
      </c>
      <c r="F98" s="57">
        <f>F75*E98</f>
        <v>8.2799999999999994</v>
      </c>
      <c r="G98" s="56">
        <v>0</v>
      </c>
      <c r="H98" s="57">
        <f>F98*G98</f>
        <v>0</v>
      </c>
      <c r="I98" s="56"/>
      <c r="J98" s="57"/>
      <c r="K98" s="56"/>
      <c r="L98" s="56"/>
      <c r="M98" s="57">
        <f>H98+J98+L98</f>
        <v>0</v>
      </c>
    </row>
    <row r="99" spans="1:14" s="4" customFormat="1" x14ac:dyDescent="0.25">
      <c r="A99" s="66"/>
      <c r="B99" s="60"/>
      <c r="C99" s="6" t="s">
        <v>55</v>
      </c>
      <c r="D99" s="56"/>
      <c r="E99" s="57"/>
      <c r="F99" s="57"/>
      <c r="G99" s="56"/>
      <c r="H99" s="57"/>
      <c r="I99" s="56"/>
      <c r="J99" s="57"/>
      <c r="K99" s="56"/>
      <c r="L99" s="56"/>
      <c r="M99" s="56"/>
    </row>
    <row r="100" spans="1:14" s="53" customFormat="1" x14ac:dyDescent="0.25">
      <c r="A100" s="66"/>
      <c r="B100" s="60"/>
      <c r="C100" s="40" t="s">
        <v>20</v>
      </c>
      <c r="D100" s="56" t="s">
        <v>21</v>
      </c>
      <c r="E100" s="56">
        <v>0.1</v>
      </c>
      <c r="F100" s="57">
        <f>F75*E100</f>
        <v>6.9</v>
      </c>
      <c r="G100" s="56">
        <v>0</v>
      </c>
      <c r="H100" s="57">
        <f>F100*G100</f>
        <v>0</v>
      </c>
      <c r="I100" s="56"/>
      <c r="J100" s="57"/>
      <c r="K100" s="56"/>
      <c r="L100" s="56"/>
      <c r="M100" s="57">
        <f>H100+J100+L100</f>
        <v>0</v>
      </c>
    </row>
    <row r="101" spans="1:14" s="4" customFormat="1" x14ac:dyDescent="0.25">
      <c r="A101" s="66"/>
      <c r="B101" s="60"/>
      <c r="C101" s="6" t="s">
        <v>22</v>
      </c>
      <c r="D101" s="56"/>
      <c r="E101" s="56"/>
      <c r="F101" s="57"/>
      <c r="G101" s="56"/>
      <c r="H101" s="57"/>
      <c r="I101" s="56"/>
      <c r="J101" s="57"/>
      <c r="K101" s="56"/>
      <c r="L101" s="56"/>
      <c r="M101" s="56"/>
      <c r="N101" s="16"/>
    </row>
    <row r="102" spans="1:14" s="53" customFormat="1" ht="45" x14ac:dyDescent="0.25">
      <c r="A102" s="66">
        <v>8</v>
      </c>
      <c r="B102" s="67" t="s">
        <v>184</v>
      </c>
      <c r="C102" s="41" t="s">
        <v>176</v>
      </c>
      <c r="D102" s="51" t="s">
        <v>30</v>
      </c>
      <c r="E102" s="56"/>
      <c r="F102" s="23">
        <v>12</v>
      </c>
      <c r="G102" s="56"/>
      <c r="H102" s="56"/>
      <c r="I102" s="56"/>
      <c r="J102" s="56"/>
      <c r="K102" s="56"/>
      <c r="L102" s="56"/>
      <c r="M102" s="56"/>
    </row>
    <row r="103" spans="1:14" s="53" customFormat="1" x14ac:dyDescent="0.25">
      <c r="A103" s="66"/>
      <c r="B103" s="67"/>
      <c r="C103" s="42"/>
      <c r="D103" s="19" t="s">
        <v>39</v>
      </c>
      <c r="E103" s="56"/>
      <c r="F103" s="46">
        <f>F102*0.006</f>
        <v>7.2000000000000008E-2</v>
      </c>
      <c r="G103" s="56"/>
      <c r="H103" s="56"/>
      <c r="I103" s="56"/>
      <c r="J103" s="56"/>
      <c r="K103" s="56"/>
      <c r="L103" s="56"/>
      <c r="M103" s="56"/>
    </row>
    <row r="104" spans="1:14" s="4" customFormat="1" ht="45" x14ac:dyDescent="0.25">
      <c r="A104" s="66"/>
      <c r="B104" s="67"/>
      <c r="C104" s="43" t="s">
        <v>177</v>
      </c>
      <c r="D104" s="52"/>
      <c r="E104" s="56"/>
      <c r="F104" s="45"/>
      <c r="G104" s="56"/>
      <c r="H104" s="56"/>
      <c r="I104" s="56"/>
      <c r="J104" s="56"/>
      <c r="K104" s="56"/>
      <c r="L104" s="56"/>
      <c r="M104" s="56"/>
    </row>
    <row r="105" spans="1:14" s="4" customFormat="1" x14ac:dyDescent="0.25">
      <c r="A105" s="66"/>
      <c r="B105" s="60"/>
      <c r="C105" s="40" t="s">
        <v>12</v>
      </c>
      <c r="D105" s="56" t="s">
        <v>13</v>
      </c>
      <c r="E105" s="56">
        <v>130</v>
      </c>
      <c r="F105" s="57">
        <f>F103*E105</f>
        <v>9.3600000000000012</v>
      </c>
      <c r="G105" s="56"/>
      <c r="H105" s="56"/>
      <c r="I105" s="56">
        <v>0</v>
      </c>
      <c r="J105" s="61">
        <f>F105*I105</f>
        <v>0</v>
      </c>
      <c r="K105" s="56"/>
      <c r="L105" s="56"/>
      <c r="M105" s="57">
        <f>H105+J105+L105</f>
        <v>0</v>
      </c>
    </row>
    <row r="106" spans="1:14" s="4" customFormat="1" x14ac:dyDescent="0.25">
      <c r="A106" s="66"/>
      <c r="B106" s="60"/>
      <c r="C106" s="6" t="s">
        <v>14</v>
      </c>
      <c r="D106" s="56"/>
      <c r="E106" s="56"/>
      <c r="F106" s="57"/>
      <c r="G106" s="56"/>
      <c r="H106" s="56"/>
      <c r="I106" s="56"/>
      <c r="J106" s="61"/>
      <c r="K106" s="56"/>
      <c r="L106" s="56"/>
      <c r="M106" s="56"/>
    </row>
    <row r="107" spans="1:14" s="4" customFormat="1" x14ac:dyDescent="0.25">
      <c r="A107" s="66"/>
      <c r="B107" s="76" t="s">
        <v>92</v>
      </c>
      <c r="C107" s="5" t="s">
        <v>162</v>
      </c>
      <c r="D107" s="56" t="s">
        <v>27</v>
      </c>
      <c r="E107" s="56">
        <v>0.5</v>
      </c>
      <c r="F107" s="57">
        <f>F103*E107</f>
        <v>3.6000000000000004E-2</v>
      </c>
      <c r="G107" s="56"/>
      <c r="H107" s="56"/>
      <c r="I107" s="56"/>
      <c r="J107" s="61"/>
      <c r="K107" s="56">
        <v>0</v>
      </c>
      <c r="L107" s="61">
        <f>F107*K107</f>
        <v>0</v>
      </c>
      <c r="M107" s="57">
        <f>H107+J107+L107</f>
        <v>0</v>
      </c>
    </row>
    <row r="108" spans="1:14" s="4" customFormat="1" ht="30" x14ac:dyDescent="0.25">
      <c r="A108" s="66"/>
      <c r="B108" s="76"/>
      <c r="C108" s="6" t="s">
        <v>91</v>
      </c>
      <c r="D108" s="56"/>
      <c r="E108" s="56"/>
      <c r="F108" s="57"/>
      <c r="G108" s="56"/>
      <c r="H108" s="56"/>
      <c r="I108" s="56"/>
      <c r="J108" s="61"/>
      <c r="K108" s="56"/>
      <c r="L108" s="61"/>
      <c r="M108" s="56"/>
    </row>
    <row r="109" spans="1:14" s="4" customFormat="1" x14ac:dyDescent="0.25">
      <c r="A109" s="66"/>
      <c r="B109" s="76" t="s">
        <v>174</v>
      </c>
      <c r="C109" s="5" t="s">
        <v>93</v>
      </c>
      <c r="D109" s="56" t="s">
        <v>27</v>
      </c>
      <c r="E109" s="56">
        <v>43.4</v>
      </c>
      <c r="F109" s="57">
        <f>F103*E109</f>
        <v>3.1248000000000005</v>
      </c>
      <c r="G109" s="56"/>
      <c r="H109" s="56"/>
      <c r="I109" s="56"/>
      <c r="J109" s="61"/>
      <c r="K109" s="56">
        <v>0</v>
      </c>
      <c r="L109" s="61">
        <f>F109*K109</f>
        <v>0</v>
      </c>
      <c r="M109" s="57">
        <f>H109+J109+L109</f>
        <v>0</v>
      </c>
    </row>
    <row r="110" spans="1:14" s="4" customFormat="1" x14ac:dyDescent="0.25">
      <c r="A110" s="66"/>
      <c r="B110" s="76"/>
      <c r="C110" s="6" t="s">
        <v>94</v>
      </c>
      <c r="D110" s="56"/>
      <c r="E110" s="56"/>
      <c r="F110" s="57"/>
      <c r="G110" s="56"/>
      <c r="H110" s="56"/>
      <c r="I110" s="56"/>
      <c r="J110" s="61"/>
      <c r="K110" s="56"/>
      <c r="L110" s="61"/>
      <c r="M110" s="56"/>
    </row>
    <row r="111" spans="1:14" s="53" customFormat="1" x14ac:dyDescent="0.25">
      <c r="A111" s="94"/>
      <c r="B111" s="72"/>
      <c r="C111" s="40" t="s">
        <v>15</v>
      </c>
      <c r="D111" s="70"/>
      <c r="E111" s="70"/>
      <c r="F111" s="74"/>
      <c r="G111" s="70"/>
      <c r="H111" s="70"/>
      <c r="I111" s="70"/>
      <c r="J111" s="74"/>
      <c r="K111" s="70"/>
      <c r="L111" s="70"/>
      <c r="M111" s="74"/>
    </row>
    <row r="112" spans="1:14" s="4" customFormat="1" x14ac:dyDescent="0.25">
      <c r="A112" s="95"/>
      <c r="B112" s="73"/>
      <c r="C112" s="6" t="s">
        <v>16</v>
      </c>
      <c r="D112" s="71"/>
      <c r="E112" s="71"/>
      <c r="F112" s="75"/>
      <c r="G112" s="71"/>
      <c r="H112" s="71"/>
      <c r="I112" s="71"/>
      <c r="J112" s="75"/>
      <c r="K112" s="71"/>
      <c r="L112" s="71"/>
      <c r="M112" s="75"/>
    </row>
    <row r="113" spans="1:14" s="4" customFormat="1" x14ac:dyDescent="0.25">
      <c r="A113" s="66"/>
      <c r="B113" s="60" t="s">
        <v>52</v>
      </c>
      <c r="C113" s="5" t="s">
        <v>51</v>
      </c>
      <c r="D113" s="56" t="s">
        <v>28</v>
      </c>
      <c r="E113" s="57">
        <v>1.4</v>
      </c>
      <c r="F113" s="57">
        <f>F102*E113</f>
        <v>16.799999999999997</v>
      </c>
      <c r="G113" s="56">
        <v>0</v>
      </c>
      <c r="H113" s="57">
        <f>F113*G113</f>
        <v>0</v>
      </c>
      <c r="I113" s="56"/>
      <c r="J113" s="57"/>
      <c r="K113" s="56"/>
      <c r="L113" s="56"/>
      <c r="M113" s="57">
        <f>H113+J113+L113</f>
        <v>0</v>
      </c>
    </row>
    <row r="114" spans="1:14" s="4" customFormat="1" x14ac:dyDescent="0.25">
      <c r="A114" s="66"/>
      <c r="B114" s="60"/>
      <c r="C114" s="6" t="s">
        <v>50</v>
      </c>
      <c r="D114" s="56"/>
      <c r="E114" s="57"/>
      <c r="F114" s="57"/>
      <c r="G114" s="56"/>
      <c r="H114" s="57"/>
      <c r="I114" s="56"/>
      <c r="J114" s="57"/>
      <c r="K114" s="56"/>
      <c r="L114" s="56"/>
      <c r="M114" s="56"/>
    </row>
    <row r="115" spans="1:14" s="4" customFormat="1" x14ac:dyDescent="0.25">
      <c r="A115" s="66"/>
      <c r="B115" s="60" t="s">
        <v>90</v>
      </c>
      <c r="C115" s="5" t="s">
        <v>89</v>
      </c>
      <c r="D115" s="56" t="s">
        <v>28</v>
      </c>
      <c r="E115" s="57">
        <v>0.56000000000000005</v>
      </c>
      <c r="F115" s="57">
        <f>F102*E115</f>
        <v>6.7200000000000006</v>
      </c>
      <c r="G115" s="56">
        <v>0</v>
      </c>
      <c r="H115" s="57">
        <f>F115*G115</f>
        <v>0</v>
      </c>
      <c r="I115" s="56"/>
      <c r="J115" s="57"/>
      <c r="K115" s="56"/>
      <c r="L115" s="56"/>
      <c r="M115" s="57">
        <f>H115+J115+L115</f>
        <v>0</v>
      </c>
    </row>
    <row r="116" spans="1:14" s="4" customFormat="1" x14ac:dyDescent="0.25">
      <c r="A116" s="66"/>
      <c r="B116" s="60"/>
      <c r="C116" s="6" t="s">
        <v>88</v>
      </c>
      <c r="D116" s="56"/>
      <c r="E116" s="57"/>
      <c r="F116" s="57"/>
      <c r="G116" s="56"/>
      <c r="H116" s="57"/>
      <c r="I116" s="56"/>
      <c r="J116" s="57"/>
      <c r="K116" s="56"/>
      <c r="L116" s="56"/>
      <c r="M116" s="56"/>
    </row>
    <row r="117" spans="1:14" s="4" customFormat="1" x14ac:dyDescent="0.25">
      <c r="A117" s="66"/>
      <c r="B117" s="60" t="s">
        <v>97</v>
      </c>
      <c r="C117" s="5" t="s">
        <v>96</v>
      </c>
      <c r="D117" s="56" t="s">
        <v>28</v>
      </c>
      <c r="E117" s="57">
        <v>1.7</v>
      </c>
      <c r="F117" s="57">
        <f>F102*E117</f>
        <v>20.399999999999999</v>
      </c>
      <c r="G117" s="56">
        <v>0</v>
      </c>
      <c r="H117" s="57">
        <f>F117*G117</f>
        <v>0</v>
      </c>
      <c r="I117" s="56"/>
      <c r="J117" s="57"/>
      <c r="K117" s="56"/>
      <c r="L117" s="56"/>
      <c r="M117" s="57">
        <f>H117+J117+L117</f>
        <v>0</v>
      </c>
    </row>
    <row r="118" spans="1:14" s="4" customFormat="1" x14ac:dyDescent="0.25">
      <c r="A118" s="66"/>
      <c r="B118" s="60"/>
      <c r="C118" s="6" t="s">
        <v>95</v>
      </c>
      <c r="D118" s="56"/>
      <c r="E118" s="57"/>
      <c r="F118" s="57"/>
      <c r="G118" s="56"/>
      <c r="H118" s="57"/>
      <c r="I118" s="56"/>
      <c r="J118" s="57"/>
      <c r="K118" s="56"/>
      <c r="L118" s="56"/>
      <c r="M118" s="56"/>
    </row>
    <row r="119" spans="1:14" s="4" customFormat="1" x14ac:dyDescent="0.25">
      <c r="A119" s="66"/>
      <c r="B119" s="60" t="s">
        <v>100</v>
      </c>
      <c r="C119" s="5" t="s">
        <v>98</v>
      </c>
      <c r="D119" s="56" t="s">
        <v>56</v>
      </c>
      <c r="E119" s="57">
        <v>0.02</v>
      </c>
      <c r="F119" s="57">
        <f>F102*E119</f>
        <v>0.24</v>
      </c>
      <c r="G119" s="56">
        <v>0</v>
      </c>
      <c r="H119" s="57">
        <f>F119*G119</f>
        <v>0</v>
      </c>
      <c r="I119" s="56"/>
      <c r="J119" s="57"/>
      <c r="K119" s="56"/>
      <c r="L119" s="56"/>
      <c r="M119" s="57">
        <f>H119+J119+L119</f>
        <v>0</v>
      </c>
    </row>
    <row r="120" spans="1:14" s="4" customFormat="1" x14ac:dyDescent="0.25">
      <c r="A120" s="66"/>
      <c r="B120" s="60"/>
      <c r="C120" s="6" t="s">
        <v>99</v>
      </c>
      <c r="D120" s="56"/>
      <c r="E120" s="57"/>
      <c r="F120" s="57"/>
      <c r="G120" s="56"/>
      <c r="H120" s="57"/>
      <c r="I120" s="56"/>
      <c r="J120" s="57"/>
      <c r="K120" s="56"/>
      <c r="L120" s="56"/>
      <c r="M120" s="56"/>
    </row>
    <row r="121" spans="1:14" s="4" customFormat="1" x14ac:dyDescent="0.25">
      <c r="A121" s="66"/>
      <c r="B121" s="60" t="s">
        <v>103</v>
      </c>
      <c r="C121" s="5" t="s">
        <v>101</v>
      </c>
      <c r="D121" s="56" t="s">
        <v>56</v>
      </c>
      <c r="E121" s="87">
        <v>1.4999999999999999E-2</v>
      </c>
      <c r="F121" s="57">
        <f>F102*E121</f>
        <v>0.18</v>
      </c>
      <c r="G121" s="56">
        <v>0</v>
      </c>
      <c r="H121" s="57">
        <f>F121*G121</f>
        <v>0</v>
      </c>
      <c r="I121" s="56"/>
      <c r="J121" s="57"/>
      <c r="K121" s="56"/>
      <c r="L121" s="56"/>
      <c r="M121" s="57">
        <f>H121+J121+L121</f>
        <v>0</v>
      </c>
    </row>
    <row r="122" spans="1:14" s="4" customFormat="1" x14ac:dyDescent="0.25">
      <c r="A122" s="66"/>
      <c r="B122" s="60"/>
      <c r="C122" s="6" t="s">
        <v>102</v>
      </c>
      <c r="D122" s="56"/>
      <c r="E122" s="87"/>
      <c r="F122" s="57"/>
      <c r="G122" s="56"/>
      <c r="H122" s="57"/>
      <c r="I122" s="56"/>
      <c r="J122" s="57"/>
      <c r="K122" s="56"/>
      <c r="L122" s="56"/>
      <c r="M122" s="56"/>
    </row>
    <row r="123" spans="1:14" s="4" customFormat="1" x14ac:dyDescent="0.25">
      <c r="A123" s="66"/>
      <c r="B123" s="60" t="s">
        <v>170</v>
      </c>
      <c r="C123" s="5" t="s">
        <v>168</v>
      </c>
      <c r="D123" s="56" t="s">
        <v>28</v>
      </c>
      <c r="E123" s="57">
        <v>0.24</v>
      </c>
      <c r="F123" s="57">
        <f>F102*E123</f>
        <v>2.88</v>
      </c>
      <c r="G123" s="56">
        <v>0</v>
      </c>
      <c r="H123" s="57">
        <f>F123*G123</f>
        <v>0</v>
      </c>
      <c r="I123" s="56"/>
      <c r="J123" s="57"/>
      <c r="K123" s="56"/>
      <c r="L123" s="56"/>
      <c r="M123" s="57">
        <f>H123+J123+L123</f>
        <v>0</v>
      </c>
    </row>
    <row r="124" spans="1:14" s="4" customFormat="1" x14ac:dyDescent="0.25">
      <c r="A124" s="66"/>
      <c r="B124" s="60"/>
      <c r="C124" s="6" t="s">
        <v>169</v>
      </c>
      <c r="D124" s="56"/>
      <c r="E124" s="57"/>
      <c r="F124" s="57"/>
      <c r="G124" s="56"/>
      <c r="H124" s="57"/>
      <c r="I124" s="56"/>
      <c r="J124" s="57"/>
      <c r="K124" s="56"/>
      <c r="L124" s="56"/>
      <c r="M124" s="56"/>
    </row>
    <row r="125" spans="1:14" s="4" customFormat="1" x14ac:dyDescent="0.25">
      <c r="A125" s="66"/>
      <c r="B125" s="60" t="s">
        <v>57</v>
      </c>
      <c r="C125" s="5" t="s">
        <v>54</v>
      </c>
      <c r="D125" s="56" t="s">
        <v>56</v>
      </c>
      <c r="E125" s="57">
        <v>0.12</v>
      </c>
      <c r="F125" s="57">
        <f>F102*E125</f>
        <v>1.44</v>
      </c>
      <c r="G125" s="56">
        <v>0</v>
      </c>
      <c r="H125" s="57">
        <f>F125*G125</f>
        <v>0</v>
      </c>
      <c r="I125" s="56"/>
      <c r="J125" s="57"/>
      <c r="K125" s="56"/>
      <c r="L125" s="56"/>
      <c r="M125" s="57">
        <f>H125+J125+L125</f>
        <v>0</v>
      </c>
    </row>
    <row r="126" spans="1:14" s="4" customFormat="1" x14ac:dyDescent="0.25">
      <c r="A126" s="66"/>
      <c r="B126" s="60"/>
      <c r="C126" s="6" t="s">
        <v>55</v>
      </c>
      <c r="D126" s="56"/>
      <c r="E126" s="57"/>
      <c r="F126" s="57"/>
      <c r="G126" s="56"/>
      <c r="H126" s="57"/>
      <c r="I126" s="56"/>
      <c r="J126" s="57"/>
      <c r="K126" s="56"/>
      <c r="L126" s="56"/>
      <c r="M126" s="56"/>
    </row>
    <row r="127" spans="1:14" s="53" customFormat="1" x14ac:dyDescent="0.25">
      <c r="A127" s="66"/>
      <c r="B127" s="60"/>
      <c r="C127" s="40" t="s">
        <v>20</v>
      </c>
      <c r="D127" s="56" t="s">
        <v>21</v>
      </c>
      <c r="E127" s="56">
        <v>0.1</v>
      </c>
      <c r="F127" s="57">
        <f>F102*E127</f>
        <v>1.2000000000000002</v>
      </c>
      <c r="G127" s="56">
        <v>0</v>
      </c>
      <c r="H127" s="57">
        <f>F127*G127</f>
        <v>0</v>
      </c>
      <c r="I127" s="56"/>
      <c r="J127" s="57"/>
      <c r="K127" s="56"/>
      <c r="L127" s="56"/>
      <c r="M127" s="57">
        <f>H127+J127+L127</f>
        <v>0</v>
      </c>
    </row>
    <row r="128" spans="1:14" s="4" customFormat="1" x14ac:dyDescent="0.25">
      <c r="A128" s="66"/>
      <c r="B128" s="60"/>
      <c r="C128" s="6" t="s">
        <v>22</v>
      </c>
      <c r="D128" s="56"/>
      <c r="E128" s="56"/>
      <c r="F128" s="57"/>
      <c r="G128" s="56"/>
      <c r="H128" s="57"/>
      <c r="I128" s="56"/>
      <c r="J128" s="57"/>
      <c r="K128" s="56"/>
      <c r="L128" s="56"/>
      <c r="M128" s="56"/>
      <c r="N128" s="16"/>
    </row>
    <row r="129" spans="1:13" ht="60" x14ac:dyDescent="0.25">
      <c r="A129" s="66">
        <v>9</v>
      </c>
      <c r="B129" s="67" t="s">
        <v>63</v>
      </c>
      <c r="C129" s="41" t="s">
        <v>107</v>
      </c>
      <c r="D129" s="18" t="s">
        <v>30</v>
      </c>
      <c r="E129" s="56"/>
      <c r="F129" s="44">
        <f>F75+F102</f>
        <v>81</v>
      </c>
      <c r="G129" s="56"/>
      <c r="H129" s="56"/>
      <c r="I129" s="56"/>
      <c r="J129" s="56"/>
      <c r="K129" s="56"/>
      <c r="L129" s="56"/>
      <c r="M129" s="56"/>
    </row>
    <row r="130" spans="1:13" x14ac:dyDescent="0.25">
      <c r="A130" s="66"/>
      <c r="B130" s="67"/>
      <c r="C130" s="42"/>
      <c r="D130" s="19" t="s">
        <v>53</v>
      </c>
      <c r="E130" s="56"/>
      <c r="F130" s="47">
        <f>F129*0.6*1.5</f>
        <v>72.900000000000006</v>
      </c>
      <c r="G130" s="56"/>
      <c r="H130" s="56"/>
      <c r="I130" s="56"/>
      <c r="J130" s="56"/>
      <c r="K130" s="56"/>
      <c r="L130" s="56"/>
      <c r="M130" s="56"/>
    </row>
    <row r="131" spans="1:13" s="4" customFormat="1" ht="45" x14ac:dyDescent="0.25">
      <c r="A131" s="66"/>
      <c r="B131" s="67"/>
      <c r="C131" s="43" t="s">
        <v>108</v>
      </c>
      <c r="D131" s="20"/>
      <c r="E131" s="56"/>
      <c r="F131" s="45"/>
      <c r="G131" s="56"/>
      <c r="H131" s="56"/>
      <c r="I131" s="56"/>
      <c r="J131" s="56"/>
      <c r="K131" s="56"/>
      <c r="L131" s="56"/>
      <c r="M131" s="56"/>
    </row>
    <row r="132" spans="1:13" s="4" customFormat="1" x14ac:dyDescent="0.25">
      <c r="A132" s="66"/>
      <c r="B132" s="60"/>
      <c r="C132" s="40" t="s">
        <v>12</v>
      </c>
      <c r="D132" s="56" t="s">
        <v>13</v>
      </c>
      <c r="E132" s="56">
        <v>0.38800000000000001</v>
      </c>
      <c r="F132" s="57">
        <f>F130*E132</f>
        <v>28.285200000000003</v>
      </c>
      <c r="G132" s="56"/>
      <c r="H132" s="56"/>
      <c r="I132" s="56">
        <v>0</v>
      </c>
      <c r="J132" s="61">
        <f>F132*I132</f>
        <v>0</v>
      </c>
      <c r="K132" s="56"/>
      <c r="L132" s="56"/>
      <c r="M132" s="57">
        <f>H132+J132+L132</f>
        <v>0</v>
      </c>
    </row>
    <row r="133" spans="1:13" s="4" customFormat="1" x14ac:dyDescent="0.25">
      <c r="A133" s="66"/>
      <c r="B133" s="60"/>
      <c r="C133" s="6" t="s">
        <v>14</v>
      </c>
      <c r="D133" s="56"/>
      <c r="E133" s="56"/>
      <c r="F133" s="57"/>
      <c r="G133" s="56"/>
      <c r="H133" s="56"/>
      <c r="I133" s="56"/>
      <c r="J133" s="61"/>
      <c r="K133" s="56"/>
      <c r="L133" s="56"/>
      <c r="M133" s="56"/>
    </row>
    <row r="134" spans="1:13" s="4" customFormat="1" x14ac:dyDescent="0.25">
      <c r="A134" s="54"/>
      <c r="B134" s="33"/>
      <c r="C134" s="34"/>
      <c r="D134" s="32"/>
      <c r="E134" s="32"/>
      <c r="F134" s="35"/>
      <c r="G134" s="32"/>
      <c r="H134" s="32"/>
      <c r="I134" s="32"/>
      <c r="J134" s="55"/>
      <c r="K134" s="32"/>
      <c r="L134" s="32"/>
      <c r="M134" s="32"/>
    </row>
    <row r="135" spans="1:13" x14ac:dyDescent="0.25">
      <c r="A135" s="66"/>
      <c r="B135" s="60"/>
      <c r="C135" s="5" t="s">
        <v>23</v>
      </c>
      <c r="D135" s="56" t="s">
        <v>21</v>
      </c>
      <c r="E135" s="56">
        <v>2.9999999999999997E-4</v>
      </c>
      <c r="F135" s="88">
        <f>F130*E135</f>
        <v>2.1870000000000001E-2</v>
      </c>
      <c r="G135" s="56"/>
      <c r="H135" s="56"/>
      <c r="I135" s="56"/>
      <c r="J135" s="57"/>
      <c r="K135" s="56">
        <v>0</v>
      </c>
      <c r="L135" s="87">
        <f>F135*K135</f>
        <v>0</v>
      </c>
      <c r="M135" s="87">
        <f>H135+J135+L135</f>
        <v>0</v>
      </c>
    </row>
    <row r="136" spans="1:13" s="4" customFormat="1" x14ac:dyDescent="0.25">
      <c r="A136" s="66"/>
      <c r="B136" s="60"/>
      <c r="C136" s="6" t="s">
        <v>24</v>
      </c>
      <c r="D136" s="56"/>
      <c r="E136" s="56"/>
      <c r="F136" s="88"/>
      <c r="G136" s="56"/>
      <c r="H136" s="56"/>
      <c r="I136" s="56"/>
      <c r="J136" s="57"/>
      <c r="K136" s="56"/>
      <c r="L136" s="87"/>
      <c r="M136" s="87"/>
    </row>
    <row r="137" spans="1:13" x14ac:dyDescent="0.25">
      <c r="A137" s="94"/>
      <c r="B137" s="72"/>
      <c r="C137" s="40" t="s">
        <v>15</v>
      </c>
      <c r="D137" s="70"/>
      <c r="E137" s="70"/>
      <c r="F137" s="74"/>
      <c r="G137" s="70"/>
      <c r="H137" s="70"/>
      <c r="I137" s="70"/>
      <c r="J137" s="74"/>
      <c r="K137" s="70"/>
      <c r="L137" s="70"/>
      <c r="M137" s="74"/>
    </row>
    <row r="138" spans="1:13" s="4" customFormat="1" x14ac:dyDescent="0.25">
      <c r="A138" s="95"/>
      <c r="B138" s="73"/>
      <c r="C138" s="6" t="s">
        <v>16</v>
      </c>
      <c r="D138" s="71"/>
      <c r="E138" s="71"/>
      <c r="F138" s="75"/>
      <c r="G138" s="71"/>
      <c r="H138" s="71"/>
      <c r="I138" s="71"/>
      <c r="J138" s="75"/>
      <c r="K138" s="71"/>
      <c r="L138" s="71"/>
      <c r="M138" s="75"/>
    </row>
    <row r="139" spans="1:13" s="4" customFormat="1" x14ac:dyDescent="0.25">
      <c r="A139" s="66"/>
      <c r="B139" s="60" t="s">
        <v>64</v>
      </c>
      <c r="C139" s="5" t="s">
        <v>65</v>
      </c>
      <c r="D139" s="56" t="s">
        <v>56</v>
      </c>
      <c r="E139" s="57">
        <v>0.3</v>
      </c>
      <c r="F139" s="57">
        <f>F130*E139</f>
        <v>21.87</v>
      </c>
      <c r="G139" s="56">
        <v>0</v>
      </c>
      <c r="H139" s="57">
        <f>F139*G139</f>
        <v>0</v>
      </c>
      <c r="I139" s="56"/>
      <c r="J139" s="57"/>
      <c r="K139" s="56"/>
      <c r="L139" s="56"/>
      <c r="M139" s="57">
        <f>H139+J139+L139</f>
        <v>0</v>
      </c>
    </row>
    <row r="140" spans="1:13" s="4" customFormat="1" ht="30" x14ac:dyDescent="0.25">
      <c r="A140" s="66"/>
      <c r="B140" s="60"/>
      <c r="C140" s="6" t="s">
        <v>66</v>
      </c>
      <c r="D140" s="56"/>
      <c r="E140" s="57"/>
      <c r="F140" s="57"/>
      <c r="G140" s="56"/>
      <c r="H140" s="57"/>
      <c r="I140" s="56"/>
      <c r="J140" s="57"/>
      <c r="K140" s="56"/>
      <c r="L140" s="56"/>
      <c r="M140" s="56"/>
    </row>
    <row r="141" spans="1:13" s="4" customFormat="1" x14ac:dyDescent="0.25">
      <c r="A141" s="66"/>
      <c r="B141" s="60" t="s">
        <v>67</v>
      </c>
      <c r="C141" s="5" t="s">
        <v>69</v>
      </c>
      <c r="D141" s="56" t="s">
        <v>56</v>
      </c>
      <c r="E141" s="57">
        <v>0.5</v>
      </c>
      <c r="F141" s="57">
        <f>F130*E141</f>
        <v>36.450000000000003</v>
      </c>
      <c r="G141" s="56">
        <v>0</v>
      </c>
      <c r="H141" s="57">
        <f>F141*G141</f>
        <v>0</v>
      </c>
      <c r="I141" s="56"/>
      <c r="J141" s="57"/>
      <c r="K141" s="56"/>
      <c r="L141" s="56"/>
      <c r="M141" s="57">
        <f>H141+J141+L141</f>
        <v>0</v>
      </c>
    </row>
    <row r="142" spans="1:13" s="4" customFormat="1" x14ac:dyDescent="0.25">
      <c r="A142" s="66"/>
      <c r="B142" s="60"/>
      <c r="C142" s="6" t="s">
        <v>68</v>
      </c>
      <c r="D142" s="56"/>
      <c r="E142" s="57"/>
      <c r="F142" s="57"/>
      <c r="G142" s="56"/>
      <c r="H142" s="57"/>
      <c r="I142" s="56"/>
      <c r="J142" s="57"/>
      <c r="K142" s="56"/>
      <c r="L142" s="56"/>
      <c r="M142" s="56"/>
    </row>
    <row r="143" spans="1:13" x14ac:dyDescent="0.25">
      <c r="A143" s="66"/>
      <c r="B143" s="60"/>
      <c r="C143" s="40" t="s">
        <v>20</v>
      </c>
      <c r="D143" s="56" t="s">
        <v>21</v>
      </c>
      <c r="E143" s="56">
        <v>1.9E-3</v>
      </c>
      <c r="F143" s="57">
        <f>F130*E143</f>
        <v>0.13851000000000002</v>
      </c>
      <c r="G143" s="56">
        <v>0</v>
      </c>
      <c r="H143" s="57">
        <f>F143*G143</f>
        <v>0</v>
      </c>
      <c r="I143" s="56"/>
      <c r="J143" s="57"/>
      <c r="K143" s="56"/>
      <c r="L143" s="56"/>
      <c r="M143" s="57">
        <f>H143+J143+L143</f>
        <v>0</v>
      </c>
    </row>
    <row r="144" spans="1:13" s="4" customFormat="1" x14ac:dyDescent="0.25">
      <c r="A144" s="66"/>
      <c r="B144" s="60"/>
      <c r="C144" s="6" t="s">
        <v>22</v>
      </c>
      <c r="D144" s="56"/>
      <c r="E144" s="56"/>
      <c r="F144" s="57"/>
      <c r="G144" s="56"/>
      <c r="H144" s="57"/>
      <c r="I144" s="56"/>
      <c r="J144" s="57"/>
      <c r="K144" s="56"/>
      <c r="L144" s="56"/>
      <c r="M144" s="56"/>
    </row>
    <row r="145" spans="1:15" ht="30" x14ac:dyDescent="0.25">
      <c r="A145" s="66">
        <v>10</v>
      </c>
      <c r="B145" s="67" t="s">
        <v>124</v>
      </c>
      <c r="C145" s="41" t="s">
        <v>106</v>
      </c>
      <c r="D145" s="78" t="s">
        <v>30</v>
      </c>
      <c r="E145" s="70"/>
      <c r="F145" s="68">
        <f>F129</f>
        <v>81</v>
      </c>
      <c r="G145" s="56"/>
      <c r="H145" s="56"/>
      <c r="I145" s="56"/>
      <c r="J145" s="56"/>
      <c r="K145" s="56"/>
      <c r="L145" s="56"/>
      <c r="M145" s="56"/>
    </row>
    <row r="146" spans="1:15" ht="45" x14ac:dyDescent="0.25">
      <c r="A146" s="66"/>
      <c r="B146" s="67"/>
      <c r="C146" s="43" t="s">
        <v>105</v>
      </c>
      <c r="D146" s="79"/>
      <c r="E146" s="71"/>
      <c r="F146" s="69"/>
      <c r="G146" s="56"/>
      <c r="H146" s="56"/>
      <c r="I146" s="56"/>
      <c r="J146" s="56"/>
      <c r="K146" s="56"/>
      <c r="L146" s="56"/>
      <c r="M146" s="56"/>
    </row>
    <row r="147" spans="1:15" s="4" customFormat="1" x14ac:dyDescent="0.25">
      <c r="A147" s="66"/>
      <c r="B147" s="60"/>
      <c r="C147" s="40" t="s">
        <v>12</v>
      </c>
      <c r="D147" s="56" t="s">
        <v>13</v>
      </c>
      <c r="E147" s="56">
        <v>2.3199999999999998</v>
      </c>
      <c r="F147" s="57">
        <f>F145*E147</f>
        <v>187.92</v>
      </c>
      <c r="G147" s="56"/>
      <c r="H147" s="56"/>
      <c r="I147" s="56">
        <v>0</v>
      </c>
      <c r="J147" s="61">
        <f>F147*I147</f>
        <v>0</v>
      </c>
      <c r="K147" s="56"/>
      <c r="L147" s="56"/>
      <c r="M147" s="57">
        <f>H147+J147+L147</f>
        <v>0</v>
      </c>
    </row>
    <row r="148" spans="1:15" s="4" customFormat="1" x14ac:dyDescent="0.25">
      <c r="A148" s="66"/>
      <c r="B148" s="60"/>
      <c r="C148" s="6" t="s">
        <v>14</v>
      </c>
      <c r="D148" s="56"/>
      <c r="E148" s="56"/>
      <c r="F148" s="57"/>
      <c r="G148" s="56"/>
      <c r="H148" s="56"/>
      <c r="I148" s="56"/>
      <c r="J148" s="61"/>
      <c r="K148" s="56"/>
      <c r="L148" s="56"/>
      <c r="M148" s="56"/>
    </row>
    <row r="149" spans="1:15" s="4" customFormat="1" x14ac:dyDescent="0.25">
      <c r="A149" s="66"/>
      <c r="B149" s="60" t="s">
        <v>178</v>
      </c>
      <c r="C149" s="5" t="s">
        <v>40</v>
      </c>
      <c r="D149" s="56" t="s">
        <v>27</v>
      </c>
      <c r="E149" s="56">
        <v>0.97</v>
      </c>
      <c r="F149" s="57">
        <f>F145*E149</f>
        <v>78.569999999999993</v>
      </c>
      <c r="G149" s="56"/>
      <c r="H149" s="56"/>
      <c r="I149" s="56"/>
      <c r="J149" s="61"/>
      <c r="K149" s="56">
        <v>0</v>
      </c>
      <c r="L149" s="87">
        <f>F149*K149</f>
        <v>0</v>
      </c>
      <c r="M149" s="57">
        <f>H149+J149+L149</f>
        <v>0</v>
      </c>
    </row>
    <row r="150" spans="1:15" s="4" customFormat="1" x14ac:dyDescent="0.25">
      <c r="A150" s="66"/>
      <c r="B150" s="60"/>
      <c r="C150" s="6" t="s">
        <v>41</v>
      </c>
      <c r="D150" s="56"/>
      <c r="E150" s="56"/>
      <c r="F150" s="57"/>
      <c r="G150" s="56"/>
      <c r="H150" s="56"/>
      <c r="I150" s="56"/>
      <c r="J150" s="61"/>
      <c r="K150" s="56"/>
      <c r="L150" s="87"/>
      <c r="M150" s="56"/>
    </row>
    <row r="151" spans="1:15" s="4" customFormat="1" x14ac:dyDescent="0.25">
      <c r="A151" s="66"/>
      <c r="B151" s="76" t="s">
        <v>43</v>
      </c>
      <c r="C151" s="5" t="s">
        <v>42</v>
      </c>
      <c r="D151" s="56" t="s">
        <v>27</v>
      </c>
      <c r="E151" s="56">
        <v>1.0999999999999999E-2</v>
      </c>
      <c r="F151" s="57">
        <f>F145*E151</f>
        <v>0.8909999999999999</v>
      </c>
      <c r="G151" s="56"/>
      <c r="H151" s="56"/>
      <c r="I151" s="56"/>
      <c r="J151" s="61"/>
      <c r="K151" s="56">
        <v>0</v>
      </c>
      <c r="L151" s="57">
        <f>F151*K151</f>
        <v>0</v>
      </c>
      <c r="M151" s="57">
        <f>H151+J151+L151</f>
        <v>0</v>
      </c>
    </row>
    <row r="152" spans="1:15" s="4" customFormat="1" ht="30" x14ac:dyDescent="0.25">
      <c r="A152" s="66"/>
      <c r="B152" s="76"/>
      <c r="C152" s="6" t="s">
        <v>34</v>
      </c>
      <c r="D152" s="56"/>
      <c r="E152" s="56"/>
      <c r="F152" s="57"/>
      <c r="G152" s="56"/>
      <c r="H152" s="56"/>
      <c r="I152" s="56"/>
      <c r="J152" s="61"/>
      <c r="K152" s="56"/>
      <c r="L152" s="57"/>
      <c r="M152" s="56"/>
    </row>
    <row r="153" spans="1:15" ht="19.899999999999999" customHeight="1" x14ac:dyDescent="0.25">
      <c r="A153" s="108"/>
      <c r="B153" s="109"/>
      <c r="C153" s="110" t="s">
        <v>5</v>
      </c>
      <c r="D153" s="108"/>
      <c r="E153" s="108"/>
      <c r="F153" s="108"/>
      <c r="G153" s="108"/>
      <c r="H153" s="111">
        <f>SUM(H8:H152)</f>
        <v>0</v>
      </c>
      <c r="I153" s="108"/>
      <c r="J153" s="111">
        <f>SUM(J8:J152)</f>
        <v>0</v>
      </c>
      <c r="K153" s="108"/>
      <c r="L153" s="111">
        <f>SUM(L8:L152)</f>
        <v>0</v>
      </c>
      <c r="M153" s="111">
        <f>SUM(M8:M152)</f>
        <v>0</v>
      </c>
      <c r="O153" s="7"/>
    </row>
    <row r="154" spans="1:15" ht="19.899999999999999" customHeight="1" x14ac:dyDescent="0.25">
      <c r="A154" s="108"/>
      <c r="B154" s="109"/>
      <c r="C154" s="112" t="s">
        <v>17</v>
      </c>
      <c r="D154" s="113" t="s">
        <v>192</v>
      </c>
      <c r="E154" s="108"/>
      <c r="F154" s="108"/>
      <c r="G154" s="108"/>
      <c r="H154" s="108"/>
      <c r="I154" s="108"/>
      <c r="J154" s="108"/>
      <c r="K154" s="108"/>
      <c r="L154" s="108"/>
      <c r="M154" s="114"/>
    </row>
    <row r="155" spans="1:15" ht="19.899999999999999" customHeight="1" x14ac:dyDescent="0.25">
      <c r="A155" s="108"/>
      <c r="B155" s="109"/>
      <c r="C155" s="110" t="s">
        <v>5</v>
      </c>
      <c r="D155" s="108"/>
      <c r="E155" s="108"/>
      <c r="F155" s="108"/>
      <c r="G155" s="108"/>
      <c r="H155" s="108"/>
      <c r="I155" s="108"/>
      <c r="J155" s="108"/>
      <c r="K155" s="108"/>
      <c r="L155" s="108"/>
      <c r="M155" s="111"/>
    </row>
    <row r="156" spans="1:15" ht="19.899999999999999" customHeight="1" x14ac:dyDescent="0.25">
      <c r="A156" s="108"/>
      <c r="B156" s="109"/>
      <c r="C156" s="112" t="s">
        <v>18</v>
      </c>
      <c r="D156" s="113" t="s">
        <v>192</v>
      </c>
      <c r="E156" s="108"/>
      <c r="F156" s="108"/>
      <c r="G156" s="108"/>
      <c r="H156" s="108"/>
      <c r="I156" s="108"/>
      <c r="J156" s="108"/>
      <c r="K156" s="108"/>
      <c r="L156" s="108"/>
      <c r="M156" s="114"/>
    </row>
    <row r="157" spans="1:15" ht="19.899999999999999" customHeight="1" x14ac:dyDescent="0.25">
      <c r="A157" s="108"/>
      <c r="B157" s="109"/>
      <c r="C157" s="115" t="s">
        <v>26</v>
      </c>
      <c r="D157" s="108"/>
      <c r="E157" s="108"/>
      <c r="F157" s="108"/>
      <c r="G157" s="108"/>
      <c r="H157" s="108"/>
      <c r="I157" s="108"/>
      <c r="J157" s="108"/>
      <c r="K157" s="108"/>
      <c r="L157" s="108"/>
      <c r="M157" s="116"/>
    </row>
    <row r="158" spans="1:15" ht="18" x14ac:dyDescent="0.25">
      <c r="A158" s="80" t="s">
        <v>156</v>
      </c>
      <c r="B158" s="81"/>
      <c r="C158" s="81"/>
      <c r="D158" s="82"/>
      <c r="E158" s="83" t="s">
        <v>25</v>
      </c>
      <c r="F158" s="84"/>
      <c r="G158" s="84"/>
      <c r="H158" s="84"/>
      <c r="I158" s="84"/>
      <c r="J158" s="84"/>
      <c r="K158" s="84"/>
      <c r="L158" s="84"/>
      <c r="M158" s="85"/>
    </row>
    <row r="159" spans="1:15" ht="19.899999999999999" customHeight="1" x14ac:dyDescent="0.25">
      <c r="A159" s="63" t="s">
        <v>157</v>
      </c>
      <c r="B159" s="64"/>
      <c r="C159" s="64"/>
      <c r="D159" s="65"/>
      <c r="E159" s="58"/>
      <c r="F159" s="77"/>
      <c r="G159" s="77"/>
      <c r="H159" s="77"/>
      <c r="I159" s="77"/>
      <c r="J159" s="77"/>
      <c r="K159" s="77"/>
      <c r="L159" s="77"/>
      <c r="M159" s="59"/>
    </row>
    <row r="160" spans="1:15" ht="30" x14ac:dyDescent="0.25">
      <c r="A160" s="66">
        <v>11</v>
      </c>
      <c r="B160" s="67" t="s">
        <v>111</v>
      </c>
      <c r="C160" s="41" t="s">
        <v>118</v>
      </c>
      <c r="D160" s="18" t="s">
        <v>28</v>
      </c>
      <c r="E160" s="70"/>
      <c r="F160" s="28">
        <v>3246</v>
      </c>
      <c r="G160" s="56"/>
      <c r="H160" s="56"/>
      <c r="I160" s="56"/>
      <c r="J160" s="56"/>
      <c r="K160" s="56"/>
      <c r="L160" s="56"/>
      <c r="M160" s="56"/>
    </row>
    <row r="161" spans="1:13" x14ac:dyDescent="0.25">
      <c r="A161" s="66"/>
      <c r="B161" s="67"/>
      <c r="C161" s="42"/>
      <c r="D161" s="19" t="s">
        <v>110</v>
      </c>
      <c r="E161" s="86"/>
      <c r="F161" s="49">
        <f>F18+F75+F102</f>
        <v>92</v>
      </c>
      <c r="G161" s="56"/>
      <c r="H161" s="56"/>
      <c r="I161" s="56"/>
      <c r="J161" s="56"/>
      <c r="K161" s="56"/>
      <c r="L161" s="56"/>
      <c r="M161" s="56"/>
    </row>
    <row r="162" spans="1:13" ht="30" x14ac:dyDescent="0.25">
      <c r="A162" s="66"/>
      <c r="B162" s="67"/>
      <c r="C162" s="43" t="s">
        <v>119</v>
      </c>
      <c r="D162" s="20"/>
      <c r="E162" s="71"/>
      <c r="F162" s="50"/>
      <c r="G162" s="56"/>
      <c r="H162" s="56"/>
      <c r="I162" s="56"/>
      <c r="J162" s="56"/>
      <c r="K162" s="56"/>
      <c r="L162" s="56"/>
      <c r="M162" s="56"/>
    </row>
    <row r="163" spans="1:13" s="4" customFormat="1" x14ac:dyDescent="0.25">
      <c r="A163" s="66"/>
      <c r="B163" s="60"/>
      <c r="C163" s="40" t="s">
        <v>12</v>
      </c>
      <c r="D163" s="56" t="s">
        <v>13</v>
      </c>
      <c r="E163" s="56">
        <v>0.20899999999999999</v>
      </c>
      <c r="F163" s="57">
        <f>F160*E163</f>
        <v>678.41399999999999</v>
      </c>
      <c r="G163" s="56"/>
      <c r="H163" s="56"/>
      <c r="I163" s="61">
        <v>0</v>
      </c>
      <c r="J163" s="61">
        <f>F163*I163</f>
        <v>0</v>
      </c>
      <c r="K163" s="56"/>
      <c r="L163" s="56"/>
      <c r="M163" s="57">
        <f>H163+J163+L163</f>
        <v>0</v>
      </c>
    </row>
    <row r="164" spans="1:13" s="4" customFormat="1" x14ac:dyDescent="0.25">
      <c r="A164" s="66"/>
      <c r="B164" s="60"/>
      <c r="C164" s="6" t="s">
        <v>14</v>
      </c>
      <c r="D164" s="56"/>
      <c r="E164" s="56"/>
      <c r="F164" s="57"/>
      <c r="G164" s="56"/>
      <c r="H164" s="56"/>
      <c r="I164" s="61"/>
      <c r="J164" s="61"/>
      <c r="K164" s="56"/>
      <c r="L164" s="56"/>
      <c r="M164" s="56"/>
    </row>
    <row r="165" spans="1:13" s="4" customFormat="1" x14ac:dyDescent="0.25">
      <c r="A165" s="66"/>
      <c r="B165" s="60" t="s">
        <v>178</v>
      </c>
      <c r="C165" s="5" t="s">
        <v>40</v>
      </c>
      <c r="D165" s="56" t="s">
        <v>27</v>
      </c>
      <c r="E165" s="56">
        <v>0.05</v>
      </c>
      <c r="F165" s="57">
        <f>F160*E165</f>
        <v>162.30000000000001</v>
      </c>
      <c r="G165" s="56"/>
      <c r="H165" s="56"/>
      <c r="I165" s="56"/>
      <c r="J165" s="61"/>
      <c r="K165" s="56">
        <v>0</v>
      </c>
      <c r="L165" s="87">
        <f>F165*K165</f>
        <v>0</v>
      </c>
      <c r="M165" s="57">
        <f>H165+J165+L165</f>
        <v>0</v>
      </c>
    </row>
    <row r="166" spans="1:13" s="4" customFormat="1" x14ac:dyDescent="0.25">
      <c r="A166" s="66"/>
      <c r="B166" s="60"/>
      <c r="C166" s="6" t="s">
        <v>41</v>
      </c>
      <c r="D166" s="56"/>
      <c r="E166" s="56"/>
      <c r="F166" s="57"/>
      <c r="G166" s="56"/>
      <c r="H166" s="56"/>
      <c r="I166" s="56"/>
      <c r="J166" s="61"/>
      <c r="K166" s="56"/>
      <c r="L166" s="87"/>
      <c r="M166" s="56"/>
    </row>
    <row r="167" spans="1:13" x14ac:dyDescent="0.25">
      <c r="A167" s="94"/>
      <c r="B167" s="72"/>
      <c r="C167" s="40" t="s">
        <v>15</v>
      </c>
      <c r="D167" s="70"/>
      <c r="E167" s="70"/>
      <c r="F167" s="74"/>
      <c r="G167" s="70"/>
      <c r="H167" s="70"/>
      <c r="I167" s="70"/>
      <c r="J167" s="74"/>
      <c r="K167" s="70"/>
      <c r="L167" s="70"/>
      <c r="M167" s="74"/>
    </row>
    <row r="168" spans="1:13" s="4" customFormat="1" x14ac:dyDescent="0.25">
      <c r="A168" s="95"/>
      <c r="B168" s="73"/>
      <c r="C168" s="6" t="s">
        <v>16</v>
      </c>
      <c r="D168" s="71"/>
      <c r="E168" s="71"/>
      <c r="F168" s="75"/>
      <c r="G168" s="71"/>
      <c r="H168" s="71"/>
      <c r="I168" s="71"/>
      <c r="J168" s="75"/>
      <c r="K168" s="71"/>
      <c r="L168" s="71"/>
      <c r="M168" s="75"/>
    </row>
    <row r="169" spans="1:13" s="4" customFormat="1" ht="30" x14ac:dyDescent="0.25">
      <c r="A169" s="66"/>
      <c r="B169" s="96" t="s">
        <v>121</v>
      </c>
      <c r="C169" s="5" t="s">
        <v>112</v>
      </c>
      <c r="D169" s="56" t="s">
        <v>30</v>
      </c>
      <c r="E169" s="62">
        <v>2</v>
      </c>
      <c r="F169" s="62">
        <f>F161*E169</f>
        <v>184</v>
      </c>
      <c r="G169" s="56">
        <v>0</v>
      </c>
      <c r="H169" s="57">
        <f>F169*G169</f>
        <v>0</v>
      </c>
      <c r="I169" s="56"/>
      <c r="J169" s="57"/>
      <c r="K169" s="56"/>
      <c r="L169" s="56"/>
      <c r="M169" s="57">
        <f>H169+J169+L169</f>
        <v>0</v>
      </c>
    </row>
    <row r="170" spans="1:13" s="4" customFormat="1" ht="30" x14ac:dyDescent="0.25">
      <c r="A170" s="66"/>
      <c r="B170" s="96"/>
      <c r="C170" s="6" t="s">
        <v>113</v>
      </c>
      <c r="D170" s="56"/>
      <c r="E170" s="62"/>
      <c r="F170" s="62"/>
      <c r="G170" s="56"/>
      <c r="H170" s="57"/>
      <c r="I170" s="56"/>
      <c r="J170" s="57"/>
      <c r="K170" s="56"/>
      <c r="L170" s="56"/>
      <c r="M170" s="56"/>
    </row>
    <row r="171" spans="1:13" s="4" customFormat="1" x14ac:dyDescent="0.25">
      <c r="A171" s="66"/>
      <c r="B171" s="60" t="s">
        <v>121</v>
      </c>
      <c r="C171" s="5" t="s">
        <v>114</v>
      </c>
      <c r="D171" s="56" t="s">
        <v>28</v>
      </c>
      <c r="E171" s="62">
        <v>1</v>
      </c>
      <c r="F171" s="62">
        <f>F160*E171</f>
        <v>3246</v>
      </c>
      <c r="G171" s="56">
        <v>0</v>
      </c>
      <c r="H171" s="57">
        <f>F171*G171</f>
        <v>0</v>
      </c>
      <c r="I171" s="56"/>
      <c r="J171" s="57"/>
      <c r="K171" s="56"/>
      <c r="L171" s="56"/>
      <c r="M171" s="57">
        <f>H171+J171+L171</f>
        <v>0</v>
      </c>
    </row>
    <row r="172" spans="1:13" s="4" customFormat="1" ht="30" x14ac:dyDescent="0.25">
      <c r="A172" s="66"/>
      <c r="B172" s="60"/>
      <c r="C172" s="6" t="s">
        <v>115</v>
      </c>
      <c r="D172" s="56"/>
      <c r="E172" s="62"/>
      <c r="F172" s="62"/>
      <c r="G172" s="56"/>
      <c r="H172" s="57"/>
      <c r="I172" s="56"/>
      <c r="J172" s="57"/>
      <c r="K172" s="56"/>
      <c r="L172" s="56"/>
      <c r="M172" s="56"/>
    </row>
    <row r="173" spans="1:13" s="4" customFormat="1" ht="30" x14ac:dyDescent="0.25">
      <c r="A173" s="66"/>
      <c r="B173" s="60" t="s">
        <v>121</v>
      </c>
      <c r="C173" s="5" t="s">
        <v>116</v>
      </c>
      <c r="D173" s="56" t="s">
        <v>30</v>
      </c>
      <c r="E173" s="62">
        <v>3</v>
      </c>
      <c r="F173" s="62">
        <f>F161*E173</f>
        <v>276</v>
      </c>
      <c r="G173" s="56">
        <v>0</v>
      </c>
      <c r="H173" s="57">
        <f>F173*G173</f>
        <v>0</v>
      </c>
      <c r="I173" s="56"/>
      <c r="J173" s="57"/>
      <c r="K173" s="56"/>
      <c r="L173" s="56"/>
      <c r="M173" s="57">
        <f>H173+J173+L173</f>
        <v>0</v>
      </c>
    </row>
    <row r="174" spans="1:13" s="4" customFormat="1" ht="15" customHeight="1" x14ac:dyDescent="0.25">
      <c r="A174" s="66"/>
      <c r="B174" s="60"/>
      <c r="C174" s="6" t="s">
        <v>117</v>
      </c>
      <c r="D174" s="56"/>
      <c r="E174" s="62"/>
      <c r="F174" s="62"/>
      <c r="G174" s="56"/>
      <c r="H174" s="57"/>
      <c r="I174" s="56"/>
      <c r="J174" s="57"/>
      <c r="K174" s="56"/>
      <c r="L174" s="56"/>
      <c r="M174" s="56"/>
    </row>
    <row r="175" spans="1:13" s="4" customFormat="1" ht="30" x14ac:dyDescent="0.25">
      <c r="A175" s="66"/>
      <c r="B175" s="60" t="s">
        <v>121</v>
      </c>
      <c r="C175" s="5" t="s">
        <v>120</v>
      </c>
      <c r="D175" s="56" t="s">
        <v>28</v>
      </c>
      <c r="E175" s="61">
        <v>2.5</v>
      </c>
      <c r="F175" s="57">
        <f>F161*E175</f>
        <v>230</v>
      </c>
      <c r="G175" s="56">
        <v>0</v>
      </c>
      <c r="H175" s="57">
        <f>F175*G175</f>
        <v>0</v>
      </c>
      <c r="I175" s="56"/>
      <c r="J175" s="57"/>
      <c r="K175" s="56"/>
      <c r="L175" s="56"/>
      <c r="M175" s="57">
        <f>H175+J175+L175</f>
        <v>0</v>
      </c>
    </row>
    <row r="176" spans="1:13" s="4" customFormat="1" x14ac:dyDescent="0.25">
      <c r="A176" s="66"/>
      <c r="B176" s="60"/>
      <c r="C176" s="6" t="s">
        <v>29</v>
      </c>
      <c r="D176" s="56"/>
      <c r="E176" s="61"/>
      <c r="F176" s="57"/>
      <c r="G176" s="56"/>
      <c r="H176" s="57"/>
      <c r="I176" s="56"/>
      <c r="J176" s="57"/>
      <c r="K176" s="56"/>
      <c r="L176" s="56"/>
      <c r="M176" s="56"/>
    </row>
    <row r="177" spans="1:13" s="4" customFormat="1" ht="30" x14ac:dyDescent="0.25">
      <c r="A177" s="66"/>
      <c r="B177" s="60" t="s">
        <v>121</v>
      </c>
      <c r="C177" s="5" t="s">
        <v>123</v>
      </c>
      <c r="D177" s="56" t="s">
        <v>30</v>
      </c>
      <c r="E177" s="62">
        <v>1</v>
      </c>
      <c r="F177" s="62">
        <f>F161*E177</f>
        <v>92</v>
      </c>
      <c r="G177" s="56">
        <v>0</v>
      </c>
      <c r="H177" s="57">
        <f>F177*G177</f>
        <v>0</v>
      </c>
      <c r="I177" s="56"/>
      <c r="J177" s="57"/>
      <c r="K177" s="56"/>
      <c r="L177" s="56"/>
      <c r="M177" s="57">
        <f>H177+J177+L177</f>
        <v>0</v>
      </c>
    </row>
    <row r="178" spans="1:13" s="4" customFormat="1" ht="30" x14ac:dyDescent="0.25">
      <c r="A178" s="66"/>
      <c r="B178" s="60"/>
      <c r="C178" s="6" t="s">
        <v>122</v>
      </c>
      <c r="D178" s="56"/>
      <c r="E178" s="62"/>
      <c r="F178" s="62"/>
      <c r="G178" s="56"/>
      <c r="H178" s="57"/>
      <c r="I178" s="56"/>
      <c r="J178" s="57"/>
      <c r="K178" s="56"/>
      <c r="L178" s="56"/>
      <c r="M178" s="56"/>
    </row>
    <row r="179" spans="1:13" ht="19.899999999999999" customHeight="1" x14ac:dyDescent="0.25">
      <c r="A179" s="63" t="s">
        <v>158</v>
      </c>
      <c r="B179" s="64"/>
      <c r="C179" s="64"/>
      <c r="D179" s="65"/>
      <c r="E179" s="29"/>
      <c r="F179" s="30"/>
      <c r="G179" s="30"/>
      <c r="H179" s="30"/>
      <c r="I179" s="30"/>
      <c r="J179" s="30"/>
      <c r="K179" s="30"/>
      <c r="L179" s="30"/>
      <c r="M179" s="31"/>
    </row>
    <row r="180" spans="1:13" ht="60" x14ac:dyDescent="0.25">
      <c r="A180" s="66">
        <v>12</v>
      </c>
      <c r="B180" s="67" t="s">
        <v>128</v>
      </c>
      <c r="C180" s="41" t="s">
        <v>125</v>
      </c>
      <c r="D180" s="78" t="s">
        <v>30</v>
      </c>
      <c r="E180" s="70"/>
      <c r="F180" s="97">
        <v>4</v>
      </c>
      <c r="G180" s="56"/>
      <c r="H180" s="56"/>
      <c r="I180" s="56"/>
      <c r="J180" s="56"/>
      <c r="K180" s="56"/>
      <c r="L180" s="56"/>
      <c r="M180" s="56"/>
    </row>
    <row r="181" spans="1:13" ht="60" x14ac:dyDescent="0.25">
      <c r="A181" s="66"/>
      <c r="B181" s="67"/>
      <c r="C181" s="43" t="s">
        <v>182</v>
      </c>
      <c r="D181" s="79"/>
      <c r="E181" s="71"/>
      <c r="F181" s="98"/>
      <c r="G181" s="56"/>
      <c r="H181" s="56"/>
      <c r="I181" s="56"/>
      <c r="J181" s="56"/>
      <c r="K181" s="56"/>
      <c r="L181" s="56"/>
      <c r="M181" s="56"/>
    </row>
    <row r="182" spans="1:13" s="4" customFormat="1" x14ac:dyDescent="0.25">
      <c r="A182" s="56"/>
      <c r="B182" s="60"/>
      <c r="C182" s="40" t="s">
        <v>12</v>
      </c>
      <c r="D182" s="56" t="s">
        <v>13</v>
      </c>
      <c r="E182" s="56">
        <v>7.24</v>
      </c>
      <c r="F182" s="57">
        <f>F180*E182</f>
        <v>28.96</v>
      </c>
      <c r="G182" s="56"/>
      <c r="H182" s="56"/>
      <c r="I182" s="61">
        <v>0</v>
      </c>
      <c r="J182" s="61">
        <f>F182*I182</f>
        <v>0</v>
      </c>
      <c r="K182" s="56"/>
      <c r="L182" s="56"/>
      <c r="M182" s="57">
        <f>H182+J182+L182</f>
        <v>0</v>
      </c>
    </row>
    <row r="183" spans="1:13" s="4" customFormat="1" x14ac:dyDescent="0.25">
      <c r="A183" s="56"/>
      <c r="B183" s="60"/>
      <c r="C183" s="6" t="s">
        <v>14</v>
      </c>
      <c r="D183" s="56"/>
      <c r="E183" s="56"/>
      <c r="F183" s="57"/>
      <c r="G183" s="56"/>
      <c r="H183" s="56"/>
      <c r="I183" s="61"/>
      <c r="J183" s="61"/>
      <c r="K183" s="56"/>
      <c r="L183" s="56"/>
      <c r="M183" s="56"/>
    </row>
    <row r="184" spans="1:13" x14ac:dyDescent="0.25">
      <c r="A184" s="70"/>
      <c r="B184" s="72"/>
      <c r="C184" s="40" t="s">
        <v>15</v>
      </c>
      <c r="D184" s="70"/>
      <c r="E184" s="70"/>
      <c r="F184" s="74"/>
      <c r="G184" s="70"/>
      <c r="H184" s="70"/>
      <c r="I184" s="70"/>
      <c r="J184" s="74"/>
      <c r="K184" s="70"/>
      <c r="L184" s="70"/>
      <c r="M184" s="74"/>
    </row>
    <row r="185" spans="1:13" s="4" customFormat="1" x14ac:dyDescent="0.25">
      <c r="A185" s="71"/>
      <c r="B185" s="73"/>
      <c r="C185" s="6" t="s">
        <v>16</v>
      </c>
      <c r="D185" s="71"/>
      <c r="E185" s="71"/>
      <c r="F185" s="75"/>
      <c r="G185" s="71"/>
      <c r="H185" s="71"/>
      <c r="I185" s="71"/>
      <c r="J185" s="75"/>
      <c r="K185" s="71"/>
      <c r="L185" s="71"/>
      <c r="M185" s="75"/>
    </row>
    <row r="186" spans="1:13" s="4" customFormat="1" x14ac:dyDescent="0.25">
      <c r="A186" s="56"/>
      <c r="B186" s="60" t="s">
        <v>130</v>
      </c>
      <c r="C186" s="5" t="s">
        <v>146</v>
      </c>
      <c r="D186" s="56" t="s">
        <v>30</v>
      </c>
      <c r="E186" s="62">
        <v>1</v>
      </c>
      <c r="F186" s="62">
        <f>F180*E186</f>
        <v>4</v>
      </c>
      <c r="G186" s="56">
        <v>0</v>
      </c>
      <c r="H186" s="57">
        <f>F186*G186</f>
        <v>0</v>
      </c>
      <c r="I186" s="56"/>
      <c r="J186" s="57"/>
      <c r="K186" s="56"/>
      <c r="L186" s="56"/>
      <c r="M186" s="57">
        <f>H186+J186+L186</f>
        <v>0</v>
      </c>
    </row>
    <row r="187" spans="1:13" s="4" customFormat="1" ht="30" x14ac:dyDescent="0.25">
      <c r="A187" s="56"/>
      <c r="B187" s="60"/>
      <c r="C187" s="6" t="s">
        <v>145</v>
      </c>
      <c r="D187" s="56"/>
      <c r="E187" s="62"/>
      <c r="F187" s="62"/>
      <c r="G187" s="56"/>
      <c r="H187" s="57"/>
      <c r="I187" s="56"/>
      <c r="J187" s="57"/>
      <c r="K187" s="56"/>
      <c r="L187" s="56"/>
      <c r="M187" s="56"/>
    </row>
    <row r="188" spans="1:13" s="4" customFormat="1" x14ac:dyDescent="0.25">
      <c r="A188" s="56"/>
      <c r="B188" s="60" t="s">
        <v>129</v>
      </c>
      <c r="C188" s="5" t="s">
        <v>127</v>
      </c>
      <c r="D188" s="56" t="s">
        <v>30</v>
      </c>
      <c r="E188" s="62">
        <v>2</v>
      </c>
      <c r="F188" s="62">
        <f>F180*E188</f>
        <v>8</v>
      </c>
      <c r="G188" s="56">
        <v>0</v>
      </c>
      <c r="H188" s="57">
        <f>F188*G188</f>
        <v>0</v>
      </c>
      <c r="I188" s="56"/>
      <c r="J188" s="57"/>
      <c r="K188" s="56"/>
      <c r="L188" s="56"/>
      <c r="M188" s="57">
        <f>H188+J188+L188</f>
        <v>0</v>
      </c>
    </row>
    <row r="189" spans="1:13" s="4" customFormat="1" x14ac:dyDescent="0.25">
      <c r="A189" s="56"/>
      <c r="B189" s="60"/>
      <c r="C189" s="6" t="s">
        <v>126</v>
      </c>
      <c r="D189" s="56"/>
      <c r="E189" s="62"/>
      <c r="F189" s="62"/>
      <c r="G189" s="56"/>
      <c r="H189" s="57"/>
      <c r="I189" s="56"/>
      <c r="J189" s="57"/>
      <c r="K189" s="56"/>
      <c r="L189" s="56"/>
      <c r="M189" s="56"/>
    </row>
    <row r="190" spans="1:13" s="4" customFormat="1" ht="30" x14ac:dyDescent="0.25">
      <c r="A190" s="56"/>
      <c r="B190" s="60" t="s">
        <v>121</v>
      </c>
      <c r="C190" s="5" t="s">
        <v>144</v>
      </c>
      <c r="D190" s="56" t="s">
        <v>30</v>
      </c>
      <c r="E190" s="62">
        <v>1</v>
      </c>
      <c r="F190" s="62">
        <f>F180*E190</f>
        <v>4</v>
      </c>
      <c r="G190" s="56">
        <v>0</v>
      </c>
      <c r="H190" s="57">
        <f>F190*G190</f>
        <v>0</v>
      </c>
      <c r="I190" s="56"/>
      <c r="J190" s="57"/>
      <c r="K190" s="56"/>
      <c r="L190" s="56"/>
      <c r="M190" s="57">
        <f>H190+J190+L190</f>
        <v>0</v>
      </c>
    </row>
    <row r="191" spans="1:13" s="4" customFormat="1" x14ac:dyDescent="0.25">
      <c r="A191" s="56"/>
      <c r="B191" s="60"/>
      <c r="C191" s="6" t="s">
        <v>143</v>
      </c>
      <c r="D191" s="56"/>
      <c r="E191" s="62"/>
      <c r="F191" s="62"/>
      <c r="G191" s="56"/>
      <c r="H191" s="57"/>
      <c r="I191" s="56"/>
      <c r="J191" s="57"/>
      <c r="K191" s="56"/>
      <c r="L191" s="56"/>
      <c r="M191" s="56"/>
    </row>
    <row r="192" spans="1:13" s="4" customFormat="1" x14ac:dyDescent="0.25">
      <c r="A192" s="32"/>
      <c r="B192" s="33"/>
      <c r="C192" s="34"/>
      <c r="D192" s="32"/>
      <c r="E192" s="36"/>
      <c r="F192" s="36"/>
      <c r="G192" s="32"/>
      <c r="H192" s="35"/>
      <c r="I192" s="32"/>
      <c r="J192" s="35"/>
      <c r="K192" s="32"/>
      <c r="L192" s="32"/>
      <c r="M192" s="32"/>
    </row>
    <row r="193" spans="1:13" ht="19.899999999999999" customHeight="1" x14ac:dyDescent="0.25">
      <c r="A193" s="63" t="s">
        <v>159</v>
      </c>
      <c r="B193" s="64"/>
      <c r="C193" s="64"/>
      <c r="D193" s="65"/>
      <c r="E193" s="29"/>
      <c r="F193" s="30"/>
      <c r="G193" s="30"/>
      <c r="H193" s="30"/>
      <c r="I193" s="30"/>
      <c r="J193" s="30"/>
      <c r="K193" s="30"/>
      <c r="L193" s="30"/>
      <c r="M193" s="31"/>
    </row>
    <row r="194" spans="1:13" ht="30" x14ac:dyDescent="0.25">
      <c r="A194" s="66">
        <v>13</v>
      </c>
      <c r="B194" s="67" t="s">
        <v>131</v>
      </c>
      <c r="C194" s="41" t="s">
        <v>133</v>
      </c>
      <c r="D194" s="56" t="s">
        <v>110</v>
      </c>
      <c r="E194" s="56"/>
      <c r="F194" s="68">
        <f>F18</f>
        <v>11</v>
      </c>
      <c r="G194" s="56"/>
      <c r="H194" s="56"/>
      <c r="I194" s="56"/>
      <c r="J194" s="56"/>
      <c r="K194" s="56"/>
      <c r="L194" s="56"/>
      <c r="M194" s="56"/>
    </row>
    <row r="195" spans="1:13" ht="30" x14ac:dyDescent="0.25">
      <c r="A195" s="66"/>
      <c r="B195" s="67"/>
      <c r="C195" s="43" t="s">
        <v>132</v>
      </c>
      <c r="D195" s="56"/>
      <c r="E195" s="56"/>
      <c r="F195" s="69"/>
      <c r="G195" s="56"/>
      <c r="H195" s="56"/>
      <c r="I195" s="56"/>
      <c r="J195" s="56"/>
      <c r="K195" s="56"/>
      <c r="L195" s="56"/>
      <c r="M195" s="56"/>
    </row>
    <row r="196" spans="1:13" s="4" customFormat="1" x14ac:dyDescent="0.25">
      <c r="A196" s="56"/>
      <c r="B196" s="60"/>
      <c r="C196" s="40" t="s">
        <v>12</v>
      </c>
      <c r="D196" s="56" t="s">
        <v>13</v>
      </c>
      <c r="E196" s="56">
        <v>1.76</v>
      </c>
      <c r="F196" s="57">
        <f>F194*E196</f>
        <v>19.36</v>
      </c>
      <c r="G196" s="56"/>
      <c r="H196" s="56"/>
      <c r="I196" s="61">
        <v>0</v>
      </c>
      <c r="J196" s="61">
        <f>F196*I196</f>
        <v>0</v>
      </c>
      <c r="K196" s="56"/>
      <c r="L196" s="56"/>
      <c r="M196" s="57">
        <f>H196+J196+L196</f>
        <v>0</v>
      </c>
    </row>
    <row r="197" spans="1:13" s="4" customFormat="1" x14ac:dyDescent="0.25">
      <c r="A197" s="56"/>
      <c r="B197" s="60"/>
      <c r="C197" s="6" t="s">
        <v>14</v>
      </c>
      <c r="D197" s="56"/>
      <c r="E197" s="56"/>
      <c r="F197" s="57"/>
      <c r="G197" s="56"/>
      <c r="H197" s="56"/>
      <c r="I197" s="61"/>
      <c r="J197" s="61"/>
      <c r="K197" s="56"/>
      <c r="L197" s="56"/>
      <c r="M197" s="56"/>
    </row>
    <row r="198" spans="1:13" s="4" customFormat="1" x14ac:dyDescent="0.25">
      <c r="A198" s="56"/>
      <c r="B198" s="60" t="s">
        <v>179</v>
      </c>
      <c r="C198" s="5" t="s">
        <v>135</v>
      </c>
      <c r="D198" s="56" t="s">
        <v>27</v>
      </c>
      <c r="E198" s="56">
        <v>0.09</v>
      </c>
      <c r="F198" s="57">
        <f>F194*E198</f>
        <v>0.99</v>
      </c>
      <c r="G198" s="56"/>
      <c r="H198" s="56"/>
      <c r="I198" s="56"/>
      <c r="J198" s="61"/>
      <c r="K198" s="56">
        <v>0</v>
      </c>
      <c r="L198" s="87">
        <f>F198*K198</f>
        <v>0</v>
      </c>
      <c r="M198" s="57">
        <f>H198+J198+L198</f>
        <v>0</v>
      </c>
    </row>
    <row r="199" spans="1:13" s="4" customFormat="1" ht="45" x14ac:dyDescent="0.25">
      <c r="A199" s="56"/>
      <c r="B199" s="60"/>
      <c r="C199" s="6" t="s">
        <v>134</v>
      </c>
      <c r="D199" s="56"/>
      <c r="E199" s="56"/>
      <c r="F199" s="57"/>
      <c r="G199" s="56"/>
      <c r="H199" s="56"/>
      <c r="I199" s="56"/>
      <c r="J199" s="61"/>
      <c r="K199" s="56"/>
      <c r="L199" s="87"/>
      <c r="M199" s="56"/>
    </row>
    <row r="200" spans="1:13" s="4" customFormat="1" x14ac:dyDescent="0.25">
      <c r="A200" s="56"/>
      <c r="B200" s="60" t="s">
        <v>180</v>
      </c>
      <c r="C200" s="5" t="s">
        <v>137</v>
      </c>
      <c r="D200" s="56" t="s">
        <v>27</v>
      </c>
      <c r="E200" s="56">
        <v>0.36</v>
      </c>
      <c r="F200" s="57">
        <f>F194*E200</f>
        <v>3.96</v>
      </c>
      <c r="G200" s="56"/>
      <c r="H200" s="56"/>
      <c r="I200" s="56"/>
      <c r="J200" s="61"/>
      <c r="K200" s="56">
        <v>0</v>
      </c>
      <c r="L200" s="87">
        <f>F200*K200</f>
        <v>0</v>
      </c>
      <c r="M200" s="57">
        <f>H200+J200+L200</f>
        <v>0</v>
      </c>
    </row>
    <row r="201" spans="1:13" s="4" customFormat="1" ht="30" x14ac:dyDescent="0.25">
      <c r="A201" s="56"/>
      <c r="B201" s="60"/>
      <c r="C201" s="6" t="s">
        <v>136</v>
      </c>
      <c r="D201" s="56"/>
      <c r="E201" s="56"/>
      <c r="F201" s="57"/>
      <c r="G201" s="56"/>
      <c r="H201" s="56"/>
      <c r="I201" s="56"/>
      <c r="J201" s="61"/>
      <c r="K201" s="56"/>
      <c r="L201" s="87"/>
      <c r="M201" s="56"/>
    </row>
    <row r="202" spans="1:13" s="4" customFormat="1" ht="30" x14ac:dyDescent="0.25">
      <c r="A202" s="56"/>
      <c r="B202" s="60" t="s">
        <v>181</v>
      </c>
      <c r="C202" s="5" t="s">
        <v>139</v>
      </c>
      <c r="D202" s="56" t="s">
        <v>27</v>
      </c>
      <c r="E202" s="56">
        <v>0.25</v>
      </c>
      <c r="F202" s="57">
        <f>F194*E202</f>
        <v>2.75</v>
      </c>
      <c r="G202" s="56"/>
      <c r="H202" s="56"/>
      <c r="I202" s="56"/>
      <c r="J202" s="61"/>
      <c r="K202" s="56">
        <v>0</v>
      </c>
      <c r="L202" s="87">
        <f>F202*K202</f>
        <v>0</v>
      </c>
      <c r="M202" s="57">
        <f>H202+J202+L202</f>
        <v>0</v>
      </c>
    </row>
    <row r="203" spans="1:13" s="4" customFormat="1" ht="30" x14ac:dyDescent="0.25">
      <c r="A203" s="56"/>
      <c r="B203" s="60"/>
      <c r="C203" s="6" t="s">
        <v>138</v>
      </c>
      <c r="D203" s="56"/>
      <c r="E203" s="56"/>
      <c r="F203" s="57"/>
      <c r="G203" s="56"/>
      <c r="H203" s="56"/>
      <c r="I203" s="56"/>
      <c r="J203" s="61"/>
      <c r="K203" s="56"/>
      <c r="L203" s="87"/>
      <c r="M203" s="56"/>
    </row>
    <row r="204" spans="1:13" x14ac:dyDescent="0.25">
      <c r="A204" s="56"/>
      <c r="B204" s="60"/>
      <c r="C204" s="5" t="s">
        <v>23</v>
      </c>
      <c r="D204" s="56" t="s">
        <v>21</v>
      </c>
      <c r="E204" s="56">
        <v>0.16</v>
      </c>
      <c r="F204" s="57">
        <f>F194*E204</f>
        <v>1.76</v>
      </c>
      <c r="G204" s="56"/>
      <c r="H204" s="56"/>
      <c r="I204" s="56"/>
      <c r="J204" s="57"/>
      <c r="K204" s="56">
        <v>0</v>
      </c>
      <c r="L204" s="87">
        <f>F204*K204</f>
        <v>0</v>
      </c>
      <c r="M204" s="87">
        <f>H204+J204+L204</f>
        <v>0</v>
      </c>
    </row>
    <row r="205" spans="1:13" s="4" customFormat="1" x14ac:dyDescent="0.25">
      <c r="A205" s="56"/>
      <c r="B205" s="60"/>
      <c r="C205" s="6" t="s">
        <v>24</v>
      </c>
      <c r="D205" s="56"/>
      <c r="E205" s="56"/>
      <c r="F205" s="57"/>
      <c r="G205" s="56"/>
      <c r="H205" s="56"/>
      <c r="I205" s="56"/>
      <c r="J205" s="57"/>
      <c r="K205" s="56"/>
      <c r="L205" s="87"/>
      <c r="M205" s="87"/>
    </row>
    <row r="206" spans="1:13" x14ac:dyDescent="0.25">
      <c r="A206" s="70"/>
      <c r="B206" s="72"/>
      <c r="C206" s="40" t="s">
        <v>15</v>
      </c>
      <c r="D206" s="70"/>
      <c r="E206" s="70"/>
      <c r="F206" s="74"/>
      <c r="G206" s="70"/>
      <c r="H206" s="70"/>
      <c r="I206" s="70"/>
      <c r="J206" s="74"/>
      <c r="K206" s="70"/>
      <c r="L206" s="70"/>
      <c r="M206" s="74"/>
    </row>
    <row r="207" spans="1:13" s="4" customFormat="1" x14ac:dyDescent="0.25">
      <c r="A207" s="71"/>
      <c r="B207" s="73"/>
      <c r="C207" s="6" t="s">
        <v>16</v>
      </c>
      <c r="D207" s="71"/>
      <c r="E207" s="71"/>
      <c r="F207" s="75"/>
      <c r="G207" s="71"/>
      <c r="H207" s="71"/>
      <c r="I207" s="71"/>
      <c r="J207" s="75"/>
      <c r="K207" s="71"/>
      <c r="L207" s="71"/>
      <c r="M207" s="75"/>
    </row>
    <row r="208" spans="1:13" s="4" customFormat="1" ht="45" x14ac:dyDescent="0.25">
      <c r="A208" s="56"/>
      <c r="B208" s="60" t="s">
        <v>140</v>
      </c>
      <c r="C208" s="5" t="s">
        <v>187</v>
      </c>
      <c r="D208" s="56" t="s">
        <v>28</v>
      </c>
      <c r="E208" s="57">
        <v>2</v>
      </c>
      <c r="F208" s="57">
        <f>F194*E208</f>
        <v>22</v>
      </c>
      <c r="G208" s="56">
        <v>0</v>
      </c>
      <c r="H208" s="57">
        <f>F208*G208</f>
        <v>0</v>
      </c>
      <c r="I208" s="56"/>
      <c r="J208" s="57"/>
      <c r="K208" s="56"/>
      <c r="L208" s="56"/>
      <c r="M208" s="57">
        <f>H208+J208+L208</f>
        <v>0</v>
      </c>
    </row>
    <row r="209" spans="1:13" s="4" customFormat="1" ht="45" x14ac:dyDescent="0.25">
      <c r="A209" s="56"/>
      <c r="B209" s="60"/>
      <c r="C209" s="6" t="s">
        <v>188</v>
      </c>
      <c r="D209" s="56"/>
      <c r="E209" s="57"/>
      <c r="F209" s="57"/>
      <c r="G209" s="56"/>
      <c r="H209" s="57"/>
      <c r="I209" s="56"/>
      <c r="J209" s="57"/>
      <c r="K209" s="56"/>
      <c r="L209" s="56"/>
      <c r="M209" s="56"/>
    </row>
    <row r="210" spans="1:13" s="4" customFormat="1" ht="30" x14ac:dyDescent="0.25">
      <c r="A210" s="56"/>
      <c r="B210" s="60" t="s">
        <v>142</v>
      </c>
      <c r="C210" s="5" t="s">
        <v>141</v>
      </c>
      <c r="D210" s="56" t="s">
        <v>28</v>
      </c>
      <c r="E210" s="57">
        <v>1.5</v>
      </c>
      <c r="F210" s="57">
        <f>F194*E210</f>
        <v>16.5</v>
      </c>
      <c r="G210" s="56">
        <v>0</v>
      </c>
      <c r="H210" s="57">
        <f>F210*G210</f>
        <v>0</v>
      </c>
      <c r="I210" s="56"/>
      <c r="J210" s="57"/>
      <c r="K210" s="56"/>
      <c r="L210" s="56"/>
      <c r="M210" s="57">
        <f>H210+J210+L210</f>
        <v>0</v>
      </c>
    </row>
    <row r="211" spans="1:13" s="4" customFormat="1" ht="30" x14ac:dyDescent="0.25">
      <c r="A211" s="56"/>
      <c r="B211" s="60"/>
      <c r="C211" s="6" t="s">
        <v>147</v>
      </c>
      <c r="D211" s="56"/>
      <c r="E211" s="57"/>
      <c r="F211" s="57"/>
      <c r="G211" s="56"/>
      <c r="H211" s="57"/>
      <c r="I211" s="56"/>
      <c r="J211" s="57"/>
      <c r="K211" s="56"/>
      <c r="L211" s="56"/>
      <c r="M211" s="56"/>
    </row>
    <row r="212" spans="1:13" s="4" customFormat="1" x14ac:dyDescent="0.25">
      <c r="A212" s="56"/>
      <c r="B212" s="60" t="s">
        <v>100</v>
      </c>
      <c r="C212" s="5" t="s">
        <v>151</v>
      </c>
      <c r="D212" s="56" t="s">
        <v>56</v>
      </c>
      <c r="E212" s="57">
        <v>0.02</v>
      </c>
      <c r="F212" s="57">
        <f>F194*E212</f>
        <v>0.22</v>
      </c>
      <c r="G212" s="56">
        <v>0</v>
      </c>
      <c r="H212" s="57">
        <f>F212*G212</f>
        <v>0</v>
      </c>
      <c r="I212" s="56"/>
      <c r="J212" s="57"/>
      <c r="K212" s="56"/>
      <c r="L212" s="56"/>
      <c r="M212" s="57">
        <f>H212+J212+L212</f>
        <v>0</v>
      </c>
    </row>
    <row r="213" spans="1:13" s="4" customFormat="1" x14ac:dyDescent="0.25">
      <c r="A213" s="56"/>
      <c r="B213" s="60"/>
      <c r="C213" s="6" t="s">
        <v>152</v>
      </c>
      <c r="D213" s="56"/>
      <c r="E213" s="57"/>
      <c r="F213" s="57"/>
      <c r="G213" s="56"/>
      <c r="H213" s="57"/>
      <c r="I213" s="56"/>
      <c r="J213" s="57"/>
      <c r="K213" s="56"/>
      <c r="L213" s="56"/>
      <c r="M213" s="56"/>
    </row>
    <row r="214" spans="1:13" x14ac:dyDescent="0.25">
      <c r="A214" s="56"/>
      <c r="B214" s="60"/>
      <c r="C214" s="40" t="s">
        <v>20</v>
      </c>
      <c r="D214" s="56" t="s">
        <v>21</v>
      </c>
      <c r="E214" s="56">
        <v>0.04</v>
      </c>
      <c r="F214" s="57">
        <f>F194*E214</f>
        <v>0.44</v>
      </c>
      <c r="G214" s="56">
        <v>0</v>
      </c>
      <c r="H214" s="57">
        <f>F214*G214</f>
        <v>0</v>
      </c>
      <c r="I214" s="56"/>
      <c r="J214" s="57"/>
      <c r="K214" s="56"/>
      <c r="L214" s="56"/>
      <c r="M214" s="57">
        <f>H214+J214+L214</f>
        <v>0</v>
      </c>
    </row>
    <row r="215" spans="1:13" s="4" customFormat="1" x14ac:dyDescent="0.25">
      <c r="A215" s="56"/>
      <c r="B215" s="60"/>
      <c r="C215" s="6" t="s">
        <v>22</v>
      </c>
      <c r="D215" s="56"/>
      <c r="E215" s="56"/>
      <c r="F215" s="57"/>
      <c r="G215" s="56"/>
      <c r="H215" s="57"/>
      <c r="I215" s="56"/>
      <c r="J215" s="57"/>
      <c r="K215" s="56"/>
      <c r="L215" s="56"/>
      <c r="M215" s="56"/>
    </row>
    <row r="216" spans="1:13" ht="14.45" customHeight="1" x14ac:dyDescent="0.25">
      <c r="A216" s="94">
        <v>14</v>
      </c>
      <c r="B216" s="99" t="s">
        <v>58</v>
      </c>
      <c r="C216" s="41" t="s">
        <v>59</v>
      </c>
      <c r="D216" s="70" t="s">
        <v>61</v>
      </c>
      <c r="E216" s="70"/>
      <c r="F216" s="92">
        <f>F194*0.3</f>
        <v>3.3</v>
      </c>
      <c r="G216" s="70"/>
      <c r="H216" s="70"/>
      <c r="I216" s="70"/>
      <c r="J216" s="70"/>
      <c r="K216" s="70"/>
      <c r="L216" s="70"/>
      <c r="M216" s="70"/>
    </row>
    <row r="217" spans="1:13" x14ac:dyDescent="0.25">
      <c r="A217" s="95"/>
      <c r="B217" s="100"/>
      <c r="C217" s="48" t="s">
        <v>60</v>
      </c>
      <c r="D217" s="71"/>
      <c r="E217" s="71"/>
      <c r="F217" s="93"/>
      <c r="G217" s="71"/>
      <c r="H217" s="71"/>
      <c r="I217" s="71"/>
      <c r="J217" s="71"/>
      <c r="K217" s="71"/>
      <c r="L217" s="71"/>
      <c r="M217" s="71"/>
    </row>
    <row r="218" spans="1:13" s="4" customFormat="1" x14ac:dyDescent="0.25">
      <c r="A218" s="70"/>
      <c r="B218" s="72"/>
      <c r="C218" s="40" t="s">
        <v>12</v>
      </c>
      <c r="D218" s="70" t="s">
        <v>13</v>
      </c>
      <c r="E218" s="70">
        <v>1.21</v>
      </c>
      <c r="F218" s="74">
        <f>F216*E218</f>
        <v>3.9929999999999999</v>
      </c>
      <c r="G218" s="70"/>
      <c r="H218" s="70"/>
      <c r="I218" s="101">
        <v>0</v>
      </c>
      <c r="J218" s="101">
        <f>F218*I218</f>
        <v>0</v>
      </c>
      <c r="K218" s="70"/>
      <c r="L218" s="70"/>
      <c r="M218" s="74">
        <f>H218+J218+L218</f>
        <v>0</v>
      </c>
    </row>
    <row r="219" spans="1:13" s="4" customFormat="1" x14ac:dyDescent="0.25">
      <c r="A219" s="71"/>
      <c r="B219" s="73"/>
      <c r="C219" s="6" t="s">
        <v>14</v>
      </c>
      <c r="D219" s="71"/>
      <c r="E219" s="71"/>
      <c r="F219" s="75"/>
      <c r="G219" s="71"/>
      <c r="H219" s="71"/>
      <c r="I219" s="102"/>
      <c r="J219" s="102"/>
      <c r="K219" s="71"/>
      <c r="L219" s="71"/>
      <c r="M219" s="75"/>
    </row>
    <row r="220" spans="1:13" ht="19.899999999999999" customHeight="1" x14ac:dyDescent="0.25">
      <c r="A220" s="63" t="s">
        <v>160</v>
      </c>
      <c r="B220" s="64"/>
      <c r="C220" s="64"/>
      <c r="D220" s="65"/>
      <c r="E220" s="29"/>
      <c r="F220" s="30"/>
      <c r="G220" s="30"/>
      <c r="H220" s="30"/>
      <c r="I220" s="30"/>
      <c r="J220" s="30"/>
      <c r="K220" s="30"/>
      <c r="L220" s="30"/>
      <c r="M220" s="31"/>
    </row>
    <row r="221" spans="1:13" ht="30" x14ac:dyDescent="0.25">
      <c r="A221" s="66">
        <v>15</v>
      </c>
      <c r="B221" s="67" t="s">
        <v>131</v>
      </c>
      <c r="C221" s="41" t="s">
        <v>153</v>
      </c>
      <c r="D221" s="56" t="s">
        <v>110</v>
      </c>
      <c r="E221" s="56"/>
      <c r="F221" s="97">
        <v>4</v>
      </c>
      <c r="G221" s="56"/>
      <c r="H221" s="56"/>
      <c r="I221" s="56"/>
      <c r="J221" s="56"/>
      <c r="K221" s="56"/>
      <c r="L221" s="56"/>
      <c r="M221" s="56"/>
    </row>
    <row r="222" spans="1:13" ht="30" x14ac:dyDescent="0.25">
      <c r="A222" s="66"/>
      <c r="B222" s="67"/>
      <c r="C222" s="43" t="s">
        <v>154</v>
      </c>
      <c r="D222" s="56"/>
      <c r="E222" s="56"/>
      <c r="F222" s="98"/>
      <c r="G222" s="56"/>
      <c r="H222" s="56"/>
      <c r="I222" s="56"/>
      <c r="J222" s="56"/>
      <c r="K222" s="56"/>
      <c r="L222" s="56"/>
      <c r="M222" s="56"/>
    </row>
    <row r="223" spans="1:13" s="4" customFormat="1" x14ac:dyDescent="0.25">
      <c r="A223" s="56"/>
      <c r="B223" s="60"/>
      <c r="C223" s="40" t="s">
        <v>12</v>
      </c>
      <c r="D223" s="56" t="s">
        <v>13</v>
      </c>
      <c r="E223" s="56">
        <v>1.76</v>
      </c>
      <c r="F223" s="57">
        <f>F221*E223</f>
        <v>7.04</v>
      </c>
      <c r="G223" s="56"/>
      <c r="H223" s="56"/>
      <c r="I223" s="61">
        <v>0</v>
      </c>
      <c r="J223" s="61">
        <f>F223*I223</f>
        <v>0</v>
      </c>
      <c r="K223" s="56"/>
      <c r="L223" s="56"/>
      <c r="M223" s="57">
        <f>H223+J223+L223</f>
        <v>0</v>
      </c>
    </row>
    <row r="224" spans="1:13" s="4" customFormat="1" x14ac:dyDescent="0.25">
      <c r="A224" s="56"/>
      <c r="B224" s="60"/>
      <c r="C224" s="6" t="s">
        <v>14</v>
      </c>
      <c r="D224" s="56"/>
      <c r="E224" s="56"/>
      <c r="F224" s="57"/>
      <c r="G224" s="56"/>
      <c r="H224" s="56"/>
      <c r="I224" s="61"/>
      <c r="J224" s="61"/>
      <c r="K224" s="56"/>
      <c r="L224" s="56"/>
      <c r="M224" s="56"/>
    </row>
    <row r="225" spans="1:13" s="4" customFormat="1" x14ac:dyDescent="0.25">
      <c r="A225" s="56"/>
      <c r="B225" s="60" t="s">
        <v>179</v>
      </c>
      <c r="C225" s="5" t="s">
        <v>135</v>
      </c>
      <c r="D225" s="56" t="s">
        <v>27</v>
      </c>
      <c r="E225" s="56">
        <v>0.09</v>
      </c>
      <c r="F225" s="57">
        <f>F221*E225</f>
        <v>0.36</v>
      </c>
      <c r="G225" s="56"/>
      <c r="H225" s="56"/>
      <c r="I225" s="56"/>
      <c r="J225" s="61"/>
      <c r="K225" s="56">
        <v>0</v>
      </c>
      <c r="L225" s="87">
        <f>F225*K225</f>
        <v>0</v>
      </c>
      <c r="M225" s="57">
        <f>H225+J225+L225</f>
        <v>0</v>
      </c>
    </row>
    <row r="226" spans="1:13" s="4" customFormat="1" ht="45" x14ac:dyDescent="0.25">
      <c r="A226" s="56"/>
      <c r="B226" s="60"/>
      <c r="C226" s="6" t="s">
        <v>134</v>
      </c>
      <c r="D226" s="56"/>
      <c r="E226" s="56"/>
      <c r="F226" s="57"/>
      <c r="G226" s="56"/>
      <c r="H226" s="56"/>
      <c r="I226" s="56"/>
      <c r="J226" s="61"/>
      <c r="K226" s="56"/>
      <c r="L226" s="87"/>
      <c r="M226" s="56"/>
    </row>
    <row r="227" spans="1:13" s="4" customFormat="1" x14ac:dyDescent="0.25">
      <c r="A227" s="56"/>
      <c r="B227" s="60" t="s">
        <v>180</v>
      </c>
      <c r="C227" s="5" t="s">
        <v>137</v>
      </c>
      <c r="D227" s="56" t="s">
        <v>27</v>
      </c>
      <c r="E227" s="56">
        <v>0.36</v>
      </c>
      <c r="F227" s="57">
        <f>F221*E227</f>
        <v>1.44</v>
      </c>
      <c r="G227" s="56"/>
      <c r="H227" s="56"/>
      <c r="I227" s="56"/>
      <c r="J227" s="61"/>
      <c r="K227" s="56">
        <v>0</v>
      </c>
      <c r="L227" s="87">
        <f>F227*K227</f>
        <v>0</v>
      </c>
      <c r="M227" s="57">
        <f>H227+J227+L227</f>
        <v>0</v>
      </c>
    </row>
    <row r="228" spans="1:13" s="4" customFormat="1" ht="30" x14ac:dyDescent="0.25">
      <c r="A228" s="56"/>
      <c r="B228" s="60"/>
      <c r="C228" s="6" t="s">
        <v>136</v>
      </c>
      <c r="D228" s="56"/>
      <c r="E228" s="56"/>
      <c r="F228" s="57"/>
      <c r="G228" s="56"/>
      <c r="H228" s="56"/>
      <c r="I228" s="56"/>
      <c r="J228" s="61"/>
      <c r="K228" s="56"/>
      <c r="L228" s="87"/>
      <c r="M228" s="56"/>
    </row>
    <row r="229" spans="1:13" s="4" customFormat="1" ht="30" x14ac:dyDescent="0.25">
      <c r="A229" s="56"/>
      <c r="B229" s="60" t="s">
        <v>181</v>
      </c>
      <c r="C229" s="5" t="s">
        <v>139</v>
      </c>
      <c r="D229" s="56" t="s">
        <v>27</v>
      </c>
      <c r="E229" s="56">
        <v>0.25</v>
      </c>
      <c r="F229" s="57">
        <f>F221*E229</f>
        <v>1</v>
      </c>
      <c r="G229" s="56"/>
      <c r="H229" s="56"/>
      <c r="I229" s="56"/>
      <c r="J229" s="61"/>
      <c r="K229" s="56">
        <v>0</v>
      </c>
      <c r="L229" s="87">
        <f>F229*K229</f>
        <v>0</v>
      </c>
      <c r="M229" s="57">
        <f>H229+J229+L229</f>
        <v>0</v>
      </c>
    </row>
    <row r="230" spans="1:13" s="4" customFormat="1" ht="30" x14ac:dyDescent="0.25">
      <c r="A230" s="56"/>
      <c r="B230" s="60"/>
      <c r="C230" s="6" t="s">
        <v>138</v>
      </c>
      <c r="D230" s="56"/>
      <c r="E230" s="56"/>
      <c r="F230" s="57"/>
      <c r="G230" s="56"/>
      <c r="H230" s="56"/>
      <c r="I230" s="56"/>
      <c r="J230" s="61"/>
      <c r="K230" s="56"/>
      <c r="L230" s="87"/>
      <c r="M230" s="56"/>
    </row>
    <row r="231" spans="1:13" x14ac:dyDescent="0.25">
      <c r="A231" s="56"/>
      <c r="B231" s="60"/>
      <c r="C231" s="5" t="s">
        <v>23</v>
      </c>
      <c r="D231" s="56" t="s">
        <v>21</v>
      </c>
      <c r="E231" s="56">
        <v>0.16</v>
      </c>
      <c r="F231" s="57">
        <f>F221*E231</f>
        <v>0.64</v>
      </c>
      <c r="G231" s="56"/>
      <c r="H231" s="56"/>
      <c r="I231" s="56"/>
      <c r="J231" s="57"/>
      <c r="K231" s="56">
        <v>0</v>
      </c>
      <c r="L231" s="87">
        <f>F231*K231</f>
        <v>0</v>
      </c>
      <c r="M231" s="87">
        <f>H231+J231+L231</f>
        <v>0</v>
      </c>
    </row>
    <row r="232" spans="1:13" s="4" customFormat="1" x14ac:dyDescent="0.25">
      <c r="A232" s="56"/>
      <c r="B232" s="60"/>
      <c r="C232" s="6" t="s">
        <v>24</v>
      </c>
      <c r="D232" s="56"/>
      <c r="E232" s="56"/>
      <c r="F232" s="57"/>
      <c r="G232" s="56"/>
      <c r="H232" s="56"/>
      <c r="I232" s="56"/>
      <c r="J232" s="57"/>
      <c r="K232" s="56"/>
      <c r="L232" s="87"/>
      <c r="M232" s="87"/>
    </row>
    <row r="233" spans="1:13" x14ac:dyDescent="0.25">
      <c r="A233" s="70"/>
      <c r="B233" s="72"/>
      <c r="C233" s="40" t="s">
        <v>15</v>
      </c>
      <c r="D233" s="70"/>
      <c r="E233" s="70"/>
      <c r="F233" s="74"/>
      <c r="G233" s="70"/>
      <c r="H233" s="70"/>
      <c r="I233" s="70"/>
      <c r="J233" s="74"/>
      <c r="K233" s="70"/>
      <c r="L233" s="70"/>
      <c r="M233" s="74"/>
    </row>
    <row r="234" spans="1:13" s="4" customFormat="1" x14ac:dyDescent="0.25">
      <c r="A234" s="71"/>
      <c r="B234" s="73"/>
      <c r="C234" s="6" t="s">
        <v>16</v>
      </c>
      <c r="D234" s="71"/>
      <c r="E234" s="71"/>
      <c r="F234" s="75"/>
      <c r="G234" s="71"/>
      <c r="H234" s="71"/>
      <c r="I234" s="71"/>
      <c r="J234" s="75"/>
      <c r="K234" s="71"/>
      <c r="L234" s="71"/>
      <c r="M234" s="75"/>
    </row>
    <row r="235" spans="1:13" s="4" customFormat="1" ht="45" x14ac:dyDescent="0.25">
      <c r="A235" s="56"/>
      <c r="B235" s="60" t="s">
        <v>140</v>
      </c>
      <c r="C235" s="5" t="s">
        <v>185</v>
      </c>
      <c r="D235" s="56" t="s">
        <v>28</v>
      </c>
      <c r="E235" s="57">
        <v>6</v>
      </c>
      <c r="F235" s="57">
        <f>F221*E235</f>
        <v>24</v>
      </c>
      <c r="G235" s="56">
        <v>0</v>
      </c>
      <c r="H235" s="57">
        <f>F235*G235</f>
        <v>0</v>
      </c>
      <c r="I235" s="56"/>
      <c r="J235" s="57"/>
      <c r="K235" s="56"/>
      <c r="L235" s="56"/>
      <c r="M235" s="57">
        <f>H235+J235+L235</f>
        <v>0</v>
      </c>
    </row>
    <row r="236" spans="1:13" s="4" customFormat="1" ht="45" x14ac:dyDescent="0.25">
      <c r="A236" s="56"/>
      <c r="B236" s="60"/>
      <c r="C236" s="6" t="s">
        <v>186</v>
      </c>
      <c r="D236" s="56"/>
      <c r="E236" s="57"/>
      <c r="F236" s="57"/>
      <c r="G236" s="56"/>
      <c r="H236" s="57"/>
      <c r="I236" s="56"/>
      <c r="J236" s="57"/>
      <c r="K236" s="56"/>
      <c r="L236" s="56"/>
      <c r="M236" s="56"/>
    </row>
    <row r="237" spans="1:13" s="4" customFormat="1" ht="30" x14ac:dyDescent="0.25">
      <c r="A237" s="56"/>
      <c r="B237" s="60" t="s">
        <v>142</v>
      </c>
      <c r="C237" s="5" t="s">
        <v>141</v>
      </c>
      <c r="D237" s="56" t="s">
        <v>28</v>
      </c>
      <c r="E237" s="57">
        <v>11</v>
      </c>
      <c r="F237" s="57">
        <f>F221*E237</f>
        <v>44</v>
      </c>
      <c r="G237" s="56">
        <v>0</v>
      </c>
      <c r="H237" s="57">
        <f>F237*G237</f>
        <v>0</v>
      </c>
      <c r="I237" s="56"/>
      <c r="J237" s="57"/>
      <c r="K237" s="56"/>
      <c r="L237" s="56"/>
      <c r="M237" s="57">
        <f>H237+J237+L237</f>
        <v>0</v>
      </c>
    </row>
    <row r="238" spans="1:13" s="4" customFormat="1" ht="30" x14ac:dyDescent="0.25">
      <c r="A238" s="56"/>
      <c r="B238" s="60"/>
      <c r="C238" s="6" t="s">
        <v>147</v>
      </c>
      <c r="D238" s="56"/>
      <c r="E238" s="57"/>
      <c r="F238" s="57"/>
      <c r="G238" s="56"/>
      <c r="H238" s="57"/>
      <c r="I238" s="56"/>
      <c r="J238" s="57"/>
      <c r="K238" s="56"/>
      <c r="L238" s="56"/>
      <c r="M238" s="56"/>
    </row>
    <row r="239" spans="1:13" s="4" customFormat="1" x14ac:dyDescent="0.25">
      <c r="A239" s="56"/>
      <c r="B239" s="60" t="s">
        <v>150</v>
      </c>
      <c r="C239" s="5" t="s">
        <v>148</v>
      </c>
      <c r="D239" s="56" t="s">
        <v>30</v>
      </c>
      <c r="E239" s="57">
        <v>1</v>
      </c>
      <c r="F239" s="57">
        <f>F221*E239</f>
        <v>4</v>
      </c>
      <c r="G239" s="56">
        <v>0</v>
      </c>
      <c r="H239" s="57">
        <f>F239*G239</f>
        <v>0</v>
      </c>
      <c r="I239" s="56"/>
      <c r="J239" s="57"/>
      <c r="K239" s="56"/>
      <c r="L239" s="56"/>
      <c r="M239" s="57">
        <f>H239+J239+L239</f>
        <v>0</v>
      </c>
    </row>
    <row r="240" spans="1:13" s="4" customFormat="1" x14ac:dyDescent="0.25">
      <c r="A240" s="56"/>
      <c r="B240" s="60"/>
      <c r="C240" s="6" t="s">
        <v>149</v>
      </c>
      <c r="D240" s="56"/>
      <c r="E240" s="57"/>
      <c r="F240" s="57"/>
      <c r="G240" s="56"/>
      <c r="H240" s="57"/>
      <c r="I240" s="56"/>
      <c r="J240" s="57"/>
      <c r="K240" s="56"/>
      <c r="L240" s="56"/>
      <c r="M240" s="56"/>
    </row>
    <row r="241" spans="1:15" x14ac:dyDescent="0.25">
      <c r="A241" s="56"/>
      <c r="B241" s="60"/>
      <c r="C241" s="40" t="s">
        <v>20</v>
      </c>
      <c r="D241" s="56" t="s">
        <v>21</v>
      </c>
      <c r="E241" s="56">
        <v>0.04</v>
      </c>
      <c r="F241" s="57">
        <f>F221*E241</f>
        <v>0.16</v>
      </c>
      <c r="G241" s="56">
        <v>0</v>
      </c>
      <c r="H241" s="57">
        <f>F241*G241</f>
        <v>0</v>
      </c>
      <c r="I241" s="56"/>
      <c r="J241" s="57"/>
      <c r="K241" s="56"/>
      <c r="L241" s="56"/>
      <c r="M241" s="57">
        <f>H241+J241+L241</f>
        <v>0</v>
      </c>
    </row>
    <row r="242" spans="1:15" s="4" customFormat="1" x14ac:dyDescent="0.25">
      <c r="A242" s="56"/>
      <c r="B242" s="60"/>
      <c r="C242" s="6" t="s">
        <v>22</v>
      </c>
      <c r="D242" s="56"/>
      <c r="E242" s="56"/>
      <c r="F242" s="57"/>
      <c r="G242" s="56"/>
      <c r="H242" s="57"/>
      <c r="I242" s="56"/>
      <c r="J242" s="57"/>
      <c r="K242" s="56"/>
      <c r="L242" s="56"/>
      <c r="M242" s="56"/>
    </row>
    <row r="243" spans="1:15" ht="14.45" customHeight="1" x14ac:dyDescent="0.25">
      <c r="A243" s="94">
        <v>16</v>
      </c>
      <c r="B243" s="99" t="s">
        <v>58</v>
      </c>
      <c r="C243" s="41" t="s">
        <v>59</v>
      </c>
      <c r="D243" s="70" t="s">
        <v>61</v>
      </c>
      <c r="E243" s="70"/>
      <c r="F243" s="92">
        <f>F221*1.6</f>
        <v>6.4</v>
      </c>
      <c r="G243" s="70"/>
      <c r="H243" s="70"/>
      <c r="I243" s="70"/>
      <c r="J243" s="70"/>
      <c r="K243" s="70"/>
      <c r="L243" s="70"/>
      <c r="M243" s="70"/>
    </row>
    <row r="244" spans="1:15" x14ac:dyDescent="0.25">
      <c r="A244" s="95"/>
      <c r="B244" s="100"/>
      <c r="C244" s="48" t="s">
        <v>60</v>
      </c>
      <c r="D244" s="71"/>
      <c r="E244" s="71"/>
      <c r="F244" s="93"/>
      <c r="G244" s="71"/>
      <c r="H244" s="71"/>
      <c r="I244" s="71"/>
      <c r="J244" s="71"/>
      <c r="K244" s="71"/>
      <c r="L244" s="71"/>
      <c r="M244" s="71"/>
    </row>
    <row r="245" spans="1:15" s="4" customFormat="1" x14ac:dyDescent="0.25">
      <c r="A245" s="117"/>
      <c r="B245" s="118"/>
      <c r="C245" s="119" t="s">
        <v>12</v>
      </c>
      <c r="D245" s="117" t="s">
        <v>13</v>
      </c>
      <c r="E245" s="117">
        <v>1.21</v>
      </c>
      <c r="F245" s="120">
        <f>F243*E245</f>
        <v>7.7439999999999998</v>
      </c>
      <c r="G245" s="117"/>
      <c r="H245" s="117"/>
      <c r="I245" s="121">
        <v>0</v>
      </c>
      <c r="J245" s="121">
        <f>F245*I245</f>
        <v>0</v>
      </c>
      <c r="K245" s="117"/>
      <c r="L245" s="117"/>
      <c r="M245" s="120">
        <f>H245+J245+L245</f>
        <v>0</v>
      </c>
    </row>
    <row r="246" spans="1:15" s="4" customFormat="1" x14ac:dyDescent="0.25">
      <c r="A246" s="122"/>
      <c r="B246" s="123"/>
      <c r="C246" s="124" t="s">
        <v>14</v>
      </c>
      <c r="D246" s="122"/>
      <c r="E246" s="122"/>
      <c r="F246" s="125"/>
      <c r="G246" s="122"/>
      <c r="H246" s="122"/>
      <c r="I246" s="126"/>
      <c r="J246" s="126"/>
      <c r="K246" s="122"/>
      <c r="L246" s="122"/>
      <c r="M246" s="125"/>
    </row>
    <row r="247" spans="1:15" ht="19.899999999999999" customHeight="1" x14ac:dyDescent="0.25">
      <c r="A247" s="108"/>
      <c r="B247" s="109"/>
      <c r="C247" s="110" t="s">
        <v>5</v>
      </c>
      <c r="D247" s="108"/>
      <c r="E247" s="108"/>
      <c r="F247" s="108"/>
      <c r="G247" s="108"/>
      <c r="H247" s="111">
        <f>SUM(H160:H246)</f>
        <v>0</v>
      </c>
      <c r="I247" s="108"/>
      <c r="J247" s="111">
        <f>SUM(J160:J246)</f>
        <v>0</v>
      </c>
      <c r="K247" s="108"/>
      <c r="L247" s="111">
        <f>SUM(L160:L246)</f>
        <v>0</v>
      </c>
      <c r="M247" s="111">
        <f>SUM(M160:M246)</f>
        <v>0</v>
      </c>
      <c r="O247" s="7"/>
    </row>
    <row r="248" spans="1:15" s="4" customFormat="1" ht="19.899999999999999" customHeight="1" x14ac:dyDescent="0.25">
      <c r="A248" s="108"/>
      <c r="B248" s="109"/>
      <c r="C248" s="127" t="s">
        <v>32</v>
      </c>
      <c r="D248" s="113" t="s">
        <v>193</v>
      </c>
      <c r="E248" s="108"/>
      <c r="F248" s="114"/>
      <c r="G248" s="108"/>
      <c r="H248" s="114"/>
      <c r="I248" s="108"/>
      <c r="J248" s="114"/>
      <c r="K248" s="108"/>
      <c r="L248" s="108"/>
      <c r="M248" s="114"/>
    </row>
    <row r="249" spans="1:15" ht="19.899999999999999" customHeight="1" x14ac:dyDescent="0.25">
      <c r="A249" s="108"/>
      <c r="B249" s="109"/>
      <c r="C249" s="110" t="s">
        <v>5</v>
      </c>
      <c r="D249" s="108"/>
      <c r="E249" s="108"/>
      <c r="F249" s="108"/>
      <c r="G249" s="108"/>
      <c r="H249" s="108"/>
      <c r="I249" s="108"/>
      <c r="J249" s="108"/>
      <c r="K249" s="108"/>
      <c r="L249" s="108"/>
      <c r="M249" s="111"/>
    </row>
    <row r="250" spans="1:15" ht="19.899999999999999" customHeight="1" x14ac:dyDescent="0.25">
      <c r="A250" s="108"/>
      <c r="B250" s="109"/>
      <c r="C250" s="112" t="s">
        <v>18</v>
      </c>
      <c r="D250" s="113" t="s">
        <v>193</v>
      </c>
      <c r="E250" s="108"/>
      <c r="F250" s="108"/>
      <c r="G250" s="108"/>
      <c r="H250" s="108"/>
      <c r="I250" s="108"/>
      <c r="J250" s="108"/>
      <c r="K250" s="108"/>
      <c r="L250" s="108"/>
      <c r="M250" s="114"/>
    </row>
    <row r="251" spans="1:15" ht="19.899999999999999" customHeight="1" x14ac:dyDescent="0.25">
      <c r="A251" s="108"/>
      <c r="B251" s="109"/>
      <c r="C251" s="115" t="s">
        <v>109</v>
      </c>
      <c r="D251" s="108"/>
      <c r="E251" s="108"/>
      <c r="F251" s="108"/>
      <c r="G251" s="108"/>
      <c r="H251" s="108"/>
      <c r="I251" s="108"/>
      <c r="J251" s="108"/>
      <c r="K251" s="108"/>
      <c r="L251" s="108"/>
      <c r="M251" s="116"/>
    </row>
    <row r="252" spans="1:15" ht="19.899999999999999" customHeight="1" x14ac:dyDescent="0.25">
      <c r="A252" s="108"/>
      <c r="B252" s="109"/>
      <c r="C252" s="115" t="s">
        <v>161</v>
      </c>
      <c r="D252" s="108"/>
      <c r="E252" s="108"/>
      <c r="F252" s="108"/>
      <c r="G252" s="108"/>
      <c r="H252" s="108"/>
      <c r="I252" s="108"/>
      <c r="J252" s="108"/>
      <c r="K252" s="108"/>
      <c r="L252" s="108"/>
      <c r="M252" s="116"/>
    </row>
    <row r="253" spans="1:15" ht="19.899999999999999" customHeight="1" x14ac:dyDescent="0.25">
      <c r="A253" s="108"/>
      <c r="B253" s="109"/>
      <c r="C253" s="112" t="s">
        <v>31</v>
      </c>
      <c r="D253" s="113" t="s">
        <v>193</v>
      </c>
      <c r="E253" s="108"/>
      <c r="F253" s="108"/>
      <c r="G253" s="108"/>
      <c r="H253" s="114">
        <f>H153+H247</f>
        <v>0</v>
      </c>
      <c r="I253" s="108"/>
      <c r="J253" s="108"/>
      <c r="K253" s="108"/>
      <c r="L253" s="108"/>
      <c r="M253" s="114"/>
    </row>
    <row r="254" spans="1:15" ht="19.899999999999999" customHeight="1" x14ac:dyDescent="0.25">
      <c r="A254" s="108"/>
      <c r="B254" s="109"/>
      <c r="C254" s="110" t="s">
        <v>5</v>
      </c>
      <c r="D254" s="108"/>
      <c r="E254" s="108"/>
      <c r="F254" s="108"/>
      <c r="G254" s="108"/>
      <c r="H254" s="108"/>
      <c r="I254" s="108"/>
      <c r="J254" s="108"/>
      <c r="K254" s="108"/>
      <c r="L254" s="108"/>
      <c r="M254" s="111"/>
    </row>
    <row r="255" spans="1:15" ht="19.899999999999999" customHeight="1" x14ac:dyDescent="0.25">
      <c r="A255" s="108"/>
      <c r="B255" s="109"/>
      <c r="C255" s="112" t="s">
        <v>19</v>
      </c>
      <c r="D255" s="113">
        <v>0.18</v>
      </c>
      <c r="E255" s="108"/>
      <c r="F255" s="108"/>
      <c r="G255" s="108"/>
      <c r="H255" s="108"/>
      <c r="I255" s="108"/>
      <c r="J255" s="108"/>
      <c r="K255" s="108"/>
      <c r="L255" s="108"/>
      <c r="M255" s="114"/>
    </row>
    <row r="256" spans="1:15" s="4" customFormat="1" ht="19.899999999999999" customHeight="1" x14ac:dyDescent="0.25">
      <c r="A256" s="108"/>
      <c r="B256" s="109"/>
      <c r="C256" s="110" t="s">
        <v>5</v>
      </c>
      <c r="D256" s="108"/>
      <c r="E256" s="108"/>
      <c r="F256" s="114"/>
      <c r="G256" s="108"/>
      <c r="H256" s="114"/>
      <c r="I256" s="108"/>
      <c r="J256" s="114"/>
      <c r="K256" s="108"/>
      <c r="L256" s="108"/>
      <c r="M256" s="111"/>
    </row>
    <row r="257" spans="1:13" s="4" customFormat="1" ht="45" x14ac:dyDescent="0.25">
      <c r="A257" s="12"/>
      <c r="B257" s="17"/>
      <c r="C257" s="14" t="s">
        <v>33</v>
      </c>
      <c r="D257" s="12"/>
      <c r="E257" s="12"/>
      <c r="F257" s="13"/>
      <c r="G257" s="12"/>
      <c r="H257" s="13"/>
      <c r="I257" s="12"/>
      <c r="J257" s="13"/>
      <c r="K257" s="58" t="s">
        <v>183</v>
      </c>
      <c r="L257" s="59"/>
      <c r="M257" s="15">
        <v>1600</v>
      </c>
    </row>
    <row r="258" spans="1:13" ht="19.899999999999999" customHeight="1" x14ac:dyDescent="0.25">
      <c r="A258" s="108"/>
      <c r="B258" s="109"/>
      <c r="C258" s="115" t="s">
        <v>5</v>
      </c>
      <c r="D258" s="108"/>
      <c r="E258" s="108"/>
      <c r="F258" s="108"/>
      <c r="G258" s="108"/>
      <c r="H258" s="108"/>
      <c r="I258" s="108"/>
      <c r="J258" s="108"/>
      <c r="K258" s="108"/>
      <c r="L258" s="108"/>
      <c r="M258" s="128"/>
    </row>
    <row r="259" spans="1:13" s="9" customFormat="1" x14ac:dyDescent="0.25">
      <c r="A259" s="8"/>
      <c r="B259" s="22"/>
    </row>
    <row r="260" spans="1:13" s="9" customFormat="1" x14ac:dyDescent="0.25">
      <c r="A260" s="8"/>
      <c r="B260" s="22"/>
      <c r="I260" s="10"/>
    </row>
    <row r="261" spans="1:13" s="9" customFormat="1" x14ac:dyDescent="0.25">
      <c r="A261" s="8"/>
      <c r="B261" s="22"/>
      <c r="C261" s="103" t="s">
        <v>189</v>
      </c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</row>
    <row r="262" spans="1:13" s="9" customFormat="1" x14ac:dyDescent="0.25">
      <c r="A262" s="8"/>
      <c r="B262" s="22"/>
      <c r="I262" s="11"/>
    </row>
  </sheetData>
  <mergeCells count="1319">
    <mergeCell ref="C261:M261"/>
    <mergeCell ref="A125:A126"/>
    <mergeCell ref="B125:B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A127:A128"/>
    <mergeCell ref="B127:B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A121:A122"/>
    <mergeCell ref="B121:B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A123:A124"/>
    <mergeCell ref="B123:B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A117:A118"/>
    <mergeCell ref="B117:B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A119:A120"/>
    <mergeCell ref="B119:B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A113:A114"/>
    <mergeCell ref="B113:B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A115:A116"/>
    <mergeCell ref="B115:B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A109:A110"/>
    <mergeCell ref="B109:B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A111:A112"/>
    <mergeCell ref="B111:B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A105:A106"/>
    <mergeCell ref="B105:B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A107:A108"/>
    <mergeCell ref="B107:B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E94:E95"/>
    <mergeCell ref="F94:F95"/>
    <mergeCell ref="G94:G95"/>
    <mergeCell ref="H94:H95"/>
    <mergeCell ref="I94:I95"/>
    <mergeCell ref="J94:J95"/>
    <mergeCell ref="A102:A104"/>
    <mergeCell ref="B102:B104"/>
    <mergeCell ref="E102:E104"/>
    <mergeCell ref="G102:G104"/>
    <mergeCell ref="H102:H104"/>
    <mergeCell ref="I102:I104"/>
    <mergeCell ref="J102:J104"/>
    <mergeCell ref="K102:K104"/>
    <mergeCell ref="L102:L104"/>
    <mergeCell ref="M102:M104"/>
    <mergeCell ref="A100:A101"/>
    <mergeCell ref="B100:B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H90:H91"/>
    <mergeCell ref="I90:I91"/>
    <mergeCell ref="K94:K95"/>
    <mergeCell ref="L94:L95"/>
    <mergeCell ref="M94:M95"/>
    <mergeCell ref="A98:A99"/>
    <mergeCell ref="B98:B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J96:J97"/>
    <mergeCell ref="K96:K97"/>
    <mergeCell ref="L96:L97"/>
    <mergeCell ref="M96:M97"/>
    <mergeCell ref="A96:A97"/>
    <mergeCell ref="B96:B97"/>
    <mergeCell ref="D96:D97"/>
    <mergeCell ref="E96:E97"/>
    <mergeCell ref="F96:F97"/>
    <mergeCell ref="G96:G97"/>
    <mergeCell ref="H96:H97"/>
    <mergeCell ref="I96:I97"/>
    <mergeCell ref="A94:A95"/>
    <mergeCell ref="B94:B95"/>
    <mergeCell ref="D94:D95"/>
    <mergeCell ref="D84:D85"/>
    <mergeCell ref="E84:E85"/>
    <mergeCell ref="A92:A93"/>
    <mergeCell ref="B92:B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A88:A89"/>
    <mergeCell ref="B88:B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A90:A91"/>
    <mergeCell ref="B90:B91"/>
    <mergeCell ref="D90:D91"/>
    <mergeCell ref="E90:E91"/>
    <mergeCell ref="F90:F91"/>
    <mergeCell ref="G90:G91"/>
    <mergeCell ref="L80:L81"/>
    <mergeCell ref="M80:M81"/>
    <mergeCell ref="J90:J91"/>
    <mergeCell ref="K90:K91"/>
    <mergeCell ref="L90:L91"/>
    <mergeCell ref="M90:M91"/>
    <mergeCell ref="A86:A87"/>
    <mergeCell ref="B86:B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A82:A83"/>
    <mergeCell ref="B82:B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A84:A85"/>
    <mergeCell ref="B84:B85"/>
    <mergeCell ref="J40:J41"/>
    <mergeCell ref="K40:K41"/>
    <mergeCell ref="F84:F85"/>
    <mergeCell ref="G84:G85"/>
    <mergeCell ref="H84:H85"/>
    <mergeCell ref="I84:I85"/>
    <mergeCell ref="J84:J85"/>
    <mergeCell ref="K84:K85"/>
    <mergeCell ref="L84:L85"/>
    <mergeCell ref="M84:M85"/>
    <mergeCell ref="A78:A79"/>
    <mergeCell ref="B78:B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A80:A81"/>
    <mergeCell ref="B80:B81"/>
    <mergeCell ref="D80:D81"/>
    <mergeCell ref="E80:E81"/>
    <mergeCell ref="F80:F81"/>
    <mergeCell ref="G80:G81"/>
    <mergeCell ref="H80:H81"/>
    <mergeCell ref="I80:I81"/>
    <mergeCell ref="J80:J81"/>
    <mergeCell ref="K80:K81"/>
    <mergeCell ref="L36:L37"/>
    <mergeCell ref="M36:M37"/>
    <mergeCell ref="A38:A39"/>
    <mergeCell ref="B38:B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A75:A77"/>
    <mergeCell ref="B75:B77"/>
    <mergeCell ref="E75:E77"/>
    <mergeCell ref="G75:G77"/>
    <mergeCell ref="H75:H77"/>
    <mergeCell ref="I75:I77"/>
    <mergeCell ref="J75:J77"/>
    <mergeCell ref="K75:K77"/>
    <mergeCell ref="L75:L77"/>
    <mergeCell ref="M75:M77"/>
    <mergeCell ref="A40:A41"/>
    <mergeCell ref="B40:B41"/>
    <mergeCell ref="D40:D41"/>
    <mergeCell ref="E40:E41"/>
    <mergeCell ref="F40:F41"/>
    <mergeCell ref="G40:G41"/>
    <mergeCell ref="H40:H41"/>
    <mergeCell ref="I40:I41"/>
    <mergeCell ref="A32:A33"/>
    <mergeCell ref="B32:B33"/>
    <mergeCell ref="D32:D33"/>
    <mergeCell ref="E32:E33"/>
    <mergeCell ref="F32:F33"/>
    <mergeCell ref="G32:G33"/>
    <mergeCell ref="H32:H33"/>
    <mergeCell ref="I32:I33"/>
    <mergeCell ref="L40:L41"/>
    <mergeCell ref="M40:M41"/>
    <mergeCell ref="A42:A43"/>
    <mergeCell ref="B42:B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A36:A37"/>
    <mergeCell ref="B36:B37"/>
    <mergeCell ref="D36:D37"/>
    <mergeCell ref="E36:E37"/>
    <mergeCell ref="F36:F37"/>
    <mergeCell ref="G36:G37"/>
    <mergeCell ref="H36:H37"/>
    <mergeCell ref="I36:I37"/>
    <mergeCell ref="J36:J37"/>
    <mergeCell ref="K36:K37"/>
    <mergeCell ref="F27:F28"/>
    <mergeCell ref="G27:G28"/>
    <mergeCell ref="H27:H28"/>
    <mergeCell ref="I27:I28"/>
    <mergeCell ref="J27:J28"/>
    <mergeCell ref="K27:K28"/>
    <mergeCell ref="L27:L28"/>
    <mergeCell ref="M27:M28"/>
    <mergeCell ref="A34:A35"/>
    <mergeCell ref="B34:B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A30:A31"/>
    <mergeCell ref="B30:B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J32:J33"/>
    <mergeCell ref="K32:K33"/>
    <mergeCell ref="L32:L33"/>
    <mergeCell ref="M32:M33"/>
    <mergeCell ref="A25:A26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A27:A28"/>
    <mergeCell ref="B27:B28"/>
    <mergeCell ref="D27:D28"/>
    <mergeCell ref="E27:E28"/>
    <mergeCell ref="J12:J13"/>
    <mergeCell ref="K12:K13"/>
    <mergeCell ref="L12:L13"/>
    <mergeCell ref="M12:M13"/>
    <mergeCell ref="D8:D9"/>
    <mergeCell ref="F8:F9"/>
    <mergeCell ref="A18:A20"/>
    <mergeCell ref="B18:B20"/>
    <mergeCell ref="E18:E20"/>
    <mergeCell ref="G18:G20"/>
    <mergeCell ref="H18:H20"/>
    <mergeCell ref="I18:I20"/>
    <mergeCell ref="J18:J20"/>
    <mergeCell ref="K18:K20"/>
    <mergeCell ref="L18:L20"/>
    <mergeCell ref="M18:M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B243:B244"/>
    <mergeCell ref="D243:D244"/>
    <mergeCell ref="E243:E244"/>
    <mergeCell ref="F243:F244"/>
    <mergeCell ref="G243:G244"/>
    <mergeCell ref="H243:H244"/>
    <mergeCell ref="I243:I244"/>
    <mergeCell ref="J243:J244"/>
    <mergeCell ref="A8:A9"/>
    <mergeCell ref="B8:B9"/>
    <mergeCell ref="E8:E9"/>
    <mergeCell ref="G8:G9"/>
    <mergeCell ref="H8:H9"/>
    <mergeCell ref="I8:I9"/>
    <mergeCell ref="J8:J9"/>
    <mergeCell ref="K8:K9"/>
    <mergeCell ref="L8:L9"/>
    <mergeCell ref="M8:M9"/>
    <mergeCell ref="A10:A11"/>
    <mergeCell ref="B10:B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12:A13"/>
    <mergeCell ref="J237:J238"/>
    <mergeCell ref="K237:K238"/>
    <mergeCell ref="L237:L238"/>
    <mergeCell ref="M237:M238"/>
    <mergeCell ref="J239:J240"/>
    <mergeCell ref="K239:K240"/>
    <mergeCell ref="L239:L240"/>
    <mergeCell ref="M239:M240"/>
    <mergeCell ref="K243:K244"/>
    <mergeCell ref="L243:L244"/>
    <mergeCell ref="M243:M244"/>
    <mergeCell ref="A245:A246"/>
    <mergeCell ref="B245:B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L245:L246"/>
    <mergeCell ref="M245:M246"/>
    <mergeCell ref="A239:A240"/>
    <mergeCell ref="B239:B240"/>
    <mergeCell ref="D239:D240"/>
    <mergeCell ref="E239:E240"/>
    <mergeCell ref="F239:F240"/>
    <mergeCell ref="G239:G240"/>
    <mergeCell ref="H239:H240"/>
    <mergeCell ref="I239:I240"/>
    <mergeCell ref="A243:A244"/>
    <mergeCell ref="A235:A236"/>
    <mergeCell ref="B235:B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A241:A242"/>
    <mergeCell ref="B241:B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A237:A238"/>
    <mergeCell ref="B237:B238"/>
    <mergeCell ref="D237:D238"/>
    <mergeCell ref="E237:E238"/>
    <mergeCell ref="F237:F238"/>
    <mergeCell ref="G237:G238"/>
    <mergeCell ref="H237:H238"/>
    <mergeCell ref="I237:I238"/>
    <mergeCell ref="A231:A232"/>
    <mergeCell ref="B231:B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L231:L232"/>
    <mergeCell ref="M231:M232"/>
    <mergeCell ref="A233:A234"/>
    <mergeCell ref="B233:B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A227:A228"/>
    <mergeCell ref="B227:B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A229:A230"/>
    <mergeCell ref="B229:B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A223:A224"/>
    <mergeCell ref="B223:B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A225:A226"/>
    <mergeCell ref="B225:B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A218:A219"/>
    <mergeCell ref="B218:B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A220:D220"/>
    <mergeCell ref="A221:A222"/>
    <mergeCell ref="B221:B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A214:A215"/>
    <mergeCell ref="B214:B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L214:L215"/>
    <mergeCell ref="M214:M215"/>
    <mergeCell ref="A216:A217"/>
    <mergeCell ref="B216:B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A210:A211"/>
    <mergeCell ref="B210:B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A212:A213"/>
    <mergeCell ref="B212:B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A206:A207"/>
    <mergeCell ref="B206:B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A208:A209"/>
    <mergeCell ref="B208:B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A202:A203"/>
    <mergeCell ref="B202:B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A204:A205"/>
    <mergeCell ref="B204:B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L198:L199"/>
    <mergeCell ref="M198:M199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A200:A201"/>
    <mergeCell ref="B200:B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L177:L178"/>
    <mergeCell ref="M177:M178"/>
    <mergeCell ref="L169:L170"/>
    <mergeCell ref="M169:M170"/>
    <mergeCell ref="A171:A172"/>
    <mergeCell ref="B171:B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A173:A174"/>
    <mergeCell ref="B173:B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A169:A170"/>
    <mergeCell ref="B169:B170"/>
    <mergeCell ref="D169:D170"/>
    <mergeCell ref="E169:E170"/>
    <mergeCell ref="F169:F170"/>
    <mergeCell ref="G169:G170"/>
    <mergeCell ref="H137:H138"/>
    <mergeCell ref="I137:I138"/>
    <mergeCell ref="J137:J138"/>
    <mergeCell ref="K137:K138"/>
    <mergeCell ref="L137:L138"/>
    <mergeCell ref="M137:M138"/>
    <mergeCell ref="A167:A168"/>
    <mergeCell ref="B167:B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A163:A164"/>
    <mergeCell ref="B163:B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F165:F166"/>
    <mergeCell ref="G165:G166"/>
    <mergeCell ref="I165:I166"/>
    <mergeCell ref="J165:J166"/>
    <mergeCell ref="K165:K166"/>
    <mergeCell ref="L165:L166"/>
    <mergeCell ref="M165:M166"/>
    <mergeCell ref="K143:K144"/>
    <mergeCell ref="L143:L144"/>
    <mergeCell ref="M143:M144"/>
    <mergeCell ref="A143:A144"/>
    <mergeCell ref="B143:B144"/>
    <mergeCell ref="D143:D144"/>
    <mergeCell ref="E143:E144"/>
    <mergeCell ref="F143:F144"/>
    <mergeCell ref="G143:G144"/>
    <mergeCell ref="H143:H144"/>
    <mergeCell ref="I143:I144"/>
    <mergeCell ref="J143:J144"/>
    <mergeCell ref="L147:L148"/>
    <mergeCell ref="M147:M148"/>
    <mergeCell ref="H151:H152"/>
    <mergeCell ref="I151:I152"/>
    <mergeCell ref="J151:J152"/>
    <mergeCell ref="K151:K152"/>
    <mergeCell ref="L151:L152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E132:E133"/>
    <mergeCell ref="F132:F133"/>
    <mergeCell ref="G132:G133"/>
    <mergeCell ref="H132:H133"/>
    <mergeCell ref="I132:I133"/>
    <mergeCell ref="J132:J133"/>
    <mergeCell ref="K139:K140"/>
    <mergeCell ref="L139:L140"/>
    <mergeCell ref="M139:M140"/>
    <mergeCell ref="A141:A142"/>
    <mergeCell ref="B141:B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A139:A140"/>
    <mergeCell ref="B139:B140"/>
    <mergeCell ref="D139:D140"/>
    <mergeCell ref="E139:E140"/>
    <mergeCell ref="F139:F140"/>
    <mergeCell ref="G139:G140"/>
    <mergeCell ref="H139:H140"/>
    <mergeCell ref="I139:I140"/>
    <mergeCell ref="J139:J140"/>
    <mergeCell ref="F137:F138"/>
    <mergeCell ref="G137:G138"/>
    <mergeCell ref="A137:A138"/>
    <mergeCell ref="B137:B138"/>
    <mergeCell ref="D137:D138"/>
    <mergeCell ref="E137:E138"/>
    <mergeCell ref="A129:A131"/>
    <mergeCell ref="B129:B131"/>
    <mergeCell ref="E129:E131"/>
    <mergeCell ref="G129:G131"/>
    <mergeCell ref="H129:H131"/>
    <mergeCell ref="I129:I131"/>
    <mergeCell ref="J129:J131"/>
    <mergeCell ref="K129:K131"/>
    <mergeCell ref="L129:L131"/>
    <mergeCell ref="M129:M131"/>
    <mergeCell ref="K132:K133"/>
    <mergeCell ref="L132:L133"/>
    <mergeCell ref="M132:M133"/>
    <mergeCell ref="A135:A136"/>
    <mergeCell ref="B135:B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A132:A133"/>
    <mergeCell ref="B132:B133"/>
    <mergeCell ref="D132:D133"/>
    <mergeCell ref="H63:H64"/>
    <mergeCell ref="I63:I64"/>
    <mergeCell ref="J63:J64"/>
    <mergeCell ref="D68:D69"/>
    <mergeCell ref="F68:F69"/>
    <mergeCell ref="K61:K62"/>
    <mergeCell ref="L61:L62"/>
    <mergeCell ref="M61:M62"/>
    <mergeCell ref="K63:K64"/>
    <mergeCell ref="L63:L64"/>
    <mergeCell ref="M63:M64"/>
    <mergeCell ref="A66:A67"/>
    <mergeCell ref="B66:B67"/>
    <mergeCell ref="F66:F67"/>
    <mergeCell ref="G66:G67"/>
    <mergeCell ref="H66:H67"/>
    <mergeCell ref="I66:I67"/>
    <mergeCell ref="J66:J67"/>
    <mergeCell ref="K66:K67"/>
    <mergeCell ref="L66:L67"/>
    <mergeCell ref="M66:M67"/>
    <mergeCell ref="D66:D67"/>
    <mergeCell ref="E66:E67"/>
    <mergeCell ref="A63:A64"/>
    <mergeCell ref="B63:B64"/>
    <mergeCell ref="D63:D64"/>
    <mergeCell ref="E63:E64"/>
    <mergeCell ref="F63:F64"/>
    <mergeCell ref="G63:G64"/>
    <mergeCell ref="A61:A62"/>
    <mergeCell ref="B61:B62"/>
    <mergeCell ref="D61:D62"/>
    <mergeCell ref="J61:J62"/>
    <mergeCell ref="K57:K58"/>
    <mergeCell ref="L57:L58"/>
    <mergeCell ref="M57:M58"/>
    <mergeCell ref="A59:A60"/>
    <mergeCell ref="B59:B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D57:D58"/>
    <mergeCell ref="F57:F58"/>
    <mergeCell ref="A57:A58"/>
    <mergeCell ref="B57:B58"/>
    <mergeCell ref="E57:E58"/>
    <mergeCell ref="G57:G58"/>
    <mergeCell ref="H57:H58"/>
    <mergeCell ref="I57:I58"/>
    <mergeCell ref="J57:J58"/>
    <mergeCell ref="M59:M60"/>
    <mergeCell ref="F53:F54"/>
    <mergeCell ref="G53:G54"/>
    <mergeCell ref="H53:H54"/>
    <mergeCell ref="I53:I54"/>
    <mergeCell ref="J53:J54"/>
    <mergeCell ref="K68:K69"/>
    <mergeCell ref="L68:L69"/>
    <mergeCell ref="M68:M69"/>
    <mergeCell ref="A68:A69"/>
    <mergeCell ref="B68:B69"/>
    <mergeCell ref="E68:E69"/>
    <mergeCell ref="G68:G69"/>
    <mergeCell ref="H68:H69"/>
    <mergeCell ref="I68:I69"/>
    <mergeCell ref="J68:J69"/>
    <mergeCell ref="K55:K56"/>
    <mergeCell ref="L55:L56"/>
    <mergeCell ref="M55:M56"/>
    <mergeCell ref="A55:A56"/>
    <mergeCell ref="B55:B56"/>
    <mergeCell ref="D55:D56"/>
    <mergeCell ref="E55:E56"/>
    <mergeCell ref="F55:F56"/>
    <mergeCell ref="G55:G56"/>
    <mergeCell ref="H55:H56"/>
    <mergeCell ref="I55:I56"/>
    <mergeCell ref="J55:J56"/>
    <mergeCell ref="E61:E62"/>
    <mergeCell ref="F61:F62"/>
    <mergeCell ref="G61:G62"/>
    <mergeCell ref="H61:H62"/>
    <mergeCell ref="I61:I62"/>
    <mergeCell ref="E47:E48"/>
    <mergeCell ref="F47:F48"/>
    <mergeCell ref="G47:G48"/>
    <mergeCell ref="H47:H48"/>
    <mergeCell ref="I47:I48"/>
    <mergeCell ref="J47:J48"/>
    <mergeCell ref="A49:A50"/>
    <mergeCell ref="B49:B50"/>
    <mergeCell ref="D49:D50"/>
    <mergeCell ref="E49:E50"/>
    <mergeCell ref="K47:K48"/>
    <mergeCell ref="L47:L48"/>
    <mergeCell ref="M47:M48"/>
    <mergeCell ref="K53:K54"/>
    <mergeCell ref="L53:L54"/>
    <mergeCell ref="M53:M54"/>
    <mergeCell ref="A51:A52"/>
    <mergeCell ref="B51:B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A53:A54"/>
    <mergeCell ref="B53:B54"/>
    <mergeCell ref="D53:D54"/>
    <mergeCell ref="E53:E54"/>
    <mergeCell ref="A7:D7"/>
    <mergeCell ref="E7:M7"/>
    <mergeCell ref="K16:K17"/>
    <mergeCell ref="L16:L17"/>
    <mergeCell ref="M16:M17"/>
    <mergeCell ref="A14:A15"/>
    <mergeCell ref="B14:B15"/>
    <mergeCell ref="E14:E15"/>
    <mergeCell ref="G14:G15"/>
    <mergeCell ref="H14:H15"/>
    <mergeCell ref="I14:I15"/>
    <mergeCell ref="J14:J15"/>
    <mergeCell ref="K14:K15"/>
    <mergeCell ref="L14:L15"/>
    <mergeCell ref="D14:D15"/>
    <mergeCell ref="A16:A17"/>
    <mergeCell ref="B16:B17"/>
    <mergeCell ref="D16:D17"/>
    <mergeCell ref="E16:E17"/>
    <mergeCell ref="F16:F17"/>
    <mergeCell ref="G16:G17"/>
    <mergeCell ref="H16:H17"/>
    <mergeCell ref="I16:I17"/>
    <mergeCell ref="J16:J17"/>
    <mergeCell ref="F14:F15"/>
    <mergeCell ref="B12:B13"/>
    <mergeCell ref="D12:D13"/>
    <mergeCell ref="E12:E13"/>
    <mergeCell ref="F12:F13"/>
    <mergeCell ref="G12:G13"/>
    <mergeCell ref="H12:H13"/>
    <mergeCell ref="I12:I13"/>
    <mergeCell ref="K44:K46"/>
    <mergeCell ref="L44:L46"/>
    <mergeCell ref="M44:M46"/>
    <mergeCell ref="F149:F150"/>
    <mergeCell ref="G149:G150"/>
    <mergeCell ref="H149:H150"/>
    <mergeCell ref="A1:M1"/>
    <mergeCell ref="G4:H4"/>
    <mergeCell ref="I4:J4"/>
    <mergeCell ref="K4:L4"/>
    <mergeCell ref="M4:M5"/>
    <mergeCell ref="A4:A5"/>
    <mergeCell ref="B4:B5"/>
    <mergeCell ref="C4:C5"/>
    <mergeCell ref="D4:D5"/>
    <mergeCell ref="E4:E5"/>
    <mergeCell ref="F4:F5"/>
    <mergeCell ref="A2:M2"/>
    <mergeCell ref="M14:M15"/>
    <mergeCell ref="B44:B46"/>
    <mergeCell ref="M70:M71"/>
    <mergeCell ref="A72:A73"/>
    <mergeCell ref="B72:B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A70:A71"/>
    <mergeCell ref="B70:B71"/>
    <mergeCell ref="D70:D71"/>
    <mergeCell ref="G70:G71"/>
    <mergeCell ref="H70:H71"/>
    <mergeCell ref="I70:I71"/>
    <mergeCell ref="J70:J71"/>
    <mergeCell ref="E70:E71"/>
    <mergeCell ref="F70:F71"/>
    <mergeCell ref="I44:I46"/>
    <mergeCell ref="J44:J46"/>
    <mergeCell ref="A44:A46"/>
    <mergeCell ref="E44:E46"/>
    <mergeCell ref="G44:G46"/>
    <mergeCell ref="H44:H46"/>
    <mergeCell ref="K70:K71"/>
    <mergeCell ref="L70:L71"/>
    <mergeCell ref="F49:F50"/>
    <mergeCell ref="G49:G50"/>
    <mergeCell ref="H49:H50"/>
    <mergeCell ref="I49:I50"/>
    <mergeCell ref="J49:J50"/>
    <mergeCell ref="K49:K50"/>
    <mergeCell ref="L49:L50"/>
    <mergeCell ref="M49:M50"/>
    <mergeCell ref="A47:A48"/>
    <mergeCell ref="B47:B48"/>
    <mergeCell ref="D47:D48"/>
    <mergeCell ref="M145:M146"/>
    <mergeCell ref="A147:A148"/>
    <mergeCell ref="B147:B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A145:A146"/>
    <mergeCell ref="B145:B146"/>
    <mergeCell ref="D145:D146"/>
    <mergeCell ref="A149:A150"/>
    <mergeCell ref="B149:B150"/>
    <mergeCell ref="D149:D150"/>
    <mergeCell ref="E149:E150"/>
    <mergeCell ref="I149:I150"/>
    <mergeCell ref="J149:J150"/>
    <mergeCell ref="K149:K150"/>
    <mergeCell ref="L149:L150"/>
    <mergeCell ref="M149:M150"/>
    <mergeCell ref="A151:A152"/>
    <mergeCell ref="B151:B152"/>
    <mergeCell ref="D151:D152"/>
    <mergeCell ref="E151:E152"/>
    <mergeCell ref="F151:F152"/>
    <mergeCell ref="G151:G152"/>
    <mergeCell ref="M151:M152"/>
    <mergeCell ref="A159:D159"/>
    <mergeCell ref="E159:M159"/>
    <mergeCell ref="H169:H170"/>
    <mergeCell ref="I169:I170"/>
    <mergeCell ref="J169:J170"/>
    <mergeCell ref="K169:K170"/>
    <mergeCell ref="M180:M181"/>
    <mergeCell ref="A175:A176"/>
    <mergeCell ref="B175:B176"/>
    <mergeCell ref="D175:D176"/>
    <mergeCell ref="E175:E176"/>
    <mergeCell ref="F175:F176"/>
    <mergeCell ref="A177:A178"/>
    <mergeCell ref="B177:B178"/>
    <mergeCell ref="A179:D179"/>
    <mergeCell ref="A180:A181"/>
    <mergeCell ref="B180:B181"/>
    <mergeCell ref="D180:D181"/>
    <mergeCell ref="A158:D158"/>
    <mergeCell ref="E158:M158"/>
    <mergeCell ref="A160:A162"/>
    <mergeCell ref="B160:B162"/>
    <mergeCell ref="E160:E162"/>
    <mergeCell ref="G160:G162"/>
    <mergeCell ref="H160:H162"/>
    <mergeCell ref="I160:I162"/>
    <mergeCell ref="J160:J162"/>
    <mergeCell ref="K160:K162"/>
    <mergeCell ref="L160:L162"/>
    <mergeCell ref="M160:M162"/>
    <mergeCell ref="A165:A166"/>
    <mergeCell ref="B165:B166"/>
    <mergeCell ref="D165:D166"/>
    <mergeCell ref="E165:E166"/>
    <mergeCell ref="K182:K183"/>
    <mergeCell ref="L182:L183"/>
    <mergeCell ref="M182:M183"/>
    <mergeCell ref="J175:J176"/>
    <mergeCell ref="K175:K176"/>
    <mergeCell ref="L175:L176"/>
    <mergeCell ref="M175:M176"/>
    <mergeCell ref="A184:A185"/>
    <mergeCell ref="B184:B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G175:G176"/>
    <mergeCell ref="H175:H176"/>
    <mergeCell ref="I175:I176"/>
    <mergeCell ref="H165:H166"/>
    <mergeCell ref="G194:G195"/>
    <mergeCell ref="D188:D189"/>
    <mergeCell ref="E188:E189"/>
    <mergeCell ref="A182:A183"/>
    <mergeCell ref="B182:B183"/>
    <mergeCell ref="D182:D183"/>
    <mergeCell ref="E182:E183"/>
    <mergeCell ref="F182:F183"/>
    <mergeCell ref="G182:G183"/>
    <mergeCell ref="H182:H183"/>
    <mergeCell ref="I182:I183"/>
    <mergeCell ref="J182:J183"/>
    <mergeCell ref="F188:F189"/>
    <mergeCell ref="G188:G189"/>
    <mergeCell ref="H188:H189"/>
    <mergeCell ref="I188:I189"/>
    <mergeCell ref="J188:J189"/>
    <mergeCell ref="I198:I199"/>
    <mergeCell ref="J198:J199"/>
    <mergeCell ref="K198:K199"/>
    <mergeCell ref="H194:H195"/>
    <mergeCell ref="I194:I195"/>
    <mergeCell ref="J194:J195"/>
    <mergeCell ref="K194:K195"/>
    <mergeCell ref="L194:L195"/>
    <mergeCell ref="M194:M195"/>
    <mergeCell ref="A186:A187"/>
    <mergeCell ref="B186:B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A188:A189"/>
    <mergeCell ref="B188:B189"/>
    <mergeCell ref="K190:K191"/>
    <mergeCell ref="L190:L191"/>
    <mergeCell ref="M190:M191"/>
    <mergeCell ref="A193:D193"/>
    <mergeCell ref="A194:A195"/>
    <mergeCell ref="B194:B195"/>
    <mergeCell ref="D194:D195"/>
    <mergeCell ref="E194:E195"/>
    <mergeCell ref="F194:F195"/>
    <mergeCell ref="K188:K189"/>
    <mergeCell ref="L188:L189"/>
    <mergeCell ref="M188:M189"/>
    <mergeCell ref="K257:L257"/>
    <mergeCell ref="A196:A197"/>
    <mergeCell ref="B196:B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A190:A191"/>
    <mergeCell ref="B190:B191"/>
    <mergeCell ref="D190:D191"/>
    <mergeCell ref="E190:E191"/>
    <mergeCell ref="F190:F191"/>
    <mergeCell ref="G190:G191"/>
    <mergeCell ref="H190:H191"/>
    <mergeCell ref="I190:I191"/>
    <mergeCell ref="J190:J191"/>
    <mergeCell ref="A198:A199"/>
    <mergeCell ref="B198:B199"/>
    <mergeCell ref="D198:D199"/>
    <mergeCell ref="E198:E199"/>
    <mergeCell ref="F198:F199"/>
    <mergeCell ref="G198:G199"/>
    <mergeCell ref="H198:H199"/>
  </mergeCells>
  <pageMargins left="0.43307086614173229" right="0.23622047244094491" top="0.35433070866141736" bottom="0.35433070866141736" header="0.31496062992125984" footer="0.31496062992125984"/>
  <pageSetup paperSize="9" scale="90" orientation="landscape" horizontalDpi="0" verticalDpi="0" r:id="rId1"/>
  <ignoredErrors>
    <ignoredError sqref="B53 B141 B208 B210 B212 B235 B237:B238 B240 B30 B32 B36 B38 B40 B86 B88 B90 B92 B94 B98 B96 B113 B115:B1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2019-10-07T08:18:27Z</dcterms:modified>
</cp:coreProperties>
</file>