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GVIRJISHVILI\Desktop\"/>
    </mc:Choice>
  </mc:AlternateContent>
  <bookViews>
    <workbookView xWindow="0" yWindow="0" windowWidth="28800" windowHeight="12300" tabRatio="795"/>
  </bookViews>
  <sheets>
    <sheet name="დანართო N1" sheetId="45" r:id="rId1"/>
    <sheet name="დანართი N1-1" sheetId="69" r:id="rId2"/>
  </sheets>
  <definedNames>
    <definedName name="_xlnm.Print_Area" localSheetId="1">'დანართი N1-1'!$A$1:$M$137</definedName>
    <definedName name="_xlnm.Print_Titles" localSheetId="0">'დანართო N1'!$7:$7</definedName>
  </definedNames>
  <calcPr calcId="162913"/>
</workbook>
</file>

<file path=xl/calcChain.xml><?xml version="1.0" encoding="utf-8"?>
<calcChain xmlns="http://schemas.openxmlformats.org/spreadsheetml/2006/main">
  <c r="F130" i="69" l="1"/>
  <c r="E128" i="69"/>
  <c r="E127" i="69"/>
  <c r="E126" i="69"/>
  <c r="F96" i="69"/>
  <c r="F95" i="69"/>
  <c r="F94" i="69"/>
  <c r="F93" i="69"/>
  <c r="F92" i="69"/>
  <c r="F91" i="69"/>
  <c r="F89" i="69"/>
  <c r="F88" i="69"/>
  <c r="F87" i="69"/>
  <c r="F86" i="69"/>
  <c r="F82" i="69" l="1"/>
  <c r="F81" i="69"/>
  <c r="F80" i="69"/>
  <c r="F79" i="69"/>
  <c r="F78" i="69"/>
  <c r="F77" i="69"/>
  <c r="F76" i="69"/>
  <c r="F75" i="69"/>
  <c r="F59" i="69"/>
  <c r="F58" i="69"/>
  <c r="F57" i="69"/>
  <c r="F56" i="69"/>
  <c r="F54" i="69"/>
  <c r="F53" i="69"/>
  <c r="F52" i="69"/>
  <c r="F51" i="69"/>
  <c r="F50" i="69"/>
  <c r="F49" i="69"/>
  <c r="F48" i="69"/>
  <c r="F47" i="69"/>
  <c r="F46" i="69"/>
  <c r="F45" i="69"/>
  <c r="F129" i="69"/>
  <c r="F128" i="69"/>
  <c r="E122" i="69"/>
  <c r="F122" i="69" s="1"/>
  <c r="E120" i="69"/>
  <c r="E121" i="69"/>
  <c r="E119" i="69"/>
  <c r="F119" i="69" s="1"/>
  <c r="E118" i="69"/>
  <c r="F118" i="69" s="1"/>
  <c r="E117" i="69"/>
  <c r="F115" i="69"/>
  <c r="F114" i="69"/>
  <c r="F113" i="69"/>
  <c r="F112" i="69"/>
  <c r="F111" i="69"/>
  <c r="F36" i="69"/>
  <c r="F35" i="69"/>
  <c r="F34" i="69"/>
  <c r="F33" i="69"/>
  <c r="F32" i="69"/>
  <c r="F31" i="69"/>
  <c r="F30" i="69"/>
  <c r="F29" i="69"/>
  <c r="F28" i="69"/>
  <c r="F27" i="69"/>
  <c r="F26" i="69"/>
  <c r="F24" i="69"/>
  <c r="F23" i="69"/>
  <c r="F22" i="69"/>
  <c r="F20" i="69"/>
  <c r="F127" i="69"/>
  <c r="F126" i="69"/>
  <c r="F124" i="69"/>
  <c r="F121" i="69"/>
  <c r="F120" i="69"/>
  <c r="F117" i="69"/>
  <c r="F109" i="69"/>
  <c r="F108" i="69"/>
  <c r="F107" i="69"/>
  <c r="F106" i="69"/>
  <c r="F105" i="69"/>
  <c r="F104" i="69"/>
  <c r="F102" i="69"/>
  <c r="F101" i="69"/>
  <c r="F100" i="69"/>
  <c r="F99" i="69"/>
  <c r="F98" i="69"/>
  <c r="F73" i="69"/>
  <c r="F72" i="69"/>
  <c r="F71" i="69"/>
  <c r="F70" i="69"/>
  <c r="F69" i="69"/>
  <c r="F68" i="69"/>
  <c r="F67" i="69"/>
  <c r="F66" i="69"/>
  <c r="F65" i="69"/>
  <c r="F64" i="69"/>
  <c r="F63" i="69"/>
  <c r="F41" i="69"/>
  <c r="F40" i="69"/>
  <c r="F39" i="69"/>
  <c r="F38" i="69"/>
  <c r="F18" i="69"/>
  <c r="F17" i="69"/>
  <c r="F16" i="69"/>
  <c r="F15" i="69"/>
  <c r="F13" i="69"/>
  <c r="F12" i="69"/>
  <c r="F11" i="69"/>
  <c r="F10" i="69"/>
  <c r="F9" i="69"/>
  <c r="D4" i="69" l="1"/>
  <c r="D12" i="45" l="1"/>
  <c r="H12" i="45" l="1"/>
  <c r="D13" i="45" l="1"/>
  <c r="D18" i="45" s="1"/>
  <c r="D20" i="45" s="1"/>
  <c r="H13" i="45" l="1"/>
  <c r="H18" i="45" s="1"/>
  <c r="H20" i="45" s="1"/>
  <c r="G22" i="45" l="1"/>
  <c r="D22" i="45" l="1"/>
  <c r="D26" i="45" s="1"/>
  <c r="D28" i="45" s="1"/>
  <c r="H22" i="45"/>
  <c r="G25" i="45" l="1"/>
  <c r="G26" i="45" l="1"/>
  <c r="H25" i="45"/>
  <c r="H26" i="45" s="1"/>
  <c r="G27" i="45" l="1"/>
  <c r="G28" i="45" s="1"/>
  <c r="H27" i="45"/>
  <c r="H28" i="45" s="1"/>
</calcChain>
</file>

<file path=xl/sharedStrings.xml><?xml version="1.0" encoding="utf-8"?>
<sst xmlns="http://schemas.openxmlformats.org/spreadsheetml/2006/main" count="384" uniqueCount="159">
  <si>
    <t>#</t>
  </si>
  <si>
    <t>sul</t>
  </si>
  <si>
    <t>xarjTaRricxvis #</t>
  </si>
  <si>
    <t>Tavebis, obieqtebis, samuSaoTa da danaxarjTa dasaxeleba</t>
  </si>
  <si>
    <t>saxarjTaRricxvo Rirebuleba, aTasi lari</t>
  </si>
  <si>
    <t>saerTo saxarjTaRricxvo Rirebuleba, aTasi lari</t>
  </si>
  <si>
    <t>samSeneblo samuSaoebi</t>
  </si>
  <si>
    <t>samontaJo samuSaoebi</t>
  </si>
  <si>
    <t>samarjveebisa da sawarmoo inventaris mowyobilobebi</t>
  </si>
  <si>
    <t>danarCeni danaxarjebi</t>
  </si>
  <si>
    <r>
      <t xml:space="preserve">     Tavi 1.     </t>
    </r>
    <r>
      <rPr>
        <u/>
        <sz val="10"/>
        <rFont val="AcadNusx"/>
      </rPr>
      <t>mSeneblobisaTvis teritoriis momzadeba</t>
    </r>
  </si>
  <si>
    <t>_</t>
  </si>
  <si>
    <t>samuSaoebi da danaxarjebi ar aris</t>
  </si>
  <si>
    <t>Tavi 3 sagzao samosi</t>
  </si>
  <si>
    <t>Tavi 6. gzebis mowyoba da sagzao mowyobiloba</t>
  </si>
  <si>
    <t>Tavi 7. sagzao da avtosatransporto samsaxuri</t>
  </si>
  <si>
    <t>Tavi 8 gzasTan misasvlelebi</t>
  </si>
  <si>
    <t xml:space="preserve">sul 1_8 Tavebis mixedviT </t>
  </si>
  <si>
    <t>Tavi 9. droebiTi Senoba nagebobebi</t>
  </si>
  <si>
    <t xml:space="preserve">sul 1_9 Tavebis mixedviT </t>
  </si>
  <si>
    <t>Tavi 10. sxvadasxva samuSaoebi da danaxarjebi</t>
  </si>
  <si>
    <t xml:space="preserve">sul 1_10 Tavebis mixedviT </t>
  </si>
  <si>
    <t>Tavi 11. direqciis Senaxvis xarjebi</t>
  </si>
  <si>
    <t xml:space="preserve">Tavi 12. saproeqto_saZiebo samuSaobi </t>
  </si>
  <si>
    <t>d.R.g. _ 18%</t>
  </si>
  <si>
    <t>sul nakrebi xarjTaRricxvis angariSiT</t>
  </si>
  <si>
    <t>Tavi 2. miwis vakisi</t>
  </si>
  <si>
    <t>Tavi 4. xelovnuri nagebobebi</t>
  </si>
  <si>
    <t>Tavi 5. gadakveTebi da mierTebebi</t>
  </si>
  <si>
    <t>aTasi lari</t>
  </si>
  <si>
    <t>safuZveli</t>
  </si>
  <si>
    <t>samuSaoebis, resursebis                                    dasaxeleba</t>
  </si>
  <si>
    <t>ganz.</t>
  </si>
  <si>
    <t>normatiuli resursi</t>
  </si>
  <si>
    <t>masala</t>
  </si>
  <si>
    <t>xelfasi</t>
  </si>
  <si>
    <t>manqana-meqanizmebi</t>
  </si>
  <si>
    <t>jami</t>
  </si>
  <si>
    <t>erTeuli</t>
  </si>
  <si>
    <t>13</t>
  </si>
  <si>
    <t>k/sT</t>
  </si>
  <si>
    <t>t</t>
  </si>
  <si>
    <t>m3</t>
  </si>
  <si>
    <t>sxva manqanebi</t>
  </si>
  <si>
    <t>lari</t>
  </si>
  <si>
    <t>m/sT</t>
  </si>
  <si>
    <t>zednadebi xarjebi</t>
  </si>
  <si>
    <t>%</t>
  </si>
  <si>
    <t>sul xarjTaRricxviT</t>
  </si>
  <si>
    <r>
      <t>1000 m</t>
    </r>
    <r>
      <rPr>
        <vertAlign val="superscript"/>
        <sz val="10"/>
        <rFont val="AcadNusx"/>
      </rPr>
      <t>3</t>
    </r>
  </si>
  <si>
    <t>Sromis danaxarji</t>
  </si>
  <si>
    <t xml:space="preserve">Sromis danaxarjebi </t>
  </si>
  <si>
    <t>kac/sT</t>
  </si>
  <si>
    <t>l</t>
  </si>
  <si>
    <r>
      <t>m</t>
    </r>
    <r>
      <rPr>
        <vertAlign val="superscript"/>
        <sz val="10"/>
        <rFont val="AcadNusx"/>
      </rPr>
      <t>3</t>
    </r>
  </si>
  <si>
    <t>samuSaoebi nayarSi</t>
  </si>
  <si>
    <t>1000 m3</t>
  </si>
  <si>
    <t>bitumi</t>
  </si>
  <si>
    <t>sxva masalebi</t>
  </si>
  <si>
    <r>
      <t>100 m</t>
    </r>
    <r>
      <rPr>
        <vertAlign val="superscript"/>
        <sz val="10"/>
        <rFont val="AcadNusx"/>
      </rPr>
      <t>3</t>
    </r>
  </si>
  <si>
    <t>saxarjTaRricxvo mogeba</t>
  </si>
  <si>
    <t>buldozeri 108 cx. Z.</t>
  </si>
  <si>
    <t>man/sT</t>
  </si>
  <si>
    <t>mSen.Semf.kavS.                      2017w ,,meToduri cnobari~</t>
  </si>
  <si>
    <r>
      <t>eqskavatori 0,5 m</t>
    </r>
    <r>
      <rPr>
        <vertAlign val="superscript"/>
        <sz val="10"/>
        <rFont val="AcadNusx"/>
      </rPr>
      <t>3</t>
    </r>
  </si>
  <si>
    <t>erT. fasi</t>
  </si>
  <si>
    <t>daxerx. mas. III xar. 40-60 mm</t>
  </si>
  <si>
    <t>gauTvaliswinebeli samuSaoebi da danaxarjebi _ 3%</t>
  </si>
  <si>
    <t>30-5-1</t>
  </si>
  <si>
    <t>amwe pnevmosvliT 25 t</t>
  </si>
  <si>
    <t>Zelebi II xar. 70 mm</t>
  </si>
  <si>
    <t>daxerx. mas. II xar. 40-60 mm</t>
  </si>
  <si>
    <t>samSeneblo WanWikebi</t>
  </si>
  <si>
    <t>kavebi</t>
  </si>
  <si>
    <t>kg</t>
  </si>
  <si>
    <t>morebi</t>
  </si>
  <si>
    <t>4-1</t>
  </si>
  <si>
    <t>sul Tavi 4-is mixedviT</t>
  </si>
  <si>
    <t>cementis xsnari m-150</t>
  </si>
  <si>
    <t>30-51-3</t>
  </si>
  <si>
    <t>wasacxebi hidroizolacia cxeli bitumiT (2 fena)</t>
  </si>
  <si>
    <r>
      <t>100 m</t>
    </r>
    <r>
      <rPr>
        <vertAlign val="superscript"/>
        <sz val="10"/>
        <rFont val="AcadNusx"/>
      </rPr>
      <t>2</t>
    </r>
  </si>
  <si>
    <t>2019-I</t>
  </si>
  <si>
    <t>fari yalibis</t>
  </si>
  <si>
    <t>m2</t>
  </si>
  <si>
    <t>1-25-3</t>
  </si>
  <si>
    <r>
      <t>m</t>
    </r>
    <r>
      <rPr>
        <vertAlign val="superscript"/>
        <sz val="10"/>
        <rFont val="AcadNusx"/>
      </rPr>
      <t>2</t>
    </r>
  </si>
  <si>
    <t>1-22-16</t>
  </si>
  <si>
    <t>6-1-2</t>
  </si>
  <si>
    <t>6g gruntis damuSaveba da datvirTva eqskavatoriT TviTmclelebze</t>
  </si>
  <si>
    <t>kar.fasi</t>
  </si>
  <si>
    <t>RorRi (zidva 5 km-ze)</t>
  </si>
  <si>
    <t xml:space="preserve">gruntis gadazidva nayarSi TviTmclelebiT 5 km-ze </t>
  </si>
  <si>
    <r>
      <t xml:space="preserve"> m</t>
    </r>
    <r>
      <rPr>
        <vertAlign val="superscript"/>
        <sz val="10"/>
        <rFont val="AcadNusx"/>
      </rPr>
      <t>3</t>
    </r>
  </si>
  <si>
    <t xml:space="preserve">Sromis danaxarji  </t>
  </si>
  <si>
    <t>qarx.fas.</t>
  </si>
  <si>
    <t>37-66-2</t>
  </si>
  <si>
    <t xml:space="preserve">armaturis Reroebis dawyoba koleqtoris tanisTvis </t>
  </si>
  <si>
    <t>amwe muxluxa svliT 10 t</t>
  </si>
  <si>
    <t xml:space="preserve"> 2019-I     gv.1 p.28</t>
  </si>
  <si>
    <t>А3 kl. armaturis Rirebuleba</t>
  </si>
  <si>
    <t xml:space="preserve"> 2019-I     gv.1 p.26</t>
  </si>
  <si>
    <t>А1 kl. armaturis Rirebuleba</t>
  </si>
  <si>
    <t>37-64-3</t>
  </si>
  <si>
    <r>
      <t xml:space="preserve">monoliTuri betoni </t>
    </r>
    <r>
      <rPr>
        <sz val="10"/>
        <rFont val="Arial"/>
        <family val="2"/>
      </rPr>
      <t>B</t>
    </r>
    <r>
      <rPr>
        <sz val="10"/>
        <rFont val="AcadNusx"/>
      </rPr>
      <t xml:space="preserve">25, </t>
    </r>
    <r>
      <rPr>
        <sz val="10"/>
        <rFont val="Arial"/>
        <family val="2"/>
      </rPr>
      <t>F2</t>
    </r>
    <r>
      <rPr>
        <sz val="10"/>
        <rFont val="AcadNusx"/>
      </rPr>
      <t xml:space="preserve">00, </t>
    </r>
    <r>
      <rPr>
        <sz val="10"/>
        <rFont val="Arial"/>
        <family val="2"/>
      </rPr>
      <t>W</t>
    </r>
    <r>
      <rPr>
        <sz val="10"/>
        <rFont val="AcadNusx"/>
      </rPr>
      <t>6 (zidva 10 km-ze)</t>
    </r>
  </si>
  <si>
    <t>daxerx. mas. IV xar. 40-60 mm</t>
  </si>
  <si>
    <t>daxerx. mas. IV xar. 25-32 mm</t>
  </si>
  <si>
    <t>Zelakebi III xar. 70 mm</t>
  </si>
  <si>
    <t>30-51-2</t>
  </si>
  <si>
    <t>asakravi hidroizolacia</t>
  </si>
  <si>
    <t>jutis qsovili</t>
  </si>
  <si>
    <t>30-3-2</t>
  </si>
  <si>
    <t>xreSi (zidva 5 km-ze)</t>
  </si>
  <si>
    <t>daxerx.Mmas. III xar. 40-60 mm</t>
  </si>
  <si>
    <t>liTonis elementebis  transportireba krebuliT gaTvaliswinebuli 20 km-is zemoT, 180 km-ze</t>
  </si>
  <si>
    <t>1-80-4</t>
  </si>
  <si>
    <t>6g gruntis xeliT damuSaveba gverdze gadayriT</t>
  </si>
  <si>
    <t>xreSovani sagebi koleqtoris tanis qveS</t>
  </si>
  <si>
    <r>
      <t xml:space="preserve">koleqtoris saZirkvlis monoliTuri betoni </t>
    </r>
    <r>
      <rPr>
        <sz val="10"/>
        <rFont val="Arial"/>
        <family val="2"/>
      </rPr>
      <t>B25</t>
    </r>
    <r>
      <rPr>
        <sz val="10"/>
        <rFont val="AcadNusx"/>
      </rPr>
      <t xml:space="preserve">, </t>
    </r>
    <r>
      <rPr>
        <sz val="10"/>
        <rFont val="Arial"/>
        <family val="2"/>
      </rPr>
      <t>F</t>
    </r>
    <r>
      <rPr>
        <sz val="10"/>
        <rFont val="AcadNusx"/>
      </rPr>
      <t xml:space="preserve">200, </t>
    </r>
    <r>
      <rPr>
        <sz val="10"/>
        <rFont val="Arial"/>
        <family val="2"/>
      </rPr>
      <t>W</t>
    </r>
    <r>
      <rPr>
        <sz val="10"/>
        <rFont val="AcadNusx"/>
      </rPr>
      <t>6</t>
    </r>
  </si>
  <si>
    <r>
      <t xml:space="preserve">betoni </t>
    </r>
    <r>
      <rPr>
        <sz val="10"/>
        <rFont val="Arial"/>
        <family val="2"/>
      </rPr>
      <t>B25</t>
    </r>
    <r>
      <rPr>
        <sz val="10"/>
        <rFont val="AcadNusx"/>
      </rPr>
      <t xml:space="preserve">, </t>
    </r>
    <r>
      <rPr>
        <sz val="10"/>
        <rFont val="Arial"/>
        <family val="2"/>
      </rPr>
      <t>F</t>
    </r>
    <r>
      <rPr>
        <sz val="10"/>
        <rFont val="AcadNusx"/>
      </rPr>
      <t xml:space="preserve">200, </t>
    </r>
    <r>
      <rPr>
        <sz val="10"/>
        <rFont val="Arial"/>
        <family val="2"/>
      </rPr>
      <t>W</t>
    </r>
    <r>
      <rPr>
        <sz val="10"/>
        <rFont val="AcadNusx"/>
      </rPr>
      <t>6               (zidva 10 km-ze)</t>
    </r>
  </si>
  <si>
    <t>7-50-2</t>
  </si>
  <si>
    <t>seqciebs Soris nakerebis amotenva bitumiT gaJRenTili ZenZiT</t>
  </si>
  <si>
    <t>100 m</t>
  </si>
  <si>
    <t>ZenZi</t>
  </si>
  <si>
    <t>2015-Ikv.</t>
  </si>
  <si>
    <t>pergamini</t>
  </si>
  <si>
    <t>6-8-2,3</t>
  </si>
  <si>
    <t>koleqtoris Tavze cementis xsnariT damcavi fenis mowyoba, sisqiT 5 sm</t>
  </si>
  <si>
    <t>100 m2</t>
  </si>
  <si>
    <t>daxerx.Mmas. III xar. 25-32 mm</t>
  </si>
  <si>
    <t>1-81-4</t>
  </si>
  <si>
    <t>ukuCayra qviSa-xreSovani gruntiT</t>
  </si>
  <si>
    <t>22-5-14 miT.83 tnp.2.10              k-0.6</t>
  </si>
  <si>
    <t>km</t>
  </si>
  <si>
    <t xml:space="preserve"> 2019-I sndaw              IV-4-82                    I naw               gv.6 p.42</t>
  </si>
  <si>
    <t>droebiTi milis motana bazidan obieqtze, samuSaos dasrulebis Semdeg ukan dabruneba</t>
  </si>
  <si>
    <t>pk 4+76-ze r/b marTkuTxa kveTis koleqtoris mowyoba, 1,5*1,5 m</t>
  </si>
  <si>
    <t>37-64-8</t>
  </si>
  <si>
    <r>
      <t xml:space="preserve">koleqtoris tanis monoliTuri betoni (Caketili konturi) </t>
    </r>
    <r>
      <rPr>
        <sz val="10"/>
        <rFont val="Arial"/>
        <family val="2"/>
      </rPr>
      <t>B25</t>
    </r>
    <r>
      <rPr>
        <sz val="10"/>
        <rFont val="AcadNusx"/>
      </rPr>
      <t xml:space="preserve">, </t>
    </r>
    <r>
      <rPr>
        <sz val="10"/>
        <rFont val="Arial"/>
        <family val="2"/>
      </rPr>
      <t>F2</t>
    </r>
    <r>
      <rPr>
        <sz val="10"/>
        <rFont val="AcadNusx"/>
      </rPr>
      <t xml:space="preserve">00, </t>
    </r>
    <r>
      <rPr>
        <sz val="10"/>
        <rFont val="Arial"/>
        <family val="2"/>
      </rPr>
      <t>W</t>
    </r>
    <r>
      <rPr>
        <sz val="10"/>
        <rFont val="AcadNusx"/>
      </rPr>
      <t>6</t>
    </r>
  </si>
  <si>
    <t>Casatanebeli detalebi</t>
  </si>
  <si>
    <r>
      <t xml:space="preserve">koleqtoris tanis monoliTuri betoni </t>
    </r>
    <r>
      <rPr>
        <sz val="10"/>
        <rFont val="Arial"/>
        <family val="2"/>
      </rPr>
      <t>B25</t>
    </r>
    <r>
      <rPr>
        <sz val="10"/>
        <rFont val="AcadNusx"/>
      </rPr>
      <t xml:space="preserve">, </t>
    </r>
    <r>
      <rPr>
        <sz val="10"/>
        <rFont val="Arial"/>
        <family val="2"/>
      </rPr>
      <t>F2</t>
    </r>
    <r>
      <rPr>
        <sz val="10"/>
        <rFont val="AcadNusx"/>
      </rPr>
      <t xml:space="preserve">00, </t>
    </r>
    <r>
      <rPr>
        <sz val="10"/>
        <rFont val="Arial"/>
        <family val="2"/>
      </rPr>
      <t>W</t>
    </r>
    <r>
      <rPr>
        <sz val="10"/>
        <rFont val="AcadNusx"/>
      </rPr>
      <t>6 (Ria)</t>
    </r>
  </si>
  <si>
    <t>6-16-1</t>
  </si>
  <si>
    <r>
      <t xml:space="preserve">gadaxurvis filis monoliTuri betoni </t>
    </r>
    <r>
      <rPr>
        <sz val="10"/>
        <rFont val="Arial"/>
        <family val="2"/>
      </rPr>
      <t>B25</t>
    </r>
    <r>
      <rPr>
        <sz val="10"/>
        <rFont val="AcadNusx"/>
      </rPr>
      <t xml:space="preserve">, </t>
    </r>
    <r>
      <rPr>
        <sz val="10"/>
        <rFont val="Arial"/>
        <family val="2"/>
      </rPr>
      <t>F2</t>
    </r>
    <r>
      <rPr>
        <sz val="10"/>
        <rFont val="AcadNusx"/>
      </rPr>
      <t xml:space="preserve">00, </t>
    </r>
    <r>
      <rPr>
        <sz val="10"/>
        <rFont val="Arial"/>
        <family val="2"/>
      </rPr>
      <t>W</t>
    </r>
    <r>
      <rPr>
        <sz val="10"/>
        <rFont val="AcadNusx"/>
      </rPr>
      <t>6, armaturis dawyobiT</t>
    </r>
  </si>
  <si>
    <t>daxerx. mas. II xar. 25-32 mm</t>
  </si>
  <si>
    <t>23-23</t>
  </si>
  <si>
    <t>c</t>
  </si>
  <si>
    <t>Tujis lukis mowyoba</t>
  </si>
  <si>
    <t>Tujis xufi</t>
  </si>
  <si>
    <r>
      <t xml:space="preserve">sxvadasxva kveTis seqciebis SeerTebis adgilze darCenili sivrcis Sevseba monoliTuri betoniT </t>
    </r>
    <r>
      <rPr>
        <sz val="10"/>
        <rFont val="Arial"/>
        <family val="2"/>
      </rPr>
      <t>B25</t>
    </r>
    <r>
      <rPr>
        <sz val="10"/>
        <rFont val="AcadNusx"/>
      </rPr>
      <t xml:space="preserve">, </t>
    </r>
    <r>
      <rPr>
        <sz val="10"/>
        <rFont val="Arial"/>
        <family val="2"/>
      </rPr>
      <t>F2</t>
    </r>
    <r>
      <rPr>
        <sz val="10"/>
        <rFont val="AcadNusx"/>
      </rPr>
      <t xml:space="preserve">00, </t>
    </r>
    <r>
      <rPr>
        <sz val="10"/>
        <rFont val="Arial"/>
        <family val="2"/>
      </rPr>
      <t>W</t>
    </r>
    <r>
      <rPr>
        <sz val="10"/>
        <rFont val="AcadNusx"/>
      </rPr>
      <t>6</t>
    </r>
  </si>
  <si>
    <r>
      <t xml:space="preserve">betoni </t>
    </r>
    <r>
      <rPr>
        <sz val="10"/>
        <rFont val="Arial"/>
        <family val="2"/>
      </rPr>
      <t>B25</t>
    </r>
    <r>
      <rPr>
        <sz val="10"/>
        <rFont val="AcadNusx"/>
      </rPr>
      <t xml:space="preserve">, </t>
    </r>
    <r>
      <rPr>
        <sz val="10"/>
        <rFont val="Arial"/>
        <family val="2"/>
      </rPr>
      <t>F2</t>
    </r>
    <r>
      <rPr>
        <sz val="10"/>
        <rFont val="AcadNusx"/>
      </rPr>
      <t xml:space="preserve">00, </t>
    </r>
    <r>
      <rPr>
        <sz val="10"/>
        <rFont val="Arial"/>
        <family val="2"/>
      </rPr>
      <t>W</t>
    </r>
    <r>
      <rPr>
        <sz val="10"/>
        <rFont val="AcadNusx"/>
      </rPr>
      <t>6                 (zidva 10 km-ze)</t>
    </r>
  </si>
  <si>
    <t>wylis nakadis mosacileblad liTonis droebiTi milis montaJi da demontaJi 5-jer gadaadgilebiT, Semdgom bazaSi dabrunebiT, diam. 0,8 m, kedlis sisqiT 5 mm</t>
  </si>
  <si>
    <t>pk 4+76-ze r/b koleqtoris mowyoba, 1,5*1,5 m</t>
  </si>
  <si>
    <t>დანართო N1</t>
  </si>
  <si>
    <t>პრეტენდეტის დასახელება</t>
  </si>
  <si>
    <t>პრეტენდენტის დასახელება</t>
  </si>
  <si>
    <t>დანართი N1-1</t>
  </si>
  <si>
    <t>ახალციხის მუნიციპალიტეტში შოთა რუსთაველის ქუჩაზე ახალი კოლექტორის მოწყობის (პკ 4+76-ზე (L=50.48 მ, ხვრეტით 1,5*1,5მ) და 4+76-ზე (L=32,30 მ, ხვრეტით 2,0*2,0მ)) სამუშაოების განფასება</t>
  </si>
  <si>
    <t>შენიშვნა: გაუთვალისწინებელი სამუშაოების პროცენტული მაჩვენებელი არ უნდა იყოს წარმოდგენილი მითითებულზე ნაკლები, დანართების №1 დან №1-3  წარმოუდგენლობა ან და თუ წარდგენილ ხარჯთაღრიცხვაში განუფასებელი პოზიცი(ებ)ის რაოდენობა აღემატება განსაფასებელი პოზიციების 1%-ს  გამოიწვევს პრეტენდენტის დისკვალიფიკაციას.</t>
  </si>
  <si>
    <t xml:space="preserve">axalcixeSi r/b marTkuTxa kveTis koleqtoris 1.5*1.5 m mowyoba, pk 4+76-ze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</si>
</sst>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"/>
    <numFmt numFmtId="166" formatCode="0.0000"/>
    <numFmt numFmtId="167" formatCode="0.00000"/>
  </numFmts>
  <fonts count="19" x14ac:knownFonts="1">
    <font>
      <sz val="11"/>
      <color theme="1"/>
      <name val="Calibri"/>
      <family val="2"/>
      <scheme val="minor"/>
    </font>
    <font>
      <sz val="10"/>
      <name val="AcadNusx"/>
    </font>
    <font>
      <b/>
      <sz val="10"/>
      <name val="AcadNusx"/>
    </font>
    <font>
      <b/>
      <sz val="12"/>
      <name val="AcadMtav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color theme="1"/>
      <name val="AcadMtavr"/>
    </font>
    <font>
      <sz val="10"/>
      <name val="Arial"/>
      <family val="2"/>
      <charset val="204"/>
    </font>
    <font>
      <b/>
      <i/>
      <sz val="12"/>
      <name val="AcadMtavr"/>
    </font>
    <font>
      <i/>
      <sz val="10"/>
      <name val="AcadNusx"/>
    </font>
    <font>
      <u/>
      <sz val="10"/>
      <name val="AcadNusx"/>
    </font>
    <font>
      <b/>
      <sz val="11"/>
      <color theme="1"/>
      <name val="Calibri"/>
      <family val="2"/>
      <scheme val="minor"/>
    </font>
    <font>
      <sz val="9"/>
      <name val="AcadNusx"/>
    </font>
    <font>
      <sz val="10"/>
      <name val="Grigolia"/>
    </font>
    <font>
      <sz val="11"/>
      <name val="Calibri"/>
      <family val="2"/>
      <scheme val="minor"/>
    </font>
    <font>
      <vertAlign val="superscript"/>
      <sz val="10"/>
      <name val="AcadNusx"/>
    </font>
    <font>
      <sz val="10"/>
      <name val="Arial"/>
      <family val="2"/>
    </font>
    <font>
      <b/>
      <sz val="10"/>
      <name val="AcadMtav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7" fillId="0" borderId="0"/>
    <xf numFmtId="0" fontId="5" fillId="0" borderId="0"/>
    <xf numFmtId="0" fontId="16" fillId="0" borderId="0"/>
  </cellStyleXfs>
  <cellXfs count="144">
    <xf numFmtId="0" fontId="0" fillId="0" borderId="0" xfId="0"/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1" fillId="0" borderId="0" xfId="0" applyFont="1"/>
    <xf numFmtId="0" fontId="6" fillId="0" borderId="0" xfId="0" applyFont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2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1" fillId="0" borderId="1" xfId="1" applyNumberFormat="1" applyFont="1" applyFill="1" applyBorder="1" applyAlignment="1">
      <alignment horizontal="left"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1" fontId="1" fillId="0" borderId="1" xfId="1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49" fontId="13" fillId="0" borderId="0" xfId="0" applyNumberFormat="1" applyFont="1" applyAlignment="1">
      <alignment horizontal="left" vertical="center" wrapText="1"/>
    </xf>
    <xf numFmtId="0" fontId="14" fillId="0" borderId="0" xfId="0" applyFont="1"/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/>
    </xf>
    <xf numFmtId="166" fontId="1" fillId="0" borderId="1" xfId="1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0" xfId="0" applyNumberFormat="1" applyFont="1" applyFill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5" fontId="1" fillId="0" borderId="0" xfId="0" applyNumberFormat="1" applyFont="1" applyFill="1" applyBorder="1"/>
    <xf numFmtId="2" fontId="1" fillId="0" borderId="0" xfId="0" applyNumberFormat="1" applyFont="1" applyFill="1" applyBorder="1"/>
    <xf numFmtId="167" fontId="1" fillId="0" borderId="1" xfId="1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vertical="center" wrapText="1"/>
    </xf>
    <xf numFmtId="0" fontId="5" fillId="0" borderId="0" xfId="0" applyFont="1"/>
    <xf numFmtId="2" fontId="1" fillId="0" borderId="1" xfId="0" applyNumberFormat="1" applyFont="1" applyBorder="1" applyAlignment="1">
      <alignment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" fontId="2" fillId="0" borderId="3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/>
    <xf numFmtId="2" fontId="2" fillId="0" borderId="0" xfId="0" applyNumberFormat="1" applyFont="1" applyFill="1" applyAlignment="1">
      <alignment vertical="center"/>
    </xf>
    <xf numFmtId="2" fontId="1" fillId="0" borderId="1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vertical="center" wrapText="1"/>
    </xf>
    <xf numFmtId="166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vertical="top"/>
    </xf>
    <xf numFmtId="2" fontId="1" fillId="0" borderId="1" xfId="0" applyNumberFormat="1" applyFont="1" applyBorder="1" applyAlignment="1">
      <alignment vertical="top" wrapText="1"/>
    </xf>
    <xf numFmtId="2" fontId="2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/>
    <xf numFmtId="2" fontId="1" fillId="0" borderId="1" xfId="0" applyNumberFormat="1" applyFont="1" applyBorder="1" applyAlignment="1">
      <alignment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4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right" vertical="center"/>
    </xf>
    <xf numFmtId="2" fontId="1" fillId="0" borderId="1" xfId="0" applyNumberFormat="1" applyFont="1" applyFill="1" applyBorder="1" applyAlignment="1">
      <alignment horizontal="left" vertical="center" wrapText="1"/>
    </xf>
    <xf numFmtId="164" fontId="1" fillId="2" borderId="1" xfId="1" applyNumberFormat="1" applyFont="1" applyFill="1" applyBorder="1" applyAlignment="1">
      <alignment horizontal="center" vertical="center"/>
    </xf>
    <xf numFmtId="0" fontId="14" fillId="2" borderId="0" xfId="0" applyFont="1" applyFill="1"/>
    <xf numFmtId="166" fontId="1" fillId="0" borderId="0" xfId="0" applyNumberFormat="1" applyFont="1" applyFill="1" applyAlignment="1">
      <alignment vertical="center"/>
    </xf>
    <xf numFmtId="167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" fillId="0" borderId="0" xfId="4" applyFont="1" applyAlignment="1" applyProtection="1">
      <alignment horizont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3" borderId="0" xfId="4" applyFont="1" applyFill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49" fontId="13" fillId="0" borderId="0" xfId="0" applyNumberFormat="1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textRotation="90"/>
    </xf>
    <xf numFmtId="49" fontId="2" fillId="0" borderId="7" xfId="0" applyNumberFormat="1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5">
    <cellStyle name="Normal" xfId="0" builtinId="0"/>
    <cellStyle name="Normal 10" xfId="4"/>
    <cellStyle name="Обычный 2" xfId="2"/>
    <cellStyle name="Обычный 2 2" xfId="3"/>
    <cellStyle name="Обычный_Лист1" xfId="1"/>
  </cellStyles>
  <dxfs count="27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32"/>
  <sheetViews>
    <sheetView tabSelected="1" view="pageBreakPreview" zoomScaleNormal="100" zoomScaleSheetLayoutView="100" workbookViewId="0">
      <selection activeCell="J9" sqref="J9"/>
    </sheetView>
  </sheetViews>
  <sheetFormatPr defaultRowHeight="15" x14ac:dyDescent="0.25"/>
  <cols>
    <col min="2" max="2" width="12" customWidth="1"/>
    <col min="3" max="3" width="54.5703125" customWidth="1"/>
    <col min="4" max="5" width="11.7109375" customWidth="1"/>
    <col min="6" max="6" width="15.140625" customWidth="1"/>
    <col min="7" max="8" width="12.28515625" customWidth="1"/>
  </cols>
  <sheetData>
    <row r="1" spans="1:13" s="114" customFormat="1" ht="27" customHeight="1" x14ac:dyDescent="0.25">
      <c r="A1" s="127" t="s">
        <v>153</v>
      </c>
      <c r="B1" s="127"/>
      <c r="C1" s="127"/>
      <c r="D1" s="113"/>
      <c r="E1" s="113"/>
      <c r="F1" s="113"/>
      <c r="G1" s="126" t="s">
        <v>152</v>
      </c>
      <c r="H1" s="126"/>
    </row>
    <row r="2" spans="1:13" x14ac:dyDescent="0.25">
      <c r="A2" s="2"/>
      <c r="B2" s="2"/>
      <c r="C2" s="2"/>
      <c r="D2" s="2"/>
      <c r="E2" s="2"/>
      <c r="F2" s="2"/>
      <c r="G2" s="2"/>
      <c r="H2" s="2"/>
    </row>
    <row r="3" spans="1:13" s="10" customFormat="1" ht="36" customHeight="1" x14ac:dyDescent="0.25">
      <c r="A3" s="116" t="s">
        <v>156</v>
      </c>
      <c r="B3" s="116"/>
      <c r="C3" s="116"/>
      <c r="D3" s="116"/>
      <c r="E3" s="116"/>
      <c r="F3" s="116"/>
      <c r="G3" s="116"/>
      <c r="H3" s="116"/>
      <c r="I3" s="11"/>
      <c r="J3" s="11"/>
      <c r="K3" s="11"/>
      <c r="L3" s="11"/>
      <c r="M3" s="11"/>
    </row>
    <row r="4" spans="1:13" ht="34.5" customHeight="1" x14ac:dyDescent="0.25">
      <c r="A4" s="117" t="s">
        <v>158</v>
      </c>
      <c r="B4" s="117"/>
      <c r="C4" s="117"/>
      <c r="D4" s="117"/>
      <c r="E4" s="117"/>
      <c r="F4" s="117"/>
      <c r="G4" s="117"/>
      <c r="H4" s="117"/>
    </row>
    <row r="5" spans="1:13" ht="24.75" customHeight="1" x14ac:dyDescent="0.25">
      <c r="A5" s="118" t="s">
        <v>0</v>
      </c>
      <c r="B5" s="118" t="s">
        <v>2</v>
      </c>
      <c r="C5" s="118" t="s">
        <v>3</v>
      </c>
      <c r="D5" s="118" t="s">
        <v>4</v>
      </c>
      <c r="E5" s="118"/>
      <c r="F5" s="118"/>
      <c r="G5" s="118"/>
      <c r="H5" s="118" t="s">
        <v>5</v>
      </c>
    </row>
    <row r="6" spans="1:13" ht="67.5" x14ac:dyDescent="0.25">
      <c r="A6" s="118"/>
      <c r="B6" s="118"/>
      <c r="C6" s="118"/>
      <c r="D6" s="102" t="s">
        <v>6</v>
      </c>
      <c r="E6" s="102" t="s">
        <v>7</v>
      </c>
      <c r="F6" s="102" t="s">
        <v>8</v>
      </c>
      <c r="G6" s="102" t="s">
        <v>9</v>
      </c>
      <c r="H6" s="118"/>
    </row>
    <row r="7" spans="1:13" x14ac:dyDescent="0.25">
      <c r="A7" s="100">
        <v>1</v>
      </c>
      <c r="B7" s="101">
        <v>2</v>
      </c>
      <c r="C7" s="101">
        <v>3</v>
      </c>
      <c r="D7" s="101">
        <v>4</v>
      </c>
      <c r="E7" s="101">
        <v>5</v>
      </c>
      <c r="F7" s="101">
        <v>6</v>
      </c>
      <c r="G7" s="101">
        <v>7</v>
      </c>
      <c r="H7" s="101">
        <v>8</v>
      </c>
    </row>
    <row r="8" spans="1:13" ht="18.75" customHeight="1" x14ac:dyDescent="0.25">
      <c r="A8" s="7"/>
      <c r="B8" s="125" t="s">
        <v>10</v>
      </c>
      <c r="C8" s="125"/>
      <c r="D8" s="122" t="s">
        <v>12</v>
      </c>
      <c r="E8" s="123"/>
      <c r="F8" s="123"/>
      <c r="G8" s="123"/>
      <c r="H8" s="124"/>
    </row>
    <row r="9" spans="1:13" ht="17.25" customHeight="1" x14ac:dyDescent="0.25">
      <c r="A9" s="119" t="s">
        <v>26</v>
      </c>
      <c r="B9" s="120"/>
      <c r="C9" s="121"/>
      <c r="D9" s="122" t="s">
        <v>12</v>
      </c>
      <c r="E9" s="123"/>
      <c r="F9" s="123"/>
      <c r="G9" s="123"/>
      <c r="H9" s="124"/>
    </row>
    <row r="10" spans="1:13" ht="17.25" customHeight="1" x14ac:dyDescent="0.25">
      <c r="A10" s="119" t="s">
        <v>13</v>
      </c>
      <c r="B10" s="120"/>
      <c r="C10" s="121"/>
      <c r="D10" s="122" t="s">
        <v>12</v>
      </c>
      <c r="E10" s="123"/>
      <c r="F10" s="123"/>
      <c r="G10" s="123"/>
      <c r="H10" s="124"/>
    </row>
    <row r="11" spans="1:13" ht="17.25" customHeight="1" x14ac:dyDescent="0.25">
      <c r="A11" s="119" t="s">
        <v>27</v>
      </c>
      <c r="B11" s="120"/>
      <c r="C11" s="121"/>
      <c r="D11" s="122"/>
      <c r="E11" s="123"/>
      <c r="F11" s="123"/>
      <c r="G11" s="123"/>
      <c r="H11" s="124"/>
    </row>
    <row r="12" spans="1:13" s="1" customFormat="1" ht="17.25" customHeight="1" x14ac:dyDescent="0.25">
      <c r="A12" s="12">
        <v>1</v>
      </c>
      <c r="B12" s="13" t="s">
        <v>76</v>
      </c>
      <c r="C12" s="5" t="s">
        <v>151</v>
      </c>
      <c r="D12" s="8">
        <f>'დანართი N1-1'!D4</f>
        <v>0</v>
      </c>
      <c r="E12" s="6" t="s">
        <v>11</v>
      </c>
      <c r="F12" s="6" t="s">
        <v>11</v>
      </c>
      <c r="G12" s="6" t="s">
        <v>11</v>
      </c>
      <c r="H12" s="8">
        <f t="shared" ref="H12" si="0">D12</f>
        <v>0</v>
      </c>
    </row>
    <row r="13" spans="1:13" s="1" customFormat="1" ht="17.25" customHeight="1" x14ac:dyDescent="0.25">
      <c r="A13" s="12"/>
      <c r="B13" s="14"/>
      <c r="C13" s="5" t="s">
        <v>77</v>
      </c>
      <c r="D13" s="8">
        <f>SUM(D12:D12)</f>
        <v>0</v>
      </c>
      <c r="E13" s="6" t="s">
        <v>11</v>
      </c>
      <c r="F13" s="6" t="s">
        <v>11</v>
      </c>
      <c r="G13" s="6"/>
      <c r="H13" s="8">
        <f>SUM(H12:H12)</f>
        <v>0</v>
      </c>
    </row>
    <row r="14" spans="1:13" s="1" customFormat="1" ht="17.25" customHeight="1" x14ac:dyDescent="0.25">
      <c r="A14" s="119" t="s">
        <v>28</v>
      </c>
      <c r="B14" s="120"/>
      <c r="C14" s="121"/>
      <c r="D14" s="122" t="s">
        <v>12</v>
      </c>
      <c r="E14" s="123"/>
      <c r="F14" s="123"/>
      <c r="G14" s="123"/>
      <c r="H14" s="124"/>
    </row>
    <row r="15" spans="1:13" ht="17.25" customHeight="1" x14ac:dyDescent="0.25">
      <c r="A15" s="119" t="s">
        <v>14</v>
      </c>
      <c r="B15" s="120"/>
      <c r="C15" s="121"/>
      <c r="D15" s="122" t="s">
        <v>12</v>
      </c>
      <c r="E15" s="123"/>
      <c r="F15" s="123"/>
      <c r="G15" s="123"/>
      <c r="H15" s="124"/>
    </row>
    <row r="16" spans="1:13" ht="17.25" customHeight="1" x14ac:dyDescent="0.25">
      <c r="A16" s="119" t="s">
        <v>15</v>
      </c>
      <c r="B16" s="120"/>
      <c r="C16" s="121"/>
      <c r="D16" s="122" t="s">
        <v>12</v>
      </c>
      <c r="E16" s="123"/>
      <c r="F16" s="123"/>
      <c r="G16" s="123"/>
      <c r="H16" s="124"/>
    </row>
    <row r="17" spans="1:10" ht="17.25" customHeight="1" x14ac:dyDescent="0.25">
      <c r="A17" s="119" t="s">
        <v>16</v>
      </c>
      <c r="B17" s="120"/>
      <c r="C17" s="121"/>
      <c r="D17" s="122" t="s">
        <v>12</v>
      </c>
      <c r="E17" s="123"/>
      <c r="F17" s="123"/>
      <c r="G17" s="123"/>
      <c r="H17" s="124"/>
    </row>
    <row r="18" spans="1:10" ht="17.25" customHeight="1" x14ac:dyDescent="0.25">
      <c r="A18" s="12"/>
      <c r="B18" s="14"/>
      <c r="C18" s="5" t="s">
        <v>17</v>
      </c>
      <c r="D18" s="8">
        <f>D13</f>
        <v>0</v>
      </c>
      <c r="E18" s="6"/>
      <c r="F18" s="6"/>
      <c r="G18" s="6"/>
      <c r="H18" s="8">
        <f>H13</f>
        <v>0</v>
      </c>
    </row>
    <row r="19" spans="1:10" ht="17.25" customHeight="1" x14ac:dyDescent="0.25">
      <c r="A19" s="119" t="s">
        <v>18</v>
      </c>
      <c r="B19" s="120"/>
      <c r="C19" s="121"/>
      <c r="D19" s="122" t="s">
        <v>12</v>
      </c>
      <c r="E19" s="123"/>
      <c r="F19" s="123"/>
      <c r="G19" s="123"/>
      <c r="H19" s="124"/>
    </row>
    <row r="20" spans="1:10" ht="17.25" customHeight="1" x14ac:dyDescent="0.25">
      <c r="A20" s="12"/>
      <c r="B20" s="14"/>
      <c r="C20" s="5" t="s">
        <v>19</v>
      </c>
      <c r="D20" s="8">
        <f>D18</f>
        <v>0</v>
      </c>
      <c r="E20" s="6" t="s">
        <v>11</v>
      </c>
      <c r="F20" s="6" t="s">
        <v>11</v>
      </c>
      <c r="G20" s="8"/>
      <c r="H20" s="8">
        <f>H18</f>
        <v>0</v>
      </c>
    </row>
    <row r="21" spans="1:10" ht="17.25" customHeight="1" x14ac:dyDescent="0.25">
      <c r="A21" s="119" t="s">
        <v>20</v>
      </c>
      <c r="B21" s="120"/>
      <c r="C21" s="121"/>
      <c r="D21" s="122" t="s">
        <v>12</v>
      </c>
      <c r="E21" s="123"/>
      <c r="F21" s="123"/>
      <c r="G21" s="123"/>
      <c r="H21" s="124"/>
    </row>
    <row r="22" spans="1:10" ht="17.25" customHeight="1" x14ac:dyDescent="0.25">
      <c r="A22" s="12"/>
      <c r="B22" s="14"/>
      <c r="C22" s="5" t="s">
        <v>21</v>
      </c>
      <c r="D22" s="8">
        <f>D20</f>
        <v>0</v>
      </c>
      <c r="E22" s="6" t="s">
        <v>11</v>
      </c>
      <c r="F22" s="6" t="s">
        <v>11</v>
      </c>
      <c r="G22" s="6">
        <f>G20</f>
        <v>0</v>
      </c>
      <c r="H22" s="8">
        <f>H20</f>
        <v>0</v>
      </c>
    </row>
    <row r="23" spans="1:10" ht="17.25" customHeight="1" x14ac:dyDescent="0.25">
      <c r="A23" s="15"/>
      <c r="B23" s="16"/>
      <c r="C23" s="15" t="s">
        <v>22</v>
      </c>
      <c r="D23" s="122" t="s">
        <v>12</v>
      </c>
      <c r="E23" s="123"/>
      <c r="F23" s="123"/>
      <c r="G23" s="123"/>
      <c r="H23" s="124"/>
    </row>
    <row r="24" spans="1:10" ht="17.25" customHeight="1" x14ac:dyDescent="0.25">
      <c r="A24" s="15"/>
      <c r="B24" s="16"/>
      <c r="C24" s="15" t="s">
        <v>23</v>
      </c>
      <c r="D24" s="122" t="s">
        <v>12</v>
      </c>
      <c r="E24" s="123"/>
      <c r="F24" s="123"/>
      <c r="G24" s="123"/>
      <c r="H24" s="124"/>
      <c r="I24" s="68"/>
      <c r="J24" s="68"/>
    </row>
    <row r="25" spans="1:10" ht="96" customHeight="1" x14ac:dyDescent="0.25">
      <c r="A25" s="23">
        <v>2</v>
      </c>
      <c r="B25" s="23" t="s">
        <v>63</v>
      </c>
      <c r="C25" s="103" t="s">
        <v>67</v>
      </c>
      <c r="D25" s="104" t="s">
        <v>11</v>
      </c>
      <c r="E25" s="104" t="s">
        <v>11</v>
      </c>
      <c r="F25" s="104" t="s">
        <v>11</v>
      </c>
      <c r="G25" s="59">
        <f>ROUND(0.03*H22,2)</f>
        <v>0</v>
      </c>
      <c r="H25" s="59">
        <f>SUM(G25)</f>
        <v>0</v>
      </c>
    </row>
    <row r="26" spans="1:10" x14ac:dyDescent="0.25">
      <c r="A26" s="105"/>
      <c r="B26" s="105"/>
      <c r="C26" s="23" t="s">
        <v>1</v>
      </c>
      <c r="D26" s="59">
        <f>D22</f>
        <v>0</v>
      </c>
      <c r="E26" s="104" t="s">
        <v>11</v>
      </c>
      <c r="F26" s="104" t="s">
        <v>11</v>
      </c>
      <c r="G26" s="59">
        <f>G22+G25</f>
        <v>0</v>
      </c>
      <c r="H26" s="59">
        <f>H22+H25</f>
        <v>0</v>
      </c>
    </row>
    <row r="27" spans="1:10" ht="85.5" customHeight="1" x14ac:dyDescent="0.25">
      <c r="A27" s="23">
        <v>3</v>
      </c>
      <c r="B27" s="23" t="s">
        <v>63</v>
      </c>
      <c r="C27" s="23" t="s">
        <v>24</v>
      </c>
      <c r="D27" s="104" t="s">
        <v>11</v>
      </c>
      <c r="E27" s="104" t="s">
        <v>11</v>
      </c>
      <c r="F27" s="104" t="s">
        <v>11</v>
      </c>
      <c r="G27" s="59">
        <f>ROUND(0.18*H26,2)</f>
        <v>0</v>
      </c>
      <c r="H27" s="59">
        <f>ROUND(H26*0.18,2)</f>
        <v>0</v>
      </c>
    </row>
    <row r="28" spans="1:10" x14ac:dyDescent="0.25">
      <c r="A28" s="102"/>
      <c r="B28" s="106"/>
      <c r="C28" s="102" t="s">
        <v>25</v>
      </c>
      <c r="D28" s="59">
        <f>D26</f>
        <v>0</v>
      </c>
      <c r="E28" s="104" t="s">
        <v>11</v>
      </c>
      <c r="F28" s="104" t="s">
        <v>11</v>
      </c>
      <c r="G28" s="59">
        <f>SUM(G26:G27)</f>
        <v>0</v>
      </c>
      <c r="H28" s="59">
        <f>SUM(H26:H27)</f>
        <v>0</v>
      </c>
    </row>
    <row r="29" spans="1:10" x14ac:dyDescent="0.25">
      <c r="A29" s="9"/>
      <c r="B29" s="9"/>
      <c r="C29" s="17"/>
      <c r="D29" s="9"/>
      <c r="E29" s="9"/>
      <c r="F29" s="9"/>
      <c r="G29" s="9"/>
      <c r="H29" s="9"/>
    </row>
    <row r="30" spans="1:10" s="112" customFormat="1" ht="53.25" customHeight="1" x14ac:dyDescent="0.25">
      <c r="A30" s="115" t="s">
        <v>157</v>
      </c>
      <c r="B30" s="115"/>
      <c r="C30" s="115"/>
      <c r="D30" s="115"/>
      <c r="E30" s="115"/>
      <c r="F30" s="115"/>
      <c r="G30" s="115"/>
      <c r="H30" s="115"/>
    </row>
    <row r="31" spans="1:10" x14ac:dyDescent="0.25">
      <c r="C31" s="1"/>
    </row>
    <row r="32" spans="1:10" x14ac:dyDescent="0.25">
      <c r="C32" s="18"/>
    </row>
  </sheetData>
  <mergeCells count="32">
    <mergeCell ref="D17:H17"/>
    <mergeCell ref="A19:C19"/>
    <mergeCell ref="D19:H19"/>
    <mergeCell ref="A21:C21"/>
    <mergeCell ref="D21:H21"/>
    <mergeCell ref="G1:H1"/>
    <mergeCell ref="A1:C1"/>
    <mergeCell ref="A16:C16"/>
    <mergeCell ref="D16:H16"/>
    <mergeCell ref="D8:H8"/>
    <mergeCell ref="A10:C10"/>
    <mergeCell ref="D10:H10"/>
    <mergeCell ref="A9:C9"/>
    <mergeCell ref="D9:H9"/>
    <mergeCell ref="A14:C14"/>
    <mergeCell ref="D14:H14"/>
    <mergeCell ref="A30:H30"/>
    <mergeCell ref="A3:H3"/>
    <mergeCell ref="A4:H4"/>
    <mergeCell ref="A5:A6"/>
    <mergeCell ref="B5:B6"/>
    <mergeCell ref="C5:C6"/>
    <mergeCell ref="D5:G5"/>
    <mergeCell ref="H5:H6"/>
    <mergeCell ref="A15:C15"/>
    <mergeCell ref="D15:H15"/>
    <mergeCell ref="B8:C8"/>
    <mergeCell ref="A11:C11"/>
    <mergeCell ref="D11:H11"/>
    <mergeCell ref="D23:H23"/>
    <mergeCell ref="D24:H24"/>
    <mergeCell ref="A17:C17"/>
  </mergeCells>
  <conditionalFormatting sqref="A30 I30:IU30">
    <cfRule type="cellIs" dxfId="26" priority="2" stopIfTrue="1" operator="equal">
      <formula>8223.307275</formula>
    </cfRule>
  </conditionalFormatting>
  <conditionalFormatting sqref="A30 I30:IO30">
    <cfRule type="cellIs" dxfId="25" priority="1" stopIfTrue="1" operator="equal">
      <formula>8223.307275</formula>
    </cfRule>
  </conditionalFormatting>
  <printOptions horizontalCentered="1"/>
  <pageMargins left="0.31496062992125984" right="0.31496062992125984" top="0.35433070866141736" bottom="0" header="0.51181102362204722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9"/>
  <sheetViews>
    <sheetView view="pageBreakPreview" zoomScale="85" zoomScaleNormal="85" zoomScaleSheetLayoutView="85" workbookViewId="0">
      <selection activeCell="H13" sqref="H13"/>
    </sheetView>
  </sheetViews>
  <sheetFormatPr defaultRowHeight="15" x14ac:dyDescent="0.25"/>
  <cols>
    <col min="1" max="1" width="3" style="41" customWidth="1"/>
    <col min="2" max="2" width="8.7109375" style="41" customWidth="1"/>
    <col min="3" max="3" width="41.7109375" style="84" customWidth="1"/>
    <col min="4" max="4" width="8.42578125" style="41" customWidth="1"/>
    <col min="5" max="5" width="9.42578125" style="41" customWidth="1"/>
    <col min="6" max="7" width="8.7109375" style="41" customWidth="1"/>
    <col min="8" max="8" width="9.140625" style="41"/>
    <col min="9" max="9" width="8.5703125" style="41" customWidth="1"/>
    <col min="10" max="10" width="8.28515625" style="41" customWidth="1"/>
    <col min="11" max="11" width="9.140625" style="41" customWidth="1"/>
    <col min="12" max="12" width="8.28515625" style="41" customWidth="1"/>
    <col min="13" max="13" width="9.28515625" style="41" customWidth="1"/>
    <col min="14" max="256" width="9.140625" style="41"/>
    <col min="257" max="257" width="3.7109375" style="41" customWidth="1"/>
    <col min="258" max="258" width="8.7109375" style="41" customWidth="1"/>
    <col min="259" max="259" width="30.28515625" style="41" customWidth="1"/>
    <col min="260" max="260" width="8.42578125" style="41" customWidth="1"/>
    <col min="261" max="261" width="12" style="41" customWidth="1"/>
    <col min="262" max="262" width="11" style="41" customWidth="1"/>
    <col min="263" max="265" width="9.140625" style="41"/>
    <col min="266" max="266" width="8.28515625" style="41" customWidth="1"/>
    <col min="267" max="267" width="10.140625" style="41" customWidth="1"/>
    <col min="268" max="268" width="10.5703125" style="41" customWidth="1"/>
    <col min="269" max="269" width="8.140625" style="41" customWidth="1"/>
    <col min="270" max="512" width="9.140625" style="41"/>
    <col min="513" max="513" width="3.7109375" style="41" customWidth="1"/>
    <col min="514" max="514" width="8.7109375" style="41" customWidth="1"/>
    <col min="515" max="515" width="30.28515625" style="41" customWidth="1"/>
    <col min="516" max="516" width="8.42578125" style="41" customWidth="1"/>
    <col min="517" max="517" width="12" style="41" customWidth="1"/>
    <col min="518" max="518" width="11" style="41" customWidth="1"/>
    <col min="519" max="521" width="9.140625" style="41"/>
    <col min="522" max="522" width="8.28515625" style="41" customWidth="1"/>
    <col min="523" max="523" width="10.140625" style="41" customWidth="1"/>
    <col min="524" max="524" width="10.5703125" style="41" customWidth="1"/>
    <col min="525" max="525" width="8.140625" style="41" customWidth="1"/>
    <col min="526" max="768" width="9.140625" style="41"/>
    <col min="769" max="769" width="3.7109375" style="41" customWidth="1"/>
    <col min="770" max="770" width="8.7109375" style="41" customWidth="1"/>
    <col min="771" max="771" width="30.28515625" style="41" customWidth="1"/>
    <col min="772" max="772" width="8.42578125" style="41" customWidth="1"/>
    <col min="773" max="773" width="12" style="41" customWidth="1"/>
    <col min="774" max="774" width="11" style="41" customWidth="1"/>
    <col min="775" max="777" width="9.140625" style="41"/>
    <col min="778" max="778" width="8.28515625" style="41" customWidth="1"/>
    <col min="779" max="779" width="10.140625" style="41" customWidth="1"/>
    <col min="780" max="780" width="10.5703125" style="41" customWidth="1"/>
    <col min="781" max="781" width="8.140625" style="41" customWidth="1"/>
    <col min="782" max="1024" width="9.140625" style="41"/>
    <col min="1025" max="1025" width="3.7109375" style="41" customWidth="1"/>
    <col min="1026" max="1026" width="8.7109375" style="41" customWidth="1"/>
    <col min="1027" max="1027" width="30.28515625" style="41" customWidth="1"/>
    <col min="1028" max="1028" width="8.42578125" style="41" customWidth="1"/>
    <col min="1029" max="1029" width="12" style="41" customWidth="1"/>
    <col min="1030" max="1030" width="11" style="41" customWidth="1"/>
    <col min="1031" max="1033" width="9.140625" style="41"/>
    <col min="1034" max="1034" width="8.28515625" style="41" customWidth="1"/>
    <col min="1035" max="1035" width="10.140625" style="41" customWidth="1"/>
    <col min="1036" max="1036" width="10.5703125" style="41" customWidth="1"/>
    <col min="1037" max="1037" width="8.140625" style="41" customWidth="1"/>
    <col min="1038" max="1280" width="9.140625" style="41"/>
    <col min="1281" max="1281" width="3.7109375" style="41" customWidth="1"/>
    <col min="1282" max="1282" width="8.7109375" style="41" customWidth="1"/>
    <col min="1283" max="1283" width="30.28515625" style="41" customWidth="1"/>
    <col min="1284" max="1284" width="8.42578125" style="41" customWidth="1"/>
    <col min="1285" max="1285" width="12" style="41" customWidth="1"/>
    <col min="1286" max="1286" width="11" style="41" customWidth="1"/>
    <col min="1287" max="1289" width="9.140625" style="41"/>
    <col min="1290" max="1290" width="8.28515625" style="41" customWidth="1"/>
    <col min="1291" max="1291" width="10.140625" style="41" customWidth="1"/>
    <col min="1292" max="1292" width="10.5703125" style="41" customWidth="1"/>
    <col min="1293" max="1293" width="8.140625" style="41" customWidth="1"/>
    <col min="1294" max="1536" width="9.140625" style="41"/>
    <col min="1537" max="1537" width="3.7109375" style="41" customWidth="1"/>
    <col min="1538" max="1538" width="8.7109375" style="41" customWidth="1"/>
    <col min="1539" max="1539" width="30.28515625" style="41" customWidth="1"/>
    <col min="1540" max="1540" width="8.42578125" style="41" customWidth="1"/>
    <col min="1541" max="1541" width="12" style="41" customWidth="1"/>
    <col min="1542" max="1542" width="11" style="41" customWidth="1"/>
    <col min="1543" max="1545" width="9.140625" style="41"/>
    <col min="1546" max="1546" width="8.28515625" style="41" customWidth="1"/>
    <col min="1547" max="1547" width="10.140625" style="41" customWidth="1"/>
    <col min="1548" max="1548" width="10.5703125" style="41" customWidth="1"/>
    <col min="1549" max="1549" width="8.140625" style="41" customWidth="1"/>
    <col min="1550" max="1792" width="9.140625" style="41"/>
    <col min="1793" max="1793" width="3.7109375" style="41" customWidth="1"/>
    <col min="1794" max="1794" width="8.7109375" style="41" customWidth="1"/>
    <col min="1795" max="1795" width="30.28515625" style="41" customWidth="1"/>
    <col min="1796" max="1796" width="8.42578125" style="41" customWidth="1"/>
    <col min="1797" max="1797" width="12" style="41" customWidth="1"/>
    <col min="1798" max="1798" width="11" style="41" customWidth="1"/>
    <col min="1799" max="1801" width="9.140625" style="41"/>
    <col min="1802" max="1802" width="8.28515625" style="41" customWidth="1"/>
    <col min="1803" max="1803" width="10.140625" style="41" customWidth="1"/>
    <col min="1804" max="1804" width="10.5703125" style="41" customWidth="1"/>
    <col min="1805" max="1805" width="8.140625" style="41" customWidth="1"/>
    <col min="1806" max="2048" width="9.140625" style="41"/>
    <col min="2049" max="2049" width="3.7109375" style="41" customWidth="1"/>
    <col min="2050" max="2050" width="8.7109375" style="41" customWidth="1"/>
    <col min="2051" max="2051" width="30.28515625" style="41" customWidth="1"/>
    <col min="2052" max="2052" width="8.42578125" style="41" customWidth="1"/>
    <col min="2053" max="2053" width="12" style="41" customWidth="1"/>
    <col min="2054" max="2054" width="11" style="41" customWidth="1"/>
    <col min="2055" max="2057" width="9.140625" style="41"/>
    <col min="2058" max="2058" width="8.28515625" style="41" customWidth="1"/>
    <col min="2059" max="2059" width="10.140625" style="41" customWidth="1"/>
    <col min="2060" max="2060" width="10.5703125" style="41" customWidth="1"/>
    <col min="2061" max="2061" width="8.140625" style="41" customWidth="1"/>
    <col min="2062" max="2304" width="9.140625" style="41"/>
    <col min="2305" max="2305" width="3.7109375" style="41" customWidth="1"/>
    <col min="2306" max="2306" width="8.7109375" style="41" customWidth="1"/>
    <col min="2307" max="2307" width="30.28515625" style="41" customWidth="1"/>
    <col min="2308" max="2308" width="8.42578125" style="41" customWidth="1"/>
    <col min="2309" max="2309" width="12" style="41" customWidth="1"/>
    <col min="2310" max="2310" width="11" style="41" customWidth="1"/>
    <col min="2311" max="2313" width="9.140625" style="41"/>
    <col min="2314" max="2314" width="8.28515625" style="41" customWidth="1"/>
    <col min="2315" max="2315" width="10.140625" style="41" customWidth="1"/>
    <col min="2316" max="2316" width="10.5703125" style="41" customWidth="1"/>
    <col min="2317" max="2317" width="8.140625" style="41" customWidth="1"/>
    <col min="2318" max="2560" width="9.140625" style="41"/>
    <col min="2561" max="2561" width="3.7109375" style="41" customWidth="1"/>
    <col min="2562" max="2562" width="8.7109375" style="41" customWidth="1"/>
    <col min="2563" max="2563" width="30.28515625" style="41" customWidth="1"/>
    <col min="2564" max="2564" width="8.42578125" style="41" customWidth="1"/>
    <col min="2565" max="2565" width="12" style="41" customWidth="1"/>
    <col min="2566" max="2566" width="11" style="41" customWidth="1"/>
    <col min="2567" max="2569" width="9.140625" style="41"/>
    <col min="2570" max="2570" width="8.28515625" style="41" customWidth="1"/>
    <col min="2571" max="2571" width="10.140625" style="41" customWidth="1"/>
    <col min="2572" max="2572" width="10.5703125" style="41" customWidth="1"/>
    <col min="2573" max="2573" width="8.140625" style="41" customWidth="1"/>
    <col min="2574" max="2816" width="9.140625" style="41"/>
    <col min="2817" max="2817" width="3.7109375" style="41" customWidth="1"/>
    <col min="2818" max="2818" width="8.7109375" style="41" customWidth="1"/>
    <col min="2819" max="2819" width="30.28515625" style="41" customWidth="1"/>
    <col min="2820" max="2820" width="8.42578125" style="41" customWidth="1"/>
    <col min="2821" max="2821" width="12" style="41" customWidth="1"/>
    <col min="2822" max="2822" width="11" style="41" customWidth="1"/>
    <col min="2823" max="2825" width="9.140625" style="41"/>
    <col min="2826" max="2826" width="8.28515625" style="41" customWidth="1"/>
    <col min="2827" max="2827" width="10.140625" style="41" customWidth="1"/>
    <col min="2828" max="2828" width="10.5703125" style="41" customWidth="1"/>
    <col min="2829" max="2829" width="8.140625" style="41" customWidth="1"/>
    <col min="2830" max="3072" width="9.140625" style="41"/>
    <col min="3073" max="3073" width="3.7109375" style="41" customWidth="1"/>
    <col min="3074" max="3074" width="8.7109375" style="41" customWidth="1"/>
    <col min="3075" max="3075" width="30.28515625" style="41" customWidth="1"/>
    <col min="3076" max="3076" width="8.42578125" style="41" customWidth="1"/>
    <col min="3077" max="3077" width="12" style="41" customWidth="1"/>
    <col min="3078" max="3078" width="11" style="41" customWidth="1"/>
    <col min="3079" max="3081" width="9.140625" style="41"/>
    <col min="3082" max="3082" width="8.28515625" style="41" customWidth="1"/>
    <col min="3083" max="3083" width="10.140625" style="41" customWidth="1"/>
    <col min="3084" max="3084" width="10.5703125" style="41" customWidth="1"/>
    <col min="3085" max="3085" width="8.140625" style="41" customWidth="1"/>
    <col min="3086" max="3328" width="9.140625" style="41"/>
    <col min="3329" max="3329" width="3.7109375" style="41" customWidth="1"/>
    <col min="3330" max="3330" width="8.7109375" style="41" customWidth="1"/>
    <col min="3331" max="3331" width="30.28515625" style="41" customWidth="1"/>
    <col min="3332" max="3332" width="8.42578125" style="41" customWidth="1"/>
    <col min="3333" max="3333" width="12" style="41" customWidth="1"/>
    <col min="3334" max="3334" width="11" style="41" customWidth="1"/>
    <col min="3335" max="3337" width="9.140625" style="41"/>
    <col min="3338" max="3338" width="8.28515625" style="41" customWidth="1"/>
    <col min="3339" max="3339" width="10.140625" style="41" customWidth="1"/>
    <col min="3340" max="3340" width="10.5703125" style="41" customWidth="1"/>
    <col min="3341" max="3341" width="8.140625" style="41" customWidth="1"/>
    <col min="3342" max="3584" width="9.140625" style="41"/>
    <col min="3585" max="3585" width="3.7109375" style="41" customWidth="1"/>
    <col min="3586" max="3586" width="8.7109375" style="41" customWidth="1"/>
    <col min="3587" max="3587" width="30.28515625" style="41" customWidth="1"/>
    <col min="3588" max="3588" width="8.42578125" style="41" customWidth="1"/>
    <col min="3589" max="3589" width="12" style="41" customWidth="1"/>
    <col min="3590" max="3590" width="11" style="41" customWidth="1"/>
    <col min="3591" max="3593" width="9.140625" style="41"/>
    <col min="3594" max="3594" width="8.28515625" style="41" customWidth="1"/>
    <col min="3595" max="3595" width="10.140625" style="41" customWidth="1"/>
    <col min="3596" max="3596" width="10.5703125" style="41" customWidth="1"/>
    <col min="3597" max="3597" width="8.140625" style="41" customWidth="1"/>
    <col min="3598" max="3840" width="9.140625" style="41"/>
    <col min="3841" max="3841" width="3.7109375" style="41" customWidth="1"/>
    <col min="3842" max="3842" width="8.7109375" style="41" customWidth="1"/>
    <col min="3843" max="3843" width="30.28515625" style="41" customWidth="1"/>
    <col min="3844" max="3844" width="8.42578125" style="41" customWidth="1"/>
    <col min="3845" max="3845" width="12" style="41" customWidth="1"/>
    <col min="3846" max="3846" width="11" style="41" customWidth="1"/>
    <col min="3847" max="3849" width="9.140625" style="41"/>
    <col min="3850" max="3850" width="8.28515625" style="41" customWidth="1"/>
    <col min="3851" max="3851" width="10.140625" style="41" customWidth="1"/>
    <col min="3852" max="3852" width="10.5703125" style="41" customWidth="1"/>
    <col min="3853" max="3853" width="8.140625" style="41" customWidth="1"/>
    <col min="3854" max="4096" width="9.140625" style="41"/>
    <col min="4097" max="4097" width="3.7109375" style="41" customWidth="1"/>
    <col min="4098" max="4098" width="8.7109375" style="41" customWidth="1"/>
    <col min="4099" max="4099" width="30.28515625" style="41" customWidth="1"/>
    <col min="4100" max="4100" width="8.42578125" style="41" customWidth="1"/>
    <col min="4101" max="4101" width="12" style="41" customWidth="1"/>
    <col min="4102" max="4102" width="11" style="41" customWidth="1"/>
    <col min="4103" max="4105" width="9.140625" style="41"/>
    <col min="4106" max="4106" width="8.28515625" style="41" customWidth="1"/>
    <col min="4107" max="4107" width="10.140625" style="41" customWidth="1"/>
    <col min="4108" max="4108" width="10.5703125" style="41" customWidth="1"/>
    <col min="4109" max="4109" width="8.140625" style="41" customWidth="1"/>
    <col min="4110" max="4352" width="9.140625" style="41"/>
    <col min="4353" max="4353" width="3.7109375" style="41" customWidth="1"/>
    <col min="4354" max="4354" width="8.7109375" style="41" customWidth="1"/>
    <col min="4355" max="4355" width="30.28515625" style="41" customWidth="1"/>
    <col min="4356" max="4356" width="8.42578125" style="41" customWidth="1"/>
    <col min="4357" max="4357" width="12" style="41" customWidth="1"/>
    <col min="4358" max="4358" width="11" style="41" customWidth="1"/>
    <col min="4359" max="4361" width="9.140625" style="41"/>
    <col min="4362" max="4362" width="8.28515625" style="41" customWidth="1"/>
    <col min="4363" max="4363" width="10.140625" style="41" customWidth="1"/>
    <col min="4364" max="4364" width="10.5703125" style="41" customWidth="1"/>
    <col min="4365" max="4365" width="8.140625" style="41" customWidth="1"/>
    <col min="4366" max="4608" width="9.140625" style="41"/>
    <col min="4609" max="4609" width="3.7109375" style="41" customWidth="1"/>
    <col min="4610" max="4610" width="8.7109375" style="41" customWidth="1"/>
    <col min="4611" max="4611" width="30.28515625" style="41" customWidth="1"/>
    <col min="4612" max="4612" width="8.42578125" style="41" customWidth="1"/>
    <col min="4613" max="4613" width="12" style="41" customWidth="1"/>
    <col min="4614" max="4614" width="11" style="41" customWidth="1"/>
    <col min="4615" max="4617" width="9.140625" style="41"/>
    <col min="4618" max="4618" width="8.28515625" style="41" customWidth="1"/>
    <col min="4619" max="4619" width="10.140625" style="41" customWidth="1"/>
    <col min="4620" max="4620" width="10.5703125" style="41" customWidth="1"/>
    <col min="4621" max="4621" width="8.140625" style="41" customWidth="1"/>
    <col min="4622" max="4864" width="9.140625" style="41"/>
    <col min="4865" max="4865" width="3.7109375" style="41" customWidth="1"/>
    <col min="4866" max="4866" width="8.7109375" style="41" customWidth="1"/>
    <col min="4867" max="4867" width="30.28515625" style="41" customWidth="1"/>
    <col min="4868" max="4868" width="8.42578125" style="41" customWidth="1"/>
    <col min="4869" max="4869" width="12" style="41" customWidth="1"/>
    <col min="4870" max="4870" width="11" style="41" customWidth="1"/>
    <col min="4871" max="4873" width="9.140625" style="41"/>
    <col min="4874" max="4874" width="8.28515625" style="41" customWidth="1"/>
    <col min="4875" max="4875" width="10.140625" style="41" customWidth="1"/>
    <col min="4876" max="4876" width="10.5703125" style="41" customWidth="1"/>
    <col min="4877" max="4877" width="8.140625" style="41" customWidth="1"/>
    <col min="4878" max="5120" width="9.140625" style="41"/>
    <col min="5121" max="5121" width="3.7109375" style="41" customWidth="1"/>
    <col min="5122" max="5122" width="8.7109375" style="41" customWidth="1"/>
    <col min="5123" max="5123" width="30.28515625" style="41" customWidth="1"/>
    <col min="5124" max="5124" width="8.42578125" style="41" customWidth="1"/>
    <col min="5125" max="5125" width="12" style="41" customWidth="1"/>
    <col min="5126" max="5126" width="11" style="41" customWidth="1"/>
    <col min="5127" max="5129" width="9.140625" style="41"/>
    <col min="5130" max="5130" width="8.28515625" style="41" customWidth="1"/>
    <col min="5131" max="5131" width="10.140625" style="41" customWidth="1"/>
    <col min="5132" max="5132" width="10.5703125" style="41" customWidth="1"/>
    <col min="5133" max="5133" width="8.140625" style="41" customWidth="1"/>
    <col min="5134" max="5376" width="9.140625" style="41"/>
    <col min="5377" max="5377" width="3.7109375" style="41" customWidth="1"/>
    <col min="5378" max="5378" width="8.7109375" style="41" customWidth="1"/>
    <col min="5379" max="5379" width="30.28515625" style="41" customWidth="1"/>
    <col min="5380" max="5380" width="8.42578125" style="41" customWidth="1"/>
    <col min="5381" max="5381" width="12" style="41" customWidth="1"/>
    <col min="5382" max="5382" width="11" style="41" customWidth="1"/>
    <col min="5383" max="5385" width="9.140625" style="41"/>
    <col min="5386" max="5386" width="8.28515625" style="41" customWidth="1"/>
    <col min="5387" max="5387" width="10.140625" style="41" customWidth="1"/>
    <col min="5388" max="5388" width="10.5703125" style="41" customWidth="1"/>
    <col min="5389" max="5389" width="8.140625" style="41" customWidth="1"/>
    <col min="5390" max="5632" width="9.140625" style="41"/>
    <col min="5633" max="5633" width="3.7109375" style="41" customWidth="1"/>
    <col min="5634" max="5634" width="8.7109375" style="41" customWidth="1"/>
    <col min="5635" max="5635" width="30.28515625" style="41" customWidth="1"/>
    <col min="5636" max="5636" width="8.42578125" style="41" customWidth="1"/>
    <col min="5637" max="5637" width="12" style="41" customWidth="1"/>
    <col min="5638" max="5638" width="11" style="41" customWidth="1"/>
    <col min="5639" max="5641" width="9.140625" style="41"/>
    <col min="5642" max="5642" width="8.28515625" style="41" customWidth="1"/>
    <col min="5643" max="5643" width="10.140625" style="41" customWidth="1"/>
    <col min="5644" max="5644" width="10.5703125" style="41" customWidth="1"/>
    <col min="5645" max="5645" width="8.140625" style="41" customWidth="1"/>
    <col min="5646" max="5888" width="9.140625" style="41"/>
    <col min="5889" max="5889" width="3.7109375" style="41" customWidth="1"/>
    <col min="5890" max="5890" width="8.7109375" style="41" customWidth="1"/>
    <col min="5891" max="5891" width="30.28515625" style="41" customWidth="1"/>
    <col min="5892" max="5892" width="8.42578125" style="41" customWidth="1"/>
    <col min="5893" max="5893" width="12" style="41" customWidth="1"/>
    <col min="5894" max="5894" width="11" style="41" customWidth="1"/>
    <col min="5895" max="5897" width="9.140625" style="41"/>
    <col min="5898" max="5898" width="8.28515625" style="41" customWidth="1"/>
    <col min="5899" max="5899" width="10.140625" style="41" customWidth="1"/>
    <col min="5900" max="5900" width="10.5703125" style="41" customWidth="1"/>
    <col min="5901" max="5901" width="8.140625" style="41" customWidth="1"/>
    <col min="5902" max="6144" width="9.140625" style="41"/>
    <col min="6145" max="6145" width="3.7109375" style="41" customWidth="1"/>
    <col min="6146" max="6146" width="8.7109375" style="41" customWidth="1"/>
    <col min="6147" max="6147" width="30.28515625" style="41" customWidth="1"/>
    <col min="6148" max="6148" width="8.42578125" style="41" customWidth="1"/>
    <col min="6149" max="6149" width="12" style="41" customWidth="1"/>
    <col min="6150" max="6150" width="11" style="41" customWidth="1"/>
    <col min="6151" max="6153" width="9.140625" style="41"/>
    <col min="6154" max="6154" width="8.28515625" style="41" customWidth="1"/>
    <col min="6155" max="6155" width="10.140625" style="41" customWidth="1"/>
    <col min="6156" max="6156" width="10.5703125" style="41" customWidth="1"/>
    <col min="6157" max="6157" width="8.140625" style="41" customWidth="1"/>
    <col min="6158" max="6400" width="9.140625" style="41"/>
    <col min="6401" max="6401" width="3.7109375" style="41" customWidth="1"/>
    <col min="6402" max="6402" width="8.7109375" style="41" customWidth="1"/>
    <col min="6403" max="6403" width="30.28515625" style="41" customWidth="1"/>
    <col min="6404" max="6404" width="8.42578125" style="41" customWidth="1"/>
    <col min="6405" max="6405" width="12" style="41" customWidth="1"/>
    <col min="6406" max="6406" width="11" style="41" customWidth="1"/>
    <col min="6407" max="6409" width="9.140625" style="41"/>
    <col min="6410" max="6410" width="8.28515625" style="41" customWidth="1"/>
    <col min="6411" max="6411" width="10.140625" style="41" customWidth="1"/>
    <col min="6412" max="6412" width="10.5703125" style="41" customWidth="1"/>
    <col min="6413" max="6413" width="8.140625" style="41" customWidth="1"/>
    <col min="6414" max="6656" width="9.140625" style="41"/>
    <col min="6657" max="6657" width="3.7109375" style="41" customWidth="1"/>
    <col min="6658" max="6658" width="8.7109375" style="41" customWidth="1"/>
    <col min="6659" max="6659" width="30.28515625" style="41" customWidth="1"/>
    <col min="6660" max="6660" width="8.42578125" style="41" customWidth="1"/>
    <col min="6661" max="6661" width="12" style="41" customWidth="1"/>
    <col min="6662" max="6662" width="11" style="41" customWidth="1"/>
    <col min="6663" max="6665" width="9.140625" style="41"/>
    <col min="6666" max="6666" width="8.28515625" style="41" customWidth="1"/>
    <col min="6667" max="6667" width="10.140625" style="41" customWidth="1"/>
    <col min="6668" max="6668" width="10.5703125" style="41" customWidth="1"/>
    <col min="6669" max="6669" width="8.140625" style="41" customWidth="1"/>
    <col min="6670" max="6912" width="9.140625" style="41"/>
    <col min="6913" max="6913" width="3.7109375" style="41" customWidth="1"/>
    <col min="6914" max="6914" width="8.7109375" style="41" customWidth="1"/>
    <col min="6915" max="6915" width="30.28515625" style="41" customWidth="1"/>
    <col min="6916" max="6916" width="8.42578125" style="41" customWidth="1"/>
    <col min="6917" max="6917" width="12" style="41" customWidth="1"/>
    <col min="6918" max="6918" width="11" style="41" customWidth="1"/>
    <col min="6919" max="6921" width="9.140625" style="41"/>
    <col min="6922" max="6922" width="8.28515625" style="41" customWidth="1"/>
    <col min="6923" max="6923" width="10.140625" style="41" customWidth="1"/>
    <col min="6924" max="6924" width="10.5703125" style="41" customWidth="1"/>
    <col min="6925" max="6925" width="8.140625" style="41" customWidth="1"/>
    <col min="6926" max="7168" width="9.140625" style="41"/>
    <col min="7169" max="7169" width="3.7109375" style="41" customWidth="1"/>
    <col min="7170" max="7170" width="8.7109375" style="41" customWidth="1"/>
    <col min="7171" max="7171" width="30.28515625" style="41" customWidth="1"/>
    <col min="7172" max="7172" width="8.42578125" style="41" customWidth="1"/>
    <col min="7173" max="7173" width="12" style="41" customWidth="1"/>
    <col min="7174" max="7174" width="11" style="41" customWidth="1"/>
    <col min="7175" max="7177" width="9.140625" style="41"/>
    <col min="7178" max="7178" width="8.28515625" style="41" customWidth="1"/>
    <col min="7179" max="7179" width="10.140625" style="41" customWidth="1"/>
    <col min="7180" max="7180" width="10.5703125" style="41" customWidth="1"/>
    <col min="7181" max="7181" width="8.140625" style="41" customWidth="1"/>
    <col min="7182" max="7424" width="9.140625" style="41"/>
    <col min="7425" max="7425" width="3.7109375" style="41" customWidth="1"/>
    <col min="7426" max="7426" width="8.7109375" style="41" customWidth="1"/>
    <col min="7427" max="7427" width="30.28515625" style="41" customWidth="1"/>
    <col min="7428" max="7428" width="8.42578125" style="41" customWidth="1"/>
    <col min="7429" max="7429" width="12" style="41" customWidth="1"/>
    <col min="7430" max="7430" width="11" style="41" customWidth="1"/>
    <col min="7431" max="7433" width="9.140625" style="41"/>
    <col min="7434" max="7434" width="8.28515625" style="41" customWidth="1"/>
    <col min="7435" max="7435" width="10.140625" style="41" customWidth="1"/>
    <col min="7436" max="7436" width="10.5703125" style="41" customWidth="1"/>
    <col min="7437" max="7437" width="8.140625" style="41" customWidth="1"/>
    <col min="7438" max="7680" width="9.140625" style="41"/>
    <col min="7681" max="7681" width="3.7109375" style="41" customWidth="1"/>
    <col min="7682" max="7682" width="8.7109375" style="41" customWidth="1"/>
    <col min="7683" max="7683" width="30.28515625" style="41" customWidth="1"/>
    <col min="7684" max="7684" width="8.42578125" style="41" customWidth="1"/>
    <col min="7685" max="7685" width="12" style="41" customWidth="1"/>
    <col min="7686" max="7686" width="11" style="41" customWidth="1"/>
    <col min="7687" max="7689" width="9.140625" style="41"/>
    <col min="7690" max="7690" width="8.28515625" style="41" customWidth="1"/>
    <col min="7691" max="7691" width="10.140625" style="41" customWidth="1"/>
    <col min="7692" max="7692" width="10.5703125" style="41" customWidth="1"/>
    <col min="7693" max="7693" width="8.140625" style="41" customWidth="1"/>
    <col min="7694" max="7936" width="9.140625" style="41"/>
    <col min="7937" max="7937" width="3.7109375" style="41" customWidth="1"/>
    <col min="7938" max="7938" width="8.7109375" style="41" customWidth="1"/>
    <col min="7939" max="7939" width="30.28515625" style="41" customWidth="1"/>
    <col min="7940" max="7940" width="8.42578125" style="41" customWidth="1"/>
    <col min="7941" max="7941" width="12" style="41" customWidth="1"/>
    <col min="7942" max="7942" width="11" style="41" customWidth="1"/>
    <col min="7943" max="7945" width="9.140625" style="41"/>
    <col min="7946" max="7946" width="8.28515625" style="41" customWidth="1"/>
    <col min="7947" max="7947" width="10.140625" style="41" customWidth="1"/>
    <col min="7948" max="7948" width="10.5703125" style="41" customWidth="1"/>
    <col min="7949" max="7949" width="8.140625" style="41" customWidth="1"/>
    <col min="7950" max="8192" width="9.140625" style="41"/>
    <col min="8193" max="8193" width="3.7109375" style="41" customWidth="1"/>
    <col min="8194" max="8194" width="8.7109375" style="41" customWidth="1"/>
    <col min="8195" max="8195" width="30.28515625" style="41" customWidth="1"/>
    <col min="8196" max="8196" width="8.42578125" style="41" customWidth="1"/>
    <col min="8197" max="8197" width="12" style="41" customWidth="1"/>
    <col min="8198" max="8198" width="11" style="41" customWidth="1"/>
    <col min="8199" max="8201" width="9.140625" style="41"/>
    <col min="8202" max="8202" width="8.28515625" style="41" customWidth="1"/>
    <col min="8203" max="8203" width="10.140625" style="41" customWidth="1"/>
    <col min="8204" max="8204" width="10.5703125" style="41" customWidth="1"/>
    <col min="8205" max="8205" width="8.140625" style="41" customWidth="1"/>
    <col min="8206" max="8448" width="9.140625" style="41"/>
    <col min="8449" max="8449" width="3.7109375" style="41" customWidth="1"/>
    <col min="8450" max="8450" width="8.7109375" style="41" customWidth="1"/>
    <col min="8451" max="8451" width="30.28515625" style="41" customWidth="1"/>
    <col min="8452" max="8452" width="8.42578125" style="41" customWidth="1"/>
    <col min="8453" max="8453" width="12" style="41" customWidth="1"/>
    <col min="8454" max="8454" width="11" style="41" customWidth="1"/>
    <col min="8455" max="8457" width="9.140625" style="41"/>
    <col min="8458" max="8458" width="8.28515625" style="41" customWidth="1"/>
    <col min="8459" max="8459" width="10.140625" style="41" customWidth="1"/>
    <col min="8460" max="8460" width="10.5703125" style="41" customWidth="1"/>
    <col min="8461" max="8461" width="8.140625" style="41" customWidth="1"/>
    <col min="8462" max="8704" width="9.140625" style="41"/>
    <col min="8705" max="8705" width="3.7109375" style="41" customWidth="1"/>
    <col min="8706" max="8706" width="8.7109375" style="41" customWidth="1"/>
    <col min="8707" max="8707" width="30.28515625" style="41" customWidth="1"/>
    <col min="8708" max="8708" width="8.42578125" style="41" customWidth="1"/>
    <col min="8709" max="8709" width="12" style="41" customWidth="1"/>
    <col min="8710" max="8710" width="11" style="41" customWidth="1"/>
    <col min="8711" max="8713" width="9.140625" style="41"/>
    <col min="8714" max="8714" width="8.28515625" style="41" customWidth="1"/>
    <col min="8715" max="8715" width="10.140625" style="41" customWidth="1"/>
    <col min="8716" max="8716" width="10.5703125" style="41" customWidth="1"/>
    <col min="8717" max="8717" width="8.140625" style="41" customWidth="1"/>
    <col min="8718" max="8960" width="9.140625" style="41"/>
    <col min="8961" max="8961" width="3.7109375" style="41" customWidth="1"/>
    <col min="8962" max="8962" width="8.7109375" style="41" customWidth="1"/>
    <col min="8963" max="8963" width="30.28515625" style="41" customWidth="1"/>
    <col min="8964" max="8964" width="8.42578125" style="41" customWidth="1"/>
    <col min="8965" max="8965" width="12" style="41" customWidth="1"/>
    <col min="8966" max="8966" width="11" style="41" customWidth="1"/>
    <col min="8967" max="8969" width="9.140625" style="41"/>
    <col min="8970" max="8970" width="8.28515625" style="41" customWidth="1"/>
    <col min="8971" max="8971" width="10.140625" style="41" customWidth="1"/>
    <col min="8972" max="8972" width="10.5703125" style="41" customWidth="1"/>
    <col min="8973" max="8973" width="8.140625" style="41" customWidth="1"/>
    <col min="8974" max="9216" width="9.140625" style="41"/>
    <col min="9217" max="9217" width="3.7109375" style="41" customWidth="1"/>
    <col min="9218" max="9218" width="8.7109375" style="41" customWidth="1"/>
    <col min="9219" max="9219" width="30.28515625" style="41" customWidth="1"/>
    <col min="9220" max="9220" width="8.42578125" style="41" customWidth="1"/>
    <col min="9221" max="9221" width="12" style="41" customWidth="1"/>
    <col min="9222" max="9222" width="11" style="41" customWidth="1"/>
    <col min="9223" max="9225" width="9.140625" style="41"/>
    <col min="9226" max="9226" width="8.28515625" style="41" customWidth="1"/>
    <col min="9227" max="9227" width="10.140625" style="41" customWidth="1"/>
    <col min="9228" max="9228" width="10.5703125" style="41" customWidth="1"/>
    <col min="9229" max="9229" width="8.140625" style="41" customWidth="1"/>
    <col min="9230" max="9472" width="9.140625" style="41"/>
    <col min="9473" max="9473" width="3.7109375" style="41" customWidth="1"/>
    <col min="9474" max="9474" width="8.7109375" style="41" customWidth="1"/>
    <col min="9475" max="9475" width="30.28515625" style="41" customWidth="1"/>
    <col min="9476" max="9476" width="8.42578125" style="41" customWidth="1"/>
    <col min="9477" max="9477" width="12" style="41" customWidth="1"/>
    <col min="9478" max="9478" width="11" style="41" customWidth="1"/>
    <col min="9479" max="9481" width="9.140625" style="41"/>
    <col min="9482" max="9482" width="8.28515625" style="41" customWidth="1"/>
    <col min="9483" max="9483" width="10.140625" style="41" customWidth="1"/>
    <col min="9484" max="9484" width="10.5703125" style="41" customWidth="1"/>
    <col min="9485" max="9485" width="8.140625" style="41" customWidth="1"/>
    <col min="9486" max="9728" width="9.140625" style="41"/>
    <col min="9729" max="9729" width="3.7109375" style="41" customWidth="1"/>
    <col min="9730" max="9730" width="8.7109375" style="41" customWidth="1"/>
    <col min="9731" max="9731" width="30.28515625" style="41" customWidth="1"/>
    <col min="9732" max="9732" width="8.42578125" style="41" customWidth="1"/>
    <col min="9733" max="9733" width="12" style="41" customWidth="1"/>
    <col min="9734" max="9734" width="11" style="41" customWidth="1"/>
    <col min="9735" max="9737" width="9.140625" style="41"/>
    <col min="9738" max="9738" width="8.28515625" style="41" customWidth="1"/>
    <col min="9739" max="9739" width="10.140625" style="41" customWidth="1"/>
    <col min="9740" max="9740" width="10.5703125" style="41" customWidth="1"/>
    <col min="9741" max="9741" width="8.140625" style="41" customWidth="1"/>
    <col min="9742" max="9984" width="9.140625" style="41"/>
    <col min="9985" max="9985" width="3.7109375" style="41" customWidth="1"/>
    <col min="9986" max="9986" width="8.7109375" style="41" customWidth="1"/>
    <col min="9987" max="9987" width="30.28515625" style="41" customWidth="1"/>
    <col min="9988" max="9988" width="8.42578125" style="41" customWidth="1"/>
    <col min="9989" max="9989" width="12" style="41" customWidth="1"/>
    <col min="9990" max="9990" width="11" style="41" customWidth="1"/>
    <col min="9991" max="9993" width="9.140625" style="41"/>
    <col min="9994" max="9994" width="8.28515625" style="41" customWidth="1"/>
    <col min="9995" max="9995" width="10.140625" style="41" customWidth="1"/>
    <col min="9996" max="9996" width="10.5703125" style="41" customWidth="1"/>
    <col min="9997" max="9997" width="8.140625" style="41" customWidth="1"/>
    <col min="9998" max="10240" width="9.140625" style="41"/>
    <col min="10241" max="10241" width="3.7109375" style="41" customWidth="1"/>
    <col min="10242" max="10242" width="8.7109375" style="41" customWidth="1"/>
    <col min="10243" max="10243" width="30.28515625" style="41" customWidth="1"/>
    <col min="10244" max="10244" width="8.42578125" style="41" customWidth="1"/>
    <col min="10245" max="10245" width="12" style="41" customWidth="1"/>
    <col min="10246" max="10246" width="11" style="41" customWidth="1"/>
    <col min="10247" max="10249" width="9.140625" style="41"/>
    <col min="10250" max="10250" width="8.28515625" style="41" customWidth="1"/>
    <col min="10251" max="10251" width="10.140625" style="41" customWidth="1"/>
    <col min="10252" max="10252" width="10.5703125" style="41" customWidth="1"/>
    <col min="10253" max="10253" width="8.140625" style="41" customWidth="1"/>
    <col min="10254" max="10496" width="9.140625" style="41"/>
    <col min="10497" max="10497" width="3.7109375" style="41" customWidth="1"/>
    <col min="10498" max="10498" width="8.7109375" style="41" customWidth="1"/>
    <col min="10499" max="10499" width="30.28515625" style="41" customWidth="1"/>
    <col min="10500" max="10500" width="8.42578125" style="41" customWidth="1"/>
    <col min="10501" max="10501" width="12" style="41" customWidth="1"/>
    <col min="10502" max="10502" width="11" style="41" customWidth="1"/>
    <col min="10503" max="10505" width="9.140625" style="41"/>
    <col min="10506" max="10506" width="8.28515625" style="41" customWidth="1"/>
    <col min="10507" max="10507" width="10.140625" style="41" customWidth="1"/>
    <col min="10508" max="10508" width="10.5703125" style="41" customWidth="1"/>
    <col min="10509" max="10509" width="8.140625" style="41" customWidth="1"/>
    <col min="10510" max="10752" width="9.140625" style="41"/>
    <col min="10753" max="10753" width="3.7109375" style="41" customWidth="1"/>
    <col min="10754" max="10754" width="8.7109375" style="41" customWidth="1"/>
    <col min="10755" max="10755" width="30.28515625" style="41" customWidth="1"/>
    <col min="10756" max="10756" width="8.42578125" style="41" customWidth="1"/>
    <col min="10757" max="10757" width="12" style="41" customWidth="1"/>
    <col min="10758" max="10758" width="11" style="41" customWidth="1"/>
    <col min="10759" max="10761" width="9.140625" style="41"/>
    <col min="10762" max="10762" width="8.28515625" style="41" customWidth="1"/>
    <col min="10763" max="10763" width="10.140625" style="41" customWidth="1"/>
    <col min="10764" max="10764" width="10.5703125" style="41" customWidth="1"/>
    <col min="10765" max="10765" width="8.140625" style="41" customWidth="1"/>
    <col min="10766" max="11008" width="9.140625" style="41"/>
    <col min="11009" max="11009" width="3.7109375" style="41" customWidth="1"/>
    <col min="11010" max="11010" width="8.7109375" style="41" customWidth="1"/>
    <col min="11011" max="11011" width="30.28515625" style="41" customWidth="1"/>
    <col min="11012" max="11012" width="8.42578125" style="41" customWidth="1"/>
    <col min="11013" max="11013" width="12" style="41" customWidth="1"/>
    <col min="11014" max="11014" width="11" style="41" customWidth="1"/>
    <col min="11015" max="11017" width="9.140625" style="41"/>
    <col min="11018" max="11018" width="8.28515625" style="41" customWidth="1"/>
    <col min="11019" max="11019" width="10.140625" style="41" customWidth="1"/>
    <col min="11020" max="11020" width="10.5703125" style="41" customWidth="1"/>
    <col min="11021" max="11021" width="8.140625" style="41" customWidth="1"/>
    <col min="11022" max="11264" width="9.140625" style="41"/>
    <col min="11265" max="11265" width="3.7109375" style="41" customWidth="1"/>
    <col min="11266" max="11266" width="8.7109375" style="41" customWidth="1"/>
    <col min="11267" max="11267" width="30.28515625" style="41" customWidth="1"/>
    <col min="11268" max="11268" width="8.42578125" style="41" customWidth="1"/>
    <col min="11269" max="11269" width="12" style="41" customWidth="1"/>
    <col min="11270" max="11270" width="11" style="41" customWidth="1"/>
    <col min="11271" max="11273" width="9.140625" style="41"/>
    <col min="11274" max="11274" width="8.28515625" style="41" customWidth="1"/>
    <col min="11275" max="11275" width="10.140625" style="41" customWidth="1"/>
    <col min="11276" max="11276" width="10.5703125" style="41" customWidth="1"/>
    <col min="11277" max="11277" width="8.140625" style="41" customWidth="1"/>
    <col min="11278" max="11520" width="9.140625" style="41"/>
    <col min="11521" max="11521" width="3.7109375" style="41" customWidth="1"/>
    <col min="11522" max="11522" width="8.7109375" style="41" customWidth="1"/>
    <col min="11523" max="11523" width="30.28515625" style="41" customWidth="1"/>
    <col min="11524" max="11524" width="8.42578125" style="41" customWidth="1"/>
    <col min="11525" max="11525" width="12" style="41" customWidth="1"/>
    <col min="11526" max="11526" width="11" style="41" customWidth="1"/>
    <col min="11527" max="11529" width="9.140625" style="41"/>
    <col min="11530" max="11530" width="8.28515625" style="41" customWidth="1"/>
    <col min="11531" max="11531" width="10.140625" style="41" customWidth="1"/>
    <col min="11532" max="11532" width="10.5703125" style="41" customWidth="1"/>
    <col min="11533" max="11533" width="8.140625" style="41" customWidth="1"/>
    <col min="11534" max="11776" width="9.140625" style="41"/>
    <col min="11777" max="11777" width="3.7109375" style="41" customWidth="1"/>
    <col min="11778" max="11778" width="8.7109375" style="41" customWidth="1"/>
    <col min="11779" max="11779" width="30.28515625" style="41" customWidth="1"/>
    <col min="11780" max="11780" width="8.42578125" style="41" customWidth="1"/>
    <col min="11781" max="11781" width="12" style="41" customWidth="1"/>
    <col min="11782" max="11782" width="11" style="41" customWidth="1"/>
    <col min="11783" max="11785" width="9.140625" style="41"/>
    <col min="11786" max="11786" width="8.28515625" style="41" customWidth="1"/>
    <col min="11787" max="11787" width="10.140625" style="41" customWidth="1"/>
    <col min="11788" max="11788" width="10.5703125" style="41" customWidth="1"/>
    <col min="11789" max="11789" width="8.140625" style="41" customWidth="1"/>
    <col min="11790" max="12032" width="9.140625" style="41"/>
    <col min="12033" max="12033" width="3.7109375" style="41" customWidth="1"/>
    <col min="12034" max="12034" width="8.7109375" style="41" customWidth="1"/>
    <col min="12035" max="12035" width="30.28515625" style="41" customWidth="1"/>
    <col min="12036" max="12036" width="8.42578125" style="41" customWidth="1"/>
    <col min="12037" max="12037" width="12" style="41" customWidth="1"/>
    <col min="12038" max="12038" width="11" style="41" customWidth="1"/>
    <col min="12039" max="12041" width="9.140625" style="41"/>
    <col min="12042" max="12042" width="8.28515625" style="41" customWidth="1"/>
    <col min="12043" max="12043" width="10.140625" style="41" customWidth="1"/>
    <col min="12044" max="12044" width="10.5703125" style="41" customWidth="1"/>
    <col min="12045" max="12045" width="8.140625" style="41" customWidth="1"/>
    <col min="12046" max="12288" width="9.140625" style="41"/>
    <col min="12289" max="12289" width="3.7109375" style="41" customWidth="1"/>
    <col min="12290" max="12290" width="8.7109375" style="41" customWidth="1"/>
    <col min="12291" max="12291" width="30.28515625" style="41" customWidth="1"/>
    <col min="12292" max="12292" width="8.42578125" style="41" customWidth="1"/>
    <col min="12293" max="12293" width="12" style="41" customWidth="1"/>
    <col min="12294" max="12294" width="11" style="41" customWidth="1"/>
    <col min="12295" max="12297" width="9.140625" style="41"/>
    <col min="12298" max="12298" width="8.28515625" style="41" customWidth="1"/>
    <col min="12299" max="12299" width="10.140625" style="41" customWidth="1"/>
    <col min="12300" max="12300" width="10.5703125" style="41" customWidth="1"/>
    <col min="12301" max="12301" width="8.140625" style="41" customWidth="1"/>
    <col min="12302" max="12544" width="9.140625" style="41"/>
    <col min="12545" max="12545" width="3.7109375" style="41" customWidth="1"/>
    <col min="12546" max="12546" width="8.7109375" style="41" customWidth="1"/>
    <col min="12547" max="12547" width="30.28515625" style="41" customWidth="1"/>
    <col min="12548" max="12548" width="8.42578125" style="41" customWidth="1"/>
    <col min="12549" max="12549" width="12" style="41" customWidth="1"/>
    <col min="12550" max="12550" width="11" style="41" customWidth="1"/>
    <col min="12551" max="12553" width="9.140625" style="41"/>
    <col min="12554" max="12554" width="8.28515625" style="41" customWidth="1"/>
    <col min="12555" max="12555" width="10.140625" style="41" customWidth="1"/>
    <col min="12556" max="12556" width="10.5703125" style="41" customWidth="1"/>
    <col min="12557" max="12557" width="8.140625" style="41" customWidth="1"/>
    <col min="12558" max="12800" width="9.140625" style="41"/>
    <col min="12801" max="12801" width="3.7109375" style="41" customWidth="1"/>
    <col min="12802" max="12802" width="8.7109375" style="41" customWidth="1"/>
    <col min="12803" max="12803" width="30.28515625" style="41" customWidth="1"/>
    <col min="12804" max="12804" width="8.42578125" style="41" customWidth="1"/>
    <col min="12805" max="12805" width="12" style="41" customWidth="1"/>
    <col min="12806" max="12806" width="11" style="41" customWidth="1"/>
    <col min="12807" max="12809" width="9.140625" style="41"/>
    <col min="12810" max="12810" width="8.28515625" style="41" customWidth="1"/>
    <col min="12811" max="12811" width="10.140625" style="41" customWidth="1"/>
    <col min="12812" max="12812" width="10.5703125" style="41" customWidth="1"/>
    <col min="12813" max="12813" width="8.140625" style="41" customWidth="1"/>
    <col min="12814" max="13056" width="9.140625" style="41"/>
    <col min="13057" max="13057" width="3.7109375" style="41" customWidth="1"/>
    <col min="13058" max="13058" width="8.7109375" style="41" customWidth="1"/>
    <col min="13059" max="13059" width="30.28515625" style="41" customWidth="1"/>
    <col min="13060" max="13060" width="8.42578125" style="41" customWidth="1"/>
    <col min="13061" max="13061" width="12" style="41" customWidth="1"/>
    <col min="13062" max="13062" width="11" style="41" customWidth="1"/>
    <col min="13063" max="13065" width="9.140625" style="41"/>
    <col min="13066" max="13066" width="8.28515625" style="41" customWidth="1"/>
    <col min="13067" max="13067" width="10.140625" style="41" customWidth="1"/>
    <col min="13068" max="13068" width="10.5703125" style="41" customWidth="1"/>
    <col min="13069" max="13069" width="8.140625" style="41" customWidth="1"/>
    <col min="13070" max="13312" width="9.140625" style="41"/>
    <col min="13313" max="13313" width="3.7109375" style="41" customWidth="1"/>
    <col min="13314" max="13314" width="8.7109375" style="41" customWidth="1"/>
    <col min="13315" max="13315" width="30.28515625" style="41" customWidth="1"/>
    <col min="13316" max="13316" width="8.42578125" style="41" customWidth="1"/>
    <col min="13317" max="13317" width="12" style="41" customWidth="1"/>
    <col min="13318" max="13318" width="11" style="41" customWidth="1"/>
    <col min="13319" max="13321" width="9.140625" style="41"/>
    <col min="13322" max="13322" width="8.28515625" style="41" customWidth="1"/>
    <col min="13323" max="13323" width="10.140625" style="41" customWidth="1"/>
    <col min="13324" max="13324" width="10.5703125" style="41" customWidth="1"/>
    <col min="13325" max="13325" width="8.140625" style="41" customWidth="1"/>
    <col min="13326" max="13568" width="9.140625" style="41"/>
    <col min="13569" max="13569" width="3.7109375" style="41" customWidth="1"/>
    <col min="13570" max="13570" width="8.7109375" style="41" customWidth="1"/>
    <col min="13571" max="13571" width="30.28515625" style="41" customWidth="1"/>
    <col min="13572" max="13572" width="8.42578125" style="41" customWidth="1"/>
    <col min="13573" max="13573" width="12" style="41" customWidth="1"/>
    <col min="13574" max="13574" width="11" style="41" customWidth="1"/>
    <col min="13575" max="13577" width="9.140625" style="41"/>
    <col min="13578" max="13578" width="8.28515625" style="41" customWidth="1"/>
    <col min="13579" max="13579" width="10.140625" style="41" customWidth="1"/>
    <col min="13580" max="13580" width="10.5703125" style="41" customWidth="1"/>
    <col min="13581" max="13581" width="8.140625" style="41" customWidth="1"/>
    <col min="13582" max="13824" width="9.140625" style="41"/>
    <col min="13825" max="13825" width="3.7109375" style="41" customWidth="1"/>
    <col min="13826" max="13826" width="8.7109375" style="41" customWidth="1"/>
    <col min="13827" max="13827" width="30.28515625" style="41" customWidth="1"/>
    <col min="13828" max="13828" width="8.42578125" style="41" customWidth="1"/>
    <col min="13829" max="13829" width="12" style="41" customWidth="1"/>
    <col min="13830" max="13830" width="11" style="41" customWidth="1"/>
    <col min="13831" max="13833" width="9.140625" style="41"/>
    <col min="13834" max="13834" width="8.28515625" style="41" customWidth="1"/>
    <col min="13835" max="13835" width="10.140625" style="41" customWidth="1"/>
    <col min="13836" max="13836" width="10.5703125" style="41" customWidth="1"/>
    <col min="13837" max="13837" width="8.140625" style="41" customWidth="1"/>
    <col min="13838" max="14080" width="9.140625" style="41"/>
    <col min="14081" max="14081" width="3.7109375" style="41" customWidth="1"/>
    <col min="14082" max="14082" width="8.7109375" style="41" customWidth="1"/>
    <col min="14083" max="14083" width="30.28515625" style="41" customWidth="1"/>
    <col min="14084" max="14084" width="8.42578125" style="41" customWidth="1"/>
    <col min="14085" max="14085" width="12" style="41" customWidth="1"/>
    <col min="14086" max="14086" width="11" style="41" customWidth="1"/>
    <col min="14087" max="14089" width="9.140625" style="41"/>
    <col min="14090" max="14090" width="8.28515625" style="41" customWidth="1"/>
    <col min="14091" max="14091" width="10.140625" style="41" customWidth="1"/>
    <col min="14092" max="14092" width="10.5703125" style="41" customWidth="1"/>
    <col min="14093" max="14093" width="8.140625" style="41" customWidth="1"/>
    <col min="14094" max="14336" width="9.140625" style="41"/>
    <col min="14337" max="14337" width="3.7109375" style="41" customWidth="1"/>
    <col min="14338" max="14338" width="8.7109375" style="41" customWidth="1"/>
    <col min="14339" max="14339" width="30.28515625" style="41" customWidth="1"/>
    <col min="14340" max="14340" width="8.42578125" style="41" customWidth="1"/>
    <col min="14341" max="14341" width="12" style="41" customWidth="1"/>
    <col min="14342" max="14342" width="11" style="41" customWidth="1"/>
    <col min="14343" max="14345" width="9.140625" style="41"/>
    <col min="14346" max="14346" width="8.28515625" style="41" customWidth="1"/>
    <col min="14347" max="14347" width="10.140625" style="41" customWidth="1"/>
    <col min="14348" max="14348" width="10.5703125" style="41" customWidth="1"/>
    <col min="14349" max="14349" width="8.140625" style="41" customWidth="1"/>
    <col min="14350" max="14592" width="9.140625" style="41"/>
    <col min="14593" max="14593" width="3.7109375" style="41" customWidth="1"/>
    <col min="14594" max="14594" width="8.7109375" style="41" customWidth="1"/>
    <col min="14595" max="14595" width="30.28515625" style="41" customWidth="1"/>
    <col min="14596" max="14596" width="8.42578125" style="41" customWidth="1"/>
    <col min="14597" max="14597" width="12" style="41" customWidth="1"/>
    <col min="14598" max="14598" width="11" style="41" customWidth="1"/>
    <col min="14599" max="14601" width="9.140625" style="41"/>
    <col min="14602" max="14602" width="8.28515625" style="41" customWidth="1"/>
    <col min="14603" max="14603" width="10.140625" style="41" customWidth="1"/>
    <col min="14604" max="14604" width="10.5703125" style="41" customWidth="1"/>
    <col min="14605" max="14605" width="8.140625" style="41" customWidth="1"/>
    <col min="14606" max="14848" width="9.140625" style="41"/>
    <col min="14849" max="14849" width="3.7109375" style="41" customWidth="1"/>
    <col min="14850" max="14850" width="8.7109375" style="41" customWidth="1"/>
    <col min="14851" max="14851" width="30.28515625" style="41" customWidth="1"/>
    <col min="14852" max="14852" width="8.42578125" style="41" customWidth="1"/>
    <col min="14853" max="14853" width="12" style="41" customWidth="1"/>
    <col min="14854" max="14854" width="11" style="41" customWidth="1"/>
    <col min="14855" max="14857" width="9.140625" style="41"/>
    <col min="14858" max="14858" width="8.28515625" style="41" customWidth="1"/>
    <col min="14859" max="14859" width="10.140625" style="41" customWidth="1"/>
    <col min="14860" max="14860" width="10.5703125" style="41" customWidth="1"/>
    <col min="14861" max="14861" width="8.140625" style="41" customWidth="1"/>
    <col min="14862" max="15104" width="9.140625" style="41"/>
    <col min="15105" max="15105" width="3.7109375" style="41" customWidth="1"/>
    <col min="15106" max="15106" width="8.7109375" style="41" customWidth="1"/>
    <col min="15107" max="15107" width="30.28515625" style="41" customWidth="1"/>
    <col min="15108" max="15108" width="8.42578125" style="41" customWidth="1"/>
    <col min="15109" max="15109" width="12" style="41" customWidth="1"/>
    <col min="15110" max="15110" width="11" style="41" customWidth="1"/>
    <col min="15111" max="15113" width="9.140625" style="41"/>
    <col min="15114" max="15114" width="8.28515625" style="41" customWidth="1"/>
    <col min="15115" max="15115" width="10.140625" style="41" customWidth="1"/>
    <col min="15116" max="15116" width="10.5703125" style="41" customWidth="1"/>
    <col min="15117" max="15117" width="8.140625" style="41" customWidth="1"/>
    <col min="15118" max="15360" width="9.140625" style="41"/>
    <col min="15361" max="15361" width="3.7109375" style="41" customWidth="1"/>
    <col min="15362" max="15362" width="8.7109375" style="41" customWidth="1"/>
    <col min="15363" max="15363" width="30.28515625" style="41" customWidth="1"/>
    <col min="15364" max="15364" width="8.42578125" style="41" customWidth="1"/>
    <col min="15365" max="15365" width="12" style="41" customWidth="1"/>
    <col min="15366" max="15366" width="11" style="41" customWidth="1"/>
    <col min="15367" max="15369" width="9.140625" style="41"/>
    <col min="15370" max="15370" width="8.28515625" style="41" customWidth="1"/>
    <col min="15371" max="15371" width="10.140625" style="41" customWidth="1"/>
    <col min="15372" max="15372" width="10.5703125" style="41" customWidth="1"/>
    <col min="15373" max="15373" width="8.140625" style="41" customWidth="1"/>
    <col min="15374" max="15616" width="9.140625" style="41"/>
    <col min="15617" max="15617" width="3.7109375" style="41" customWidth="1"/>
    <col min="15618" max="15618" width="8.7109375" style="41" customWidth="1"/>
    <col min="15619" max="15619" width="30.28515625" style="41" customWidth="1"/>
    <col min="15620" max="15620" width="8.42578125" style="41" customWidth="1"/>
    <col min="15621" max="15621" width="12" style="41" customWidth="1"/>
    <col min="15622" max="15622" width="11" style="41" customWidth="1"/>
    <col min="15623" max="15625" width="9.140625" style="41"/>
    <col min="15626" max="15626" width="8.28515625" style="41" customWidth="1"/>
    <col min="15627" max="15627" width="10.140625" style="41" customWidth="1"/>
    <col min="15628" max="15628" width="10.5703125" style="41" customWidth="1"/>
    <col min="15629" max="15629" width="8.140625" style="41" customWidth="1"/>
    <col min="15630" max="15872" width="9.140625" style="41"/>
    <col min="15873" max="15873" width="3.7109375" style="41" customWidth="1"/>
    <col min="15874" max="15874" width="8.7109375" style="41" customWidth="1"/>
    <col min="15875" max="15875" width="30.28515625" style="41" customWidth="1"/>
    <col min="15876" max="15876" width="8.42578125" style="41" customWidth="1"/>
    <col min="15877" max="15877" width="12" style="41" customWidth="1"/>
    <col min="15878" max="15878" width="11" style="41" customWidth="1"/>
    <col min="15879" max="15881" width="9.140625" style="41"/>
    <col min="15882" max="15882" width="8.28515625" style="41" customWidth="1"/>
    <col min="15883" max="15883" width="10.140625" style="41" customWidth="1"/>
    <col min="15884" max="15884" width="10.5703125" style="41" customWidth="1"/>
    <col min="15885" max="15885" width="8.140625" style="41" customWidth="1"/>
    <col min="15886" max="16128" width="9.140625" style="41"/>
    <col min="16129" max="16129" width="3.7109375" style="41" customWidth="1"/>
    <col min="16130" max="16130" width="8.7109375" style="41" customWidth="1"/>
    <col min="16131" max="16131" width="30.28515625" style="41" customWidth="1"/>
    <col min="16132" max="16132" width="8.42578125" style="41" customWidth="1"/>
    <col min="16133" max="16133" width="12" style="41" customWidth="1"/>
    <col min="16134" max="16134" width="11" style="41" customWidth="1"/>
    <col min="16135" max="16137" width="9.140625" style="41"/>
    <col min="16138" max="16138" width="8.28515625" style="41" customWidth="1"/>
    <col min="16139" max="16139" width="10.140625" style="41" customWidth="1"/>
    <col min="16140" max="16140" width="10.5703125" style="41" customWidth="1"/>
    <col min="16141" max="16141" width="8.140625" style="41" customWidth="1"/>
    <col min="16142" max="16384" width="9.140625" style="41"/>
  </cols>
  <sheetData>
    <row r="1" spans="1:14" s="111" customFormat="1" ht="25.5" customHeight="1" x14ac:dyDescent="0.25">
      <c r="A1" s="137" t="s">
        <v>154</v>
      </c>
      <c r="B1" s="137"/>
      <c r="C1" s="137"/>
      <c r="K1" s="138" t="s">
        <v>155</v>
      </c>
      <c r="L1" s="138"/>
      <c r="M1" s="138"/>
    </row>
    <row r="2" spans="1:14" s="19" customFormat="1" ht="45" customHeight="1" x14ac:dyDescent="0.25">
      <c r="A2" s="142" t="s">
        <v>156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</row>
    <row r="3" spans="1:14" s="19" customFormat="1" ht="21.75" customHeight="1" x14ac:dyDescent="0.25">
      <c r="A3" s="143" t="s">
        <v>136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</row>
    <row r="4" spans="1:14" s="19" customFormat="1" ht="23.25" customHeight="1" x14ac:dyDescent="0.25">
      <c r="B4" s="141"/>
      <c r="C4" s="141"/>
      <c r="D4" s="20">
        <f>ROUND(M135*0.001,2)</f>
        <v>0</v>
      </c>
      <c r="E4" s="19" t="s">
        <v>29</v>
      </c>
      <c r="I4" s="21"/>
      <c r="J4" s="88"/>
      <c r="K4" s="88"/>
      <c r="L4" s="20"/>
      <c r="M4" s="87"/>
    </row>
    <row r="5" spans="1:14" s="22" customFormat="1" ht="32.25" customHeight="1" x14ac:dyDescent="0.25">
      <c r="A5" s="129" t="s">
        <v>0</v>
      </c>
      <c r="B5" s="131" t="s">
        <v>30</v>
      </c>
      <c r="C5" s="133" t="s">
        <v>31</v>
      </c>
      <c r="D5" s="129" t="s">
        <v>32</v>
      </c>
      <c r="E5" s="135" t="s">
        <v>33</v>
      </c>
      <c r="F5" s="136"/>
      <c r="G5" s="135" t="s">
        <v>34</v>
      </c>
      <c r="H5" s="136"/>
      <c r="I5" s="135" t="s">
        <v>35</v>
      </c>
      <c r="J5" s="136"/>
      <c r="K5" s="135" t="s">
        <v>36</v>
      </c>
      <c r="L5" s="136"/>
      <c r="M5" s="139" t="s">
        <v>37</v>
      </c>
    </row>
    <row r="6" spans="1:14" s="22" customFormat="1" ht="27" x14ac:dyDescent="0.25">
      <c r="A6" s="130"/>
      <c r="B6" s="132"/>
      <c r="C6" s="134"/>
      <c r="D6" s="130"/>
      <c r="E6" s="23" t="s">
        <v>38</v>
      </c>
      <c r="F6" s="23" t="s">
        <v>1</v>
      </c>
      <c r="G6" s="23" t="s">
        <v>65</v>
      </c>
      <c r="H6" s="24" t="s">
        <v>37</v>
      </c>
      <c r="I6" s="25" t="s">
        <v>65</v>
      </c>
      <c r="J6" s="23" t="s">
        <v>37</v>
      </c>
      <c r="K6" s="23" t="s">
        <v>65</v>
      </c>
      <c r="L6" s="26" t="s">
        <v>37</v>
      </c>
      <c r="M6" s="140"/>
    </row>
    <row r="7" spans="1:14" s="22" customFormat="1" ht="13.5" x14ac:dyDescent="0.25">
      <c r="A7" s="107">
        <v>1</v>
      </c>
      <c r="B7" s="108">
        <v>2</v>
      </c>
      <c r="C7" s="109">
        <v>3</v>
      </c>
      <c r="D7" s="108">
        <v>4</v>
      </c>
      <c r="E7" s="107">
        <v>5</v>
      </c>
      <c r="F7" s="108">
        <v>6</v>
      </c>
      <c r="G7" s="110">
        <v>7</v>
      </c>
      <c r="H7" s="108">
        <v>8</v>
      </c>
      <c r="I7" s="107">
        <v>9</v>
      </c>
      <c r="J7" s="108">
        <v>10</v>
      </c>
      <c r="K7" s="107">
        <v>11</v>
      </c>
      <c r="L7" s="110">
        <v>12</v>
      </c>
      <c r="M7" s="108" t="s">
        <v>39</v>
      </c>
    </row>
    <row r="8" spans="1:14" s="19" customFormat="1" ht="27" x14ac:dyDescent="0.25">
      <c r="A8" s="3">
        <v>1</v>
      </c>
      <c r="B8" s="56" t="s">
        <v>87</v>
      </c>
      <c r="C8" s="42" t="s">
        <v>89</v>
      </c>
      <c r="D8" s="43" t="s">
        <v>49</v>
      </c>
      <c r="E8" s="43"/>
      <c r="F8" s="62">
        <v>0.15</v>
      </c>
      <c r="G8" s="3"/>
      <c r="H8" s="3"/>
      <c r="I8" s="30"/>
      <c r="J8" s="36"/>
      <c r="K8" s="3"/>
      <c r="L8" s="30"/>
      <c r="M8" s="36"/>
      <c r="N8" s="37"/>
    </row>
    <row r="9" spans="1:14" s="47" customFormat="1" ht="13.5" x14ac:dyDescent="0.25">
      <c r="A9" s="3"/>
      <c r="B9" s="45"/>
      <c r="C9" s="4" t="s">
        <v>51</v>
      </c>
      <c r="D9" s="3" t="s">
        <v>52</v>
      </c>
      <c r="E9" s="30">
        <v>27</v>
      </c>
      <c r="F9" s="30">
        <f>ROUND(E9*F8,2)</f>
        <v>4.05</v>
      </c>
      <c r="G9" s="46"/>
      <c r="H9" s="46"/>
      <c r="I9" s="30"/>
      <c r="J9" s="30"/>
      <c r="K9" s="46"/>
      <c r="L9" s="30"/>
      <c r="M9" s="30"/>
    </row>
    <row r="10" spans="1:14" s="47" customFormat="1" ht="15.75" x14ac:dyDescent="0.25">
      <c r="A10" s="3"/>
      <c r="B10" s="45"/>
      <c r="C10" s="4" t="s">
        <v>64</v>
      </c>
      <c r="D10" s="3" t="s">
        <v>62</v>
      </c>
      <c r="E10" s="30">
        <v>60.5</v>
      </c>
      <c r="F10" s="30">
        <f>ROUND(E10*F8,2)</f>
        <v>9.08</v>
      </c>
      <c r="G10" s="46"/>
      <c r="H10" s="46"/>
      <c r="I10" s="3"/>
      <c r="J10" s="36"/>
      <c r="K10" s="3"/>
      <c r="L10" s="30"/>
      <c r="M10" s="30"/>
    </row>
    <row r="11" spans="1:14" s="22" customFormat="1" ht="13.5" x14ac:dyDescent="0.25">
      <c r="A11" s="3"/>
      <c r="B11" s="48"/>
      <c r="C11" s="5" t="s">
        <v>43</v>
      </c>
      <c r="D11" s="3" t="s">
        <v>53</v>
      </c>
      <c r="E11" s="30">
        <v>2.21</v>
      </c>
      <c r="F11" s="30">
        <f>ROUND(E11*F8,2)</f>
        <v>0.33</v>
      </c>
      <c r="G11" s="30"/>
      <c r="H11" s="36"/>
      <c r="I11" s="30"/>
      <c r="J11" s="36"/>
      <c r="K11" s="30"/>
      <c r="L11" s="30"/>
      <c r="M11" s="30"/>
      <c r="N11" s="19"/>
    </row>
    <row r="12" spans="1:14" s="2" customFormat="1" ht="15.75" x14ac:dyDescent="0.25">
      <c r="A12" s="49"/>
      <c r="B12" s="49" t="s">
        <v>90</v>
      </c>
      <c r="C12" s="69" t="s">
        <v>91</v>
      </c>
      <c r="D12" s="50" t="s">
        <v>54</v>
      </c>
      <c r="E12" s="8">
        <v>0.06</v>
      </c>
      <c r="F12" s="30">
        <f>ROUND(E12*F8,2)</f>
        <v>0.01</v>
      </c>
      <c r="G12" s="8"/>
      <c r="H12" s="51"/>
      <c r="I12" s="49"/>
      <c r="J12" s="36"/>
      <c r="K12" s="49"/>
      <c r="L12" s="30"/>
      <c r="M12" s="30"/>
    </row>
    <row r="13" spans="1:14" s="22" customFormat="1" ht="27" x14ac:dyDescent="0.25">
      <c r="A13" s="3">
        <v>2</v>
      </c>
      <c r="B13" s="13" t="s">
        <v>82</v>
      </c>
      <c r="C13" s="27" t="s">
        <v>92</v>
      </c>
      <c r="D13" s="30" t="s">
        <v>41</v>
      </c>
      <c r="E13" s="28"/>
      <c r="F13" s="29">
        <f>F8*2*1000</f>
        <v>300</v>
      </c>
      <c r="G13" s="30"/>
      <c r="H13" s="30"/>
      <c r="I13" s="30"/>
      <c r="J13" s="30"/>
      <c r="K13" s="30"/>
      <c r="L13" s="30"/>
      <c r="M13" s="30"/>
    </row>
    <row r="14" spans="1:14" s="19" customFormat="1" ht="13.5" x14ac:dyDescent="0.25">
      <c r="A14" s="3">
        <v>3</v>
      </c>
      <c r="B14" s="56" t="s">
        <v>85</v>
      </c>
      <c r="C14" s="5" t="s">
        <v>55</v>
      </c>
      <c r="D14" s="43" t="s">
        <v>56</v>
      </c>
      <c r="E14" s="43"/>
      <c r="F14" s="62">
        <v>0.15</v>
      </c>
      <c r="G14" s="3"/>
      <c r="H14" s="3"/>
      <c r="I14" s="30"/>
      <c r="J14" s="36"/>
      <c r="K14" s="3"/>
      <c r="L14" s="30"/>
      <c r="M14" s="30"/>
      <c r="N14" s="37"/>
    </row>
    <row r="15" spans="1:14" s="19" customFormat="1" ht="13.5" x14ac:dyDescent="0.25">
      <c r="A15" s="3"/>
      <c r="B15" s="34"/>
      <c r="C15" s="5" t="s">
        <v>50</v>
      </c>
      <c r="D15" s="43" t="s">
        <v>52</v>
      </c>
      <c r="E15" s="43">
        <v>3.52</v>
      </c>
      <c r="F15" s="28">
        <f>ROUND(F14*E15,2)</f>
        <v>0.53</v>
      </c>
      <c r="G15" s="3"/>
      <c r="H15" s="3"/>
      <c r="I15" s="30"/>
      <c r="J15" s="30"/>
      <c r="K15" s="3"/>
      <c r="L15" s="30"/>
      <c r="M15" s="30"/>
      <c r="N15" s="37"/>
    </row>
    <row r="16" spans="1:14" s="19" customFormat="1" ht="13.5" x14ac:dyDescent="0.25">
      <c r="A16" s="3"/>
      <c r="B16" s="34"/>
      <c r="C16" s="5" t="s">
        <v>61</v>
      </c>
      <c r="D16" s="43" t="s">
        <v>45</v>
      </c>
      <c r="E16" s="43">
        <v>3.91</v>
      </c>
      <c r="F16" s="28">
        <f>ROUND(F14*E16,2)</f>
        <v>0.59</v>
      </c>
      <c r="G16" s="3"/>
      <c r="H16" s="3"/>
      <c r="I16" s="30"/>
      <c r="J16" s="36"/>
      <c r="K16" s="3"/>
      <c r="L16" s="30"/>
      <c r="M16" s="30"/>
      <c r="N16" s="37"/>
    </row>
    <row r="17" spans="1:256" s="19" customFormat="1" ht="13.5" x14ac:dyDescent="0.25">
      <c r="A17" s="3"/>
      <c r="B17" s="34"/>
      <c r="C17" s="5" t="s">
        <v>43</v>
      </c>
      <c r="D17" s="43" t="s">
        <v>44</v>
      </c>
      <c r="E17" s="43">
        <v>0.19</v>
      </c>
      <c r="F17" s="28">
        <f>ROUND(F14*E17,2)</f>
        <v>0.03</v>
      </c>
      <c r="G17" s="3"/>
      <c r="H17" s="3"/>
      <c r="I17" s="30"/>
      <c r="J17" s="36"/>
      <c r="K17" s="3"/>
      <c r="L17" s="30"/>
      <c r="M17" s="30"/>
      <c r="N17" s="37"/>
    </row>
    <row r="18" spans="1:256" s="19" customFormat="1" ht="13.5" x14ac:dyDescent="0.25">
      <c r="A18" s="3"/>
      <c r="B18" s="56" t="s">
        <v>90</v>
      </c>
      <c r="C18" s="5" t="s">
        <v>91</v>
      </c>
      <c r="D18" s="43" t="s">
        <v>42</v>
      </c>
      <c r="E18" s="43">
        <v>0.06</v>
      </c>
      <c r="F18" s="28">
        <f>ROUND(F14*E18,2)</f>
        <v>0.01</v>
      </c>
      <c r="G18" s="8"/>
      <c r="H18" s="3"/>
      <c r="I18" s="30"/>
      <c r="J18" s="36"/>
      <c r="K18" s="3"/>
      <c r="L18" s="30"/>
      <c r="M18" s="30"/>
      <c r="N18" s="37"/>
    </row>
    <row r="19" spans="1:256" s="19" customFormat="1" ht="27" x14ac:dyDescent="0.25">
      <c r="A19" s="3">
        <v>4</v>
      </c>
      <c r="B19" s="13" t="s">
        <v>115</v>
      </c>
      <c r="C19" s="89" t="s">
        <v>116</v>
      </c>
      <c r="D19" s="30" t="s">
        <v>93</v>
      </c>
      <c r="E19" s="28"/>
      <c r="F19" s="29">
        <v>150</v>
      </c>
      <c r="G19" s="30"/>
      <c r="H19" s="30"/>
      <c r="I19" s="30"/>
      <c r="J19" s="30"/>
      <c r="K19" s="30"/>
      <c r="L19" s="30"/>
      <c r="M19" s="30"/>
    </row>
    <row r="20" spans="1:256" s="19" customFormat="1" ht="13.5" x14ac:dyDescent="0.25">
      <c r="A20" s="3"/>
      <c r="B20" s="13"/>
      <c r="C20" s="89" t="s">
        <v>94</v>
      </c>
      <c r="D20" s="30" t="s">
        <v>40</v>
      </c>
      <c r="E20" s="90">
        <v>2.99</v>
      </c>
      <c r="F20" s="30">
        <f>ROUND(F19*E20,2)</f>
        <v>448.5</v>
      </c>
      <c r="G20" s="30"/>
      <c r="H20" s="30"/>
      <c r="I20" s="30"/>
      <c r="J20" s="30"/>
      <c r="K20" s="30"/>
      <c r="L20" s="30"/>
      <c r="M20" s="30"/>
    </row>
    <row r="21" spans="1:256" s="64" customFormat="1" ht="15.75" x14ac:dyDescent="0.25">
      <c r="A21" s="3">
        <v>5</v>
      </c>
      <c r="B21" s="31" t="s">
        <v>111</v>
      </c>
      <c r="C21" s="73" t="s">
        <v>117</v>
      </c>
      <c r="D21" s="30" t="s">
        <v>93</v>
      </c>
      <c r="E21" s="35"/>
      <c r="F21" s="44">
        <v>10.7</v>
      </c>
      <c r="G21" s="30"/>
      <c r="H21" s="30"/>
      <c r="I21" s="30"/>
      <c r="J21" s="30"/>
      <c r="K21" s="30"/>
      <c r="L21" s="30"/>
      <c r="M21" s="30"/>
      <c r="N21" s="19"/>
      <c r="O21" s="92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  <c r="IV21" s="19"/>
    </row>
    <row r="22" spans="1:256" s="64" customFormat="1" ht="13.5" x14ac:dyDescent="0.25">
      <c r="A22" s="3"/>
      <c r="B22" s="34"/>
      <c r="C22" s="73" t="s">
        <v>50</v>
      </c>
      <c r="D22" s="28" t="s">
        <v>40</v>
      </c>
      <c r="E22" s="28">
        <v>2.12</v>
      </c>
      <c r="F22" s="30">
        <f>ROUND(F21*E22,2)</f>
        <v>22.68</v>
      </c>
      <c r="G22" s="30"/>
      <c r="H22" s="30"/>
      <c r="I22" s="30"/>
      <c r="J22" s="30"/>
      <c r="K22" s="30"/>
      <c r="L22" s="30"/>
      <c r="M22" s="30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  <c r="IV22" s="19"/>
    </row>
    <row r="23" spans="1:256" s="64" customFormat="1" ht="13.5" x14ac:dyDescent="0.25">
      <c r="A23" s="3"/>
      <c r="B23" s="34"/>
      <c r="C23" s="73" t="s">
        <v>43</v>
      </c>
      <c r="D23" s="28" t="s">
        <v>44</v>
      </c>
      <c r="E23" s="28">
        <v>0.10100000000000001</v>
      </c>
      <c r="F23" s="30">
        <f>ROUND(F21*E23,2)</f>
        <v>1.08</v>
      </c>
      <c r="G23" s="30"/>
      <c r="H23" s="30"/>
      <c r="I23" s="30"/>
      <c r="J23" s="30"/>
      <c r="K23" s="30"/>
      <c r="L23" s="30"/>
      <c r="M23" s="30"/>
      <c r="N23" s="19"/>
      <c r="O23" s="55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</row>
    <row r="24" spans="1:256" s="64" customFormat="1" ht="13.5" x14ac:dyDescent="0.25">
      <c r="A24" s="3"/>
      <c r="B24" s="56" t="s">
        <v>90</v>
      </c>
      <c r="C24" s="73" t="s">
        <v>112</v>
      </c>
      <c r="D24" s="28" t="s">
        <v>42</v>
      </c>
      <c r="E24" s="28">
        <v>1.1000000000000001</v>
      </c>
      <c r="F24" s="30">
        <f>ROUND(F21*E24,2)</f>
        <v>11.77</v>
      </c>
      <c r="G24" s="30"/>
      <c r="H24" s="30"/>
      <c r="I24" s="30"/>
      <c r="J24" s="30"/>
      <c r="K24" s="30"/>
      <c r="L24" s="30"/>
      <c r="M24" s="30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</row>
    <row r="25" spans="1:256" ht="27" x14ac:dyDescent="0.25">
      <c r="A25" s="85">
        <v>6</v>
      </c>
      <c r="B25" s="56" t="s">
        <v>68</v>
      </c>
      <c r="C25" s="65" t="s">
        <v>118</v>
      </c>
      <c r="D25" s="30" t="s">
        <v>59</v>
      </c>
      <c r="E25" s="6"/>
      <c r="F25" s="66">
        <v>0.40300000000000002</v>
      </c>
      <c r="G25" s="6"/>
      <c r="H25" s="6"/>
      <c r="I25" s="6"/>
      <c r="J25" s="6"/>
      <c r="K25" s="6"/>
      <c r="L25" s="6"/>
      <c r="M25" s="6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1:256" x14ac:dyDescent="0.25">
      <c r="A26" s="85"/>
      <c r="B26" s="85"/>
      <c r="C26" s="67" t="s">
        <v>50</v>
      </c>
      <c r="D26" s="6" t="s">
        <v>40</v>
      </c>
      <c r="E26" s="6">
        <v>319</v>
      </c>
      <c r="F26" s="30">
        <f>ROUND(F25*E26,2)</f>
        <v>128.56</v>
      </c>
      <c r="G26" s="30"/>
      <c r="H26" s="30"/>
      <c r="I26" s="54"/>
      <c r="J26" s="30"/>
      <c r="K26" s="30"/>
      <c r="L26" s="30"/>
      <c r="M26" s="30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x14ac:dyDescent="0.25">
      <c r="A27" s="85"/>
      <c r="B27" s="85"/>
      <c r="C27" s="67" t="s">
        <v>69</v>
      </c>
      <c r="D27" s="6" t="s">
        <v>45</v>
      </c>
      <c r="E27" s="6">
        <v>42.8</v>
      </c>
      <c r="F27" s="30">
        <f>ROUND(F25*E27,2)</f>
        <v>17.25</v>
      </c>
      <c r="G27" s="30"/>
      <c r="H27" s="30"/>
      <c r="I27" s="30"/>
      <c r="J27" s="30"/>
      <c r="K27" s="30"/>
      <c r="L27" s="30"/>
      <c r="M27" s="30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ht="27" x14ac:dyDescent="0.25">
      <c r="A28" s="53"/>
      <c r="B28" s="50" t="s">
        <v>95</v>
      </c>
      <c r="C28" s="65" t="s">
        <v>119</v>
      </c>
      <c r="D28" s="28" t="s">
        <v>54</v>
      </c>
      <c r="E28" s="8">
        <v>102</v>
      </c>
      <c r="F28" s="30">
        <f>ROUND(F25*E28,2)</f>
        <v>41.11</v>
      </c>
      <c r="G28" s="6"/>
      <c r="H28" s="6"/>
      <c r="I28" s="30"/>
      <c r="J28" s="30"/>
      <c r="K28" s="30"/>
      <c r="L28" s="30"/>
      <c r="M28" s="30"/>
    </row>
    <row r="29" spans="1:256" ht="15.75" x14ac:dyDescent="0.25">
      <c r="A29" s="3"/>
      <c r="B29" s="32"/>
      <c r="C29" s="63" t="s">
        <v>70</v>
      </c>
      <c r="D29" s="28" t="s">
        <v>54</v>
      </c>
      <c r="E29" s="30">
        <v>1.1399999999999999</v>
      </c>
      <c r="F29" s="30">
        <f>ROUND(F25*E29,2)</f>
        <v>0.46</v>
      </c>
      <c r="G29" s="6"/>
      <c r="H29" s="6"/>
      <c r="I29" s="30"/>
      <c r="J29" s="30"/>
      <c r="K29" s="30"/>
      <c r="L29" s="30"/>
      <c r="M29" s="30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  <c r="IU29" s="22"/>
      <c r="IV29" s="22"/>
    </row>
    <row r="30" spans="1:256" ht="15.75" x14ac:dyDescent="0.25">
      <c r="A30" s="49"/>
      <c r="B30" s="50"/>
      <c r="C30" s="67" t="s">
        <v>71</v>
      </c>
      <c r="D30" s="28" t="s">
        <v>54</v>
      </c>
      <c r="E30" s="54">
        <v>1.37</v>
      </c>
      <c r="F30" s="30">
        <f>ROUND(F25*E30,2)</f>
        <v>0.55000000000000004</v>
      </c>
      <c r="G30" s="6"/>
      <c r="H30" s="6"/>
      <c r="I30" s="30"/>
      <c r="J30" s="30"/>
      <c r="K30" s="30"/>
      <c r="L30" s="30"/>
      <c r="M30" s="30"/>
    </row>
    <row r="31" spans="1:256" x14ac:dyDescent="0.25">
      <c r="A31" s="85"/>
      <c r="B31" s="85"/>
      <c r="C31" s="65" t="s">
        <v>72</v>
      </c>
      <c r="D31" s="6" t="s">
        <v>41</v>
      </c>
      <c r="E31" s="57">
        <v>2.5000000000000001E-2</v>
      </c>
      <c r="F31" s="33">
        <f>ROUND(F25*E31,3)</f>
        <v>0.01</v>
      </c>
      <c r="G31" s="6"/>
      <c r="H31" s="6"/>
      <c r="I31" s="30"/>
      <c r="J31" s="30"/>
      <c r="K31" s="30"/>
      <c r="L31" s="30"/>
      <c r="M31" s="30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x14ac:dyDescent="0.25">
      <c r="A32" s="85"/>
      <c r="B32" s="85"/>
      <c r="C32" s="65" t="s">
        <v>73</v>
      </c>
      <c r="D32" s="6" t="s">
        <v>74</v>
      </c>
      <c r="E32" s="6">
        <v>51.5</v>
      </c>
      <c r="F32" s="30">
        <f>ROUND(F25*E32,2)</f>
        <v>20.75</v>
      </c>
      <c r="G32" s="6"/>
      <c r="H32" s="6"/>
      <c r="I32" s="30"/>
      <c r="J32" s="30"/>
      <c r="K32" s="30"/>
      <c r="L32" s="30"/>
      <c r="M32" s="30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x14ac:dyDescent="0.25">
      <c r="A33" s="85"/>
      <c r="B33" s="85"/>
      <c r="C33" s="65" t="s">
        <v>43</v>
      </c>
      <c r="D33" s="6" t="s">
        <v>44</v>
      </c>
      <c r="E33" s="6">
        <v>83.8</v>
      </c>
      <c r="F33" s="30">
        <f>ROUND(F25*E33,2)</f>
        <v>33.770000000000003</v>
      </c>
      <c r="G33" s="6"/>
      <c r="H33" s="6"/>
      <c r="I33" s="30"/>
      <c r="J33" s="30"/>
      <c r="K33" s="30"/>
      <c r="L33" s="30"/>
      <c r="M33" s="30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x14ac:dyDescent="0.25">
      <c r="A34" s="85"/>
      <c r="B34" s="85"/>
      <c r="C34" s="65" t="s">
        <v>58</v>
      </c>
      <c r="D34" s="6" t="s">
        <v>44</v>
      </c>
      <c r="E34" s="6">
        <v>43.9</v>
      </c>
      <c r="F34" s="30">
        <f>ROUND(F25*E34,2)</f>
        <v>17.690000000000001</v>
      </c>
      <c r="G34" s="6"/>
      <c r="H34" s="6"/>
      <c r="I34" s="30"/>
      <c r="J34" s="30"/>
      <c r="K34" s="30"/>
      <c r="L34" s="30"/>
      <c r="M34" s="30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x14ac:dyDescent="0.25">
      <c r="A35" s="3"/>
      <c r="B35" s="34"/>
      <c r="C35" s="63" t="s">
        <v>75</v>
      </c>
      <c r="D35" s="30" t="s">
        <v>42</v>
      </c>
      <c r="E35" s="28">
        <v>0.97</v>
      </c>
      <c r="F35" s="29">
        <f>ROUND(F25*E35,2)</f>
        <v>0.39</v>
      </c>
      <c r="G35" s="30"/>
      <c r="H35" s="30"/>
      <c r="I35" s="30"/>
      <c r="J35" s="30"/>
      <c r="K35" s="30"/>
      <c r="L35" s="30"/>
      <c r="M35" s="30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  <c r="IV35" s="19"/>
    </row>
    <row r="36" spans="1:256" x14ac:dyDescent="0.25">
      <c r="A36" s="3"/>
      <c r="B36" s="34"/>
      <c r="C36" s="63" t="s">
        <v>66</v>
      </c>
      <c r="D36" s="30" t="s">
        <v>42</v>
      </c>
      <c r="E36" s="28">
        <v>0.22</v>
      </c>
      <c r="F36" s="29">
        <f>ROUND(F25*E36,2)</f>
        <v>0.09</v>
      </c>
      <c r="G36" s="30"/>
      <c r="H36" s="30"/>
      <c r="I36" s="30"/>
      <c r="J36" s="30"/>
      <c r="K36" s="30"/>
      <c r="L36" s="30"/>
      <c r="M36" s="30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  <c r="IV36" s="19"/>
    </row>
    <row r="37" spans="1:256" ht="27" x14ac:dyDescent="0.25">
      <c r="A37" s="85">
        <v>7</v>
      </c>
      <c r="B37" s="56" t="s">
        <v>96</v>
      </c>
      <c r="C37" s="65" t="s">
        <v>97</v>
      </c>
      <c r="D37" s="30" t="s">
        <v>41</v>
      </c>
      <c r="E37" s="6"/>
      <c r="F37" s="93">
        <v>8.2420000000000009</v>
      </c>
      <c r="G37" s="6"/>
      <c r="H37" s="6"/>
      <c r="I37" s="6"/>
      <c r="J37" s="6"/>
      <c r="K37" s="6"/>
      <c r="L37" s="6"/>
      <c r="M37" s="6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x14ac:dyDescent="0.25">
      <c r="A38" s="85"/>
      <c r="B38" s="85"/>
      <c r="C38" s="67" t="s">
        <v>50</v>
      </c>
      <c r="D38" s="6" t="s">
        <v>40</v>
      </c>
      <c r="E38" s="6">
        <v>27.6</v>
      </c>
      <c r="F38" s="30">
        <f>ROUND(F37*E38,2)</f>
        <v>227.48</v>
      </c>
      <c r="G38" s="30"/>
      <c r="H38" s="30"/>
      <c r="I38" s="54"/>
      <c r="J38" s="30"/>
      <c r="K38" s="30"/>
      <c r="L38" s="30"/>
      <c r="M38" s="30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x14ac:dyDescent="0.25">
      <c r="A39" s="85"/>
      <c r="B39" s="85"/>
      <c r="C39" s="67" t="s">
        <v>98</v>
      </c>
      <c r="D39" s="6" t="s">
        <v>45</v>
      </c>
      <c r="E39" s="6">
        <v>4.74</v>
      </c>
      <c r="F39" s="30">
        <f>ROUND(F37*E39,2)</f>
        <v>39.07</v>
      </c>
      <c r="G39" s="30"/>
      <c r="H39" s="30"/>
      <c r="I39" s="30"/>
      <c r="J39" s="30"/>
      <c r="K39" s="30"/>
      <c r="L39" s="30"/>
      <c r="M39" s="30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x14ac:dyDescent="0.25">
      <c r="A40" s="85"/>
      <c r="B40" s="85"/>
      <c r="C40" s="65" t="s">
        <v>43</v>
      </c>
      <c r="D40" s="6" t="s">
        <v>44</v>
      </c>
      <c r="E40" s="6">
        <v>6.8</v>
      </c>
      <c r="F40" s="30">
        <f>ROUND(F37*E40,2)</f>
        <v>56.05</v>
      </c>
      <c r="G40" s="6"/>
      <c r="H40" s="6"/>
      <c r="I40" s="30"/>
      <c r="J40" s="30"/>
      <c r="K40" s="30"/>
      <c r="L40" s="30"/>
      <c r="M40" s="30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x14ac:dyDescent="0.25">
      <c r="A41" s="85"/>
      <c r="B41" s="85"/>
      <c r="C41" s="65" t="s">
        <v>58</v>
      </c>
      <c r="D41" s="6" t="s">
        <v>44</v>
      </c>
      <c r="E41" s="6">
        <v>12.2</v>
      </c>
      <c r="F41" s="30">
        <f>ROUND(F37*E41,2)</f>
        <v>100.55</v>
      </c>
      <c r="G41" s="6"/>
      <c r="H41" s="6"/>
      <c r="I41" s="30"/>
      <c r="J41" s="30"/>
      <c r="K41" s="30"/>
      <c r="L41" s="30"/>
      <c r="M41" s="30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ht="27" x14ac:dyDescent="0.25">
      <c r="A42" s="3">
        <v>8</v>
      </c>
      <c r="B42" s="56" t="s">
        <v>99</v>
      </c>
      <c r="C42" s="63" t="s">
        <v>100</v>
      </c>
      <c r="D42" s="30" t="s">
        <v>41</v>
      </c>
      <c r="E42" s="28"/>
      <c r="F42" s="62">
        <v>4.45</v>
      </c>
      <c r="G42" s="30"/>
      <c r="H42" s="30"/>
      <c r="I42" s="30"/>
      <c r="J42" s="30"/>
      <c r="K42" s="30"/>
      <c r="L42" s="30"/>
      <c r="M42" s="30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  <c r="IT42" s="19"/>
      <c r="IU42" s="19"/>
      <c r="IV42" s="19"/>
    </row>
    <row r="43" spans="1:256" ht="27" x14ac:dyDescent="0.25">
      <c r="A43" s="3">
        <v>9</v>
      </c>
      <c r="B43" s="56" t="s">
        <v>101</v>
      </c>
      <c r="C43" s="63" t="s">
        <v>102</v>
      </c>
      <c r="D43" s="30" t="s">
        <v>41</v>
      </c>
      <c r="E43" s="28"/>
      <c r="F43" s="62">
        <v>3.7919999999999998</v>
      </c>
      <c r="G43" s="30"/>
      <c r="H43" s="30"/>
      <c r="I43" s="30"/>
      <c r="J43" s="30"/>
      <c r="K43" s="30"/>
      <c r="L43" s="30"/>
      <c r="M43" s="30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</row>
    <row r="44" spans="1:256" s="64" customFormat="1" ht="27" x14ac:dyDescent="0.25">
      <c r="A44" s="95">
        <v>10</v>
      </c>
      <c r="B44" s="56" t="s">
        <v>137</v>
      </c>
      <c r="C44" s="65" t="s">
        <v>138</v>
      </c>
      <c r="D44" s="30" t="s">
        <v>59</v>
      </c>
      <c r="E44" s="6"/>
      <c r="F44" s="66">
        <v>0.70599999999999996</v>
      </c>
      <c r="G44" s="6"/>
      <c r="H44" s="6"/>
      <c r="I44" s="6"/>
      <c r="J44" s="6"/>
      <c r="K44" s="6"/>
      <c r="L44" s="6"/>
      <c r="M44" s="6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</row>
    <row r="45" spans="1:256" s="64" customFormat="1" ht="13.5" x14ac:dyDescent="0.25">
      <c r="A45" s="95"/>
      <c r="B45" s="95"/>
      <c r="C45" s="80" t="s">
        <v>50</v>
      </c>
      <c r="D45" s="6" t="s">
        <v>40</v>
      </c>
      <c r="E45" s="6">
        <v>484</v>
      </c>
      <c r="F45" s="30">
        <f>ROUND(F44*E45,2)</f>
        <v>341.7</v>
      </c>
      <c r="G45" s="30"/>
      <c r="H45" s="30"/>
      <c r="I45" s="54"/>
      <c r="J45" s="30"/>
      <c r="K45" s="30"/>
      <c r="L45" s="30"/>
      <c r="M45" s="30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s="64" customFormat="1" ht="13.5" x14ac:dyDescent="0.25">
      <c r="A46" s="95"/>
      <c r="B46" s="95"/>
      <c r="C46" s="80" t="s">
        <v>98</v>
      </c>
      <c r="D46" s="6" t="s">
        <v>45</v>
      </c>
      <c r="E46" s="6">
        <v>9.6</v>
      </c>
      <c r="F46" s="30">
        <f>ROUND(F44*E46,2)</f>
        <v>6.78</v>
      </c>
      <c r="G46" s="30"/>
      <c r="H46" s="30"/>
      <c r="I46" s="30"/>
      <c r="J46" s="30"/>
      <c r="K46" s="30"/>
      <c r="L46" s="30"/>
      <c r="M46" s="30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pans="1:256" s="64" customFormat="1" ht="27" x14ac:dyDescent="0.25">
      <c r="A47" s="53"/>
      <c r="B47" s="50" t="s">
        <v>95</v>
      </c>
      <c r="C47" s="65" t="s">
        <v>104</v>
      </c>
      <c r="D47" s="28" t="s">
        <v>54</v>
      </c>
      <c r="E47" s="8">
        <v>101.5</v>
      </c>
      <c r="F47" s="30">
        <f>ROUND(F44*E47,2)</f>
        <v>71.66</v>
      </c>
      <c r="G47" s="6"/>
      <c r="H47" s="6"/>
      <c r="I47" s="30"/>
      <c r="J47" s="30"/>
      <c r="K47" s="30"/>
      <c r="L47" s="30"/>
      <c r="M47" s="30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/>
      <c r="EN47" s="41"/>
      <c r="EO47" s="41"/>
      <c r="EP47" s="41"/>
      <c r="EQ47" s="41"/>
      <c r="ER47" s="41"/>
      <c r="ES47" s="41"/>
      <c r="ET47" s="41"/>
      <c r="EU47" s="41"/>
      <c r="EV47" s="41"/>
      <c r="EW47" s="41"/>
      <c r="EX47" s="41"/>
      <c r="EY47" s="41"/>
      <c r="EZ47" s="41"/>
      <c r="FA47" s="41"/>
      <c r="FB47" s="41"/>
      <c r="FC47" s="41"/>
      <c r="FD47" s="41"/>
      <c r="FE47" s="41"/>
      <c r="FF47" s="41"/>
      <c r="FG47" s="41"/>
      <c r="FH47" s="41"/>
      <c r="FI47" s="41"/>
      <c r="FJ47" s="41"/>
      <c r="FK47" s="41"/>
      <c r="FL47" s="41"/>
      <c r="FM47" s="41"/>
      <c r="FN47" s="41"/>
      <c r="FO47" s="41"/>
      <c r="FP47" s="41"/>
      <c r="FQ47" s="41"/>
      <c r="FR47" s="41"/>
      <c r="FS47" s="41"/>
      <c r="FT47" s="41"/>
      <c r="FU47" s="41"/>
      <c r="FV47" s="41"/>
      <c r="FW47" s="41"/>
      <c r="FX47" s="41"/>
      <c r="FY47" s="41"/>
      <c r="FZ47" s="41"/>
      <c r="GA47" s="41"/>
      <c r="GB47" s="41"/>
      <c r="GC47" s="41"/>
      <c r="GD47" s="41"/>
      <c r="GE47" s="41"/>
      <c r="GF47" s="41"/>
      <c r="GG47" s="41"/>
      <c r="GH47" s="41"/>
      <c r="GI47" s="41"/>
      <c r="GJ47" s="41"/>
      <c r="GK47" s="41"/>
      <c r="GL47" s="41"/>
      <c r="GM47" s="41"/>
      <c r="GN47" s="41"/>
      <c r="GO47" s="41"/>
      <c r="GP47" s="41"/>
      <c r="GQ47" s="41"/>
      <c r="GR47" s="41"/>
      <c r="GS47" s="41"/>
      <c r="GT47" s="41"/>
      <c r="GU47" s="41"/>
      <c r="GV47" s="41"/>
      <c r="GW47" s="41"/>
      <c r="GX47" s="41"/>
      <c r="GY47" s="41"/>
      <c r="GZ47" s="41"/>
      <c r="HA47" s="41"/>
      <c r="HB47" s="41"/>
      <c r="HC47" s="41"/>
      <c r="HD47" s="41"/>
      <c r="HE47" s="41"/>
      <c r="HF47" s="41"/>
      <c r="HG47" s="41"/>
      <c r="HH47" s="41"/>
      <c r="HI47" s="41"/>
      <c r="HJ47" s="41"/>
      <c r="HK47" s="41"/>
      <c r="HL47" s="41"/>
      <c r="HM47" s="41"/>
      <c r="HN47" s="41"/>
      <c r="HO47" s="41"/>
      <c r="HP47" s="41"/>
      <c r="HQ47" s="41"/>
      <c r="HR47" s="41"/>
      <c r="HS47" s="41"/>
      <c r="HT47" s="41"/>
      <c r="HU47" s="41"/>
      <c r="HV47" s="41"/>
      <c r="HW47" s="41"/>
      <c r="HX47" s="41"/>
      <c r="HY47" s="41"/>
      <c r="HZ47" s="41"/>
      <c r="IA47" s="41"/>
      <c r="IB47" s="41"/>
      <c r="IC47" s="41"/>
      <c r="ID47" s="41"/>
      <c r="IE47" s="41"/>
      <c r="IF47" s="41"/>
      <c r="IG47" s="41"/>
      <c r="IH47" s="41"/>
      <c r="II47" s="41"/>
      <c r="IJ47" s="41"/>
      <c r="IK47" s="41"/>
      <c r="IL47" s="41"/>
      <c r="IM47" s="41"/>
      <c r="IN47" s="41"/>
      <c r="IO47" s="41"/>
      <c r="IP47" s="41"/>
      <c r="IQ47" s="41"/>
      <c r="IR47" s="41"/>
      <c r="IS47" s="41"/>
      <c r="IT47" s="41"/>
      <c r="IU47" s="41"/>
      <c r="IV47" s="41"/>
    </row>
    <row r="48" spans="1:256" s="64" customFormat="1" ht="15.75" x14ac:dyDescent="0.25">
      <c r="A48" s="53"/>
      <c r="B48" s="50"/>
      <c r="C48" s="65" t="s">
        <v>78</v>
      </c>
      <c r="D48" s="28" t="s">
        <v>54</v>
      </c>
      <c r="E48" s="8">
        <v>2.14</v>
      </c>
      <c r="F48" s="30">
        <f>ROUND(F44*E48,2)</f>
        <v>1.51</v>
      </c>
      <c r="G48" s="6"/>
      <c r="H48" s="6"/>
      <c r="I48" s="30"/>
      <c r="J48" s="30"/>
      <c r="K48" s="30"/>
      <c r="L48" s="30"/>
      <c r="M48" s="30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  <c r="EL48" s="41"/>
      <c r="EM48" s="41"/>
      <c r="EN48" s="41"/>
      <c r="EO48" s="41"/>
      <c r="EP48" s="41"/>
      <c r="EQ48" s="41"/>
      <c r="ER48" s="41"/>
      <c r="ES48" s="41"/>
      <c r="ET48" s="41"/>
      <c r="EU48" s="41"/>
      <c r="EV48" s="41"/>
      <c r="EW48" s="41"/>
      <c r="EX48" s="41"/>
      <c r="EY48" s="41"/>
      <c r="EZ48" s="41"/>
      <c r="FA48" s="41"/>
      <c r="FB48" s="41"/>
      <c r="FC48" s="41"/>
      <c r="FD48" s="41"/>
      <c r="FE48" s="41"/>
      <c r="FF48" s="41"/>
      <c r="FG48" s="41"/>
      <c r="FH48" s="41"/>
      <c r="FI48" s="41"/>
      <c r="FJ48" s="41"/>
      <c r="FK48" s="41"/>
      <c r="FL48" s="41"/>
      <c r="FM48" s="41"/>
      <c r="FN48" s="41"/>
      <c r="FO48" s="41"/>
      <c r="FP48" s="41"/>
      <c r="FQ48" s="41"/>
      <c r="FR48" s="41"/>
      <c r="FS48" s="41"/>
      <c r="FT48" s="41"/>
      <c r="FU48" s="41"/>
      <c r="FV48" s="41"/>
      <c r="FW48" s="41"/>
      <c r="FX48" s="41"/>
      <c r="FY48" s="41"/>
      <c r="FZ48" s="41"/>
      <c r="GA48" s="41"/>
      <c r="GB48" s="41"/>
      <c r="GC48" s="41"/>
      <c r="GD48" s="41"/>
      <c r="GE48" s="41"/>
      <c r="GF48" s="41"/>
      <c r="GG48" s="41"/>
      <c r="GH48" s="41"/>
      <c r="GI48" s="41"/>
      <c r="GJ48" s="41"/>
      <c r="GK48" s="41"/>
      <c r="GL48" s="41"/>
      <c r="GM48" s="41"/>
      <c r="GN48" s="41"/>
      <c r="GO48" s="41"/>
      <c r="GP48" s="41"/>
      <c r="GQ48" s="41"/>
      <c r="GR48" s="41"/>
      <c r="GS48" s="41"/>
      <c r="GT48" s="41"/>
      <c r="GU48" s="41"/>
      <c r="GV48" s="41"/>
      <c r="GW48" s="41"/>
      <c r="GX48" s="41"/>
      <c r="GY48" s="41"/>
      <c r="GZ48" s="41"/>
      <c r="HA48" s="41"/>
      <c r="HB48" s="41"/>
      <c r="HC48" s="41"/>
      <c r="HD48" s="41"/>
      <c r="HE48" s="41"/>
      <c r="HF48" s="41"/>
      <c r="HG48" s="41"/>
      <c r="HH48" s="41"/>
      <c r="HI48" s="41"/>
      <c r="HJ48" s="41"/>
      <c r="HK48" s="41"/>
      <c r="HL48" s="41"/>
      <c r="HM48" s="41"/>
      <c r="HN48" s="41"/>
      <c r="HO48" s="41"/>
      <c r="HP48" s="41"/>
      <c r="HQ48" s="41"/>
      <c r="HR48" s="41"/>
      <c r="HS48" s="41"/>
      <c r="HT48" s="41"/>
      <c r="HU48" s="41"/>
      <c r="HV48" s="41"/>
      <c r="HW48" s="41"/>
      <c r="HX48" s="41"/>
      <c r="HY48" s="41"/>
      <c r="HZ48" s="41"/>
      <c r="IA48" s="41"/>
      <c r="IB48" s="41"/>
      <c r="IC48" s="41"/>
      <c r="ID48" s="41"/>
      <c r="IE48" s="41"/>
      <c r="IF48" s="41"/>
      <c r="IG48" s="41"/>
      <c r="IH48" s="41"/>
      <c r="II48" s="41"/>
      <c r="IJ48" s="41"/>
      <c r="IK48" s="41"/>
      <c r="IL48" s="41"/>
      <c r="IM48" s="41"/>
      <c r="IN48" s="41"/>
      <c r="IO48" s="41"/>
      <c r="IP48" s="41"/>
      <c r="IQ48" s="41"/>
      <c r="IR48" s="41"/>
      <c r="IS48" s="41"/>
      <c r="IT48" s="41"/>
      <c r="IU48" s="41"/>
      <c r="IV48" s="41"/>
    </row>
    <row r="49" spans="1:256" s="64" customFormat="1" ht="15.75" x14ac:dyDescent="0.25">
      <c r="A49" s="95"/>
      <c r="B49" s="95"/>
      <c r="C49" s="65" t="s">
        <v>83</v>
      </c>
      <c r="D49" s="28" t="s">
        <v>86</v>
      </c>
      <c r="E49" s="6">
        <v>32</v>
      </c>
      <c r="F49" s="30">
        <f>ROUND(F44*E49,2)</f>
        <v>22.59</v>
      </c>
      <c r="G49" s="6"/>
      <c r="H49" s="6"/>
      <c r="I49" s="30"/>
      <c r="J49" s="30"/>
      <c r="K49" s="30"/>
      <c r="L49" s="30"/>
      <c r="M49" s="30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</row>
    <row r="50" spans="1:256" s="64" customFormat="1" ht="15.75" x14ac:dyDescent="0.25">
      <c r="A50" s="3"/>
      <c r="B50" s="32"/>
      <c r="C50" s="80" t="s">
        <v>66</v>
      </c>
      <c r="D50" s="28" t="s">
        <v>54</v>
      </c>
      <c r="E50" s="98">
        <v>21.7</v>
      </c>
      <c r="F50" s="30">
        <f>ROUND(F44*E50,2)</f>
        <v>15.32</v>
      </c>
      <c r="G50" s="6"/>
      <c r="H50" s="6"/>
      <c r="I50" s="30"/>
      <c r="J50" s="30"/>
      <c r="K50" s="30"/>
      <c r="L50" s="30"/>
      <c r="M50" s="30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  <c r="FA50" s="22"/>
      <c r="FB50" s="22"/>
      <c r="FC50" s="22"/>
      <c r="FD50" s="22"/>
      <c r="FE50" s="22"/>
      <c r="FF50" s="22"/>
      <c r="FG50" s="22"/>
      <c r="FH50" s="22"/>
      <c r="FI50" s="22"/>
      <c r="FJ50" s="22"/>
      <c r="FK50" s="22"/>
      <c r="FL50" s="22"/>
      <c r="FM50" s="22"/>
      <c r="FN50" s="22"/>
      <c r="FO50" s="22"/>
      <c r="FP50" s="22"/>
      <c r="FQ50" s="22"/>
      <c r="FR50" s="22"/>
      <c r="FS50" s="22"/>
      <c r="FT50" s="22"/>
      <c r="FU50" s="22"/>
      <c r="FV50" s="22"/>
      <c r="FW50" s="22"/>
      <c r="FX50" s="22"/>
      <c r="FY50" s="22"/>
      <c r="FZ50" s="22"/>
      <c r="GA50" s="22"/>
      <c r="GB50" s="22"/>
      <c r="GC50" s="22"/>
      <c r="GD50" s="22"/>
      <c r="GE50" s="22"/>
      <c r="GF50" s="22"/>
      <c r="GG50" s="22"/>
      <c r="GH50" s="22"/>
      <c r="GI50" s="22"/>
      <c r="GJ50" s="22"/>
      <c r="GK50" s="22"/>
      <c r="GL50" s="22"/>
      <c r="GM50" s="22"/>
      <c r="GN50" s="22"/>
      <c r="GO50" s="22"/>
      <c r="GP50" s="22"/>
      <c r="GQ50" s="22"/>
      <c r="GR50" s="22"/>
      <c r="GS50" s="22"/>
      <c r="GT50" s="22"/>
      <c r="GU50" s="22"/>
      <c r="GV50" s="22"/>
      <c r="GW50" s="22"/>
      <c r="GX50" s="22"/>
      <c r="GY50" s="22"/>
      <c r="GZ50" s="22"/>
      <c r="HA50" s="22"/>
      <c r="HB50" s="22"/>
      <c r="HC50" s="22"/>
      <c r="HD50" s="22"/>
      <c r="HE50" s="22"/>
      <c r="HF50" s="22"/>
      <c r="HG50" s="22"/>
      <c r="HH50" s="22"/>
      <c r="HI50" s="22"/>
      <c r="HJ50" s="22"/>
      <c r="HK50" s="22"/>
      <c r="HL50" s="22"/>
      <c r="HM50" s="22"/>
      <c r="HN50" s="22"/>
      <c r="HO50" s="22"/>
      <c r="HP50" s="22"/>
      <c r="HQ50" s="22"/>
      <c r="HR50" s="22"/>
      <c r="HS50" s="22"/>
      <c r="HT50" s="22"/>
      <c r="HU50" s="22"/>
      <c r="HV50" s="22"/>
      <c r="HW50" s="22"/>
      <c r="HX50" s="22"/>
      <c r="HY50" s="22"/>
      <c r="HZ50" s="22"/>
      <c r="IA50" s="22"/>
      <c r="IB50" s="22"/>
      <c r="IC50" s="22"/>
      <c r="ID50" s="22"/>
      <c r="IE50" s="22"/>
      <c r="IF50" s="22"/>
      <c r="IG50" s="22"/>
      <c r="IH50" s="22"/>
      <c r="II50" s="22"/>
      <c r="IJ50" s="22"/>
      <c r="IK50" s="22"/>
      <c r="IL50" s="22"/>
      <c r="IM50" s="22"/>
      <c r="IN50" s="22"/>
      <c r="IO50" s="22"/>
      <c r="IP50" s="22"/>
      <c r="IQ50" s="22"/>
      <c r="IR50" s="22"/>
      <c r="IS50" s="22"/>
      <c r="IT50" s="22"/>
      <c r="IU50" s="22"/>
      <c r="IV50" s="22"/>
    </row>
    <row r="51" spans="1:256" s="64" customFormat="1" ht="13.5" x14ac:dyDescent="0.25">
      <c r="A51" s="95"/>
      <c r="B51" s="95"/>
      <c r="C51" s="81" t="s">
        <v>139</v>
      </c>
      <c r="D51" s="6" t="s">
        <v>74</v>
      </c>
      <c r="E51" s="99">
        <v>223</v>
      </c>
      <c r="F51" s="33">
        <f>ROUND(F44*E51,3)</f>
        <v>157.43799999999999</v>
      </c>
      <c r="G51" s="6"/>
      <c r="H51" s="6"/>
      <c r="I51" s="30"/>
      <c r="J51" s="30"/>
      <c r="K51" s="30"/>
      <c r="L51" s="30"/>
      <c r="M51" s="30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</row>
    <row r="52" spans="1:256" s="64" customFormat="1" ht="13.5" x14ac:dyDescent="0.25">
      <c r="A52" s="95"/>
      <c r="B52" s="95"/>
      <c r="C52" s="80" t="s">
        <v>107</v>
      </c>
      <c r="D52" s="6" t="s">
        <v>42</v>
      </c>
      <c r="E52" s="99">
        <v>1.67</v>
      </c>
      <c r="F52" s="30">
        <f>ROUND(F44*E52,2)</f>
        <v>1.18</v>
      </c>
      <c r="G52" s="6"/>
      <c r="H52" s="6"/>
      <c r="I52" s="30"/>
      <c r="J52" s="30"/>
      <c r="K52" s="30"/>
      <c r="L52" s="30"/>
      <c r="M52" s="30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</row>
    <row r="53" spans="1:256" s="64" customFormat="1" ht="13.5" x14ac:dyDescent="0.25">
      <c r="A53" s="95"/>
      <c r="B53" s="95"/>
      <c r="C53" s="81" t="s">
        <v>43</v>
      </c>
      <c r="D53" s="6" t="s">
        <v>44</v>
      </c>
      <c r="E53" s="99">
        <v>42</v>
      </c>
      <c r="F53" s="30">
        <f>ROUND(F44*E53,2)</f>
        <v>29.65</v>
      </c>
      <c r="G53" s="6"/>
      <c r="H53" s="6"/>
      <c r="I53" s="30"/>
      <c r="J53" s="30"/>
      <c r="K53" s="30"/>
      <c r="L53" s="30"/>
      <c r="M53" s="30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</row>
    <row r="54" spans="1:256" s="64" customFormat="1" ht="13.5" x14ac:dyDescent="0.25">
      <c r="A54" s="95"/>
      <c r="B54" s="95"/>
      <c r="C54" s="81" t="s">
        <v>58</v>
      </c>
      <c r="D54" s="6" t="s">
        <v>44</v>
      </c>
      <c r="E54" s="99">
        <v>194</v>
      </c>
      <c r="F54" s="30">
        <f>ROUND(F44*E54,2)</f>
        <v>136.96</v>
      </c>
      <c r="G54" s="6"/>
      <c r="H54" s="6"/>
      <c r="I54" s="30"/>
      <c r="J54" s="30"/>
      <c r="K54" s="30"/>
      <c r="L54" s="30"/>
      <c r="M54" s="30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</row>
    <row r="55" spans="1:256" ht="27" x14ac:dyDescent="0.25">
      <c r="A55" s="95">
        <v>11</v>
      </c>
      <c r="B55" s="56" t="s">
        <v>96</v>
      </c>
      <c r="C55" s="65" t="s">
        <v>97</v>
      </c>
      <c r="D55" s="30" t="s">
        <v>41</v>
      </c>
      <c r="E55" s="6"/>
      <c r="F55" s="93">
        <v>0.216</v>
      </c>
      <c r="G55" s="6"/>
      <c r="H55" s="6"/>
      <c r="I55" s="6"/>
      <c r="J55" s="6"/>
      <c r="K55" s="6"/>
      <c r="L55" s="6"/>
      <c r="M55" s="6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</row>
    <row r="56" spans="1:256" x14ac:dyDescent="0.25">
      <c r="A56" s="95"/>
      <c r="B56" s="95"/>
      <c r="C56" s="67" t="s">
        <v>50</v>
      </c>
      <c r="D56" s="6" t="s">
        <v>40</v>
      </c>
      <c r="E56" s="6">
        <v>27.6</v>
      </c>
      <c r="F56" s="30">
        <f>ROUND(F55*E56,2)</f>
        <v>5.96</v>
      </c>
      <c r="G56" s="30"/>
      <c r="H56" s="30"/>
      <c r="I56" s="54"/>
      <c r="J56" s="30"/>
      <c r="K56" s="30"/>
      <c r="L56" s="30"/>
      <c r="M56" s="30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</row>
    <row r="57" spans="1:256" x14ac:dyDescent="0.25">
      <c r="A57" s="95"/>
      <c r="B57" s="95"/>
      <c r="C57" s="67" t="s">
        <v>98</v>
      </c>
      <c r="D57" s="6" t="s">
        <v>45</v>
      </c>
      <c r="E57" s="6">
        <v>4.74</v>
      </c>
      <c r="F57" s="30">
        <f>ROUND(F55*E57,2)</f>
        <v>1.02</v>
      </c>
      <c r="G57" s="30"/>
      <c r="H57" s="30"/>
      <c r="I57" s="30"/>
      <c r="J57" s="30"/>
      <c r="K57" s="30"/>
      <c r="L57" s="30"/>
      <c r="M57" s="30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</row>
    <row r="58" spans="1:256" x14ac:dyDescent="0.25">
      <c r="A58" s="95"/>
      <c r="B58" s="95"/>
      <c r="C58" s="65" t="s">
        <v>43</v>
      </c>
      <c r="D58" s="6" t="s">
        <v>44</v>
      </c>
      <c r="E58" s="6">
        <v>6.8</v>
      </c>
      <c r="F58" s="30">
        <f>ROUND(F55*E58,2)</f>
        <v>1.47</v>
      </c>
      <c r="G58" s="6"/>
      <c r="H58" s="6"/>
      <c r="I58" s="30"/>
      <c r="J58" s="30"/>
      <c r="K58" s="30"/>
      <c r="L58" s="30"/>
      <c r="M58" s="30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</row>
    <row r="59" spans="1:256" x14ac:dyDescent="0.25">
      <c r="A59" s="95"/>
      <c r="B59" s="95"/>
      <c r="C59" s="65" t="s">
        <v>58</v>
      </c>
      <c r="D59" s="6" t="s">
        <v>44</v>
      </c>
      <c r="E59" s="6">
        <v>12.2</v>
      </c>
      <c r="F59" s="30">
        <f>ROUND(F55*E59,2)</f>
        <v>2.64</v>
      </c>
      <c r="G59" s="6"/>
      <c r="H59" s="6"/>
      <c r="I59" s="30"/>
      <c r="J59" s="30"/>
      <c r="K59" s="30"/>
      <c r="L59" s="30"/>
      <c r="M59" s="30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</row>
    <row r="60" spans="1:256" ht="27" x14ac:dyDescent="0.25">
      <c r="A60" s="3">
        <v>12</v>
      </c>
      <c r="B60" s="56" t="s">
        <v>99</v>
      </c>
      <c r="C60" s="63" t="s">
        <v>100</v>
      </c>
      <c r="D60" s="30" t="s">
        <v>41</v>
      </c>
      <c r="E60" s="28"/>
      <c r="F60" s="62">
        <v>0.1356</v>
      </c>
      <c r="G60" s="30"/>
      <c r="H60" s="30"/>
      <c r="I60" s="30"/>
      <c r="J60" s="30"/>
      <c r="K60" s="30"/>
      <c r="L60" s="30"/>
      <c r="M60" s="30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  <c r="IV60" s="19"/>
    </row>
    <row r="61" spans="1:256" ht="27" x14ac:dyDescent="0.25">
      <c r="A61" s="3">
        <v>13</v>
      </c>
      <c r="B61" s="56" t="s">
        <v>101</v>
      </c>
      <c r="C61" s="63" t="s">
        <v>102</v>
      </c>
      <c r="D61" s="30" t="s">
        <v>41</v>
      </c>
      <c r="E61" s="28"/>
      <c r="F61" s="62">
        <v>8.0399999999999999E-2</v>
      </c>
      <c r="G61" s="30"/>
      <c r="H61" s="30"/>
      <c r="I61" s="30"/>
      <c r="J61" s="30"/>
      <c r="K61" s="30"/>
      <c r="L61" s="30"/>
      <c r="M61" s="30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</row>
    <row r="62" spans="1:256" s="64" customFormat="1" ht="27" x14ac:dyDescent="0.25">
      <c r="A62" s="85">
        <v>14</v>
      </c>
      <c r="B62" s="56" t="s">
        <v>103</v>
      </c>
      <c r="C62" s="65" t="s">
        <v>140</v>
      </c>
      <c r="D62" s="30" t="s">
        <v>59</v>
      </c>
      <c r="E62" s="6"/>
      <c r="F62" s="66">
        <v>6.3E-2</v>
      </c>
      <c r="G62" s="6"/>
      <c r="H62" s="6"/>
      <c r="I62" s="6"/>
      <c r="J62" s="6"/>
      <c r="K62" s="6"/>
      <c r="L62" s="6"/>
      <c r="M62" s="6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</row>
    <row r="63" spans="1:256" s="64" customFormat="1" ht="13.5" x14ac:dyDescent="0.25">
      <c r="A63" s="85"/>
      <c r="B63" s="85"/>
      <c r="C63" s="80" t="s">
        <v>50</v>
      </c>
      <c r="D63" s="6" t="s">
        <v>40</v>
      </c>
      <c r="E63" s="6">
        <v>518</v>
      </c>
      <c r="F63" s="30">
        <f>ROUND(F62*E63,2)</f>
        <v>32.630000000000003</v>
      </c>
      <c r="G63" s="30"/>
      <c r="H63" s="30"/>
      <c r="I63" s="54"/>
      <c r="J63" s="30"/>
      <c r="K63" s="30"/>
      <c r="L63" s="30"/>
      <c r="M63" s="30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</row>
    <row r="64" spans="1:256" s="64" customFormat="1" ht="13.5" x14ac:dyDescent="0.25">
      <c r="A64" s="85"/>
      <c r="B64" s="85"/>
      <c r="C64" s="80" t="s">
        <v>98</v>
      </c>
      <c r="D64" s="6" t="s">
        <v>45</v>
      </c>
      <c r="E64" s="6">
        <v>9.6</v>
      </c>
      <c r="F64" s="30">
        <f>ROUND(F62*E64,2)</f>
        <v>0.6</v>
      </c>
      <c r="G64" s="30"/>
      <c r="H64" s="30"/>
      <c r="I64" s="30"/>
      <c r="J64" s="30"/>
      <c r="K64" s="30"/>
      <c r="L64" s="30"/>
      <c r="M64" s="30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</row>
    <row r="65" spans="1:256" s="64" customFormat="1" ht="27" x14ac:dyDescent="0.25">
      <c r="A65" s="53"/>
      <c r="B65" s="50" t="s">
        <v>95</v>
      </c>
      <c r="C65" s="65" t="s">
        <v>104</v>
      </c>
      <c r="D65" s="28" t="s">
        <v>54</v>
      </c>
      <c r="E65" s="8">
        <v>101.5</v>
      </c>
      <c r="F65" s="30">
        <f>ROUND(F62*E65,2)</f>
        <v>6.39</v>
      </c>
      <c r="G65" s="6"/>
      <c r="H65" s="6"/>
      <c r="I65" s="30"/>
      <c r="J65" s="30"/>
      <c r="K65" s="30"/>
      <c r="L65" s="30"/>
      <c r="M65" s="30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1"/>
      <c r="DV65" s="41"/>
      <c r="DW65" s="41"/>
      <c r="DX65" s="41"/>
      <c r="DY65" s="41"/>
      <c r="DZ65" s="41"/>
      <c r="EA65" s="41"/>
      <c r="EB65" s="41"/>
      <c r="EC65" s="41"/>
      <c r="ED65" s="41"/>
      <c r="EE65" s="41"/>
      <c r="EF65" s="41"/>
      <c r="EG65" s="41"/>
      <c r="EH65" s="41"/>
      <c r="EI65" s="41"/>
      <c r="EJ65" s="41"/>
      <c r="EK65" s="41"/>
      <c r="EL65" s="41"/>
      <c r="EM65" s="41"/>
      <c r="EN65" s="41"/>
      <c r="EO65" s="41"/>
      <c r="EP65" s="41"/>
      <c r="EQ65" s="41"/>
      <c r="ER65" s="41"/>
      <c r="ES65" s="41"/>
      <c r="ET65" s="41"/>
      <c r="EU65" s="41"/>
      <c r="EV65" s="41"/>
      <c r="EW65" s="41"/>
      <c r="EX65" s="41"/>
      <c r="EY65" s="41"/>
      <c r="EZ65" s="41"/>
      <c r="FA65" s="41"/>
      <c r="FB65" s="41"/>
      <c r="FC65" s="41"/>
      <c r="FD65" s="41"/>
      <c r="FE65" s="41"/>
      <c r="FF65" s="41"/>
      <c r="FG65" s="41"/>
      <c r="FH65" s="41"/>
      <c r="FI65" s="41"/>
      <c r="FJ65" s="41"/>
      <c r="FK65" s="41"/>
      <c r="FL65" s="41"/>
      <c r="FM65" s="41"/>
      <c r="FN65" s="41"/>
      <c r="FO65" s="41"/>
      <c r="FP65" s="41"/>
      <c r="FQ65" s="41"/>
      <c r="FR65" s="41"/>
      <c r="FS65" s="41"/>
      <c r="FT65" s="41"/>
      <c r="FU65" s="41"/>
      <c r="FV65" s="41"/>
      <c r="FW65" s="41"/>
      <c r="FX65" s="41"/>
      <c r="FY65" s="41"/>
      <c r="FZ65" s="41"/>
      <c r="GA65" s="41"/>
      <c r="GB65" s="41"/>
      <c r="GC65" s="41"/>
      <c r="GD65" s="41"/>
      <c r="GE65" s="41"/>
      <c r="GF65" s="41"/>
      <c r="GG65" s="41"/>
      <c r="GH65" s="41"/>
      <c r="GI65" s="41"/>
      <c r="GJ65" s="41"/>
      <c r="GK65" s="41"/>
      <c r="GL65" s="41"/>
      <c r="GM65" s="41"/>
      <c r="GN65" s="41"/>
      <c r="GO65" s="41"/>
      <c r="GP65" s="41"/>
      <c r="GQ65" s="41"/>
      <c r="GR65" s="41"/>
      <c r="GS65" s="41"/>
      <c r="GT65" s="41"/>
      <c r="GU65" s="41"/>
      <c r="GV65" s="41"/>
      <c r="GW65" s="41"/>
      <c r="GX65" s="41"/>
      <c r="GY65" s="41"/>
      <c r="GZ65" s="41"/>
      <c r="HA65" s="41"/>
      <c r="HB65" s="41"/>
      <c r="HC65" s="41"/>
      <c r="HD65" s="41"/>
      <c r="HE65" s="41"/>
      <c r="HF65" s="41"/>
      <c r="HG65" s="41"/>
      <c r="HH65" s="41"/>
      <c r="HI65" s="41"/>
      <c r="HJ65" s="41"/>
      <c r="HK65" s="41"/>
      <c r="HL65" s="41"/>
      <c r="HM65" s="41"/>
      <c r="HN65" s="41"/>
      <c r="HO65" s="41"/>
      <c r="HP65" s="41"/>
      <c r="HQ65" s="41"/>
      <c r="HR65" s="41"/>
      <c r="HS65" s="41"/>
      <c r="HT65" s="41"/>
      <c r="HU65" s="41"/>
      <c r="HV65" s="41"/>
      <c r="HW65" s="41"/>
      <c r="HX65" s="41"/>
      <c r="HY65" s="41"/>
      <c r="HZ65" s="41"/>
      <c r="IA65" s="41"/>
      <c r="IB65" s="41"/>
      <c r="IC65" s="41"/>
      <c r="ID65" s="41"/>
      <c r="IE65" s="41"/>
      <c r="IF65" s="41"/>
      <c r="IG65" s="41"/>
      <c r="IH65" s="41"/>
      <c r="II65" s="41"/>
      <c r="IJ65" s="41"/>
      <c r="IK65" s="41"/>
      <c r="IL65" s="41"/>
      <c r="IM65" s="41"/>
      <c r="IN65" s="41"/>
      <c r="IO65" s="41"/>
      <c r="IP65" s="41"/>
      <c r="IQ65" s="41"/>
      <c r="IR65" s="41"/>
      <c r="IS65" s="41"/>
      <c r="IT65" s="41"/>
      <c r="IU65" s="41"/>
      <c r="IV65" s="41"/>
    </row>
    <row r="66" spans="1:256" s="64" customFormat="1" ht="15.75" x14ac:dyDescent="0.25">
      <c r="A66" s="53"/>
      <c r="B66" s="50"/>
      <c r="C66" s="81" t="s">
        <v>78</v>
      </c>
      <c r="D66" s="28" t="s">
        <v>54</v>
      </c>
      <c r="E66" s="8">
        <v>2.66</v>
      </c>
      <c r="F66" s="30">
        <f>ROUND(F62*E66,2)</f>
        <v>0.17</v>
      </c>
      <c r="G66" s="6"/>
      <c r="H66" s="6"/>
      <c r="I66" s="30"/>
      <c r="J66" s="30"/>
      <c r="K66" s="30"/>
      <c r="L66" s="30"/>
      <c r="M66" s="30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  <c r="EL66" s="41"/>
      <c r="EM66" s="41"/>
      <c r="EN66" s="41"/>
      <c r="EO66" s="41"/>
      <c r="EP66" s="41"/>
      <c r="EQ66" s="41"/>
      <c r="ER66" s="41"/>
      <c r="ES66" s="41"/>
      <c r="ET66" s="41"/>
      <c r="EU66" s="41"/>
      <c r="EV66" s="41"/>
      <c r="EW66" s="41"/>
      <c r="EX66" s="41"/>
      <c r="EY66" s="41"/>
      <c r="EZ66" s="41"/>
      <c r="FA66" s="41"/>
      <c r="FB66" s="41"/>
      <c r="FC66" s="41"/>
      <c r="FD66" s="41"/>
      <c r="FE66" s="41"/>
      <c r="FF66" s="41"/>
      <c r="FG66" s="41"/>
      <c r="FH66" s="41"/>
      <c r="FI66" s="41"/>
      <c r="FJ66" s="41"/>
      <c r="FK66" s="41"/>
      <c r="FL66" s="41"/>
      <c r="FM66" s="41"/>
      <c r="FN66" s="41"/>
      <c r="FO66" s="41"/>
      <c r="FP66" s="41"/>
      <c r="FQ66" s="41"/>
      <c r="FR66" s="41"/>
      <c r="FS66" s="41"/>
      <c r="FT66" s="41"/>
      <c r="FU66" s="41"/>
      <c r="FV66" s="41"/>
      <c r="FW66" s="41"/>
      <c r="FX66" s="41"/>
      <c r="FY66" s="41"/>
      <c r="FZ66" s="41"/>
      <c r="GA66" s="41"/>
      <c r="GB66" s="41"/>
      <c r="GC66" s="41"/>
      <c r="GD66" s="41"/>
      <c r="GE66" s="41"/>
      <c r="GF66" s="41"/>
      <c r="GG66" s="41"/>
      <c r="GH66" s="41"/>
      <c r="GI66" s="41"/>
      <c r="GJ66" s="41"/>
      <c r="GK66" s="41"/>
      <c r="GL66" s="41"/>
      <c r="GM66" s="41"/>
      <c r="GN66" s="41"/>
      <c r="GO66" s="41"/>
      <c r="GP66" s="41"/>
      <c r="GQ66" s="41"/>
      <c r="GR66" s="41"/>
      <c r="GS66" s="41"/>
      <c r="GT66" s="41"/>
      <c r="GU66" s="41"/>
      <c r="GV66" s="41"/>
      <c r="GW66" s="41"/>
      <c r="GX66" s="41"/>
      <c r="GY66" s="41"/>
      <c r="GZ66" s="41"/>
      <c r="HA66" s="41"/>
      <c r="HB66" s="41"/>
      <c r="HC66" s="41"/>
      <c r="HD66" s="41"/>
      <c r="HE66" s="41"/>
      <c r="HF66" s="41"/>
      <c r="HG66" s="41"/>
      <c r="HH66" s="41"/>
      <c r="HI66" s="41"/>
      <c r="HJ66" s="41"/>
      <c r="HK66" s="41"/>
      <c r="HL66" s="41"/>
      <c r="HM66" s="41"/>
      <c r="HN66" s="41"/>
      <c r="HO66" s="41"/>
      <c r="HP66" s="41"/>
      <c r="HQ66" s="41"/>
      <c r="HR66" s="41"/>
      <c r="HS66" s="41"/>
      <c r="HT66" s="41"/>
      <c r="HU66" s="41"/>
      <c r="HV66" s="41"/>
      <c r="HW66" s="41"/>
      <c r="HX66" s="41"/>
      <c r="HY66" s="41"/>
      <c r="HZ66" s="41"/>
      <c r="IA66" s="41"/>
      <c r="IB66" s="41"/>
      <c r="IC66" s="41"/>
      <c r="ID66" s="41"/>
      <c r="IE66" s="41"/>
      <c r="IF66" s="41"/>
      <c r="IG66" s="41"/>
      <c r="IH66" s="41"/>
      <c r="II66" s="41"/>
      <c r="IJ66" s="41"/>
      <c r="IK66" s="41"/>
      <c r="IL66" s="41"/>
      <c r="IM66" s="41"/>
      <c r="IN66" s="41"/>
      <c r="IO66" s="41"/>
      <c r="IP66" s="41"/>
      <c r="IQ66" s="41"/>
      <c r="IR66" s="41"/>
      <c r="IS66" s="41"/>
      <c r="IT66" s="41"/>
      <c r="IU66" s="41"/>
      <c r="IV66" s="41"/>
    </row>
    <row r="67" spans="1:256" s="64" customFormat="1" ht="15.75" x14ac:dyDescent="0.25">
      <c r="A67" s="85"/>
      <c r="B67" s="85"/>
      <c r="C67" s="65" t="s">
        <v>83</v>
      </c>
      <c r="D67" s="28" t="s">
        <v>86</v>
      </c>
      <c r="E67" s="6">
        <v>82</v>
      </c>
      <c r="F67" s="30">
        <f>ROUND(F62*E67,2)</f>
        <v>5.17</v>
      </c>
      <c r="G67" s="6"/>
      <c r="H67" s="6"/>
      <c r="I67" s="30"/>
      <c r="J67" s="30"/>
      <c r="K67" s="30"/>
      <c r="L67" s="30"/>
      <c r="M67" s="30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</row>
    <row r="68" spans="1:256" s="64" customFormat="1" ht="15.75" x14ac:dyDescent="0.25">
      <c r="A68" s="3"/>
      <c r="B68" s="32"/>
      <c r="C68" s="80" t="s">
        <v>105</v>
      </c>
      <c r="D68" s="28" t="s">
        <v>54</v>
      </c>
      <c r="E68" s="30">
        <v>1.74</v>
      </c>
      <c r="F68" s="30">
        <f>ROUND(F62*E68,2)</f>
        <v>0.11</v>
      </c>
      <c r="G68" s="6"/>
      <c r="H68" s="6"/>
      <c r="I68" s="30"/>
      <c r="J68" s="30"/>
      <c r="K68" s="30"/>
      <c r="L68" s="30"/>
      <c r="M68" s="30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  <c r="EA68" s="22"/>
      <c r="EB68" s="22"/>
      <c r="EC68" s="22"/>
      <c r="ED68" s="22"/>
      <c r="EE68" s="22"/>
      <c r="EF68" s="22"/>
      <c r="EG68" s="22"/>
      <c r="EH68" s="22"/>
      <c r="EI68" s="22"/>
      <c r="EJ68" s="22"/>
      <c r="EK68" s="22"/>
      <c r="EL68" s="22"/>
      <c r="EM68" s="22"/>
      <c r="EN68" s="22"/>
      <c r="EO68" s="22"/>
      <c r="EP68" s="22"/>
      <c r="EQ68" s="22"/>
      <c r="ER68" s="22"/>
      <c r="ES68" s="22"/>
      <c r="ET68" s="22"/>
      <c r="EU68" s="22"/>
      <c r="EV68" s="22"/>
      <c r="EW68" s="22"/>
      <c r="EX68" s="22"/>
      <c r="EY68" s="22"/>
      <c r="EZ68" s="22"/>
      <c r="FA68" s="22"/>
      <c r="FB68" s="22"/>
      <c r="FC68" s="22"/>
      <c r="FD68" s="22"/>
      <c r="FE68" s="22"/>
      <c r="FF68" s="22"/>
      <c r="FG68" s="22"/>
      <c r="FH68" s="22"/>
      <c r="FI68" s="22"/>
      <c r="FJ68" s="22"/>
      <c r="FK68" s="22"/>
      <c r="FL68" s="22"/>
      <c r="FM68" s="22"/>
      <c r="FN68" s="22"/>
      <c r="FO68" s="22"/>
      <c r="FP68" s="22"/>
      <c r="FQ68" s="22"/>
      <c r="FR68" s="22"/>
      <c r="FS68" s="22"/>
      <c r="FT68" s="22"/>
      <c r="FU68" s="22"/>
      <c r="FV68" s="22"/>
      <c r="FW68" s="22"/>
      <c r="FX68" s="22"/>
      <c r="FY68" s="22"/>
      <c r="FZ68" s="22"/>
      <c r="GA68" s="22"/>
      <c r="GB68" s="22"/>
      <c r="GC68" s="22"/>
      <c r="GD68" s="22"/>
      <c r="GE68" s="22"/>
      <c r="GF68" s="22"/>
      <c r="GG68" s="22"/>
      <c r="GH68" s="22"/>
      <c r="GI68" s="22"/>
      <c r="GJ68" s="22"/>
      <c r="GK68" s="22"/>
      <c r="GL68" s="22"/>
      <c r="GM68" s="22"/>
      <c r="GN68" s="22"/>
      <c r="GO68" s="22"/>
      <c r="GP68" s="22"/>
      <c r="GQ68" s="22"/>
      <c r="GR68" s="22"/>
      <c r="GS68" s="22"/>
      <c r="GT68" s="22"/>
      <c r="GU68" s="22"/>
      <c r="GV68" s="22"/>
      <c r="GW68" s="22"/>
      <c r="GX68" s="22"/>
      <c r="GY68" s="22"/>
      <c r="GZ68" s="22"/>
      <c r="HA68" s="22"/>
      <c r="HB68" s="22"/>
      <c r="HC68" s="22"/>
      <c r="HD68" s="22"/>
      <c r="HE68" s="22"/>
      <c r="HF68" s="22"/>
      <c r="HG68" s="22"/>
      <c r="HH68" s="22"/>
      <c r="HI68" s="22"/>
      <c r="HJ68" s="22"/>
      <c r="HK68" s="22"/>
      <c r="HL68" s="22"/>
      <c r="HM68" s="22"/>
      <c r="HN68" s="22"/>
      <c r="HO68" s="22"/>
      <c r="HP68" s="22"/>
      <c r="HQ68" s="22"/>
      <c r="HR68" s="22"/>
      <c r="HS68" s="22"/>
      <c r="HT68" s="22"/>
      <c r="HU68" s="22"/>
      <c r="HV68" s="22"/>
      <c r="HW68" s="22"/>
      <c r="HX68" s="22"/>
      <c r="HY68" s="22"/>
      <c r="HZ68" s="22"/>
      <c r="IA68" s="22"/>
      <c r="IB68" s="22"/>
      <c r="IC68" s="22"/>
      <c r="ID68" s="22"/>
      <c r="IE68" s="22"/>
      <c r="IF68" s="22"/>
      <c r="IG68" s="22"/>
      <c r="IH68" s="22"/>
      <c r="II68" s="22"/>
      <c r="IJ68" s="22"/>
      <c r="IK68" s="22"/>
      <c r="IL68" s="22"/>
      <c r="IM68" s="22"/>
      <c r="IN68" s="22"/>
      <c r="IO68" s="22"/>
      <c r="IP68" s="22"/>
      <c r="IQ68" s="22"/>
      <c r="IR68" s="22"/>
      <c r="IS68" s="22"/>
      <c r="IT68" s="22"/>
      <c r="IU68" s="22"/>
      <c r="IV68" s="22"/>
    </row>
    <row r="69" spans="1:256" s="64" customFormat="1" ht="15.75" x14ac:dyDescent="0.25">
      <c r="A69" s="49"/>
      <c r="B69" s="50"/>
      <c r="C69" s="80" t="s">
        <v>106</v>
      </c>
      <c r="D69" s="28" t="s">
        <v>54</v>
      </c>
      <c r="E69" s="54">
        <v>0.08</v>
      </c>
      <c r="F69" s="30">
        <f>ROUND(F62*E69,2)</f>
        <v>0.01</v>
      </c>
      <c r="G69" s="6"/>
      <c r="H69" s="6"/>
      <c r="I69" s="30"/>
      <c r="J69" s="30"/>
      <c r="K69" s="30"/>
      <c r="L69" s="30"/>
      <c r="M69" s="30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  <c r="EN69" s="41"/>
      <c r="EO69" s="41"/>
      <c r="EP69" s="41"/>
      <c r="EQ69" s="41"/>
      <c r="ER69" s="41"/>
      <c r="ES69" s="41"/>
      <c r="ET69" s="41"/>
      <c r="EU69" s="41"/>
      <c r="EV69" s="41"/>
      <c r="EW69" s="41"/>
      <c r="EX69" s="41"/>
      <c r="EY69" s="41"/>
      <c r="EZ69" s="41"/>
      <c r="FA69" s="41"/>
      <c r="FB69" s="41"/>
      <c r="FC69" s="41"/>
      <c r="FD69" s="41"/>
      <c r="FE69" s="41"/>
      <c r="FF69" s="41"/>
      <c r="FG69" s="41"/>
      <c r="FH69" s="41"/>
      <c r="FI69" s="41"/>
      <c r="FJ69" s="41"/>
      <c r="FK69" s="41"/>
      <c r="FL69" s="41"/>
      <c r="FM69" s="41"/>
      <c r="FN69" s="41"/>
      <c r="FO69" s="41"/>
      <c r="FP69" s="41"/>
      <c r="FQ69" s="41"/>
      <c r="FR69" s="41"/>
      <c r="FS69" s="41"/>
      <c r="FT69" s="41"/>
      <c r="FU69" s="41"/>
      <c r="FV69" s="41"/>
      <c r="FW69" s="41"/>
      <c r="FX69" s="41"/>
      <c r="FY69" s="41"/>
      <c r="FZ69" s="41"/>
      <c r="GA69" s="41"/>
      <c r="GB69" s="41"/>
      <c r="GC69" s="41"/>
      <c r="GD69" s="41"/>
      <c r="GE69" s="41"/>
      <c r="GF69" s="41"/>
      <c r="GG69" s="41"/>
      <c r="GH69" s="41"/>
      <c r="GI69" s="41"/>
      <c r="GJ69" s="41"/>
      <c r="GK69" s="41"/>
      <c r="GL69" s="41"/>
      <c r="GM69" s="41"/>
      <c r="GN69" s="41"/>
      <c r="GO69" s="41"/>
      <c r="GP69" s="41"/>
      <c r="GQ69" s="41"/>
      <c r="GR69" s="41"/>
      <c r="GS69" s="41"/>
      <c r="GT69" s="41"/>
      <c r="GU69" s="41"/>
      <c r="GV69" s="41"/>
      <c r="GW69" s="41"/>
      <c r="GX69" s="41"/>
      <c r="GY69" s="41"/>
      <c r="GZ69" s="41"/>
      <c r="HA69" s="41"/>
      <c r="HB69" s="41"/>
      <c r="HC69" s="41"/>
      <c r="HD69" s="41"/>
      <c r="HE69" s="41"/>
      <c r="HF69" s="41"/>
      <c r="HG69" s="41"/>
      <c r="HH69" s="41"/>
      <c r="HI69" s="41"/>
      <c r="HJ69" s="41"/>
      <c r="HK69" s="41"/>
      <c r="HL69" s="41"/>
      <c r="HM69" s="41"/>
      <c r="HN69" s="41"/>
      <c r="HO69" s="41"/>
      <c r="HP69" s="41"/>
      <c r="HQ69" s="41"/>
      <c r="HR69" s="41"/>
      <c r="HS69" s="41"/>
      <c r="HT69" s="41"/>
      <c r="HU69" s="41"/>
      <c r="HV69" s="41"/>
      <c r="HW69" s="41"/>
      <c r="HX69" s="41"/>
      <c r="HY69" s="41"/>
      <c r="HZ69" s="41"/>
      <c r="IA69" s="41"/>
      <c r="IB69" s="41"/>
      <c r="IC69" s="41"/>
      <c r="ID69" s="41"/>
      <c r="IE69" s="41"/>
      <c r="IF69" s="41"/>
      <c r="IG69" s="41"/>
      <c r="IH69" s="41"/>
      <c r="II69" s="41"/>
      <c r="IJ69" s="41"/>
      <c r="IK69" s="41"/>
      <c r="IL69" s="41"/>
      <c r="IM69" s="41"/>
      <c r="IN69" s="41"/>
      <c r="IO69" s="41"/>
      <c r="IP69" s="41"/>
      <c r="IQ69" s="41"/>
      <c r="IR69" s="41"/>
      <c r="IS69" s="41"/>
      <c r="IT69" s="41"/>
      <c r="IU69" s="41"/>
      <c r="IV69" s="41"/>
    </row>
    <row r="70" spans="1:256" s="64" customFormat="1" ht="13.5" x14ac:dyDescent="0.25">
      <c r="A70" s="85"/>
      <c r="B70" s="85"/>
      <c r="C70" s="81" t="s">
        <v>72</v>
      </c>
      <c r="D70" s="6" t="s">
        <v>74</v>
      </c>
      <c r="E70" s="6">
        <v>49</v>
      </c>
      <c r="F70" s="33">
        <f>ROUND(F62*E70,3)</f>
        <v>3.0870000000000002</v>
      </c>
      <c r="G70" s="6"/>
      <c r="H70" s="6"/>
      <c r="I70" s="30"/>
      <c r="J70" s="30"/>
      <c r="K70" s="30"/>
      <c r="L70" s="30"/>
      <c r="M70" s="30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</row>
    <row r="71" spans="1:256" s="64" customFormat="1" ht="13.5" x14ac:dyDescent="0.25">
      <c r="A71" s="85"/>
      <c r="B71" s="85"/>
      <c r="C71" s="80" t="s">
        <v>107</v>
      </c>
      <c r="D71" s="6" t="s">
        <v>42</v>
      </c>
      <c r="E71" s="6">
        <v>0.08</v>
      </c>
      <c r="F71" s="30">
        <f>ROUND(F62*E71,2)</f>
        <v>0.01</v>
      </c>
      <c r="G71" s="6"/>
      <c r="H71" s="6"/>
      <c r="I71" s="30"/>
      <c r="J71" s="30"/>
      <c r="K71" s="30"/>
      <c r="L71" s="30"/>
      <c r="M71" s="30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</row>
    <row r="72" spans="1:256" s="64" customFormat="1" ht="13.5" x14ac:dyDescent="0.25">
      <c r="A72" s="85"/>
      <c r="B72" s="85"/>
      <c r="C72" s="81" t="s">
        <v>43</v>
      </c>
      <c r="D72" s="6" t="s">
        <v>44</v>
      </c>
      <c r="E72" s="6">
        <v>23.1</v>
      </c>
      <c r="F72" s="30">
        <f>ROUND(F62*E72,2)</f>
        <v>1.46</v>
      </c>
      <c r="G72" s="6"/>
      <c r="H72" s="6"/>
      <c r="I72" s="30"/>
      <c r="J72" s="30"/>
      <c r="K72" s="30"/>
      <c r="L72" s="30"/>
      <c r="M72" s="30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</row>
    <row r="73" spans="1:256" s="64" customFormat="1" ht="13.5" x14ac:dyDescent="0.25">
      <c r="A73" s="85"/>
      <c r="B73" s="85"/>
      <c r="C73" s="81" t="s">
        <v>58</v>
      </c>
      <c r="D73" s="6" t="s">
        <v>44</v>
      </c>
      <c r="E73" s="6">
        <v>61.2</v>
      </c>
      <c r="F73" s="30">
        <f>ROUND(F62*E73,2)</f>
        <v>3.86</v>
      </c>
      <c r="G73" s="6"/>
      <c r="H73" s="6"/>
      <c r="I73" s="30"/>
      <c r="J73" s="30"/>
      <c r="K73" s="30"/>
      <c r="L73" s="30"/>
      <c r="M73" s="30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</row>
    <row r="74" spans="1:256" s="64" customFormat="1" ht="27" x14ac:dyDescent="0.25">
      <c r="A74" s="96">
        <v>15</v>
      </c>
      <c r="B74" s="56" t="s">
        <v>141</v>
      </c>
      <c r="C74" s="65" t="s">
        <v>142</v>
      </c>
      <c r="D74" s="30" t="s">
        <v>59</v>
      </c>
      <c r="E74" s="6"/>
      <c r="F74" s="66">
        <v>8.9999999999999993E-3</v>
      </c>
      <c r="G74" s="6"/>
      <c r="H74" s="6"/>
      <c r="I74" s="6"/>
      <c r="J74" s="6"/>
      <c r="K74" s="6"/>
      <c r="L74" s="6"/>
      <c r="M74" s="6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</row>
    <row r="75" spans="1:256" s="64" customFormat="1" ht="13.5" x14ac:dyDescent="0.25">
      <c r="A75" s="96"/>
      <c r="B75" s="96"/>
      <c r="C75" s="80" t="s">
        <v>50</v>
      </c>
      <c r="D75" s="6" t="s">
        <v>40</v>
      </c>
      <c r="E75" s="6">
        <v>840</v>
      </c>
      <c r="F75" s="30">
        <f>ROUND(F74*E75,2)</f>
        <v>7.56</v>
      </c>
      <c r="G75" s="30"/>
      <c r="H75" s="30"/>
      <c r="I75" s="54"/>
      <c r="J75" s="30"/>
      <c r="K75" s="30"/>
      <c r="L75" s="30"/>
      <c r="M75" s="30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</row>
    <row r="76" spans="1:256" s="64" customFormat="1" ht="13.5" x14ac:dyDescent="0.25">
      <c r="A76" s="96"/>
      <c r="B76" s="96"/>
      <c r="C76" s="81" t="s">
        <v>43</v>
      </c>
      <c r="D76" s="6" t="s">
        <v>44</v>
      </c>
      <c r="E76" s="6">
        <v>81</v>
      </c>
      <c r="F76" s="30">
        <f>ROUND(F74*E76,2)</f>
        <v>0.73</v>
      </c>
      <c r="G76" s="30"/>
      <c r="H76" s="30"/>
      <c r="I76" s="30"/>
      <c r="J76" s="30"/>
      <c r="K76" s="30"/>
      <c r="L76" s="30"/>
      <c r="M76" s="30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</row>
    <row r="77" spans="1:256" s="64" customFormat="1" ht="27" x14ac:dyDescent="0.25">
      <c r="A77" s="53"/>
      <c r="B77" s="50" t="s">
        <v>95</v>
      </c>
      <c r="C77" s="65" t="s">
        <v>104</v>
      </c>
      <c r="D77" s="28" t="s">
        <v>54</v>
      </c>
      <c r="E77" s="8">
        <v>101.5</v>
      </c>
      <c r="F77" s="30">
        <f>ROUND(F74*E77,2)</f>
        <v>0.91</v>
      </c>
      <c r="G77" s="6"/>
      <c r="H77" s="6"/>
      <c r="I77" s="30"/>
      <c r="J77" s="30"/>
      <c r="K77" s="30"/>
      <c r="L77" s="30"/>
      <c r="M77" s="30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  <c r="CU77" s="41"/>
      <c r="CV77" s="41"/>
      <c r="CW77" s="41"/>
      <c r="CX77" s="41"/>
      <c r="CY77" s="41"/>
      <c r="CZ77" s="41"/>
      <c r="DA77" s="41"/>
      <c r="DB77" s="41"/>
      <c r="DC77" s="41"/>
      <c r="DD77" s="41"/>
      <c r="DE77" s="41"/>
      <c r="DF77" s="41"/>
      <c r="DG77" s="41"/>
      <c r="DH77" s="41"/>
      <c r="DI77" s="41"/>
      <c r="DJ77" s="41"/>
      <c r="DK77" s="41"/>
      <c r="DL77" s="41"/>
      <c r="DM77" s="41"/>
      <c r="DN77" s="41"/>
      <c r="DO77" s="41"/>
      <c r="DP77" s="41"/>
      <c r="DQ77" s="41"/>
      <c r="DR77" s="41"/>
      <c r="DS77" s="41"/>
      <c r="DT77" s="41"/>
      <c r="DU77" s="41"/>
      <c r="DV77" s="41"/>
      <c r="DW77" s="41"/>
      <c r="DX77" s="41"/>
      <c r="DY77" s="41"/>
      <c r="DZ77" s="41"/>
      <c r="EA77" s="41"/>
      <c r="EB77" s="41"/>
      <c r="EC77" s="41"/>
      <c r="ED77" s="41"/>
      <c r="EE77" s="41"/>
      <c r="EF77" s="41"/>
      <c r="EG77" s="41"/>
      <c r="EH77" s="41"/>
      <c r="EI77" s="41"/>
      <c r="EJ77" s="41"/>
      <c r="EK77" s="41"/>
      <c r="EL77" s="41"/>
      <c r="EM77" s="41"/>
      <c r="EN77" s="41"/>
      <c r="EO77" s="41"/>
      <c r="EP77" s="41"/>
      <c r="EQ77" s="41"/>
      <c r="ER77" s="41"/>
      <c r="ES77" s="41"/>
      <c r="ET77" s="41"/>
      <c r="EU77" s="41"/>
      <c r="EV77" s="41"/>
      <c r="EW77" s="41"/>
      <c r="EX77" s="41"/>
      <c r="EY77" s="41"/>
      <c r="EZ77" s="41"/>
      <c r="FA77" s="41"/>
      <c r="FB77" s="41"/>
      <c r="FC77" s="41"/>
      <c r="FD77" s="41"/>
      <c r="FE77" s="41"/>
      <c r="FF77" s="41"/>
      <c r="FG77" s="41"/>
      <c r="FH77" s="41"/>
      <c r="FI77" s="41"/>
      <c r="FJ77" s="41"/>
      <c r="FK77" s="41"/>
      <c r="FL77" s="41"/>
      <c r="FM77" s="41"/>
      <c r="FN77" s="41"/>
      <c r="FO77" s="41"/>
      <c r="FP77" s="41"/>
      <c r="FQ77" s="41"/>
      <c r="FR77" s="41"/>
      <c r="FS77" s="41"/>
      <c r="FT77" s="41"/>
      <c r="FU77" s="41"/>
      <c r="FV77" s="41"/>
      <c r="FW77" s="41"/>
      <c r="FX77" s="41"/>
      <c r="FY77" s="41"/>
      <c r="FZ77" s="41"/>
      <c r="GA77" s="41"/>
      <c r="GB77" s="41"/>
      <c r="GC77" s="41"/>
      <c r="GD77" s="41"/>
      <c r="GE77" s="41"/>
      <c r="GF77" s="41"/>
      <c r="GG77" s="41"/>
      <c r="GH77" s="41"/>
      <c r="GI77" s="41"/>
      <c r="GJ77" s="41"/>
      <c r="GK77" s="41"/>
      <c r="GL77" s="41"/>
      <c r="GM77" s="41"/>
      <c r="GN77" s="41"/>
      <c r="GO77" s="41"/>
      <c r="GP77" s="41"/>
      <c r="GQ77" s="41"/>
      <c r="GR77" s="41"/>
      <c r="GS77" s="41"/>
      <c r="GT77" s="41"/>
      <c r="GU77" s="41"/>
      <c r="GV77" s="41"/>
      <c r="GW77" s="41"/>
      <c r="GX77" s="41"/>
      <c r="GY77" s="41"/>
      <c r="GZ77" s="41"/>
      <c r="HA77" s="41"/>
      <c r="HB77" s="41"/>
      <c r="HC77" s="41"/>
      <c r="HD77" s="41"/>
      <c r="HE77" s="41"/>
      <c r="HF77" s="41"/>
      <c r="HG77" s="41"/>
      <c r="HH77" s="41"/>
      <c r="HI77" s="41"/>
      <c r="HJ77" s="41"/>
      <c r="HK77" s="41"/>
      <c r="HL77" s="41"/>
      <c r="HM77" s="41"/>
      <c r="HN77" s="41"/>
      <c r="HO77" s="41"/>
      <c r="HP77" s="41"/>
      <c r="HQ77" s="41"/>
      <c r="HR77" s="41"/>
      <c r="HS77" s="41"/>
      <c r="HT77" s="41"/>
      <c r="HU77" s="41"/>
      <c r="HV77" s="41"/>
      <c r="HW77" s="41"/>
      <c r="HX77" s="41"/>
      <c r="HY77" s="41"/>
      <c r="HZ77" s="41"/>
      <c r="IA77" s="41"/>
      <c r="IB77" s="41"/>
      <c r="IC77" s="41"/>
      <c r="ID77" s="41"/>
      <c r="IE77" s="41"/>
      <c r="IF77" s="41"/>
      <c r="IG77" s="41"/>
      <c r="IH77" s="41"/>
      <c r="II77" s="41"/>
      <c r="IJ77" s="41"/>
      <c r="IK77" s="41"/>
      <c r="IL77" s="41"/>
      <c r="IM77" s="41"/>
      <c r="IN77" s="41"/>
      <c r="IO77" s="41"/>
      <c r="IP77" s="41"/>
      <c r="IQ77" s="41"/>
      <c r="IR77" s="41"/>
      <c r="IS77" s="41"/>
      <c r="IT77" s="41"/>
      <c r="IU77" s="41"/>
      <c r="IV77" s="41"/>
    </row>
    <row r="78" spans="1:256" s="64" customFormat="1" ht="15.75" x14ac:dyDescent="0.25">
      <c r="A78" s="96"/>
      <c r="B78" s="96"/>
      <c r="C78" s="65" t="s">
        <v>83</v>
      </c>
      <c r="D78" s="28" t="s">
        <v>86</v>
      </c>
      <c r="E78" s="6">
        <v>137</v>
      </c>
      <c r="F78" s="30">
        <f>ROUND(F74*E78,2)</f>
        <v>1.23</v>
      </c>
      <c r="G78" s="6"/>
      <c r="H78" s="6"/>
      <c r="I78" s="30"/>
      <c r="J78" s="30"/>
      <c r="K78" s="30"/>
      <c r="L78" s="30"/>
      <c r="M78" s="30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</row>
    <row r="79" spans="1:256" s="64" customFormat="1" ht="15.75" x14ac:dyDescent="0.25">
      <c r="A79" s="3"/>
      <c r="B79" s="32"/>
      <c r="C79" s="80" t="s">
        <v>71</v>
      </c>
      <c r="D79" s="28" t="s">
        <v>54</v>
      </c>
      <c r="E79" s="30">
        <v>2.56</v>
      </c>
      <c r="F79" s="30">
        <f>ROUND(F74*E79,2)</f>
        <v>0.02</v>
      </c>
      <c r="G79" s="6"/>
      <c r="H79" s="6"/>
      <c r="I79" s="30"/>
      <c r="J79" s="30"/>
      <c r="K79" s="30"/>
      <c r="L79" s="30"/>
      <c r="M79" s="30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  <c r="DK79" s="22"/>
      <c r="DL79" s="22"/>
      <c r="DM79" s="22"/>
      <c r="DN79" s="22"/>
      <c r="DO79" s="22"/>
      <c r="DP79" s="22"/>
      <c r="DQ79" s="22"/>
      <c r="DR79" s="22"/>
      <c r="DS79" s="22"/>
      <c r="DT79" s="22"/>
      <c r="DU79" s="22"/>
      <c r="DV79" s="22"/>
      <c r="DW79" s="22"/>
      <c r="DX79" s="22"/>
      <c r="DY79" s="22"/>
      <c r="DZ79" s="22"/>
      <c r="EA79" s="22"/>
      <c r="EB79" s="22"/>
      <c r="EC79" s="22"/>
      <c r="ED79" s="22"/>
      <c r="EE79" s="22"/>
      <c r="EF79" s="22"/>
      <c r="EG79" s="22"/>
      <c r="EH79" s="22"/>
      <c r="EI79" s="22"/>
      <c r="EJ79" s="22"/>
      <c r="EK79" s="22"/>
      <c r="EL79" s="22"/>
      <c r="EM79" s="22"/>
      <c r="EN79" s="22"/>
      <c r="EO79" s="22"/>
      <c r="EP79" s="22"/>
      <c r="EQ79" s="22"/>
      <c r="ER79" s="22"/>
      <c r="ES79" s="22"/>
      <c r="ET79" s="22"/>
      <c r="EU79" s="22"/>
      <c r="EV79" s="22"/>
      <c r="EW79" s="22"/>
      <c r="EX79" s="22"/>
      <c r="EY79" s="22"/>
      <c r="EZ79" s="22"/>
      <c r="FA79" s="22"/>
      <c r="FB79" s="22"/>
      <c r="FC79" s="22"/>
      <c r="FD79" s="22"/>
      <c r="FE79" s="22"/>
      <c r="FF79" s="22"/>
      <c r="FG79" s="22"/>
      <c r="FH79" s="22"/>
      <c r="FI79" s="22"/>
      <c r="FJ79" s="22"/>
      <c r="FK79" s="22"/>
      <c r="FL79" s="22"/>
      <c r="FM79" s="22"/>
      <c r="FN79" s="22"/>
      <c r="FO79" s="22"/>
      <c r="FP79" s="22"/>
      <c r="FQ79" s="22"/>
      <c r="FR79" s="22"/>
      <c r="FS79" s="22"/>
      <c r="FT79" s="22"/>
      <c r="FU79" s="22"/>
      <c r="FV79" s="22"/>
      <c r="FW79" s="22"/>
      <c r="FX79" s="22"/>
      <c r="FY79" s="22"/>
      <c r="FZ79" s="22"/>
      <c r="GA79" s="22"/>
      <c r="GB79" s="22"/>
      <c r="GC79" s="22"/>
      <c r="GD79" s="22"/>
      <c r="GE79" s="22"/>
      <c r="GF79" s="22"/>
      <c r="GG79" s="22"/>
      <c r="GH79" s="22"/>
      <c r="GI79" s="22"/>
      <c r="GJ79" s="22"/>
      <c r="GK79" s="22"/>
      <c r="GL79" s="22"/>
      <c r="GM79" s="22"/>
      <c r="GN79" s="22"/>
      <c r="GO79" s="22"/>
      <c r="GP79" s="22"/>
      <c r="GQ79" s="22"/>
      <c r="GR79" s="22"/>
      <c r="GS79" s="22"/>
      <c r="GT79" s="22"/>
      <c r="GU79" s="22"/>
      <c r="GV79" s="22"/>
      <c r="GW79" s="22"/>
      <c r="GX79" s="22"/>
      <c r="GY79" s="22"/>
      <c r="GZ79" s="22"/>
      <c r="HA79" s="22"/>
      <c r="HB79" s="22"/>
      <c r="HC79" s="22"/>
      <c r="HD79" s="22"/>
      <c r="HE79" s="22"/>
      <c r="HF79" s="22"/>
      <c r="HG79" s="22"/>
      <c r="HH79" s="22"/>
      <c r="HI79" s="22"/>
      <c r="HJ79" s="22"/>
      <c r="HK79" s="22"/>
      <c r="HL79" s="22"/>
      <c r="HM79" s="22"/>
      <c r="HN79" s="22"/>
      <c r="HO79" s="22"/>
      <c r="HP79" s="22"/>
      <c r="HQ79" s="22"/>
      <c r="HR79" s="22"/>
      <c r="HS79" s="22"/>
      <c r="HT79" s="22"/>
      <c r="HU79" s="22"/>
      <c r="HV79" s="22"/>
      <c r="HW79" s="22"/>
      <c r="HX79" s="22"/>
      <c r="HY79" s="22"/>
      <c r="HZ79" s="22"/>
      <c r="IA79" s="22"/>
      <c r="IB79" s="22"/>
      <c r="IC79" s="22"/>
      <c r="ID79" s="22"/>
      <c r="IE79" s="22"/>
      <c r="IF79" s="22"/>
      <c r="IG79" s="22"/>
      <c r="IH79" s="22"/>
      <c r="II79" s="22"/>
      <c r="IJ79" s="22"/>
      <c r="IK79" s="22"/>
      <c r="IL79" s="22"/>
      <c r="IM79" s="22"/>
      <c r="IN79" s="22"/>
      <c r="IO79" s="22"/>
      <c r="IP79" s="22"/>
      <c r="IQ79" s="22"/>
      <c r="IR79" s="22"/>
      <c r="IS79" s="22"/>
      <c r="IT79" s="22"/>
      <c r="IU79" s="22"/>
      <c r="IV79" s="22"/>
    </row>
    <row r="80" spans="1:256" s="64" customFormat="1" ht="15.75" x14ac:dyDescent="0.25">
      <c r="A80" s="49"/>
      <c r="B80" s="50"/>
      <c r="C80" s="80" t="s">
        <v>143</v>
      </c>
      <c r="D80" s="28" t="s">
        <v>54</v>
      </c>
      <c r="E80" s="54">
        <v>0.84</v>
      </c>
      <c r="F80" s="30">
        <f>ROUND(F74*E80,2)</f>
        <v>0.01</v>
      </c>
      <c r="G80" s="6"/>
      <c r="H80" s="6"/>
      <c r="I80" s="30"/>
      <c r="J80" s="30"/>
      <c r="K80" s="30"/>
      <c r="L80" s="30"/>
      <c r="M80" s="30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  <c r="CQ80" s="41"/>
      <c r="CR80" s="41"/>
      <c r="CS80" s="41"/>
      <c r="CT80" s="41"/>
      <c r="CU80" s="41"/>
      <c r="CV80" s="41"/>
      <c r="CW80" s="41"/>
      <c r="CX80" s="41"/>
      <c r="CY80" s="41"/>
      <c r="CZ80" s="41"/>
      <c r="DA80" s="41"/>
      <c r="DB80" s="41"/>
      <c r="DC80" s="41"/>
      <c r="DD80" s="41"/>
      <c r="DE80" s="41"/>
      <c r="DF80" s="41"/>
      <c r="DG80" s="41"/>
      <c r="DH80" s="41"/>
      <c r="DI80" s="41"/>
      <c r="DJ80" s="41"/>
      <c r="DK80" s="4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A80" s="41"/>
      <c r="EB80" s="41"/>
      <c r="EC80" s="41"/>
      <c r="ED80" s="41"/>
      <c r="EE80" s="41"/>
      <c r="EF80" s="41"/>
      <c r="EG80" s="41"/>
      <c r="EH80" s="41"/>
      <c r="EI80" s="41"/>
      <c r="EJ80" s="41"/>
      <c r="EK80" s="41"/>
      <c r="EL80" s="41"/>
      <c r="EM80" s="41"/>
      <c r="EN80" s="41"/>
      <c r="EO80" s="41"/>
      <c r="EP80" s="41"/>
      <c r="EQ80" s="41"/>
      <c r="ER80" s="41"/>
      <c r="ES80" s="41"/>
      <c r="ET80" s="41"/>
      <c r="EU80" s="41"/>
      <c r="EV80" s="41"/>
      <c r="EW80" s="41"/>
      <c r="EX80" s="41"/>
      <c r="EY80" s="41"/>
      <c r="EZ80" s="41"/>
      <c r="FA80" s="41"/>
      <c r="FB80" s="41"/>
      <c r="FC80" s="41"/>
      <c r="FD80" s="41"/>
      <c r="FE80" s="41"/>
      <c r="FF80" s="41"/>
      <c r="FG80" s="41"/>
      <c r="FH80" s="41"/>
      <c r="FI80" s="41"/>
      <c r="FJ80" s="41"/>
      <c r="FK80" s="41"/>
      <c r="FL80" s="41"/>
      <c r="FM80" s="41"/>
      <c r="FN80" s="41"/>
      <c r="FO80" s="41"/>
      <c r="FP80" s="41"/>
      <c r="FQ80" s="41"/>
      <c r="FR80" s="41"/>
      <c r="FS80" s="41"/>
      <c r="FT80" s="41"/>
      <c r="FU80" s="41"/>
      <c r="FV80" s="41"/>
      <c r="FW80" s="41"/>
      <c r="FX80" s="41"/>
      <c r="FY80" s="41"/>
      <c r="FZ80" s="41"/>
      <c r="GA80" s="41"/>
      <c r="GB80" s="41"/>
      <c r="GC80" s="41"/>
      <c r="GD80" s="41"/>
      <c r="GE80" s="41"/>
      <c r="GF80" s="41"/>
      <c r="GG80" s="41"/>
      <c r="GH80" s="41"/>
      <c r="GI80" s="41"/>
      <c r="GJ80" s="41"/>
      <c r="GK80" s="41"/>
      <c r="GL80" s="41"/>
      <c r="GM80" s="41"/>
      <c r="GN80" s="41"/>
      <c r="GO80" s="41"/>
      <c r="GP80" s="41"/>
      <c r="GQ80" s="41"/>
      <c r="GR80" s="41"/>
      <c r="GS80" s="41"/>
      <c r="GT80" s="41"/>
      <c r="GU80" s="41"/>
      <c r="GV80" s="41"/>
      <c r="GW80" s="41"/>
      <c r="GX80" s="41"/>
      <c r="GY80" s="41"/>
      <c r="GZ80" s="41"/>
      <c r="HA80" s="41"/>
      <c r="HB80" s="41"/>
      <c r="HC80" s="41"/>
      <c r="HD80" s="41"/>
      <c r="HE80" s="41"/>
      <c r="HF80" s="41"/>
      <c r="HG80" s="41"/>
      <c r="HH80" s="41"/>
      <c r="HI80" s="41"/>
      <c r="HJ80" s="41"/>
      <c r="HK80" s="41"/>
      <c r="HL80" s="41"/>
      <c r="HM80" s="41"/>
      <c r="HN80" s="41"/>
      <c r="HO80" s="41"/>
      <c r="HP80" s="41"/>
      <c r="HQ80" s="41"/>
      <c r="HR80" s="41"/>
      <c r="HS80" s="41"/>
      <c r="HT80" s="41"/>
      <c r="HU80" s="41"/>
      <c r="HV80" s="41"/>
      <c r="HW80" s="41"/>
      <c r="HX80" s="41"/>
      <c r="HY80" s="41"/>
      <c r="HZ80" s="41"/>
      <c r="IA80" s="41"/>
      <c r="IB80" s="41"/>
      <c r="IC80" s="41"/>
      <c r="ID80" s="41"/>
      <c r="IE80" s="41"/>
      <c r="IF80" s="41"/>
      <c r="IG80" s="41"/>
      <c r="IH80" s="41"/>
      <c r="II80" s="41"/>
      <c r="IJ80" s="41"/>
      <c r="IK80" s="41"/>
      <c r="IL80" s="41"/>
      <c r="IM80" s="41"/>
      <c r="IN80" s="41"/>
      <c r="IO80" s="41"/>
      <c r="IP80" s="41"/>
      <c r="IQ80" s="41"/>
      <c r="IR80" s="41"/>
      <c r="IS80" s="41"/>
      <c r="IT80" s="41"/>
      <c r="IU80" s="41"/>
      <c r="IV80" s="41"/>
    </row>
    <row r="81" spans="1:256" s="64" customFormat="1" ht="15.75" x14ac:dyDescent="0.25">
      <c r="A81" s="96"/>
      <c r="B81" s="96"/>
      <c r="C81" s="80" t="s">
        <v>66</v>
      </c>
      <c r="D81" s="28" t="s">
        <v>54</v>
      </c>
      <c r="E81" s="6">
        <v>0.26</v>
      </c>
      <c r="F81" s="33">
        <f>ROUND(F74*E81,3)</f>
        <v>2E-3</v>
      </c>
      <c r="G81" s="6"/>
      <c r="H81" s="6"/>
      <c r="I81" s="30"/>
      <c r="J81" s="30"/>
      <c r="K81" s="30"/>
      <c r="L81" s="30"/>
      <c r="M81" s="30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</row>
    <row r="82" spans="1:256" s="64" customFormat="1" ht="13.5" x14ac:dyDescent="0.25">
      <c r="A82" s="96"/>
      <c r="B82" s="96"/>
      <c r="C82" s="81" t="s">
        <v>58</v>
      </c>
      <c r="D82" s="6" t="s">
        <v>44</v>
      </c>
      <c r="E82" s="6">
        <v>39</v>
      </c>
      <c r="F82" s="30">
        <f>ROUND(F74*E82,2)</f>
        <v>0.35</v>
      </c>
      <c r="G82" s="6"/>
      <c r="H82" s="6"/>
      <c r="I82" s="30"/>
      <c r="J82" s="30"/>
      <c r="K82" s="30"/>
      <c r="L82" s="30"/>
      <c r="M82" s="30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</row>
    <row r="83" spans="1:256" ht="27" x14ac:dyDescent="0.25">
      <c r="A83" s="3">
        <v>16</v>
      </c>
      <c r="B83" s="56" t="s">
        <v>99</v>
      </c>
      <c r="C83" s="63" t="s">
        <v>100</v>
      </c>
      <c r="D83" s="30" t="s">
        <v>41</v>
      </c>
      <c r="E83" s="28"/>
      <c r="F83" s="62">
        <v>0.16339999999999999</v>
      </c>
      <c r="G83" s="30"/>
      <c r="H83" s="30"/>
      <c r="I83" s="30"/>
      <c r="J83" s="30"/>
      <c r="K83" s="30"/>
      <c r="L83" s="30"/>
      <c r="M83" s="30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</row>
    <row r="84" spans="1:256" ht="27" x14ac:dyDescent="0.25">
      <c r="A84" s="3">
        <v>17</v>
      </c>
      <c r="B84" s="56" t="s">
        <v>101</v>
      </c>
      <c r="C84" s="63" t="s">
        <v>102</v>
      </c>
      <c r="D84" s="30" t="s">
        <v>41</v>
      </c>
      <c r="E84" s="28"/>
      <c r="F84" s="62">
        <v>1.5100000000000001E-2</v>
      </c>
      <c r="G84" s="30"/>
      <c r="H84" s="30"/>
      <c r="I84" s="30"/>
      <c r="J84" s="30"/>
      <c r="K84" s="30"/>
      <c r="L84" s="30"/>
      <c r="M84" s="30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</row>
    <row r="85" spans="1:256" ht="14.25" customHeight="1" x14ac:dyDescent="0.25">
      <c r="A85" s="96">
        <v>18</v>
      </c>
      <c r="B85" s="56" t="s">
        <v>144</v>
      </c>
      <c r="C85" s="65" t="s">
        <v>146</v>
      </c>
      <c r="D85" s="94" t="s">
        <v>145</v>
      </c>
      <c r="E85" s="6"/>
      <c r="F85" s="66">
        <v>1</v>
      </c>
      <c r="G85" s="6"/>
      <c r="H85" s="6"/>
      <c r="I85" s="6"/>
      <c r="J85" s="6"/>
      <c r="K85" s="6"/>
      <c r="L85" s="6"/>
      <c r="M85" s="6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</row>
    <row r="86" spans="1:256" x14ac:dyDescent="0.25">
      <c r="A86" s="96"/>
      <c r="B86" s="96"/>
      <c r="C86" s="77" t="s">
        <v>50</v>
      </c>
      <c r="D86" s="6" t="s">
        <v>40</v>
      </c>
      <c r="E86" s="6">
        <v>1.54</v>
      </c>
      <c r="F86" s="30">
        <f>ROUND(F85*E86,2)</f>
        <v>1.54</v>
      </c>
      <c r="G86" s="30"/>
      <c r="H86" s="30"/>
      <c r="I86" s="54"/>
      <c r="J86" s="30"/>
      <c r="K86" s="30"/>
      <c r="L86" s="30"/>
      <c r="M86" s="30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</row>
    <row r="87" spans="1:256" x14ac:dyDescent="0.25">
      <c r="A87" s="96"/>
      <c r="B87" s="96"/>
      <c r="C87" s="78" t="s">
        <v>43</v>
      </c>
      <c r="D87" s="6" t="s">
        <v>44</v>
      </c>
      <c r="E87" s="6">
        <v>0.09</v>
      </c>
      <c r="F87" s="30">
        <f>ROUND(F85*E87,2)</f>
        <v>0.09</v>
      </c>
      <c r="G87" s="6"/>
      <c r="H87" s="6"/>
      <c r="I87" s="30"/>
      <c r="J87" s="30"/>
      <c r="K87" s="30"/>
      <c r="L87" s="30"/>
      <c r="M87" s="30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</row>
    <row r="88" spans="1:256" ht="15.75" x14ac:dyDescent="0.25">
      <c r="A88" s="53"/>
      <c r="B88" s="50"/>
      <c r="C88" s="65" t="s">
        <v>78</v>
      </c>
      <c r="D88" s="28" t="s">
        <v>54</v>
      </c>
      <c r="E88" s="97">
        <v>1.4E-2</v>
      </c>
      <c r="F88" s="30">
        <f>ROUND(F85*E88,2)</f>
        <v>0.01</v>
      </c>
      <c r="G88" s="6"/>
      <c r="H88" s="6"/>
      <c r="I88" s="30"/>
      <c r="J88" s="30"/>
      <c r="K88" s="30"/>
      <c r="L88" s="30"/>
      <c r="M88" s="30"/>
    </row>
    <row r="89" spans="1:256" x14ac:dyDescent="0.25">
      <c r="A89" s="53"/>
      <c r="B89" s="50"/>
      <c r="C89" s="78" t="s">
        <v>147</v>
      </c>
      <c r="D89" s="28" t="s">
        <v>145</v>
      </c>
      <c r="E89" s="8">
        <v>1</v>
      </c>
      <c r="F89" s="30">
        <f>ROUND(F85*E89,2)</f>
        <v>1</v>
      </c>
      <c r="G89" s="6"/>
      <c r="H89" s="6"/>
      <c r="I89" s="30"/>
      <c r="J89" s="30"/>
      <c r="K89" s="30"/>
      <c r="L89" s="30"/>
      <c r="M89" s="30"/>
    </row>
    <row r="90" spans="1:256" s="64" customFormat="1" ht="40.5" x14ac:dyDescent="0.25">
      <c r="A90" s="96">
        <v>19</v>
      </c>
      <c r="B90" s="56" t="s">
        <v>88</v>
      </c>
      <c r="C90" s="65" t="s">
        <v>148</v>
      </c>
      <c r="D90" s="30" t="s">
        <v>59</v>
      </c>
      <c r="E90" s="6"/>
      <c r="F90" s="66">
        <v>1.4E-2</v>
      </c>
      <c r="G90" s="6"/>
      <c r="H90" s="6"/>
      <c r="I90" s="6"/>
      <c r="J90" s="6"/>
      <c r="K90" s="6"/>
      <c r="L90" s="6"/>
      <c r="M90" s="6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</row>
    <row r="91" spans="1:256" s="64" customFormat="1" ht="13.5" x14ac:dyDescent="0.25">
      <c r="A91" s="96"/>
      <c r="B91" s="96"/>
      <c r="C91" s="80" t="s">
        <v>50</v>
      </c>
      <c r="D91" s="6" t="s">
        <v>40</v>
      </c>
      <c r="E91" s="6">
        <v>450</v>
      </c>
      <c r="F91" s="30">
        <f>ROUND(F90*E91,2)</f>
        <v>6.3</v>
      </c>
      <c r="G91" s="30"/>
      <c r="H91" s="30"/>
      <c r="I91" s="54"/>
      <c r="J91" s="30"/>
      <c r="K91" s="30"/>
      <c r="L91" s="30"/>
      <c r="M91" s="30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</row>
    <row r="92" spans="1:256" s="64" customFormat="1" ht="13.5" x14ac:dyDescent="0.25">
      <c r="A92" s="96"/>
      <c r="B92" s="96"/>
      <c r="C92" s="81" t="s">
        <v>43</v>
      </c>
      <c r="D92" s="6" t="s">
        <v>44</v>
      </c>
      <c r="E92" s="6">
        <v>37</v>
      </c>
      <c r="F92" s="30">
        <f>ROUND(F90*E92,2)</f>
        <v>0.52</v>
      </c>
      <c r="G92" s="30"/>
      <c r="H92" s="30"/>
      <c r="I92" s="30"/>
      <c r="J92" s="30"/>
      <c r="K92" s="30"/>
      <c r="L92" s="30"/>
      <c r="M92" s="30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</row>
    <row r="93" spans="1:256" s="64" customFormat="1" ht="27" x14ac:dyDescent="0.25">
      <c r="A93" s="53"/>
      <c r="B93" s="50" t="s">
        <v>95</v>
      </c>
      <c r="C93" s="81" t="s">
        <v>149</v>
      </c>
      <c r="D93" s="28" t="s">
        <v>54</v>
      </c>
      <c r="E93" s="8">
        <v>102</v>
      </c>
      <c r="F93" s="30">
        <f>ROUND(F90*E93,2)</f>
        <v>1.43</v>
      </c>
      <c r="G93" s="6"/>
      <c r="H93" s="6"/>
      <c r="I93" s="30"/>
      <c r="J93" s="30"/>
      <c r="K93" s="30"/>
      <c r="L93" s="30"/>
      <c r="M93" s="30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  <c r="CU93" s="41"/>
      <c r="CV93" s="41"/>
      <c r="CW93" s="41"/>
      <c r="CX93" s="41"/>
      <c r="CY93" s="41"/>
      <c r="CZ93" s="41"/>
      <c r="DA93" s="41"/>
      <c r="DB93" s="41"/>
      <c r="DC93" s="41"/>
      <c r="DD93" s="41"/>
      <c r="DE93" s="41"/>
      <c r="DF93" s="41"/>
      <c r="DG93" s="41"/>
      <c r="DH93" s="41"/>
      <c r="DI93" s="41"/>
      <c r="DJ93" s="41"/>
      <c r="DK93" s="41"/>
      <c r="DL93" s="41"/>
      <c r="DM93" s="41"/>
      <c r="DN93" s="41"/>
      <c r="DO93" s="41"/>
      <c r="DP93" s="41"/>
      <c r="DQ93" s="41"/>
      <c r="DR93" s="41"/>
      <c r="DS93" s="41"/>
      <c r="DT93" s="41"/>
      <c r="DU93" s="41"/>
      <c r="DV93" s="41"/>
      <c r="DW93" s="41"/>
      <c r="DX93" s="41"/>
      <c r="DY93" s="41"/>
      <c r="DZ93" s="41"/>
      <c r="EA93" s="41"/>
      <c r="EB93" s="41"/>
      <c r="EC93" s="41"/>
      <c r="ED93" s="41"/>
      <c r="EE93" s="41"/>
      <c r="EF93" s="41"/>
      <c r="EG93" s="41"/>
      <c r="EH93" s="41"/>
      <c r="EI93" s="41"/>
      <c r="EJ93" s="41"/>
      <c r="EK93" s="41"/>
      <c r="EL93" s="41"/>
      <c r="EM93" s="41"/>
      <c r="EN93" s="41"/>
      <c r="EO93" s="41"/>
      <c r="EP93" s="41"/>
      <c r="EQ93" s="41"/>
      <c r="ER93" s="41"/>
      <c r="ES93" s="41"/>
      <c r="ET93" s="41"/>
      <c r="EU93" s="41"/>
      <c r="EV93" s="41"/>
      <c r="EW93" s="41"/>
      <c r="EX93" s="41"/>
      <c r="EY93" s="41"/>
      <c r="EZ93" s="41"/>
      <c r="FA93" s="41"/>
      <c r="FB93" s="41"/>
      <c r="FC93" s="41"/>
      <c r="FD93" s="41"/>
      <c r="FE93" s="41"/>
      <c r="FF93" s="41"/>
      <c r="FG93" s="41"/>
      <c r="FH93" s="41"/>
      <c r="FI93" s="41"/>
      <c r="FJ93" s="41"/>
      <c r="FK93" s="41"/>
      <c r="FL93" s="41"/>
      <c r="FM93" s="41"/>
      <c r="FN93" s="41"/>
      <c r="FO93" s="41"/>
      <c r="FP93" s="41"/>
      <c r="FQ93" s="41"/>
      <c r="FR93" s="41"/>
      <c r="FS93" s="41"/>
      <c r="FT93" s="41"/>
      <c r="FU93" s="41"/>
      <c r="FV93" s="41"/>
      <c r="FW93" s="41"/>
      <c r="FX93" s="41"/>
      <c r="FY93" s="41"/>
      <c r="FZ93" s="41"/>
      <c r="GA93" s="41"/>
      <c r="GB93" s="41"/>
      <c r="GC93" s="41"/>
      <c r="GD93" s="41"/>
      <c r="GE93" s="41"/>
      <c r="GF93" s="41"/>
      <c r="GG93" s="41"/>
      <c r="GH93" s="41"/>
      <c r="GI93" s="41"/>
      <c r="GJ93" s="41"/>
      <c r="GK93" s="41"/>
      <c r="GL93" s="41"/>
      <c r="GM93" s="41"/>
      <c r="GN93" s="41"/>
      <c r="GO93" s="41"/>
      <c r="GP93" s="41"/>
      <c r="GQ93" s="41"/>
      <c r="GR93" s="41"/>
      <c r="GS93" s="41"/>
      <c r="GT93" s="41"/>
      <c r="GU93" s="41"/>
      <c r="GV93" s="41"/>
      <c r="GW93" s="41"/>
      <c r="GX93" s="41"/>
      <c r="GY93" s="41"/>
      <c r="GZ93" s="41"/>
      <c r="HA93" s="41"/>
      <c r="HB93" s="41"/>
      <c r="HC93" s="41"/>
      <c r="HD93" s="41"/>
      <c r="HE93" s="41"/>
      <c r="HF93" s="41"/>
      <c r="HG93" s="41"/>
      <c r="HH93" s="41"/>
      <c r="HI93" s="41"/>
      <c r="HJ93" s="41"/>
      <c r="HK93" s="41"/>
      <c r="HL93" s="41"/>
      <c r="HM93" s="41"/>
      <c r="HN93" s="41"/>
      <c r="HO93" s="41"/>
      <c r="HP93" s="41"/>
      <c r="HQ93" s="41"/>
      <c r="HR93" s="41"/>
      <c r="HS93" s="41"/>
      <c r="HT93" s="41"/>
      <c r="HU93" s="41"/>
      <c r="HV93" s="41"/>
      <c r="HW93" s="41"/>
      <c r="HX93" s="41"/>
      <c r="HY93" s="41"/>
      <c r="HZ93" s="41"/>
      <c r="IA93" s="41"/>
      <c r="IB93" s="41"/>
      <c r="IC93" s="41"/>
      <c r="ID93" s="41"/>
      <c r="IE93" s="41"/>
      <c r="IF93" s="41"/>
      <c r="IG93" s="41"/>
      <c r="IH93" s="41"/>
      <c r="II93" s="41"/>
      <c r="IJ93" s="41"/>
      <c r="IK93" s="41"/>
      <c r="IL93" s="41"/>
      <c r="IM93" s="41"/>
      <c r="IN93" s="41"/>
      <c r="IO93" s="41"/>
      <c r="IP93" s="41"/>
      <c r="IQ93" s="41"/>
      <c r="IR93" s="41"/>
      <c r="IS93" s="41"/>
    </row>
    <row r="94" spans="1:256" s="64" customFormat="1" ht="15.75" x14ac:dyDescent="0.25">
      <c r="A94" s="96"/>
      <c r="B94" s="96"/>
      <c r="C94" s="81" t="s">
        <v>83</v>
      </c>
      <c r="D94" s="28" t="s">
        <v>86</v>
      </c>
      <c r="E94" s="6">
        <v>161</v>
      </c>
      <c r="F94" s="30">
        <f>ROUND(F90*E94,2)</f>
        <v>2.25</v>
      </c>
      <c r="G94" s="6"/>
      <c r="H94" s="6"/>
      <c r="I94" s="30"/>
      <c r="J94" s="30"/>
      <c r="K94" s="30"/>
      <c r="L94" s="30"/>
      <c r="M94" s="30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</row>
    <row r="95" spans="1:256" s="64" customFormat="1" ht="15.75" x14ac:dyDescent="0.25">
      <c r="A95" s="96"/>
      <c r="B95" s="96"/>
      <c r="C95" s="80" t="s">
        <v>66</v>
      </c>
      <c r="D95" s="28" t="s">
        <v>54</v>
      </c>
      <c r="E95" s="6">
        <v>1.72</v>
      </c>
      <c r="F95" s="33">
        <f>ROUND(F90*E95,3)</f>
        <v>2.4E-2</v>
      </c>
      <c r="G95" s="6"/>
      <c r="H95" s="6"/>
      <c r="I95" s="30"/>
      <c r="J95" s="30"/>
      <c r="K95" s="30"/>
      <c r="L95" s="30"/>
      <c r="M95" s="30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</row>
    <row r="96" spans="1:256" s="64" customFormat="1" ht="13.5" x14ac:dyDescent="0.25">
      <c r="A96" s="96"/>
      <c r="B96" s="96"/>
      <c r="C96" s="81" t="s">
        <v>58</v>
      </c>
      <c r="D96" s="6" t="s">
        <v>44</v>
      </c>
      <c r="E96" s="6">
        <v>28</v>
      </c>
      <c r="F96" s="30">
        <f>ROUND(F90*E96,2)</f>
        <v>0.39</v>
      </c>
      <c r="G96" s="6"/>
      <c r="H96" s="6"/>
      <c r="I96" s="30"/>
      <c r="J96" s="30"/>
      <c r="K96" s="30"/>
      <c r="L96" s="30"/>
      <c r="M96" s="30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</row>
    <row r="97" spans="1:256" s="64" customFormat="1" ht="27" x14ac:dyDescent="0.25">
      <c r="A97" s="3">
        <v>20</v>
      </c>
      <c r="B97" s="31" t="s">
        <v>79</v>
      </c>
      <c r="C97" s="73" t="s">
        <v>80</v>
      </c>
      <c r="D97" s="30" t="s">
        <v>81</v>
      </c>
      <c r="E97" s="30"/>
      <c r="F97" s="33">
        <v>3.1</v>
      </c>
      <c r="G97" s="30"/>
      <c r="H97" s="30"/>
      <c r="I97" s="30"/>
      <c r="J97" s="30"/>
      <c r="K97" s="30"/>
      <c r="L97" s="30"/>
      <c r="M97" s="30"/>
      <c r="N97" s="22"/>
      <c r="O97" s="72"/>
      <c r="P97" s="22"/>
      <c r="Q97" s="7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  <c r="DI97" s="22"/>
      <c r="DJ97" s="22"/>
      <c r="DK97" s="22"/>
      <c r="DL97" s="22"/>
      <c r="DM97" s="22"/>
      <c r="DN97" s="22"/>
      <c r="DO97" s="22"/>
      <c r="DP97" s="22"/>
      <c r="DQ97" s="22"/>
      <c r="DR97" s="22"/>
      <c r="DS97" s="22"/>
      <c r="DT97" s="22"/>
      <c r="DU97" s="22"/>
      <c r="DV97" s="22"/>
      <c r="DW97" s="22"/>
      <c r="DX97" s="22"/>
      <c r="DY97" s="22"/>
      <c r="DZ97" s="22"/>
      <c r="EA97" s="22"/>
      <c r="EB97" s="22"/>
      <c r="EC97" s="22"/>
      <c r="ED97" s="22"/>
      <c r="EE97" s="22"/>
      <c r="EF97" s="22"/>
      <c r="EG97" s="22"/>
      <c r="EH97" s="22"/>
      <c r="EI97" s="22"/>
      <c r="EJ97" s="22"/>
      <c r="EK97" s="22"/>
      <c r="EL97" s="22"/>
      <c r="EM97" s="22"/>
      <c r="EN97" s="22"/>
      <c r="EO97" s="22"/>
      <c r="EP97" s="22"/>
      <c r="EQ97" s="22"/>
      <c r="ER97" s="22"/>
      <c r="ES97" s="22"/>
      <c r="ET97" s="22"/>
      <c r="EU97" s="22"/>
      <c r="EV97" s="22"/>
      <c r="EW97" s="22"/>
      <c r="EX97" s="22"/>
      <c r="EY97" s="22"/>
      <c r="EZ97" s="22"/>
      <c r="FA97" s="22"/>
      <c r="FB97" s="22"/>
      <c r="FC97" s="22"/>
      <c r="FD97" s="22"/>
      <c r="FE97" s="22"/>
      <c r="FF97" s="22"/>
      <c r="FG97" s="22"/>
      <c r="FH97" s="22"/>
      <c r="FI97" s="22"/>
      <c r="FJ97" s="22"/>
      <c r="FK97" s="22"/>
      <c r="FL97" s="22"/>
      <c r="FM97" s="22"/>
      <c r="FN97" s="22"/>
      <c r="FO97" s="22"/>
      <c r="FP97" s="22"/>
      <c r="FQ97" s="22"/>
      <c r="FR97" s="22"/>
      <c r="FS97" s="22"/>
      <c r="FT97" s="22"/>
      <c r="FU97" s="22"/>
      <c r="FV97" s="22"/>
      <c r="FW97" s="22"/>
      <c r="FX97" s="22"/>
      <c r="FY97" s="22"/>
      <c r="FZ97" s="22"/>
      <c r="GA97" s="22"/>
      <c r="GB97" s="22"/>
      <c r="GC97" s="22"/>
      <c r="GD97" s="22"/>
      <c r="GE97" s="22"/>
      <c r="GF97" s="22"/>
      <c r="GG97" s="22"/>
      <c r="GH97" s="22"/>
      <c r="GI97" s="22"/>
      <c r="GJ97" s="22"/>
      <c r="GK97" s="22"/>
      <c r="GL97" s="22"/>
      <c r="GM97" s="22"/>
      <c r="GN97" s="22"/>
      <c r="GO97" s="22"/>
      <c r="GP97" s="22"/>
      <c r="GQ97" s="22"/>
      <c r="GR97" s="22"/>
      <c r="GS97" s="22"/>
      <c r="GT97" s="22"/>
      <c r="GU97" s="22"/>
      <c r="GV97" s="22"/>
      <c r="GW97" s="22"/>
      <c r="GX97" s="22"/>
      <c r="GY97" s="22"/>
      <c r="GZ97" s="22"/>
      <c r="HA97" s="22"/>
      <c r="HB97" s="22"/>
      <c r="HC97" s="22"/>
      <c r="HD97" s="22"/>
      <c r="HE97" s="22"/>
      <c r="HF97" s="22"/>
      <c r="HG97" s="22"/>
      <c r="HH97" s="22"/>
      <c r="HI97" s="22"/>
      <c r="HJ97" s="22"/>
      <c r="HK97" s="22"/>
      <c r="HL97" s="22"/>
      <c r="HM97" s="22"/>
      <c r="HN97" s="22"/>
      <c r="HO97" s="22"/>
      <c r="HP97" s="22"/>
      <c r="HQ97" s="22"/>
      <c r="HR97" s="22"/>
      <c r="HS97" s="22"/>
      <c r="HT97" s="22"/>
      <c r="HU97" s="22"/>
      <c r="HV97" s="22"/>
      <c r="HW97" s="22"/>
      <c r="HX97" s="22"/>
      <c r="HY97" s="22"/>
      <c r="HZ97" s="22"/>
      <c r="IA97" s="22"/>
      <c r="IB97" s="22"/>
      <c r="IC97" s="22"/>
      <c r="ID97" s="22"/>
      <c r="IE97" s="22"/>
      <c r="IF97" s="22"/>
      <c r="IG97" s="22"/>
      <c r="IH97" s="22"/>
      <c r="II97" s="22"/>
      <c r="IJ97" s="22"/>
      <c r="IK97" s="22"/>
      <c r="IL97" s="22"/>
      <c r="IM97" s="22"/>
      <c r="IN97" s="22"/>
      <c r="IO97" s="22"/>
      <c r="IP97" s="22"/>
      <c r="IQ97" s="22"/>
      <c r="IR97" s="22"/>
      <c r="IS97" s="22"/>
      <c r="IT97" s="22"/>
      <c r="IU97" s="22"/>
      <c r="IV97" s="22"/>
    </row>
    <row r="98" spans="1:256" s="64" customFormat="1" ht="13.5" x14ac:dyDescent="0.25">
      <c r="A98" s="3"/>
      <c r="B98" s="32"/>
      <c r="C98" s="73" t="s">
        <v>50</v>
      </c>
      <c r="D98" s="30" t="s">
        <v>40</v>
      </c>
      <c r="E98" s="30">
        <v>56.4</v>
      </c>
      <c r="F98" s="30">
        <f>ROUND(F97*E98,2)</f>
        <v>174.84</v>
      </c>
      <c r="G98" s="30"/>
      <c r="H98" s="30"/>
      <c r="I98" s="30"/>
      <c r="J98" s="30"/>
      <c r="K98" s="30"/>
      <c r="L98" s="30"/>
      <c r="M98" s="30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22"/>
      <c r="DW98" s="22"/>
      <c r="DX98" s="22"/>
      <c r="DY98" s="22"/>
      <c r="DZ98" s="22"/>
      <c r="EA98" s="22"/>
      <c r="EB98" s="22"/>
      <c r="EC98" s="22"/>
      <c r="ED98" s="22"/>
      <c r="EE98" s="22"/>
      <c r="EF98" s="22"/>
      <c r="EG98" s="22"/>
      <c r="EH98" s="22"/>
      <c r="EI98" s="22"/>
      <c r="EJ98" s="22"/>
      <c r="EK98" s="22"/>
      <c r="EL98" s="22"/>
      <c r="EM98" s="22"/>
      <c r="EN98" s="22"/>
      <c r="EO98" s="22"/>
      <c r="EP98" s="22"/>
      <c r="EQ98" s="22"/>
      <c r="ER98" s="22"/>
      <c r="ES98" s="22"/>
      <c r="ET98" s="22"/>
      <c r="EU98" s="22"/>
      <c r="EV98" s="22"/>
      <c r="EW98" s="22"/>
      <c r="EX98" s="22"/>
      <c r="EY98" s="22"/>
      <c r="EZ98" s="22"/>
      <c r="FA98" s="22"/>
      <c r="FB98" s="22"/>
      <c r="FC98" s="22"/>
      <c r="FD98" s="22"/>
      <c r="FE98" s="22"/>
      <c r="FF98" s="22"/>
      <c r="FG98" s="22"/>
      <c r="FH98" s="22"/>
      <c r="FI98" s="22"/>
      <c r="FJ98" s="22"/>
      <c r="FK98" s="22"/>
      <c r="FL98" s="22"/>
      <c r="FM98" s="22"/>
      <c r="FN98" s="22"/>
      <c r="FO98" s="22"/>
      <c r="FP98" s="22"/>
      <c r="FQ98" s="22"/>
      <c r="FR98" s="22"/>
      <c r="FS98" s="22"/>
      <c r="FT98" s="22"/>
      <c r="FU98" s="22"/>
      <c r="FV98" s="22"/>
      <c r="FW98" s="22"/>
      <c r="FX98" s="22"/>
      <c r="FY98" s="22"/>
      <c r="FZ98" s="22"/>
      <c r="GA98" s="22"/>
      <c r="GB98" s="22"/>
      <c r="GC98" s="22"/>
      <c r="GD98" s="22"/>
      <c r="GE98" s="22"/>
      <c r="GF98" s="22"/>
      <c r="GG98" s="22"/>
      <c r="GH98" s="22"/>
      <c r="GI98" s="22"/>
      <c r="GJ98" s="22"/>
      <c r="GK98" s="22"/>
      <c r="GL98" s="22"/>
      <c r="GM98" s="22"/>
      <c r="GN98" s="22"/>
      <c r="GO98" s="22"/>
      <c r="GP98" s="22"/>
      <c r="GQ98" s="22"/>
      <c r="GR98" s="22"/>
      <c r="GS98" s="22"/>
      <c r="GT98" s="22"/>
      <c r="GU98" s="22"/>
      <c r="GV98" s="22"/>
      <c r="GW98" s="22"/>
      <c r="GX98" s="22"/>
      <c r="GY98" s="22"/>
      <c r="GZ98" s="22"/>
      <c r="HA98" s="22"/>
      <c r="HB98" s="22"/>
      <c r="HC98" s="22"/>
      <c r="HD98" s="22"/>
      <c r="HE98" s="22"/>
      <c r="HF98" s="22"/>
      <c r="HG98" s="22"/>
      <c r="HH98" s="22"/>
      <c r="HI98" s="22"/>
      <c r="HJ98" s="22"/>
      <c r="HK98" s="22"/>
      <c r="HL98" s="22"/>
      <c r="HM98" s="22"/>
      <c r="HN98" s="22"/>
      <c r="HO98" s="22"/>
      <c r="HP98" s="22"/>
      <c r="HQ98" s="22"/>
      <c r="HR98" s="22"/>
      <c r="HS98" s="22"/>
      <c r="HT98" s="22"/>
      <c r="HU98" s="22"/>
      <c r="HV98" s="22"/>
      <c r="HW98" s="22"/>
      <c r="HX98" s="22"/>
      <c r="HY98" s="22"/>
      <c r="HZ98" s="22"/>
      <c r="IA98" s="22"/>
      <c r="IB98" s="22"/>
      <c r="IC98" s="22"/>
      <c r="ID98" s="22"/>
      <c r="IE98" s="22"/>
      <c r="IF98" s="22"/>
      <c r="IG98" s="22"/>
      <c r="IH98" s="22"/>
      <c r="II98" s="22"/>
      <c r="IJ98" s="22"/>
      <c r="IK98" s="22"/>
      <c r="IL98" s="22"/>
      <c r="IM98" s="22"/>
      <c r="IN98" s="22"/>
      <c r="IO98" s="22"/>
      <c r="IP98" s="22"/>
      <c r="IQ98" s="22"/>
      <c r="IR98" s="22"/>
      <c r="IS98" s="22"/>
      <c r="IT98" s="22"/>
      <c r="IU98" s="22"/>
      <c r="IV98" s="22"/>
    </row>
    <row r="99" spans="1:256" s="64" customFormat="1" ht="13.5" x14ac:dyDescent="0.25">
      <c r="A99" s="3"/>
      <c r="B99" s="32"/>
      <c r="C99" s="73" t="s">
        <v>43</v>
      </c>
      <c r="D99" s="30" t="s">
        <v>44</v>
      </c>
      <c r="E99" s="30">
        <v>4.09</v>
      </c>
      <c r="F99" s="30">
        <f>ROUND(F97*E99,2)</f>
        <v>12.68</v>
      </c>
      <c r="G99" s="30"/>
      <c r="H99" s="30"/>
      <c r="I99" s="30"/>
      <c r="J99" s="30"/>
      <c r="K99" s="30"/>
      <c r="L99" s="30"/>
      <c r="M99" s="30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22"/>
      <c r="DK99" s="22"/>
      <c r="DL99" s="22"/>
      <c r="DM99" s="22"/>
      <c r="DN99" s="22"/>
      <c r="DO99" s="22"/>
      <c r="DP99" s="22"/>
      <c r="DQ99" s="22"/>
      <c r="DR99" s="22"/>
      <c r="DS99" s="22"/>
      <c r="DT99" s="22"/>
      <c r="DU99" s="22"/>
      <c r="DV99" s="22"/>
      <c r="DW99" s="22"/>
      <c r="DX99" s="22"/>
      <c r="DY99" s="22"/>
      <c r="DZ99" s="22"/>
      <c r="EA99" s="22"/>
      <c r="EB99" s="22"/>
      <c r="EC99" s="22"/>
      <c r="ED99" s="22"/>
      <c r="EE99" s="22"/>
      <c r="EF99" s="22"/>
      <c r="EG99" s="22"/>
      <c r="EH99" s="22"/>
      <c r="EI99" s="22"/>
      <c r="EJ99" s="22"/>
      <c r="EK99" s="22"/>
      <c r="EL99" s="22"/>
      <c r="EM99" s="22"/>
      <c r="EN99" s="22"/>
      <c r="EO99" s="22"/>
      <c r="EP99" s="22"/>
      <c r="EQ99" s="22"/>
      <c r="ER99" s="22"/>
      <c r="ES99" s="22"/>
      <c r="ET99" s="22"/>
      <c r="EU99" s="22"/>
      <c r="EV99" s="22"/>
      <c r="EW99" s="22"/>
      <c r="EX99" s="22"/>
      <c r="EY99" s="22"/>
      <c r="EZ99" s="22"/>
      <c r="FA99" s="22"/>
      <c r="FB99" s="22"/>
      <c r="FC99" s="22"/>
      <c r="FD99" s="22"/>
      <c r="FE99" s="22"/>
      <c r="FF99" s="22"/>
      <c r="FG99" s="22"/>
      <c r="FH99" s="22"/>
      <c r="FI99" s="22"/>
      <c r="FJ99" s="22"/>
      <c r="FK99" s="22"/>
      <c r="FL99" s="22"/>
      <c r="FM99" s="22"/>
      <c r="FN99" s="22"/>
      <c r="FO99" s="22"/>
      <c r="FP99" s="22"/>
      <c r="FQ99" s="22"/>
      <c r="FR99" s="22"/>
      <c r="FS99" s="22"/>
      <c r="FT99" s="22"/>
      <c r="FU99" s="22"/>
      <c r="FV99" s="22"/>
      <c r="FW99" s="22"/>
      <c r="FX99" s="22"/>
      <c r="FY99" s="22"/>
      <c r="FZ99" s="22"/>
      <c r="GA99" s="22"/>
      <c r="GB99" s="22"/>
      <c r="GC99" s="22"/>
      <c r="GD99" s="22"/>
      <c r="GE99" s="22"/>
      <c r="GF99" s="22"/>
      <c r="GG99" s="22"/>
      <c r="GH99" s="22"/>
      <c r="GI99" s="22"/>
      <c r="GJ99" s="22"/>
      <c r="GK99" s="22"/>
      <c r="GL99" s="22"/>
      <c r="GM99" s="22"/>
      <c r="GN99" s="22"/>
      <c r="GO99" s="22"/>
      <c r="GP99" s="22"/>
      <c r="GQ99" s="22"/>
      <c r="GR99" s="22"/>
      <c r="GS99" s="22"/>
      <c r="GT99" s="22"/>
      <c r="GU99" s="22"/>
      <c r="GV99" s="22"/>
      <c r="GW99" s="22"/>
      <c r="GX99" s="22"/>
      <c r="GY99" s="22"/>
      <c r="GZ99" s="22"/>
      <c r="HA99" s="22"/>
      <c r="HB99" s="22"/>
      <c r="HC99" s="22"/>
      <c r="HD99" s="22"/>
      <c r="HE99" s="22"/>
      <c r="HF99" s="22"/>
      <c r="HG99" s="22"/>
      <c r="HH99" s="22"/>
      <c r="HI99" s="22"/>
      <c r="HJ99" s="22"/>
      <c r="HK99" s="22"/>
      <c r="HL99" s="22"/>
      <c r="HM99" s="22"/>
      <c r="HN99" s="22"/>
      <c r="HO99" s="22"/>
      <c r="HP99" s="22"/>
      <c r="HQ99" s="22"/>
      <c r="HR99" s="22"/>
      <c r="HS99" s="22"/>
      <c r="HT99" s="22"/>
      <c r="HU99" s="22"/>
      <c r="HV99" s="22"/>
      <c r="HW99" s="22"/>
      <c r="HX99" s="22"/>
      <c r="HY99" s="22"/>
      <c r="HZ99" s="22"/>
      <c r="IA99" s="22"/>
      <c r="IB99" s="22"/>
      <c r="IC99" s="22"/>
      <c r="ID99" s="22"/>
      <c r="IE99" s="22"/>
      <c r="IF99" s="22"/>
      <c r="IG99" s="22"/>
      <c r="IH99" s="22"/>
      <c r="II99" s="22"/>
      <c r="IJ99" s="22"/>
      <c r="IK99" s="22"/>
      <c r="IL99" s="22"/>
      <c r="IM99" s="22"/>
      <c r="IN99" s="22"/>
      <c r="IO99" s="22"/>
      <c r="IP99" s="22"/>
      <c r="IQ99" s="22"/>
      <c r="IR99" s="22"/>
      <c r="IS99" s="22"/>
      <c r="IT99" s="22"/>
      <c r="IU99" s="22"/>
      <c r="IV99" s="22"/>
    </row>
    <row r="100" spans="1:256" s="64" customFormat="1" ht="13.5" x14ac:dyDescent="0.25">
      <c r="A100" s="3"/>
      <c r="B100" s="34"/>
      <c r="C100" s="73" t="s">
        <v>57</v>
      </c>
      <c r="D100" s="28" t="s">
        <v>41</v>
      </c>
      <c r="E100" s="28">
        <v>0.45</v>
      </c>
      <c r="F100" s="30">
        <f>ROUND(F97*E100,2)</f>
        <v>1.4</v>
      </c>
      <c r="G100" s="30"/>
      <c r="H100" s="30"/>
      <c r="I100" s="30"/>
      <c r="J100" s="30"/>
      <c r="K100" s="30"/>
      <c r="L100" s="30"/>
      <c r="M100" s="30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  <c r="IV100" s="19"/>
    </row>
    <row r="101" spans="1:256" s="64" customFormat="1" ht="15.75" x14ac:dyDescent="0.25">
      <c r="A101" s="3"/>
      <c r="B101" s="34"/>
      <c r="C101" s="73" t="s">
        <v>78</v>
      </c>
      <c r="D101" s="28" t="s">
        <v>54</v>
      </c>
      <c r="E101" s="28">
        <v>0.75</v>
      </c>
      <c r="F101" s="30">
        <f>ROUND(F97*E101,2)</f>
        <v>2.33</v>
      </c>
      <c r="G101" s="30"/>
      <c r="H101" s="30"/>
      <c r="I101" s="30"/>
      <c r="J101" s="30"/>
      <c r="K101" s="30"/>
      <c r="L101" s="30"/>
      <c r="M101" s="30"/>
      <c r="N101" s="19"/>
      <c r="O101" s="55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  <c r="IV101" s="19"/>
    </row>
    <row r="102" spans="1:256" s="64" customFormat="1" ht="13.5" x14ac:dyDescent="0.25">
      <c r="A102" s="3"/>
      <c r="B102" s="34"/>
      <c r="C102" s="73" t="s">
        <v>58</v>
      </c>
      <c r="D102" s="28" t="s">
        <v>44</v>
      </c>
      <c r="E102" s="28">
        <v>26.5</v>
      </c>
      <c r="F102" s="30">
        <f>ROUND(F97*E102,2)</f>
        <v>82.15</v>
      </c>
      <c r="G102" s="30"/>
      <c r="H102" s="30"/>
      <c r="I102" s="30"/>
      <c r="J102" s="30"/>
      <c r="K102" s="30"/>
      <c r="L102" s="30"/>
      <c r="M102" s="30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  <c r="IV102" s="19"/>
    </row>
    <row r="103" spans="1:256" s="64" customFormat="1" ht="15.75" x14ac:dyDescent="0.2">
      <c r="A103" s="3">
        <v>21</v>
      </c>
      <c r="B103" s="31" t="s">
        <v>108</v>
      </c>
      <c r="C103" s="63" t="s">
        <v>109</v>
      </c>
      <c r="D103" s="30" t="s">
        <v>81</v>
      </c>
      <c r="E103" s="30"/>
      <c r="F103" s="33">
        <v>0.83</v>
      </c>
      <c r="G103" s="30"/>
      <c r="H103" s="30"/>
      <c r="I103" s="30"/>
      <c r="J103" s="30"/>
      <c r="K103" s="30"/>
      <c r="L103" s="30"/>
      <c r="M103" s="30"/>
      <c r="N103" s="22"/>
      <c r="O103" s="22"/>
      <c r="P103" s="22"/>
      <c r="Q103" s="7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2"/>
      <c r="DD103" s="22"/>
      <c r="DE103" s="22"/>
      <c r="DF103" s="22"/>
      <c r="DG103" s="22"/>
      <c r="DH103" s="22"/>
      <c r="DI103" s="22"/>
      <c r="DJ103" s="22"/>
      <c r="DK103" s="22"/>
      <c r="DL103" s="22"/>
      <c r="DM103" s="22"/>
      <c r="DN103" s="22"/>
      <c r="DO103" s="22"/>
      <c r="DP103" s="22"/>
      <c r="DQ103" s="22"/>
      <c r="DR103" s="22"/>
      <c r="DS103" s="22"/>
      <c r="DT103" s="22"/>
      <c r="DU103" s="22"/>
      <c r="DV103" s="22"/>
      <c r="DW103" s="22"/>
      <c r="DX103" s="22"/>
      <c r="DY103" s="22"/>
      <c r="DZ103" s="22"/>
      <c r="EA103" s="22"/>
      <c r="EB103" s="22"/>
      <c r="EC103" s="22"/>
      <c r="ED103" s="22"/>
      <c r="EE103" s="22"/>
      <c r="EF103" s="22"/>
      <c r="EG103" s="22"/>
      <c r="EH103" s="22"/>
      <c r="EI103" s="22"/>
      <c r="EJ103" s="22"/>
      <c r="EK103" s="22"/>
      <c r="EL103" s="22"/>
      <c r="EM103" s="22"/>
      <c r="EN103" s="22"/>
      <c r="EO103" s="22"/>
      <c r="EP103" s="22"/>
      <c r="EQ103" s="22"/>
      <c r="ER103" s="22"/>
      <c r="ES103" s="22"/>
      <c r="ET103" s="22"/>
      <c r="EU103" s="22"/>
      <c r="EV103" s="22"/>
      <c r="EW103" s="22"/>
      <c r="EX103" s="22"/>
      <c r="EY103" s="22"/>
      <c r="EZ103" s="22"/>
      <c r="FA103" s="22"/>
      <c r="FB103" s="22"/>
      <c r="FC103" s="22"/>
      <c r="FD103" s="22"/>
      <c r="FE103" s="22"/>
      <c r="FF103" s="22"/>
      <c r="FG103" s="22"/>
      <c r="FH103" s="22"/>
      <c r="FI103" s="22"/>
      <c r="FJ103" s="22"/>
      <c r="FK103" s="22"/>
      <c r="FL103" s="22"/>
      <c r="FM103" s="22"/>
      <c r="FN103" s="22"/>
      <c r="FO103" s="22"/>
      <c r="FP103" s="22"/>
      <c r="FQ103" s="22"/>
      <c r="FR103" s="22"/>
      <c r="FS103" s="22"/>
      <c r="FT103" s="22"/>
      <c r="FU103" s="22"/>
      <c r="FV103" s="22"/>
      <c r="FW103" s="22"/>
      <c r="FX103" s="22"/>
      <c r="FY103" s="22"/>
      <c r="FZ103" s="22"/>
      <c r="GA103" s="22"/>
      <c r="GB103" s="22"/>
      <c r="GC103" s="22"/>
      <c r="GD103" s="22"/>
      <c r="GE103" s="22"/>
      <c r="GF103" s="22"/>
      <c r="GG103" s="22"/>
      <c r="GH103" s="22"/>
      <c r="GI103" s="22"/>
      <c r="GJ103" s="22"/>
      <c r="GK103" s="22"/>
      <c r="GL103" s="22"/>
      <c r="GM103" s="22"/>
      <c r="GN103" s="22"/>
      <c r="GO103" s="22"/>
      <c r="GP103" s="22"/>
      <c r="GQ103" s="22"/>
      <c r="GR103" s="22"/>
      <c r="GS103" s="22"/>
      <c r="GT103" s="22"/>
      <c r="GU103" s="22"/>
      <c r="GV103" s="22"/>
      <c r="GW103" s="22"/>
      <c r="GX103" s="22"/>
      <c r="GY103" s="22"/>
      <c r="GZ103" s="22"/>
      <c r="HA103" s="22"/>
      <c r="HB103" s="22"/>
      <c r="HC103" s="22"/>
      <c r="HD103" s="22"/>
      <c r="HE103" s="22"/>
      <c r="HF103" s="22"/>
      <c r="HG103" s="22"/>
      <c r="HH103" s="22"/>
      <c r="HI103" s="22"/>
      <c r="HJ103" s="22"/>
      <c r="HK103" s="22"/>
      <c r="HL103" s="22"/>
      <c r="HM103" s="22"/>
      <c r="HN103" s="22"/>
      <c r="HO103" s="22"/>
      <c r="HP103" s="22"/>
      <c r="HQ103" s="22"/>
      <c r="HR103" s="22"/>
      <c r="HS103" s="22"/>
      <c r="HT103" s="22"/>
      <c r="HU103" s="22"/>
      <c r="HV103" s="22"/>
      <c r="HW103" s="22"/>
      <c r="HX103" s="22"/>
      <c r="HY103" s="22"/>
      <c r="HZ103" s="22"/>
      <c r="IA103" s="22"/>
      <c r="IB103" s="22"/>
      <c r="IC103" s="22"/>
      <c r="ID103" s="22"/>
      <c r="IE103" s="22"/>
      <c r="IF103" s="22"/>
      <c r="IG103" s="22"/>
      <c r="IH103" s="22"/>
      <c r="II103" s="22"/>
      <c r="IJ103" s="22"/>
      <c r="IK103" s="22"/>
      <c r="IL103" s="22"/>
      <c r="IM103" s="22"/>
      <c r="IN103" s="22"/>
      <c r="IO103" s="22"/>
      <c r="IP103" s="22"/>
      <c r="IQ103" s="22"/>
      <c r="IR103" s="22"/>
      <c r="IS103" s="22"/>
      <c r="IT103" s="22"/>
      <c r="IU103" s="22"/>
      <c r="IV103" s="22"/>
    </row>
    <row r="104" spans="1:256" s="64" customFormat="1" ht="13.5" x14ac:dyDescent="0.25">
      <c r="A104" s="3"/>
      <c r="B104" s="32"/>
      <c r="C104" s="73" t="s">
        <v>50</v>
      </c>
      <c r="D104" s="30" t="s">
        <v>40</v>
      </c>
      <c r="E104" s="30">
        <v>116</v>
      </c>
      <c r="F104" s="30">
        <f>ROUND(F103*E104,2)</f>
        <v>96.28</v>
      </c>
      <c r="G104" s="30"/>
      <c r="H104" s="30"/>
      <c r="I104" s="30"/>
      <c r="J104" s="30"/>
      <c r="K104" s="30"/>
      <c r="L104" s="30"/>
      <c r="M104" s="30"/>
      <c r="N104" s="22"/>
      <c r="O104" s="7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/>
      <c r="CY104" s="22"/>
      <c r="CZ104" s="22"/>
      <c r="DA104" s="22"/>
      <c r="DB104" s="22"/>
      <c r="DC104" s="22"/>
      <c r="DD104" s="22"/>
      <c r="DE104" s="22"/>
      <c r="DF104" s="22"/>
      <c r="DG104" s="22"/>
      <c r="DH104" s="22"/>
      <c r="DI104" s="22"/>
      <c r="DJ104" s="22"/>
      <c r="DK104" s="22"/>
      <c r="DL104" s="22"/>
      <c r="DM104" s="22"/>
      <c r="DN104" s="22"/>
      <c r="DO104" s="22"/>
      <c r="DP104" s="22"/>
      <c r="DQ104" s="22"/>
      <c r="DR104" s="22"/>
      <c r="DS104" s="22"/>
      <c r="DT104" s="22"/>
      <c r="DU104" s="22"/>
      <c r="DV104" s="22"/>
      <c r="DW104" s="22"/>
      <c r="DX104" s="22"/>
      <c r="DY104" s="22"/>
      <c r="DZ104" s="22"/>
      <c r="EA104" s="22"/>
      <c r="EB104" s="22"/>
      <c r="EC104" s="22"/>
      <c r="ED104" s="22"/>
      <c r="EE104" s="22"/>
      <c r="EF104" s="22"/>
      <c r="EG104" s="22"/>
      <c r="EH104" s="22"/>
      <c r="EI104" s="22"/>
      <c r="EJ104" s="22"/>
      <c r="EK104" s="22"/>
      <c r="EL104" s="22"/>
      <c r="EM104" s="22"/>
      <c r="EN104" s="22"/>
      <c r="EO104" s="22"/>
      <c r="EP104" s="22"/>
      <c r="EQ104" s="22"/>
      <c r="ER104" s="22"/>
      <c r="ES104" s="22"/>
      <c r="ET104" s="22"/>
      <c r="EU104" s="22"/>
      <c r="EV104" s="22"/>
      <c r="EW104" s="22"/>
      <c r="EX104" s="22"/>
      <c r="EY104" s="22"/>
      <c r="EZ104" s="22"/>
      <c r="FA104" s="22"/>
      <c r="FB104" s="22"/>
      <c r="FC104" s="22"/>
      <c r="FD104" s="22"/>
      <c r="FE104" s="22"/>
      <c r="FF104" s="22"/>
      <c r="FG104" s="22"/>
      <c r="FH104" s="22"/>
      <c r="FI104" s="22"/>
      <c r="FJ104" s="22"/>
      <c r="FK104" s="22"/>
      <c r="FL104" s="22"/>
      <c r="FM104" s="22"/>
      <c r="FN104" s="22"/>
      <c r="FO104" s="22"/>
      <c r="FP104" s="22"/>
      <c r="FQ104" s="22"/>
      <c r="FR104" s="22"/>
      <c r="FS104" s="22"/>
      <c r="FT104" s="22"/>
      <c r="FU104" s="22"/>
      <c r="FV104" s="22"/>
      <c r="FW104" s="22"/>
      <c r="FX104" s="22"/>
      <c r="FY104" s="22"/>
      <c r="FZ104" s="22"/>
      <c r="GA104" s="22"/>
      <c r="GB104" s="22"/>
      <c r="GC104" s="22"/>
      <c r="GD104" s="22"/>
      <c r="GE104" s="22"/>
      <c r="GF104" s="22"/>
      <c r="GG104" s="22"/>
      <c r="GH104" s="22"/>
      <c r="GI104" s="22"/>
      <c r="GJ104" s="22"/>
      <c r="GK104" s="22"/>
      <c r="GL104" s="22"/>
      <c r="GM104" s="22"/>
      <c r="GN104" s="22"/>
      <c r="GO104" s="22"/>
      <c r="GP104" s="22"/>
      <c r="GQ104" s="22"/>
      <c r="GR104" s="22"/>
      <c r="GS104" s="22"/>
      <c r="GT104" s="22"/>
      <c r="GU104" s="22"/>
      <c r="GV104" s="22"/>
      <c r="GW104" s="22"/>
      <c r="GX104" s="22"/>
      <c r="GY104" s="22"/>
      <c r="GZ104" s="22"/>
      <c r="HA104" s="22"/>
      <c r="HB104" s="22"/>
      <c r="HC104" s="22"/>
      <c r="HD104" s="22"/>
      <c r="HE104" s="22"/>
      <c r="HF104" s="22"/>
      <c r="HG104" s="22"/>
      <c r="HH104" s="22"/>
      <c r="HI104" s="22"/>
      <c r="HJ104" s="22"/>
      <c r="HK104" s="22"/>
      <c r="HL104" s="22"/>
      <c r="HM104" s="22"/>
      <c r="HN104" s="22"/>
      <c r="HO104" s="22"/>
      <c r="HP104" s="22"/>
      <c r="HQ104" s="22"/>
      <c r="HR104" s="22"/>
      <c r="HS104" s="22"/>
      <c r="HT104" s="22"/>
      <c r="HU104" s="22"/>
      <c r="HV104" s="22"/>
      <c r="HW104" s="22"/>
      <c r="HX104" s="22"/>
      <c r="HY104" s="22"/>
      <c r="HZ104" s="22"/>
      <c r="IA104" s="22"/>
      <c r="IB104" s="22"/>
      <c r="IC104" s="22"/>
      <c r="ID104" s="22"/>
      <c r="IE104" s="22"/>
      <c r="IF104" s="22"/>
      <c r="IG104" s="22"/>
      <c r="IH104" s="22"/>
      <c r="II104" s="22"/>
      <c r="IJ104" s="22"/>
      <c r="IK104" s="22"/>
      <c r="IL104" s="22"/>
      <c r="IM104" s="22"/>
      <c r="IN104" s="22"/>
      <c r="IO104" s="22"/>
      <c r="IP104" s="22"/>
      <c r="IQ104" s="22"/>
      <c r="IR104" s="22"/>
      <c r="IS104" s="22"/>
      <c r="IT104" s="22"/>
      <c r="IU104" s="22"/>
      <c r="IV104" s="22"/>
    </row>
    <row r="105" spans="1:256" s="64" customFormat="1" ht="13.5" x14ac:dyDescent="0.25">
      <c r="A105" s="3"/>
      <c r="B105" s="32"/>
      <c r="C105" s="73" t="s">
        <v>43</v>
      </c>
      <c r="D105" s="30" t="s">
        <v>44</v>
      </c>
      <c r="E105" s="30">
        <v>6.13</v>
      </c>
      <c r="F105" s="30">
        <f>ROUND(F103*E105,2)</f>
        <v>5.09</v>
      </c>
      <c r="G105" s="30"/>
      <c r="H105" s="30"/>
      <c r="I105" s="30"/>
      <c r="J105" s="30"/>
      <c r="K105" s="30"/>
      <c r="L105" s="30"/>
      <c r="M105" s="30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/>
      <c r="CY105" s="22"/>
      <c r="CZ105" s="22"/>
      <c r="DA105" s="22"/>
      <c r="DB105" s="22"/>
      <c r="DC105" s="22"/>
      <c r="DD105" s="22"/>
      <c r="DE105" s="22"/>
      <c r="DF105" s="22"/>
      <c r="DG105" s="22"/>
      <c r="DH105" s="22"/>
      <c r="DI105" s="22"/>
      <c r="DJ105" s="22"/>
      <c r="DK105" s="22"/>
      <c r="DL105" s="22"/>
      <c r="DM105" s="22"/>
      <c r="DN105" s="22"/>
      <c r="DO105" s="22"/>
      <c r="DP105" s="22"/>
      <c r="DQ105" s="22"/>
      <c r="DR105" s="22"/>
      <c r="DS105" s="22"/>
      <c r="DT105" s="22"/>
      <c r="DU105" s="22"/>
      <c r="DV105" s="22"/>
      <c r="DW105" s="22"/>
      <c r="DX105" s="22"/>
      <c r="DY105" s="22"/>
      <c r="DZ105" s="22"/>
      <c r="EA105" s="22"/>
      <c r="EB105" s="22"/>
      <c r="EC105" s="22"/>
      <c r="ED105" s="22"/>
      <c r="EE105" s="22"/>
      <c r="EF105" s="22"/>
      <c r="EG105" s="22"/>
      <c r="EH105" s="22"/>
      <c r="EI105" s="22"/>
      <c r="EJ105" s="22"/>
      <c r="EK105" s="22"/>
      <c r="EL105" s="22"/>
      <c r="EM105" s="22"/>
      <c r="EN105" s="22"/>
      <c r="EO105" s="22"/>
      <c r="EP105" s="22"/>
      <c r="EQ105" s="22"/>
      <c r="ER105" s="22"/>
      <c r="ES105" s="22"/>
      <c r="ET105" s="22"/>
      <c r="EU105" s="22"/>
      <c r="EV105" s="22"/>
      <c r="EW105" s="22"/>
      <c r="EX105" s="22"/>
      <c r="EY105" s="22"/>
      <c r="EZ105" s="22"/>
      <c r="FA105" s="22"/>
      <c r="FB105" s="22"/>
      <c r="FC105" s="22"/>
      <c r="FD105" s="22"/>
      <c r="FE105" s="22"/>
      <c r="FF105" s="22"/>
      <c r="FG105" s="22"/>
      <c r="FH105" s="22"/>
      <c r="FI105" s="22"/>
      <c r="FJ105" s="22"/>
      <c r="FK105" s="22"/>
      <c r="FL105" s="22"/>
      <c r="FM105" s="22"/>
      <c r="FN105" s="22"/>
      <c r="FO105" s="22"/>
      <c r="FP105" s="22"/>
      <c r="FQ105" s="22"/>
      <c r="FR105" s="22"/>
      <c r="FS105" s="22"/>
      <c r="FT105" s="22"/>
      <c r="FU105" s="22"/>
      <c r="FV105" s="22"/>
      <c r="FW105" s="22"/>
      <c r="FX105" s="22"/>
      <c r="FY105" s="22"/>
      <c r="FZ105" s="22"/>
      <c r="GA105" s="22"/>
      <c r="GB105" s="22"/>
      <c r="GC105" s="22"/>
      <c r="GD105" s="22"/>
      <c r="GE105" s="22"/>
      <c r="GF105" s="22"/>
      <c r="GG105" s="22"/>
      <c r="GH105" s="22"/>
      <c r="GI105" s="22"/>
      <c r="GJ105" s="22"/>
      <c r="GK105" s="22"/>
      <c r="GL105" s="22"/>
      <c r="GM105" s="22"/>
      <c r="GN105" s="22"/>
      <c r="GO105" s="22"/>
      <c r="GP105" s="22"/>
      <c r="GQ105" s="22"/>
      <c r="GR105" s="22"/>
      <c r="GS105" s="22"/>
      <c r="GT105" s="22"/>
      <c r="GU105" s="22"/>
      <c r="GV105" s="22"/>
      <c r="GW105" s="22"/>
      <c r="GX105" s="22"/>
      <c r="GY105" s="22"/>
      <c r="GZ105" s="22"/>
      <c r="HA105" s="22"/>
      <c r="HB105" s="22"/>
      <c r="HC105" s="22"/>
      <c r="HD105" s="22"/>
      <c r="HE105" s="22"/>
      <c r="HF105" s="22"/>
      <c r="HG105" s="22"/>
      <c r="HH105" s="22"/>
      <c r="HI105" s="22"/>
      <c r="HJ105" s="22"/>
      <c r="HK105" s="22"/>
      <c r="HL105" s="22"/>
      <c r="HM105" s="22"/>
      <c r="HN105" s="22"/>
      <c r="HO105" s="22"/>
      <c r="HP105" s="22"/>
      <c r="HQ105" s="22"/>
      <c r="HR105" s="22"/>
      <c r="HS105" s="22"/>
      <c r="HT105" s="22"/>
      <c r="HU105" s="22"/>
      <c r="HV105" s="22"/>
      <c r="HW105" s="22"/>
      <c r="HX105" s="22"/>
      <c r="HY105" s="22"/>
      <c r="HZ105" s="22"/>
      <c r="IA105" s="22"/>
      <c r="IB105" s="22"/>
      <c r="IC105" s="22"/>
      <c r="ID105" s="22"/>
      <c r="IE105" s="22"/>
      <c r="IF105" s="22"/>
      <c r="IG105" s="22"/>
      <c r="IH105" s="22"/>
      <c r="II105" s="22"/>
      <c r="IJ105" s="22"/>
      <c r="IK105" s="22"/>
      <c r="IL105" s="22"/>
      <c r="IM105" s="22"/>
      <c r="IN105" s="22"/>
      <c r="IO105" s="22"/>
      <c r="IP105" s="22"/>
      <c r="IQ105" s="22"/>
      <c r="IR105" s="22"/>
      <c r="IS105" s="22"/>
      <c r="IT105" s="22"/>
      <c r="IU105" s="22"/>
      <c r="IV105" s="22"/>
    </row>
    <row r="106" spans="1:256" s="64" customFormat="1" ht="13.5" x14ac:dyDescent="0.25">
      <c r="A106" s="3"/>
      <c r="B106" s="34"/>
      <c r="C106" s="73" t="s">
        <v>110</v>
      </c>
      <c r="D106" s="28" t="s">
        <v>84</v>
      </c>
      <c r="E106" s="28">
        <v>234</v>
      </c>
      <c r="F106" s="30">
        <f>ROUND(F103*E106,2)</f>
        <v>194.22</v>
      </c>
      <c r="G106" s="30"/>
      <c r="H106" s="30"/>
      <c r="I106" s="30"/>
      <c r="J106" s="30"/>
      <c r="K106" s="30"/>
      <c r="L106" s="30"/>
      <c r="M106" s="30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  <c r="IV106" s="19"/>
    </row>
    <row r="107" spans="1:256" s="64" customFormat="1" ht="13.5" x14ac:dyDescent="0.25">
      <c r="A107" s="3"/>
      <c r="B107" s="34"/>
      <c r="C107" s="73" t="s">
        <v>57</v>
      </c>
      <c r="D107" s="28" t="s">
        <v>41</v>
      </c>
      <c r="E107" s="28">
        <v>0.68</v>
      </c>
      <c r="F107" s="30">
        <f>ROUND(F103*E107,2)</f>
        <v>0.56000000000000005</v>
      </c>
      <c r="G107" s="30"/>
      <c r="H107" s="30"/>
      <c r="I107" s="30"/>
      <c r="J107" s="30"/>
      <c r="K107" s="30"/>
      <c r="L107" s="30"/>
      <c r="M107" s="30"/>
      <c r="N107" s="19"/>
      <c r="O107" s="19"/>
      <c r="P107" s="55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  <c r="IV107" s="19"/>
    </row>
    <row r="108" spans="1:256" s="64" customFormat="1" ht="15.75" x14ac:dyDescent="0.25">
      <c r="A108" s="3"/>
      <c r="B108" s="34"/>
      <c r="C108" s="73" t="s">
        <v>78</v>
      </c>
      <c r="D108" s="28" t="s">
        <v>54</v>
      </c>
      <c r="E108" s="28">
        <v>0.75</v>
      </c>
      <c r="F108" s="30">
        <f>ROUND(F103*E108,2)</f>
        <v>0.62</v>
      </c>
      <c r="G108" s="30"/>
      <c r="H108" s="30"/>
      <c r="I108" s="30"/>
      <c r="J108" s="30"/>
      <c r="K108" s="30"/>
      <c r="L108" s="30"/>
      <c r="M108" s="30"/>
      <c r="N108" s="19"/>
      <c r="O108" s="55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  <c r="IV108" s="19"/>
    </row>
    <row r="109" spans="1:256" s="64" customFormat="1" ht="13.5" x14ac:dyDescent="0.25">
      <c r="A109" s="3"/>
      <c r="B109" s="34"/>
      <c r="C109" s="73" t="s">
        <v>58</v>
      </c>
      <c r="D109" s="28" t="s">
        <v>44</v>
      </c>
      <c r="E109" s="28">
        <v>58.8</v>
      </c>
      <c r="F109" s="30">
        <f>ROUND(F103*E109,2)</f>
        <v>48.8</v>
      </c>
      <c r="G109" s="30"/>
      <c r="H109" s="30"/>
      <c r="I109" s="30"/>
      <c r="J109" s="30"/>
      <c r="K109" s="30"/>
      <c r="L109" s="30"/>
      <c r="M109" s="30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  <c r="IV109" s="19"/>
    </row>
    <row r="110" spans="1:256" s="64" customFormat="1" ht="27" x14ac:dyDescent="0.2">
      <c r="A110" s="3">
        <v>22</v>
      </c>
      <c r="B110" s="31" t="s">
        <v>120</v>
      </c>
      <c r="C110" s="63" t="s">
        <v>121</v>
      </c>
      <c r="D110" s="30" t="s">
        <v>122</v>
      </c>
      <c r="E110" s="30"/>
      <c r="F110" s="33">
        <v>18.18</v>
      </c>
      <c r="G110" s="30"/>
      <c r="H110" s="30"/>
      <c r="I110" s="30"/>
      <c r="J110" s="30"/>
      <c r="K110" s="30"/>
      <c r="L110" s="30"/>
      <c r="M110" s="30"/>
      <c r="N110" s="22"/>
      <c r="O110" s="22"/>
      <c r="P110" s="22"/>
      <c r="Q110" s="7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22"/>
      <c r="CU110" s="22"/>
      <c r="CV110" s="22"/>
      <c r="CW110" s="22"/>
      <c r="CX110" s="22"/>
      <c r="CY110" s="22"/>
      <c r="CZ110" s="22"/>
      <c r="DA110" s="22"/>
      <c r="DB110" s="22"/>
      <c r="DC110" s="22"/>
      <c r="DD110" s="22"/>
      <c r="DE110" s="22"/>
      <c r="DF110" s="22"/>
      <c r="DG110" s="22"/>
      <c r="DH110" s="22"/>
      <c r="DI110" s="22"/>
      <c r="DJ110" s="22"/>
      <c r="DK110" s="22"/>
      <c r="DL110" s="22"/>
      <c r="DM110" s="22"/>
      <c r="DN110" s="22"/>
      <c r="DO110" s="22"/>
      <c r="DP110" s="22"/>
      <c r="DQ110" s="22"/>
      <c r="DR110" s="22"/>
      <c r="DS110" s="22"/>
      <c r="DT110" s="22"/>
      <c r="DU110" s="22"/>
      <c r="DV110" s="22"/>
      <c r="DW110" s="22"/>
      <c r="DX110" s="22"/>
      <c r="DY110" s="22"/>
      <c r="DZ110" s="22"/>
      <c r="EA110" s="22"/>
      <c r="EB110" s="22"/>
      <c r="EC110" s="22"/>
      <c r="ED110" s="22"/>
      <c r="EE110" s="22"/>
      <c r="EF110" s="22"/>
      <c r="EG110" s="22"/>
      <c r="EH110" s="22"/>
      <c r="EI110" s="22"/>
      <c r="EJ110" s="22"/>
      <c r="EK110" s="22"/>
      <c r="EL110" s="22"/>
      <c r="EM110" s="22"/>
      <c r="EN110" s="22"/>
      <c r="EO110" s="22"/>
      <c r="EP110" s="22"/>
      <c r="EQ110" s="22"/>
      <c r="ER110" s="22"/>
      <c r="ES110" s="22"/>
      <c r="ET110" s="22"/>
      <c r="EU110" s="22"/>
      <c r="EV110" s="22"/>
      <c r="EW110" s="22"/>
      <c r="EX110" s="22"/>
      <c r="EY110" s="22"/>
      <c r="EZ110" s="22"/>
      <c r="FA110" s="22"/>
      <c r="FB110" s="22"/>
      <c r="FC110" s="22"/>
      <c r="FD110" s="22"/>
      <c r="FE110" s="22"/>
      <c r="FF110" s="22"/>
      <c r="FG110" s="22"/>
      <c r="FH110" s="22"/>
      <c r="FI110" s="22"/>
      <c r="FJ110" s="22"/>
      <c r="FK110" s="22"/>
      <c r="FL110" s="22"/>
      <c r="FM110" s="22"/>
      <c r="FN110" s="22"/>
      <c r="FO110" s="22"/>
      <c r="FP110" s="22"/>
      <c r="FQ110" s="22"/>
      <c r="FR110" s="22"/>
      <c r="FS110" s="22"/>
      <c r="FT110" s="22"/>
      <c r="FU110" s="22"/>
      <c r="FV110" s="22"/>
      <c r="FW110" s="22"/>
      <c r="FX110" s="22"/>
      <c r="FY110" s="22"/>
      <c r="FZ110" s="22"/>
      <c r="GA110" s="22"/>
      <c r="GB110" s="22"/>
      <c r="GC110" s="22"/>
      <c r="GD110" s="22"/>
      <c r="GE110" s="22"/>
      <c r="GF110" s="22"/>
      <c r="GG110" s="22"/>
      <c r="GH110" s="22"/>
      <c r="GI110" s="22"/>
      <c r="GJ110" s="22"/>
      <c r="GK110" s="22"/>
      <c r="GL110" s="22"/>
      <c r="GM110" s="22"/>
      <c r="GN110" s="22"/>
      <c r="GO110" s="22"/>
      <c r="GP110" s="22"/>
      <c r="GQ110" s="22"/>
      <c r="GR110" s="22"/>
      <c r="GS110" s="22"/>
      <c r="GT110" s="22"/>
      <c r="GU110" s="22"/>
      <c r="GV110" s="22"/>
      <c r="GW110" s="22"/>
      <c r="GX110" s="22"/>
      <c r="GY110" s="22"/>
      <c r="GZ110" s="22"/>
      <c r="HA110" s="22"/>
      <c r="HB110" s="22"/>
      <c r="HC110" s="22"/>
      <c r="HD110" s="22"/>
      <c r="HE110" s="22"/>
      <c r="HF110" s="22"/>
      <c r="HG110" s="22"/>
      <c r="HH110" s="22"/>
      <c r="HI110" s="22"/>
      <c r="HJ110" s="22"/>
      <c r="HK110" s="22"/>
      <c r="HL110" s="22"/>
      <c r="HM110" s="22"/>
      <c r="HN110" s="22"/>
      <c r="HO110" s="22"/>
      <c r="HP110" s="22"/>
      <c r="HQ110" s="22"/>
      <c r="HR110" s="22"/>
      <c r="HS110" s="22"/>
      <c r="HT110" s="22"/>
      <c r="HU110" s="22"/>
      <c r="HV110" s="22"/>
      <c r="HW110" s="22"/>
      <c r="HX110" s="22"/>
      <c r="HY110" s="22"/>
      <c r="HZ110" s="22"/>
      <c r="IA110" s="22"/>
      <c r="IB110" s="22"/>
      <c r="IC110" s="22"/>
      <c r="ID110" s="22"/>
      <c r="IE110" s="22"/>
      <c r="IF110" s="22"/>
      <c r="IG110" s="22"/>
      <c r="IH110" s="22"/>
      <c r="II110" s="22"/>
      <c r="IJ110" s="22"/>
      <c r="IK110" s="22"/>
      <c r="IL110" s="22"/>
      <c r="IM110" s="22"/>
      <c r="IN110" s="22"/>
      <c r="IO110" s="22"/>
      <c r="IP110" s="22"/>
      <c r="IQ110" s="22"/>
      <c r="IR110" s="22"/>
      <c r="IS110" s="22"/>
      <c r="IT110" s="22"/>
      <c r="IU110" s="22"/>
      <c r="IV110" s="22"/>
    </row>
    <row r="111" spans="1:256" s="64" customFormat="1" ht="13.5" x14ac:dyDescent="0.25">
      <c r="A111" s="3"/>
      <c r="B111" s="32"/>
      <c r="C111" s="73" t="s">
        <v>50</v>
      </c>
      <c r="D111" s="30" t="s">
        <v>40</v>
      </c>
      <c r="E111" s="30">
        <v>52.5</v>
      </c>
      <c r="F111" s="30">
        <f>ROUND(F110*E111,2)</f>
        <v>954.45</v>
      </c>
      <c r="G111" s="30"/>
      <c r="H111" s="30"/>
      <c r="I111" s="30"/>
      <c r="J111" s="30"/>
      <c r="K111" s="30"/>
      <c r="L111" s="30"/>
      <c r="M111" s="30"/>
      <c r="N111" s="22"/>
      <c r="O111" s="7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22"/>
      <c r="CU111" s="22"/>
      <c r="CV111" s="22"/>
      <c r="CW111" s="22"/>
      <c r="CX111" s="22"/>
      <c r="CY111" s="22"/>
      <c r="CZ111" s="22"/>
      <c r="DA111" s="22"/>
      <c r="DB111" s="22"/>
      <c r="DC111" s="22"/>
      <c r="DD111" s="22"/>
      <c r="DE111" s="22"/>
      <c r="DF111" s="22"/>
      <c r="DG111" s="22"/>
      <c r="DH111" s="22"/>
      <c r="DI111" s="22"/>
      <c r="DJ111" s="22"/>
      <c r="DK111" s="22"/>
      <c r="DL111" s="22"/>
      <c r="DM111" s="22"/>
      <c r="DN111" s="22"/>
      <c r="DO111" s="22"/>
      <c r="DP111" s="22"/>
      <c r="DQ111" s="22"/>
      <c r="DR111" s="22"/>
      <c r="DS111" s="22"/>
      <c r="DT111" s="22"/>
      <c r="DU111" s="22"/>
      <c r="DV111" s="22"/>
      <c r="DW111" s="22"/>
      <c r="DX111" s="22"/>
      <c r="DY111" s="22"/>
      <c r="DZ111" s="22"/>
      <c r="EA111" s="22"/>
      <c r="EB111" s="22"/>
      <c r="EC111" s="22"/>
      <c r="ED111" s="22"/>
      <c r="EE111" s="22"/>
      <c r="EF111" s="22"/>
      <c r="EG111" s="22"/>
      <c r="EH111" s="22"/>
      <c r="EI111" s="22"/>
      <c r="EJ111" s="22"/>
      <c r="EK111" s="22"/>
      <c r="EL111" s="22"/>
      <c r="EM111" s="22"/>
      <c r="EN111" s="22"/>
      <c r="EO111" s="22"/>
      <c r="EP111" s="22"/>
      <c r="EQ111" s="22"/>
      <c r="ER111" s="22"/>
      <c r="ES111" s="22"/>
      <c r="ET111" s="22"/>
      <c r="EU111" s="22"/>
      <c r="EV111" s="22"/>
      <c r="EW111" s="22"/>
      <c r="EX111" s="22"/>
      <c r="EY111" s="22"/>
      <c r="EZ111" s="22"/>
      <c r="FA111" s="22"/>
      <c r="FB111" s="22"/>
      <c r="FC111" s="22"/>
      <c r="FD111" s="22"/>
      <c r="FE111" s="22"/>
      <c r="FF111" s="22"/>
      <c r="FG111" s="22"/>
      <c r="FH111" s="22"/>
      <c r="FI111" s="22"/>
      <c r="FJ111" s="22"/>
      <c r="FK111" s="22"/>
      <c r="FL111" s="22"/>
      <c r="FM111" s="22"/>
      <c r="FN111" s="22"/>
      <c r="FO111" s="22"/>
      <c r="FP111" s="22"/>
      <c r="FQ111" s="22"/>
      <c r="FR111" s="22"/>
      <c r="FS111" s="22"/>
      <c r="FT111" s="22"/>
      <c r="FU111" s="22"/>
      <c r="FV111" s="22"/>
      <c r="FW111" s="22"/>
      <c r="FX111" s="22"/>
      <c r="FY111" s="22"/>
      <c r="FZ111" s="22"/>
      <c r="GA111" s="22"/>
      <c r="GB111" s="22"/>
      <c r="GC111" s="22"/>
      <c r="GD111" s="22"/>
      <c r="GE111" s="22"/>
      <c r="GF111" s="22"/>
      <c r="GG111" s="22"/>
      <c r="GH111" s="22"/>
      <c r="GI111" s="22"/>
      <c r="GJ111" s="22"/>
      <c r="GK111" s="22"/>
      <c r="GL111" s="22"/>
      <c r="GM111" s="22"/>
      <c r="GN111" s="22"/>
      <c r="GO111" s="22"/>
      <c r="GP111" s="22"/>
      <c r="GQ111" s="22"/>
      <c r="GR111" s="22"/>
      <c r="GS111" s="22"/>
      <c r="GT111" s="22"/>
      <c r="GU111" s="22"/>
      <c r="GV111" s="22"/>
      <c r="GW111" s="22"/>
      <c r="GX111" s="22"/>
      <c r="GY111" s="22"/>
      <c r="GZ111" s="22"/>
      <c r="HA111" s="22"/>
      <c r="HB111" s="22"/>
      <c r="HC111" s="22"/>
      <c r="HD111" s="22"/>
      <c r="HE111" s="22"/>
      <c r="HF111" s="22"/>
      <c r="HG111" s="22"/>
      <c r="HH111" s="22"/>
      <c r="HI111" s="22"/>
      <c r="HJ111" s="22"/>
      <c r="HK111" s="22"/>
      <c r="HL111" s="22"/>
      <c r="HM111" s="22"/>
      <c r="HN111" s="22"/>
      <c r="HO111" s="22"/>
      <c r="HP111" s="22"/>
      <c r="HQ111" s="22"/>
      <c r="HR111" s="22"/>
      <c r="HS111" s="22"/>
      <c r="HT111" s="22"/>
      <c r="HU111" s="22"/>
      <c r="HV111" s="22"/>
      <c r="HW111" s="22"/>
      <c r="HX111" s="22"/>
      <c r="HY111" s="22"/>
      <c r="HZ111" s="22"/>
      <c r="IA111" s="22"/>
      <c r="IB111" s="22"/>
      <c r="IC111" s="22"/>
      <c r="ID111" s="22"/>
      <c r="IE111" s="22"/>
      <c r="IF111" s="22"/>
      <c r="IG111" s="22"/>
      <c r="IH111" s="22"/>
      <c r="II111" s="22"/>
      <c r="IJ111" s="22"/>
      <c r="IK111" s="22"/>
      <c r="IL111" s="22"/>
      <c r="IM111" s="22"/>
      <c r="IN111" s="22"/>
      <c r="IO111" s="22"/>
      <c r="IP111" s="22"/>
      <c r="IQ111" s="22"/>
      <c r="IR111" s="22"/>
      <c r="IS111" s="22"/>
      <c r="IT111" s="22"/>
      <c r="IU111" s="22"/>
      <c r="IV111" s="22"/>
    </row>
    <row r="112" spans="1:256" s="64" customFormat="1" ht="13.5" x14ac:dyDescent="0.25">
      <c r="A112" s="3"/>
      <c r="B112" s="32"/>
      <c r="C112" s="73" t="s">
        <v>43</v>
      </c>
      <c r="D112" s="30" t="s">
        <v>44</v>
      </c>
      <c r="E112" s="30">
        <v>0.67</v>
      </c>
      <c r="F112" s="30">
        <f>ROUND(F110*E112,2)</f>
        <v>12.18</v>
      </c>
      <c r="G112" s="30"/>
      <c r="H112" s="30"/>
      <c r="I112" s="30"/>
      <c r="J112" s="30"/>
      <c r="K112" s="30"/>
      <c r="L112" s="30"/>
      <c r="M112" s="30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2"/>
      <c r="CR112" s="22"/>
      <c r="CS112" s="22"/>
      <c r="CT112" s="22"/>
      <c r="CU112" s="22"/>
      <c r="CV112" s="22"/>
      <c r="CW112" s="22"/>
      <c r="CX112" s="22"/>
      <c r="CY112" s="22"/>
      <c r="CZ112" s="22"/>
      <c r="DA112" s="22"/>
      <c r="DB112" s="22"/>
      <c r="DC112" s="22"/>
      <c r="DD112" s="22"/>
      <c r="DE112" s="22"/>
      <c r="DF112" s="22"/>
      <c r="DG112" s="22"/>
      <c r="DH112" s="22"/>
      <c r="DI112" s="22"/>
      <c r="DJ112" s="22"/>
      <c r="DK112" s="22"/>
      <c r="DL112" s="22"/>
      <c r="DM112" s="22"/>
      <c r="DN112" s="22"/>
      <c r="DO112" s="22"/>
      <c r="DP112" s="22"/>
      <c r="DQ112" s="22"/>
      <c r="DR112" s="22"/>
      <c r="DS112" s="22"/>
      <c r="DT112" s="22"/>
      <c r="DU112" s="22"/>
      <c r="DV112" s="22"/>
      <c r="DW112" s="22"/>
      <c r="DX112" s="22"/>
      <c r="DY112" s="22"/>
      <c r="DZ112" s="22"/>
      <c r="EA112" s="22"/>
      <c r="EB112" s="22"/>
      <c r="EC112" s="22"/>
      <c r="ED112" s="22"/>
      <c r="EE112" s="22"/>
      <c r="EF112" s="22"/>
      <c r="EG112" s="22"/>
      <c r="EH112" s="22"/>
      <c r="EI112" s="22"/>
      <c r="EJ112" s="22"/>
      <c r="EK112" s="22"/>
      <c r="EL112" s="22"/>
      <c r="EM112" s="22"/>
      <c r="EN112" s="22"/>
      <c r="EO112" s="22"/>
      <c r="EP112" s="22"/>
      <c r="EQ112" s="22"/>
      <c r="ER112" s="22"/>
      <c r="ES112" s="22"/>
      <c r="ET112" s="22"/>
      <c r="EU112" s="22"/>
      <c r="EV112" s="22"/>
      <c r="EW112" s="22"/>
      <c r="EX112" s="22"/>
      <c r="EY112" s="22"/>
      <c r="EZ112" s="22"/>
      <c r="FA112" s="22"/>
      <c r="FB112" s="22"/>
      <c r="FC112" s="22"/>
      <c r="FD112" s="22"/>
      <c r="FE112" s="22"/>
      <c r="FF112" s="22"/>
      <c r="FG112" s="22"/>
      <c r="FH112" s="22"/>
      <c r="FI112" s="22"/>
      <c r="FJ112" s="22"/>
      <c r="FK112" s="22"/>
      <c r="FL112" s="22"/>
      <c r="FM112" s="22"/>
      <c r="FN112" s="22"/>
      <c r="FO112" s="22"/>
      <c r="FP112" s="22"/>
      <c r="FQ112" s="22"/>
      <c r="FR112" s="22"/>
      <c r="FS112" s="22"/>
      <c r="FT112" s="22"/>
      <c r="FU112" s="22"/>
      <c r="FV112" s="22"/>
      <c r="FW112" s="22"/>
      <c r="FX112" s="22"/>
      <c r="FY112" s="22"/>
      <c r="FZ112" s="22"/>
      <c r="GA112" s="22"/>
      <c r="GB112" s="22"/>
      <c r="GC112" s="22"/>
      <c r="GD112" s="22"/>
      <c r="GE112" s="22"/>
      <c r="GF112" s="22"/>
      <c r="GG112" s="22"/>
      <c r="GH112" s="22"/>
      <c r="GI112" s="22"/>
      <c r="GJ112" s="22"/>
      <c r="GK112" s="22"/>
      <c r="GL112" s="22"/>
      <c r="GM112" s="22"/>
      <c r="GN112" s="22"/>
      <c r="GO112" s="22"/>
      <c r="GP112" s="22"/>
      <c r="GQ112" s="22"/>
      <c r="GR112" s="22"/>
      <c r="GS112" s="22"/>
      <c r="GT112" s="22"/>
      <c r="GU112" s="22"/>
      <c r="GV112" s="22"/>
      <c r="GW112" s="22"/>
      <c r="GX112" s="22"/>
      <c r="GY112" s="22"/>
      <c r="GZ112" s="22"/>
      <c r="HA112" s="22"/>
      <c r="HB112" s="22"/>
      <c r="HC112" s="22"/>
      <c r="HD112" s="22"/>
      <c r="HE112" s="22"/>
      <c r="HF112" s="22"/>
      <c r="HG112" s="22"/>
      <c r="HH112" s="22"/>
      <c r="HI112" s="22"/>
      <c r="HJ112" s="22"/>
      <c r="HK112" s="22"/>
      <c r="HL112" s="22"/>
      <c r="HM112" s="22"/>
      <c r="HN112" s="22"/>
      <c r="HO112" s="22"/>
      <c r="HP112" s="22"/>
      <c r="HQ112" s="22"/>
      <c r="HR112" s="22"/>
      <c r="HS112" s="22"/>
      <c r="HT112" s="22"/>
      <c r="HU112" s="22"/>
      <c r="HV112" s="22"/>
      <c r="HW112" s="22"/>
      <c r="HX112" s="22"/>
      <c r="HY112" s="22"/>
      <c r="HZ112" s="22"/>
      <c r="IA112" s="22"/>
      <c r="IB112" s="22"/>
      <c r="IC112" s="22"/>
      <c r="ID112" s="22"/>
      <c r="IE112" s="22"/>
      <c r="IF112" s="22"/>
      <c r="IG112" s="22"/>
      <c r="IH112" s="22"/>
      <c r="II112" s="22"/>
      <c r="IJ112" s="22"/>
      <c r="IK112" s="22"/>
      <c r="IL112" s="22"/>
      <c r="IM112" s="22"/>
      <c r="IN112" s="22"/>
      <c r="IO112" s="22"/>
      <c r="IP112" s="22"/>
      <c r="IQ112" s="22"/>
      <c r="IR112" s="22"/>
      <c r="IS112" s="22"/>
      <c r="IT112" s="22"/>
      <c r="IU112" s="22"/>
      <c r="IV112" s="22"/>
    </row>
    <row r="113" spans="1:256" s="64" customFormat="1" ht="13.5" x14ac:dyDescent="0.25">
      <c r="A113" s="3"/>
      <c r="B113" s="56" t="s">
        <v>124</v>
      </c>
      <c r="C113" s="73" t="s">
        <v>123</v>
      </c>
      <c r="D113" s="28" t="s">
        <v>74</v>
      </c>
      <c r="E113" s="28">
        <v>22</v>
      </c>
      <c r="F113" s="30">
        <f>ROUND(F110*E113,2)</f>
        <v>399.96</v>
      </c>
      <c r="G113" s="30"/>
      <c r="H113" s="30"/>
      <c r="I113" s="30"/>
      <c r="J113" s="30"/>
      <c r="K113" s="30"/>
      <c r="L113" s="30"/>
      <c r="M113" s="30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  <c r="IV113" s="19"/>
    </row>
    <row r="114" spans="1:256" s="64" customFormat="1" ht="13.5" x14ac:dyDescent="0.25">
      <c r="A114" s="3"/>
      <c r="B114" s="34"/>
      <c r="C114" s="73" t="s">
        <v>125</v>
      </c>
      <c r="D114" s="28" t="s">
        <v>84</v>
      </c>
      <c r="E114" s="28">
        <v>107</v>
      </c>
      <c r="F114" s="30">
        <f>ROUND(F110*E114,2)</f>
        <v>1945.26</v>
      </c>
      <c r="G114" s="30"/>
      <c r="H114" s="30"/>
      <c r="I114" s="30"/>
      <c r="J114" s="30"/>
      <c r="K114" s="30"/>
      <c r="L114" s="30"/>
      <c r="M114" s="30"/>
      <c r="N114" s="19"/>
      <c r="O114" s="19"/>
      <c r="P114" s="55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  <c r="IV114" s="19"/>
    </row>
    <row r="115" spans="1:256" s="64" customFormat="1" ht="15.75" x14ac:dyDescent="0.2">
      <c r="A115" s="3"/>
      <c r="B115" s="34"/>
      <c r="C115" s="63" t="s">
        <v>78</v>
      </c>
      <c r="D115" s="28" t="s">
        <v>54</v>
      </c>
      <c r="E115" s="28">
        <v>0.26</v>
      </c>
      <c r="F115" s="30">
        <f>ROUND(F110*E115,2)</f>
        <v>4.7300000000000004</v>
      </c>
      <c r="G115" s="30"/>
      <c r="H115" s="30"/>
      <c r="I115" s="30"/>
      <c r="J115" s="30"/>
      <c r="K115" s="30"/>
      <c r="L115" s="30"/>
      <c r="M115" s="30"/>
      <c r="N115" s="19"/>
      <c r="O115" s="55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  <c r="IV115" s="19"/>
    </row>
    <row r="116" spans="1:256" ht="27" x14ac:dyDescent="0.25">
      <c r="A116" s="85">
        <v>23</v>
      </c>
      <c r="B116" s="56" t="s">
        <v>126</v>
      </c>
      <c r="C116" s="65" t="s">
        <v>127</v>
      </c>
      <c r="D116" s="94" t="s">
        <v>128</v>
      </c>
      <c r="E116" s="6"/>
      <c r="F116" s="66">
        <v>0.96</v>
      </c>
      <c r="G116" s="6"/>
      <c r="H116" s="6"/>
      <c r="I116" s="6"/>
      <c r="J116" s="6"/>
      <c r="K116" s="6"/>
      <c r="L116" s="6"/>
      <c r="M116" s="6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</row>
    <row r="117" spans="1:256" x14ac:dyDescent="0.25">
      <c r="A117" s="85"/>
      <c r="B117" s="85"/>
      <c r="C117" s="77" t="s">
        <v>50</v>
      </c>
      <c r="D117" s="6" t="s">
        <v>40</v>
      </c>
      <c r="E117" s="6">
        <f>44.8+13*3</f>
        <v>83.8</v>
      </c>
      <c r="F117" s="30">
        <f>ROUND(F116*E117,2)</f>
        <v>80.45</v>
      </c>
      <c r="G117" s="30"/>
      <c r="H117" s="30"/>
      <c r="I117" s="54"/>
      <c r="J117" s="30"/>
      <c r="K117" s="30"/>
      <c r="L117" s="30"/>
      <c r="M117" s="30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</row>
    <row r="118" spans="1:256" x14ac:dyDescent="0.25">
      <c r="A118" s="85"/>
      <c r="B118" s="85"/>
      <c r="C118" s="78" t="s">
        <v>43</v>
      </c>
      <c r="D118" s="6" t="s">
        <v>44</v>
      </c>
      <c r="E118" s="6">
        <f>0.9+0.3*3</f>
        <v>1.7999999999999998</v>
      </c>
      <c r="F118" s="30">
        <f>ROUND(F116*E118,2)</f>
        <v>1.73</v>
      </c>
      <c r="G118" s="6"/>
      <c r="H118" s="6"/>
      <c r="I118" s="30"/>
      <c r="J118" s="30"/>
      <c r="K118" s="30"/>
      <c r="L118" s="30"/>
      <c r="M118" s="30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</row>
    <row r="119" spans="1:256" x14ac:dyDescent="0.25">
      <c r="A119" s="53"/>
      <c r="B119" s="50"/>
      <c r="C119" s="65" t="s">
        <v>78</v>
      </c>
      <c r="D119" s="28" t="s">
        <v>42</v>
      </c>
      <c r="E119" s="8">
        <f>2.04+1.023</f>
        <v>3.0629999999999997</v>
      </c>
      <c r="F119" s="30">
        <f>ROUND(F116*E119,2)</f>
        <v>2.94</v>
      </c>
      <c r="G119" s="6"/>
      <c r="H119" s="6"/>
      <c r="I119" s="30"/>
      <c r="J119" s="30"/>
      <c r="K119" s="30"/>
      <c r="L119" s="30"/>
      <c r="M119" s="30"/>
    </row>
    <row r="120" spans="1:256" ht="15.75" x14ac:dyDescent="0.25">
      <c r="A120" s="3"/>
      <c r="B120" s="32"/>
      <c r="C120" s="77" t="s">
        <v>129</v>
      </c>
      <c r="D120" s="28" t="s">
        <v>54</v>
      </c>
      <c r="E120" s="30">
        <f>0.17+0.03*3</f>
        <v>0.26</v>
      </c>
      <c r="F120" s="30">
        <f>ROUND(F116*E120,2)</f>
        <v>0.25</v>
      </c>
      <c r="G120" s="6"/>
      <c r="H120" s="6"/>
      <c r="I120" s="30"/>
      <c r="J120" s="30"/>
      <c r="K120" s="30"/>
      <c r="L120" s="30"/>
      <c r="M120" s="30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/>
      <c r="CY120" s="22"/>
      <c r="CZ120" s="22"/>
      <c r="DA120" s="22"/>
      <c r="DB120" s="22"/>
      <c r="DC120" s="22"/>
      <c r="DD120" s="22"/>
      <c r="DE120" s="22"/>
      <c r="DF120" s="22"/>
      <c r="DG120" s="22"/>
      <c r="DH120" s="22"/>
      <c r="DI120" s="22"/>
      <c r="DJ120" s="22"/>
      <c r="DK120" s="22"/>
      <c r="DL120" s="22"/>
      <c r="DM120" s="22"/>
      <c r="DN120" s="22"/>
      <c r="DO120" s="22"/>
      <c r="DP120" s="22"/>
      <c r="DQ120" s="22"/>
      <c r="DR120" s="22"/>
      <c r="DS120" s="22"/>
      <c r="DT120" s="22"/>
      <c r="DU120" s="22"/>
      <c r="DV120" s="22"/>
      <c r="DW120" s="22"/>
      <c r="DX120" s="22"/>
      <c r="DY120" s="22"/>
      <c r="DZ120" s="22"/>
      <c r="EA120" s="22"/>
      <c r="EB120" s="22"/>
      <c r="EC120" s="22"/>
      <c r="ED120" s="22"/>
      <c r="EE120" s="22"/>
      <c r="EF120" s="22"/>
      <c r="EG120" s="22"/>
      <c r="EH120" s="22"/>
      <c r="EI120" s="22"/>
      <c r="EJ120" s="22"/>
      <c r="EK120" s="22"/>
      <c r="EL120" s="22"/>
      <c r="EM120" s="22"/>
      <c r="EN120" s="22"/>
      <c r="EO120" s="22"/>
      <c r="EP120" s="22"/>
      <c r="EQ120" s="22"/>
      <c r="ER120" s="22"/>
      <c r="ES120" s="22"/>
      <c r="ET120" s="22"/>
      <c r="EU120" s="22"/>
      <c r="EV120" s="22"/>
      <c r="EW120" s="22"/>
      <c r="EX120" s="22"/>
      <c r="EY120" s="22"/>
      <c r="EZ120" s="22"/>
      <c r="FA120" s="22"/>
      <c r="FB120" s="22"/>
      <c r="FC120" s="22"/>
      <c r="FD120" s="22"/>
      <c r="FE120" s="22"/>
      <c r="FF120" s="22"/>
      <c r="FG120" s="22"/>
      <c r="FH120" s="22"/>
      <c r="FI120" s="22"/>
      <c r="FJ120" s="22"/>
      <c r="FK120" s="22"/>
      <c r="FL120" s="22"/>
      <c r="FM120" s="22"/>
      <c r="FN120" s="22"/>
      <c r="FO120" s="22"/>
      <c r="FP120" s="22"/>
      <c r="FQ120" s="22"/>
      <c r="FR120" s="22"/>
      <c r="FS120" s="22"/>
      <c r="FT120" s="22"/>
      <c r="FU120" s="22"/>
      <c r="FV120" s="22"/>
      <c r="FW120" s="22"/>
      <c r="FX120" s="22"/>
      <c r="FY120" s="22"/>
      <c r="FZ120" s="22"/>
      <c r="GA120" s="22"/>
      <c r="GB120" s="22"/>
      <c r="GC120" s="22"/>
      <c r="GD120" s="22"/>
      <c r="GE120" s="22"/>
      <c r="GF120" s="22"/>
      <c r="GG120" s="22"/>
      <c r="GH120" s="22"/>
      <c r="GI120" s="22"/>
      <c r="GJ120" s="22"/>
      <c r="GK120" s="22"/>
      <c r="GL120" s="22"/>
      <c r="GM120" s="22"/>
      <c r="GN120" s="22"/>
      <c r="GO120" s="22"/>
      <c r="GP120" s="22"/>
      <c r="GQ120" s="22"/>
      <c r="GR120" s="22"/>
      <c r="GS120" s="22"/>
      <c r="GT120" s="22"/>
      <c r="GU120" s="22"/>
      <c r="GV120" s="22"/>
      <c r="GW120" s="22"/>
      <c r="GX120" s="22"/>
      <c r="GY120" s="22"/>
      <c r="GZ120" s="22"/>
      <c r="HA120" s="22"/>
      <c r="HB120" s="22"/>
      <c r="HC120" s="22"/>
      <c r="HD120" s="22"/>
      <c r="HE120" s="22"/>
      <c r="HF120" s="22"/>
      <c r="HG120" s="22"/>
      <c r="HH120" s="22"/>
      <c r="HI120" s="22"/>
      <c r="HJ120" s="22"/>
      <c r="HK120" s="22"/>
      <c r="HL120" s="22"/>
      <c r="HM120" s="22"/>
      <c r="HN120" s="22"/>
      <c r="HO120" s="22"/>
      <c r="HP120" s="22"/>
      <c r="HQ120" s="22"/>
      <c r="HR120" s="22"/>
      <c r="HS120" s="22"/>
      <c r="HT120" s="22"/>
      <c r="HU120" s="22"/>
      <c r="HV120" s="22"/>
      <c r="HW120" s="22"/>
      <c r="HX120" s="22"/>
      <c r="HY120" s="22"/>
      <c r="HZ120" s="22"/>
      <c r="IA120" s="22"/>
      <c r="IB120" s="22"/>
      <c r="IC120" s="22"/>
      <c r="ID120" s="22"/>
      <c r="IE120" s="22"/>
      <c r="IF120" s="22"/>
      <c r="IG120" s="22"/>
      <c r="IH120" s="22"/>
      <c r="II120" s="22"/>
      <c r="IJ120" s="22"/>
      <c r="IK120" s="22"/>
      <c r="IL120" s="22"/>
      <c r="IM120" s="22"/>
      <c r="IN120" s="22"/>
      <c r="IO120" s="22"/>
      <c r="IP120" s="22"/>
      <c r="IQ120" s="22"/>
      <c r="IR120" s="22"/>
      <c r="IS120" s="22"/>
      <c r="IT120" s="22"/>
      <c r="IU120" s="22"/>
      <c r="IV120" s="22"/>
    </row>
    <row r="121" spans="1:256" ht="15.75" x14ac:dyDescent="0.25">
      <c r="A121" s="49"/>
      <c r="B121" s="50"/>
      <c r="C121" s="77" t="s">
        <v>113</v>
      </c>
      <c r="D121" s="28" t="s">
        <v>54</v>
      </c>
      <c r="E121" s="54">
        <f>0.07+0.01*3</f>
        <v>0.1</v>
      </c>
      <c r="F121" s="30">
        <f>ROUND(F116*E121,2)</f>
        <v>0.1</v>
      </c>
      <c r="G121" s="6"/>
      <c r="H121" s="6"/>
      <c r="I121" s="30"/>
      <c r="J121" s="30"/>
      <c r="K121" s="30"/>
      <c r="L121" s="30"/>
      <c r="M121" s="30"/>
    </row>
    <row r="122" spans="1:256" x14ac:dyDescent="0.25">
      <c r="A122" s="85"/>
      <c r="B122" s="85"/>
      <c r="C122" s="78" t="s">
        <v>58</v>
      </c>
      <c r="D122" s="6" t="s">
        <v>44</v>
      </c>
      <c r="E122" s="6">
        <f>1+0.2*3</f>
        <v>1.6</v>
      </c>
      <c r="F122" s="30">
        <f>ROUND(F116*E122,2)</f>
        <v>1.54</v>
      </c>
      <c r="G122" s="6"/>
      <c r="H122" s="6"/>
      <c r="I122" s="30"/>
      <c r="J122" s="30"/>
      <c r="K122" s="30"/>
      <c r="L122" s="30"/>
      <c r="M122" s="30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  <c r="IU122" s="2"/>
      <c r="IV122" s="2"/>
    </row>
    <row r="123" spans="1:256" s="64" customFormat="1" ht="15.75" x14ac:dyDescent="0.2">
      <c r="A123" s="3">
        <v>24</v>
      </c>
      <c r="B123" s="31" t="s">
        <v>130</v>
      </c>
      <c r="C123" s="63" t="s">
        <v>131</v>
      </c>
      <c r="D123" s="30" t="s">
        <v>93</v>
      </c>
      <c r="E123" s="35"/>
      <c r="F123" s="44">
        <v>150</v>
      </c>
      <c r="G123" s="30"/>
      <c r="H123" s="30"/>
      <c r="I123" s="30"/>
      <c r="J123" s="30"/>
      <c r="K123" s="30"/>
      <c r="L123" s="30"/>
      <c r="M123" s="30"/>
      <c r="N123" s="19"/>
      <c r="O123" s="92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  <c r="IV123" s="19"/>
    </row>
    <row r="124" spans="1:256" s="64" customFormat="1" ht="13.5" x14ac:dyDescent="0.25">
      <c r="A124" s="3"/>
      <c r="B124" s="34"/>
      <c r="C124" s="73" t="s">
        <v>50</v>
      </c>
      <c r="D124" s="28" t="s">
        <v>40</v>
      </c>
      <c r="E124" s="28">
        <v>1.43</v>
      </c>
      <c r="F124" s="30">
        <f>ROUND(F123*E124,2)</f>
        <v>214.5</v>
      </c>
      <c r="G124" s="30"/>
      <c r="H124" s="30"/>
      <c r="I124" s="30"/>
      <c r="J124" s="30"/>
      <c r="K124" s="30"/>
      <c r="L124" s="30"/>
      <c r="M124" s="30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  <c r="IV124" s="19"/>
    </row>
    <row r="125" spans="1:256" ht="67.5" x14ac:dyDescent="0.25">
      <c r="A125" s="85">
        <v>25</v>
      </c>
      <c r="B125" s="56" t="s">
        <v>132</v>
      </c>
      <c r="C125" s="65" t="s">
        <v>150</v>
      </c>
      <c r="D125" s="94" t="s">
        <v>133</v>
      </c>
      <c r="E125" s="6"/>
      <c r="F125" s="66">
        <v>0.01</v>
      </c>
      <c r="G125" s="6"/>
      <c r="H125" s="6"/>
      <c r="I125" s="6"/>
      <c r="J125" s="6"/>
      <c r="K125" s="6"/>
      <c r="L125" s="6"/>
      <c r="M125" s="6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  <c r="IV125" s="2"/>
    </row>
    <row r="126" spans="1:256" x14ac:dyDescent="0.25">
      <c r="A126" s="85"/>
      <c r="B126" s="85"/>
      <c r="C126" s="77" t="s">
        <v>50</v>
      </c>
      <c r="D126" s="6" t="s">
        <v>40</v>
      </c>
      <c r="E126" s="6">
        <f>1420*1.6*5</f>
        <v>11360</v>
      </c>
      <c r="F126" s="30">
        <f>ROUND(F125*E126,2)</f>
        <v>113.6</v>
      </c>
      <c r="G126" s="30"/>
      <c r="H126" s="30"/>
      <c r="I126" s="54"/>
      <c r="J126" s="30"/>
      <c r="K126" s="30"/>
      <c r="L126" s="30"/>
      <c r="M126" s="30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</row>
    <row r="127" spans="1:256" x14ac:dyDescent="0.25">
      <c r="A127" s="85"/>
      <c r="B127" s="85"/>
      <c r="C127" s="78" t="s">
        <v>43</v>
      </c>
      <c r="D127" s="6" t="s">
        <v>44</v>
      </c>
      <c r="E127" s="6">
        <f>791*1.6*5</f>
        <v>6328.0000000000009</v>
      </c>
      <c r="F127" s="30">
        <f>ROUND(F125*E127,2)</f>
        <v>63.28</v>
      </c>
      <c r="G127" s="30"/>
      <c r="H127" s="30"/>
      <c r="I127" s="30"/>
      <c r="J127" s="30"/>
      <c r="K127" s="30"/>
      <c r="L127" s="30"/>
      <c r="M127" s="30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  <c r="IV127" s="2"/>
    </row>
    <row r="128" spans="1:256" x14ac:dyDescent="0.25">
      <c r="A128" s="85"/>
      <c r="B128" s="85"/>
      <c r="C128" s="78" t="s">
        <v>58</v>
      </c>
      <c r="D128" s="6" t="s">
        <v>44</v>
      </c>
      <c r="E128" s="6">
        <f>338*5</f>
        <v>1690</v>
      </c>
      <c r="F128" s="30">
        <f>ROUND(F125*E128,2)</f>
        <v>16.899999999999999</v>
      </c>
      <c r="G128" s="6"/>
      <c r="H128" s="6"/>
      <c r="I128" s="30"/>
      <c r="J128" s="30"/>
      <c r="K128" s="30"/>
      <c r="L128" s="30"/>
      <c r="M128" s="30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  <c r="IV128" s="2"/>
    </row>
    <row r="129" spans="1:254" s="91" customFormat="1" ht="67.5" x14ac:dyDescent="0.25">
      <c r="A129" s="3">
        <v>26</v>
      </c>
      <c r="B129" s="13" t="s">
        <v>134</v>
      </c>
      <c r="C129" s="89" t="s">
        <v>135</v>
      </c>
      <c r="D129" s="30" t="s">
        <v>41</v>
      </c>
      <c r="E129" s="30"/>
      <c r="F129" s="33">
        <f>10*0.101</f>
        <v>1.01</v>
      </c>
      <c r="G129" s="30"/>
      <c r="H129" s="30"/>
      <c r="I129" s="30"/>
      <c r="J129" s="30"/>
      <c r="K129" s="30"/>
      <c r="L129" s="30"/>
      <c r="M129" s="30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  <c r="BH129" s="47"/>
      <c r="BI129" s="47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  <c r="BT129" s="47"/>
      <c r="BU129" s="47"/>
      <c r="BV129" s="47"/>
      <c r="BW129" s="47"/>
      <c r="BX129" s="47"/>
      <c r="BY129" s="47"/>
      <c r="BZ129" s="47"/>
      <c r="CA129" s="47"/>
      <c r="CB129" s="47"/>
      <c r="CC129" s="47"/>
      <c r="CD129" s="47"/>
      <c r="CE129" s="47"/>
      <c r="CF129" s="47"/>
      <c r="CG129" s="47"/>
      <c r="CH129" s="47"/>
      <c r="CI129" s="47"/>
      <c r="CJ129" s="47"/>
      <c r="CK129" s="47"/>
      <c r="CL129" s="47"/>
      <c r="CM129" s="47"/>
      <c r="CN129" s="47"/>
      <c r="CO129" s="47"/>
      <c r="CP129" s="47"/>
      <c r="CQ129" s="47"/>
      <c r="CR129" s="47"/>
      <c r="CS129" s="47"/>
      <c r="CT129" s="47"/>
      <c r="CU129" s="47"/>
      <c r="CV129" s="47"/>
      <c r="CW129" s="47"/>
      <c r="CX129" s="47"/>
      <c r="CY129" s="47"/>
      <c r="CZ129" s="47"/>
      <c r="DA129" s="47"/>
      <c r="DB129" s="47"/>
      <c r="DC129" s="47"/>
      <c r="DD129" s="47"/>
      <c r="DE129" s="47"/>
      <c r="DF129" s="47"/>
      <c r="DG129" s="47"/>
      <c r="DH129" s="47"/>
      <c r="DI129" s="47"/>
      <c r="DJ129" s="47"/>
      <c r="DK129" s="47"/>
      <c r="DL129" s="47"/>
      <c r="DM129" s="47"/>
      <c r="DN129" s="47"/>
      <c r="DO129" s="47"/>
      <c r="DP129" s="47"/>
      <c r="DQ129" s="47"/>
      <c r="DR129" s="47"/>
      <c r="DS129" s="47"/>
      <c r="DT129" s="47"/>
      <c r="DU129" s="47"/>
      <c r="DV129" s="47"/>
      <c r="DW129" s="47"/>
      <c r="DX129" s="47"/>
      <c r="DY129" s="47"/>
      <c r="DZ129" s="47"/>
      <c r="EA129" s="47"/>
      <c r="EB129" s="47"/>
      <c r="EC129" s="47"/>
      <c r="ED129" s="47"/>
      <c r="EE129" s="47"/>
      <c r="EF129" s="47"/>
      <c r="EG129" s="47"/>
      <c r="EH129" s="47"/>
      <c r="EI129" s="47"/>
      <c r="EJ129" s="47"/>
      <c r="EK129" s="47"/>
      <c r="EL129" s="47"/>
      <c r="EM129" s="47"/>
      <c r="EN129" s="47"/>
      <c r="EO129" s="47"/>
      <c r="EP129" s="47"/>
      <c r="EQ129" s="47"/>
      <c r="ER129" s="47"/>
      <c r="ES129" s="47"/>
      <c r="ET129" s="47"/>
      <c r="EU129" s="47"/>
      <c r="EV129" s="47"/>
      <c r="EW129" s="47"/>
      <c r="EX129" s="47"/>
      <c r="EY129" s="47"/>
      <c r="EZ129" s="47"/>
      <c r="FA129" s="47"/>
      <c r="FB129" s="47"/>
      <c r="FC129" s="47"/>
      <c r="FD129" s="47"/>
      <c r="FE129" s="47"/>
      <c r="FF129" s="47"/>
      <c r="FG129" s="47"/>
      <c r="FH129" s="47"/>
      <c r="FI129" s="47"/>
      <c r="FJ129" s="47"/>
      <c r="FK129" s="47"/>
      <c r="FL129" s="47"/>
      <c r="FM129" s="47"/>
      <c r="FN129" s="47"/>
      <c r="FO129" s="47"/>
      <c r="FP129" s="47"/>
      <c r="FQ129" s="47"/>
      <c r="FR129" s="47"/>
      <c r="FS129" s="47"/>
      <c r="FT129" s="47"/>
      <c r="FU129" s="47"/>
      <c r="FV129" s="47"/>
      <c r="FW129" s="47"/>
      <c r="FX129" s="47"/>
      <c r="FY129" s="47"/>
      <c r="FZ129" s="47"/>
      <c r="GA129" s="47"/>
      <c r="GB129" s="47"/>
      <c r="GC129" s="47"/>
      <c r="GD129" s="47"/>
      <c r="GE129" s="47"/>
      <c r="GF129" s="47"/>
      <c r="GG129" s="47"/>
      <c r="GH129" s="47"/>
      <c r="GI129" s="47"/>
      <c r="GJ129" s="47"/>
      <c r="GK129" s="47"/>
      <c r="GL129" s="47"/>
      <c r="GM129" s="47"/>
      <c r="GN129" s="47"/>
      <c r="GO129" s="47"/>
      <c r="GP129" s="47"/>
      <c r="GQ129" s="47"/>
      <c r="GR129" s="47"/>
      <c r="GS129" s="47"/>
      <c r="GT129" s="47"/>
      <c r="GU129" s="47"/>
      <c r="GV129" s="47"/>
      <c r="GW129" s="47"/>
      <c r="GX129" s="47"/>
      <c r="GY129" s="47"/>
      <c r="GZ129" s="47"/>
      <c r="HA129" s="47"/>
      <c r="HB129" s="47"/>
      <c r="HC129" s="47"/>
      <c r="HD129" s="47"/>
      <c r="HE129" s="47"/>
      <c r="HF129" s="47"/>
      <c r="HG129" s="47"/>
      <c r="HH129" s="47"/>
      <c r="HI129" s="47"/>
      <c r="HJ129" s="47"/>
      <c r="HK129" s="47"/>
      <c r="HL129" s="47"/>
      <c r="HM129" s="47"/>
      <c r="HN129" s="47"/>
      <c r="HO129" s="47"/>
      <c r="HP129" s="47"/>
      <c r="HQ129" s="47"/>
      <c r="HR129" s="47"/>
      <c r="HS129" s="47"/>
      <c r="HT129" s="47"/>
      <c r="HU129" s="47"/>
      <c r="HV129" s="47"/>
      <c r="HW129" s="47"/>
      <c r="HX129" s="47"/>
      <c r="HY129" s="47"/>
      <c r="HZ129" s="47"/>
      <c r="IA129" s="47"/>
      <c r="IB129" s="47"/>
      <c r="IC129" s="47"/>
      <c r="ID129" s="47"/>
      <c r="IE129" s="47"/>
      <c r="IF129" s="47"/>
      <c r="IG129" s="47"/>
      <c r="IH129" s="47"/>
      <c r="II129" s="47"/>
      <c r="IJ129" s="47"/>
      <c r="IK129" s="47"/>
      <c r="IL129" s="47"/>
      <c r="IM129" s="47"/>
      <c r="IN129" s="47"/>
      <c r="IO129" s="47"/>
      <c r="IP129" s="47"/>
      <c r="IQ129" s="47"/>
      <c r="IR129" s="47"/>
      <c r="IS129" s="47"/>
      <c r="IT129" s="47"/>
    </row>
    <row r="130" spans="1:254" ht="40.5" x14ac:dyDescent="0.25">
      <c r="A130" s="50">
        <v>27</v>
      </c>
      <c r="B130" s="74" t="s">
        <v>82</v>
      </c>
      <c r="C130" s="75" t="s">
        <v>114</v>
      </c>
      <c r="D130" s="30" t="s">
        <v>41</v>
      </c>
      <c r="E130" s="8"/>
      <c r="F130" s="76">
        <f>3.792+4.45+0.08+0.136+0.015+0.16</f>
        <v>8.6330000000000009</v>
      </c>
      <c r="G130" s="30"/>
      <c r="H130" s="30"/>
      <c r="I130" s="30"/>
      <c r="J130" s="30"/>
      <c r="K130" s="30"/>
      <c r="L130" s="30"/>
      <c r="M130" s="30"/>
    </row>
    <row r="131" spans="1:254" x14ac:dyDescent="0.25">
      <c r="A131" s="82"/>
      <c r="B131" s="26"/>
      <c r="C131" s="70" t="s">
        <v>1</v>
      </c>
      <c r="D131" s="79" t="s">
        <v>44</v>
      </c>
      <c r="E131" s="8"/>
      <c r="F131" s="30"/>
      <c r="G131" s="30"/>
      <c r="H131" s="30"/>
      <c r="I131" s="30"/>
      <c r="J131" s="30"/>
      <c r="K131" s="30"/>
      <c r="L131" s="30"/>
      <c r="M131" s="71"/>
    </row>
    <row r="132" spans="1:254" x14ac:dyDescent="0.25">
      <c r="A132" s="82"/>
      <c r="B132" s="26"/>
      <c r="C132" s="70" t="s">
        <v>46</v>
      </c>
      <c r="D132" s="79" t="s">
        <v>47</v>
      </c>
      <c r="E132" s="58"/>
      <c r="F132" s="30"/>
      <c r="G132" s="30"/>
      <c r="H132" s="30"/>
      <c r="I132" s="30"/>
      <c r="J132" s="30"/>
      <c r="K132" s="30"/>
      <c r="L132" s="30"/>
      <c r="M132" s="52"/>
    </row>
    <row r="133" spans="1:254" x14ac:dyDescent="0.25">
      <c r="A133" s="82"/>
      <c r="B133" s="26"/>
      <c r="C133" s="70" t="s">
        <v>1</v>
      </c>
      <c r="D133" s="79" t="s">
        <v>44</v>
      </c>
      <c r="E133" s="58"/>
      <c r="F133" s="30"/>
      <c r="G133" s="30"/>
      <c r="H133" s="30"/>
      <c r="I133" s="30"/>
      <c r="J133" s="30"/>
      <c r="K133" s="30"/>
      <c r="L133" s="30"/>
      <c r="M133" s="52"/>
    </row>
    <row r="134" spans="1:254" x14ac:dyDescent="0.25">
      <c r="A134" s="82"/>
      <c r="B134" s="26"/>
      <c r="C134" s="70" t="s">
        <v>60</v>
      </c>
      <c r="D134" s="79" t="s">
        <v>47</v>
      </c>
      <c r="E134" s="58"/>
      <c r="F134" s="30"/>
      <c r="G134" s="30"/>
      <c r="H134" s="30"/>
      <c r="I134" s="30"/>
      <c r="J134" s="30"/>
      <c r="K134" s="30"/>
      <c r="L134" s="30"/>
      <c r="M134" s="52"/>
    </row>
    <row r="135" spans="1:254" x14ac:dyDescent="0.25">
      <c r="A135" s="82"/>
      <c r="B135" s="26"/>
      <c r="C135" s="70" t="s">
        <v>48</v>
      </c>
      <c r="D135" s="79" t="s">
        <v>44</v>
      </c>
      <c r="E135" s="59"/>
      <c r="F135" s="30"/>
      <c r="G135" s="30"/>
      <c r="H135" s="30"/>
      <c r="I135" s="30"/>
      <c r="J135" s="30"/>
      <c r="K135" s="30"/>
      <c r="L135" s="30"/>
      <c r="M135" s="52"/>
    </row>
    <row r="136" spans="1:254" x14ac:dyDescent="0.25">
      <c r="A136" s="38"/>
      <c r="B136" s="38"/>
      <c r="C136" s="83"/>
      <c r="D136" s="86"/>
      <c r="E136" s="38"/>
      <c r="F136" s="86"/>
      <c r="G136" s="86"/>
      <c r="H136" s="39"/>
      <c r="I136" s="38"/>
      <c r="J136" s="38"/>
      <c r="K136" s="38"/>
      <c r="L136" s="86"/>
      <c r="M136" s="60"/>
    </row>
    <row r="137" spans="1:254" s="112" customFormat="1" ht="53.25" customHeight="1" x14ac:dyDescent="0.25">
      <c r="A137" s="115" t="s">
        <v>157</v>
      </c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</row>
    <row r="138" spans="1:254" x14ac:dyDescent="0.25">
      <c r="A138" s="38"/>
      <c r="B138" s="38"/>
      <c r="C138" s="83"/>
      <c r="D138" s="86"/>
      <c r="E138" s="38"/>
      <c r="F138" s="86"/>
      <c r="G138" s="86"/>
      <c r="H138" s="39"/>
      <c r="I138" s="38"/>
      <c r="J138" s="38"/>
      <c r="K138" s="38"/>
      <c r="L138" s="86"/>
      <c r="M138" s="61"/>
    </row>
    <row r="139" spans="1:254" x14ac:dyDescent="0.25">
      <c r="A139" s="38"/>
      <c r="B139" s="38"/>
      <c r="C139" s="128"/>
      <c r="D139" s="128"/>
      <c r="E139" s="40"/>
      <c r="F139" s="40"/>
      <c r="G139" s="128"/>
      <c r="H139" s="128"/>
      <c r="I139" s="128"/>
      <c r="J139" s="38"/>
      <c r="K139" s="38"/>
      <c r="L139" s="86"/>
      <c r="M139" s="60"/>
    </row>
  </sheetData>
  <mergeCells count="17">
    <mergeCell ref="K5:L5"/>
    <mergeCell ref="A137:M137"/>
    <mergeCell ref="A1:C1"/>
    <mergeCell ref="K1:M1"/>
    <mergeCell ref="M5:M6"/>
    <mergeCell ref="B4:C4"/>
    <mergeCell ref="A2:M2"/>
    <mergeCell ref="A3:M3"/>
    <mergeCell ref="C139:D139"/>
    <mergeCell ref="G139:I139"/>
    <mergeCell ref="A5:A6"/>
    <mergeCell ref="B5:B6"/>
    <mergeCell ref="C5:C6"/>
    <mergeCell ref="D5:D6"/>
    <mergeCell ref="E5:F5"/>
    <mergeCell ref="G5:H5"/>
    <mergeCell ref="I5:J5"/>
  </mergeCells>
  <conditionalFormatting sqref="A6:IU136 A138:IU491 A137 N137:IU137">
    <cfRule type="cellIs" dxfId="24" priority="141" stopIfTrue="1" operator="equal">
      <formula>8223.307275</formula>
    </cfRule>
  </conditionalFormatting>
  <conditionalFormatting sqref="F352:M352 F353:L356 D352:D356">
    <cfRule type="cellIs" dxfId="23" priority="126" stopIfTrue="1" operator="equal">
      <formula>8223.307275</formula>
    </cfRule>
  </conditionalFormatting>
  <conditionalFormatting sqref="F352:M352 F353:L356 D352:D356">
    <cfRule type="cellIs" dxfId="22" priority="125" stopIfTrue="1" operator="equal">
      <formula>8223.307275</formula>
    </cfRule>
  </conditionalFormatting>
  <conditionalFormatting sqref="F356:M356 F357:L360 D356:D360">
    <cfRule type="cellIs" dxfId="21" priority="124" stopIfTrue="1" operator="equal">
      <formula>8223.307275</formula>
    </cfRule>
  </conditionalFormatting>
  <conditionalFormatting sqref="F356:M356 F357:L360 D356:D360">
    <cfRule type="cellIs" dxfId="20" priority="123" stopIfTrue="1" operator="equal">
      <formula>8223.307275</formula>
    </cfRule>
  </conditionalFormatting>
  <conditionalFormatting sqref="F395:M395 F396:L399 D395:D399">
    <cfRule type="cellIs" dxfId="19" priority="122" stopIfTrue="1" operator="equal">
      <formula>8223.307275</formula>
    </cfRule>
  </conditionalFormatting>
  <conditionalFormatting sqref="F395:M395 F396:L399 D395:D399">
    <cfRule type="cellIs" dxfId="18" priority="121" stopIfTrue="1" operator="equal">
      <formula>8223.307275</formula>
    </cfRule>
  </conditionalFormatting>
  <conditionalFormatting sqref="F352:M352 F353:L356 D352:D356">
    <cfRule type="cellIs" dxfId="17" priority="104" stopIfTrue="1" operator="equal">
      <formula>8223.307275</formula>
    </cfRule>
  </conditionalFormatting>
  <conditionalFormatting sqref="F352:M352 F353:L356 D352:D356">
    <cfRule type="cellIs" dxfId="16" priority="103" stopIfTrue="1" operator="equal">
      <formula>8223.307275</formula>
    </cfRule>
  </conditionalFormatting>
  <conditionalFormatting sqref="F356:M356 F357:L360 D356:D360">
    <cfRule type="cellIs" dxfId="15" priority="102" stopIfTrue="1" operator="equal">
      <formula>8223.307275</formula>
    </cfRule>
  </conditionalFormatting>
  <conditionalFormatting sqref="F356:M356 F357:L360 D356:D360">
    <cfRule type="cellIs" dxfId="14" priority="101" stopIfTrue="1" operator="equal">
      <formula>8223.307275</formula>
    </cfRule>
  </conditionalFormatting>
  <conditionalFormatting sqref="F395:M395 F396:L399 D395:D399">
    <cfRule type="cellIs" dxfId="13" priority="100" stopIfTrue="1" operator="equal">
      <formula>8223.307275</formula>
    </cfRule>
  </conditionalFormatting>
  <conditionalFormatting sqref="F395:M395 F396:L399 D395:D399">
    <cfRule type="cellIs" dxfId="12" priority="99" stopIfTrue="1" operator="equal">
      <formula>8223.307275</formula>
    </cfRule>
  </conditionalFormatting>
  <conditionalFormatting sqref="F343:M343 F344:L347 D343:D347">
    <cfRule type="cellIs" dxfId="11" priority="48" stopIfTrue="1" operator="equal">
      <formula>8223.307275</formula>
    </cfRule>
  </conditionalFormatting>
  <conditionalFormatting sqref="F343:M343 F344:L347 D343:D347">
    <cfRule type="cellIs" dxfId="10" priority="47" stopIfTrue="1" operator="equal">
      <formula>8223.307275</formula>
    </cfRule>
  </conditionalFormatting>
  <conditionalFormatting sqref="F347:M347 F348:L351 D347:D351">
    <cfRule type="cellIs" dxfId="9" priority="46" stopIfTrue="1" operator="equal">
      <formula>8223.307275</formula>
    </cfRule>
  </conditionalFormatting>
  <conditionalFormatting sqref="F347:M347 F348:L351 D347:D351">
    <cfRule type="cellIs" dxfId="8" priority="45" stopIfTrue="1" operator="equal">
      <formula>8223.307275</formula>
    </cfRule>
  </conditionalFormatting>
  <conditionalFormatting sqref="F386:M386 F387:L390 D386:D390">
    <cfRule type="cellIs" dxfId="7" priority="44" stopIfTrue="1" operator="equal">
      <formula>8223.307275</formula>
    </cfRule>
  </conditionalFormatting>
  <conditionalFormatting sqref="F386:M386 F387:L390 D386:D390">
    <cfRule type="cellIs" dxfId="6" priority="43" stopIfTrue="1" operator="equal">
      <formula>8223.307275</formula>
    </cfRule>
  </conditionalFormatting>
  <conditionalFormatting sqref="F492:M492 F493:L496 D492:D496">
    <cfRule type="cellIs" dxfId="5" priority="32" stopIfTrue="1" operator="equal">
      <formula>8223.307275</formula>
    </cfRule>
  </conditionalFormatting>
  <conditionalFormatting sqref="F492:M492 F493:L496 D492:D496">
    <cfRule type="cellIs" dxfId="4" priority="31" stopIfTrue="1" operator="equal">
      <formula>8223.307275</formula>
    </cfRule>
  </conditionalFormatting>
  <conditionalFormatting sqref="F192:M192 F193:L196 D192:D196">
    <cfRule type="cellIs" dxfId="3" priority="30" stopIfTrue="1" operator="equal">
      <formula>8223.307275</formula>
    </cfRule>
  </conditionalFormatting>
  <conditionalFormatting sqref="A176:IU178">
    <cfRule type="cellIs" dxfId="2" priority="8" stopIfTrue="1" operator="equal">
      <formula>8223.307275</formula>
    </cfRule>
  </conditionalFormatting>
  <conditionalFormatting sqref="F143:M143 F144:L147 D143:D147 A131:IO136 A138:IO142 A137 N137:IO137">
    <cfRule type="cellIs" dxfId="1" priority="7" stopIfTrue="1" operator="equal">
      <formula>8223.307275</formula>
    </cfRule>
  </conditionalFormatting>
  <conditionalFormatting sqref="F131:M131 F132:L135 D131:D135">
    <cfRule type="cellIs" dxfId="0" priority="6" stopIfTrue="1" operator="equal">
      <formula>8223.307275</formula>
    </cfRule>
  </conditionalFormatting>
  <pageMargins left="0.25" right="0.25" top="0.75" bottom="0.75" header="0.3" footer="0.3"/>
  <pageSetup scale="94" orientation="landscape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დანართო N1</vt:lpstr>
      <vt:lpstr>დანართი N1-1</vt:lpstr>
      <vt:lpstr>'დანართი N1-1'!Print_Area</vt:lpstr>
      <vt:lpstr>'დანართო N1'!Print_Titles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Mzia Gvirjishvili</cp:lastModifiedBy>
  <cp:revision/>
  <cp:lastPrinted>2019-09-05T07:32:47Z</cp:lastPrinted>
  <dcterms:created xsi:type="dcterms:W3CDTF">2013-04-21T20:24:51Z</dcterms:created>
  <dcterms:modified xsi:type="dcterms:W3CDTF">2019-10-04T07:50:06Z</dcterms:modified>
</cp:coreProperties>
</file>