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 activeTab="1"/>
  </bookViews>
  <sheets>
    <sheet name="დანართი 1" sheetId="1" r:id="rId1"/>
    <sheet name="დანართი 3" sheetId="5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8" i="5" l="1"/>
  <c r="F127" i="5"/>
  <c r="F126" i="5"/>
  <c r="F118" i="5"/>
  <c r="F123" i="5" s="1"/>
  <c r="F109" i="5"/>
  <c r="F115" i="5" s="1"/>
  <c r="F108" i="5"/>
  <c r="F107" i="5"/>
  <c r="F106" i="5"/>
  <c r="F105" i="5"/>
  <c r="F103" i="5"/>
  <c r="F102" i="5"/>
  <c r="F101" i="5"/>
  <c r="F100" i="5"/>
  <c r="F99" i="5"/>
  <c r="F98" i="5"/>
  <c r="F97" i="5"/>
  <c r="F85" i="5"/>
  <c r="F92" i="5" s="1"/>
  <c r="F76" i="5"/>
  <c r="F81" i="5" s="1"/>
  <c r="F75" i="5"/>
  <c r="F74" i="5"/>
  <c r="F73" i="5"/>
  <c r="F72" i="5"/>
  <c r="F70" i="5"/>
  <c r="F69" i="5"/>
  <c r="F68" i="5"/>
  <c r="F63" i="5"/>
  <c r="F62" i="5"/>
  <c r="F59" i="5"/>
  <c r="F65" i="5" s="1"/>
  <c r="F58" i="5"/>
  <c r="F57" i="5"/>
  <c r="F56" i="5"/>
  <c r="F55" i="5"/>
  <c r="F54" i="5"/>
  <c r="F53" i="5"/>
  <c r="F51" i="5"/>
  <c r="F50" i="5"/>
  <c r="F49" i="5"/>
  <c r="F48" i="5"/>
  <c r="F47" i="5"/>
  <c r="F43" i="5"/>
  <c r="F42" i="5"/>
  <c r="F39" i="5"/>
  <c r="F45" i="5" s="1"/>
  <c r="F34" i="5"/>
  <c r="F35" i="5" s="1"/>
  <c r="F33" i="5"/>
  <c r="F32" i="5"/>
  <c r="F31" i="5"/>
  <c r="F30" i="5"/>
  <c r="F29" i="5"/>
  <c r="F28" i="5"/>
  <c r="F18" i="5"/>
  <c r="F24" i="5" s="1"/>
  <c r="F13" i="5"/>
  <c r="F16" i="5" s="1"/>
  <c r="F11" i="5"/>
  <c r="F12" i="5" s="1"/>
  <c r="F10" i="5"/>
  <c r="F23" i="5" l="1"/>
  <c r="F95" i="5"/>
  <c r="F40" i="5"/>
  <c r="F60" i="5"/>
  <c r="F66" i="5"/>
  <c r="F93" i="5"/>
  <c r="F94" i="5"/>
  <c r="F38" i="5"/>
  <c r="F86" i="5"/>
  <c r="F44" i="5"/>
  <c r="F64" i="5"/>
  <c r="F91" i="5"/>
  <c r="F117" i="5"/>
  <c r="F78" i="5"/>
  <c r="F84" i="5"/>
  <c r="F120" i="5"/>
  <c r="F20" i="5"/>
  <c r="F26" i="5"/>
  <c r="F37" i="5"/>
  <c r="F77" i="5"/>
  <c r="F83" i="5"/>
  <c r="F119" i="5"/>
  <c r="F36" i="5"/>
  <c r="F82" i="5"/>
  <c r="F111" i="5"/>
  <c r="F116" i="5"/>
  <c r="F124" i="5"/>
  <c r="F15" i="5"/>
  <c r="F14" i="5"/>
  <c r="F17" i="5"/>
  <c r="F19" i="5"/>
  <c r="F25" i="5"/>
  <c r="F41" i="5"/>
  <c r="F61" i="5"/>
  <c r="F87" i="5"/>
  <c r="F110" i="5"/>
  <c r="M5" i="5" l="1"/>
  <c r="E12" i="1" l="1"/>
  <c r="E14" i="1" s="1"/>
  <c r="D14" i="1"/>
  <c r="E15" i="1" l="1"/>
  <c r="E16" i="1"/>
  <c r="D15" i="1"/>
  <c r="D16" i="1" s="1"/>
  <c r="E17" i="1" l="1"/>
  <c r="E18" i="1" s="1"/>
  <c r="D17" i="1"/>
  <c r="D18" i="1" s="1"/>
</calcChain>
</file>

<file path=xl/sharedStrings.xml><?xml version="1.0" encoding="utf-8"?>
<sst xmlns="http://schemas.openxmlformats.org/spreadsheetml/2006/main" count="360" uniqueCount="177">
  <si>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  <r>
      <rPr>
        <b/>
        <sz val="12"/>
        <rFont val="AcadNusx"/>
      </rPr>
      <t xml:space="preserve"> წინადადების ფასი და ხარჯთაღრიცხვა</t>
    </r>
    <r>
      <rPr>
        <sz val="10"/>
        <rFont val="AcadNusx"/>
      </rPr>
      <t xml:space="preserve">
                                                                                   „___” ___________________ 2019წ. 
                                                                                                   (შევსების თარიღი)                                         
                                                                                                                                                                                                           ___________________________  ფასი ________________ (_________________________) ლარად.                                                                                                       (პრეტენდენტის დასახელება)      (თანხა ციფრებით)       (თანხა სიტყვიერად) 
</t>
    </r>
  </si>
  <si>
    <t>#</t>
  </si>
  <si>
    <t>samuSaoebis dasaxeleba</t>
  </si>
  <si>
    <t>ganz. erTeuli</t>
  </si>
  <si>
    <t>Rirebuleba. Llari</t>
  </si>
  <si>
    <t>maT Soris xelfasi</t>
  </si>
  <si>
    <t>ლარი</t>
  </si>
  <si>
    <t>ჯამი</t>
  </si>
  <si>
    <t>gauTvaliswinebeli xarjebi</t>
  </si>
  <si>
    <t>jami</t>
  </si>
  <si>
    <t>დღგ</t>
  </si>
  <si>
    <t>სულ ჯამი</t>
  </si>
  <si>
    <t>ობიექტის ლოკალური ხარჯთაღრიცხვა</t>
  </si>
  <si>
    <t>შედგენილია: I კვარტლის მიხედვით</t>
  </si>
  <si>
    <t>ღირებულება : 2019 წლის მიმდინარე ფასები</t>
  </si>
  <si>
    <t>სახარჯთაღრიცხვო ღირებულება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</si>
  <si>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</si>
  <si>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</si>
  <si>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</si>
  <si>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</si>
  <si>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</si>
  <si>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</si>
  <si>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</si>
  <si>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</si>
  <si>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</si>
  <si>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</si>
  <si>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</si>
  <si>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>შრომითი რესურსი</t>
  </si>
  <si>
    <t>კაც/სთ</t>
  </si>
  <si>
    <t>ს.ნ და წ.        8-3-2</t>
  </si>
  <si>
    <t>სხვა მანქანები</t>
  </si>
  <si>
    <t>სხვა ხარჯები</t>
  </si>
  <si>
    <t>მანქანები</t>
  </si>
  <si>
    <t>ფარი ყალიბის 25მმ.</t>
  </si>
  <si>
    <t>ს.ნ და წ.            1-80-3</t>
  </si>
  <si>
    <r>
      <t>მ</t>
    </r>
    <r>
      <rPr>
        <b/>
        <vertAlign val="superscript"/>
        <sz val="11"/>
        <rFont val="AcadNusx"/>
      </rPr>
      <t>3</t>
    </r>
  </si>
  <si>
    <r>
      <t>მ</t>
    </r>
    <r>
      <rPr>
        <b/>
        <vertAlign val="superscript"/>
        <sz val="11"/>
        <rFont val="AcadNusx"/>
      </rPr>
      <t>2</t>
    </r>
  </si>
  <si>
    <t>კაც/სათ</t>
  </si>
  <si>
    <t>არმატურა ა-I კლასის დ=8 მმ.</t>
  </si>
  <si>
    <t>ტონა</t>
  </si>
  <si>
    <r>
      <t>მ</t>
    </r>
    <r>
      <rPr>
        <vertAlign val="superscript"/>
        <sz val="11"/>
        <rFont val="AcadNusx"/>
      </rPr>
      <t>3</t>
    </r>
  </si>
  <si>
    <r>
      <t>მ</t>
    </r>
    <r>
      <rPr>
        <vertAlign val="superscript"/>
        <sz val="11"/>
        <rFont val="AcadNusx"/>
      </rPr>
      <t>2</t>
    </r>
  </si>
  <si>
    <t>მასალის ტრანპორტი (მასალიდან)</t>
  </si>
  <si>
    <t>ზედნადები ხარჯები</t>
  </si>
  <si>
    <t>გეგმიური დაგროვება</t>
  </si>
  <si>
    <t>ს.ნ და წ.        1-116-5</t>
  </si>
  <si>
    <r>
      <t>მ</t>
    </r>
    <r>
      <rPr>
        <b/>
        <vertAlign val="superscript"/>
        <sz val="11"/>
        <color theme="1"/>
        <rFont val="AcadNusx"/>
      </rPr>
      <t>3</t>
    </r>
  </si>
  <si>
    <r>
      <t>1მ</t>
    </r>
    <r>
      <rPr>
        <b/>
        <vertAlign val="superscript"/>
        <sz val="11"/>
        <color theme="1"/>
        <rFont val="AcadNusx"/>
      </rPr>
      <t>3</t>
    </r>
  </si>
  <si>
    <r>
      <t>მ</t>
    </r>
    <r>
      <rPr>
        <vertAlign val="superscript"/>
        <sz val="11"/>
        <color theme="1"/>
        <rFont val="AcadNusx"/>
      </rPr>
      <t>3</t>
    </r>
  </si>
  <si>
    <r>
      <t>მ</t>
    </r>
    <r>
      <rPr>
        <b/>
        <vertAlign val="superscript"/>
        <sz val="11"/>
        <color theme="1"/>
        <rFont val="AcadNusx"/>
      </rPr>
      <t>2</t>
    </r>
  </si>
  <si>
    <r>
      <t>მ</t>
    </r>
    <r>
      <rPr>
        <vertAlign val="superscript"/>
        <sz val="11"/>
        <color theme="1"/>
        <rFont val="AcadNusx"/>
      </rPr>
      <t>2</t>
    </r>
  </si>
  <si>
    <t>ს.ნ და წ.      6-1-15</t>
  </si>
  <si>
    <r>
      <t>ბეტონი მ-300 (</t>
    </r>
    <r>
      <rPr>
        <sz val="11"/>
        <rFont val="Calibri"/>
        <family val="2"/>
        <charset val="204"/>
        <scheme val="minor"/>
      </rPr>
      <t>B 22,5)</t>
    </r>
  </si>
  <si>
    <t>ფარი ყალიბის 40 მმ.</t>
  </si>
  <si>
    <t>5-33</t>
  </si>
  <si>
    <t>5-144</t>
  </si>
  <si>
    <t>4-350</t>
  </si>
  <si>
    <t>ქვიშა-ღორღი ფრაქცია 40-70 მმ.</t>
  </si>
  <si>
    <t>4-241</t>
  </si>
  <si>
    <t>მიწის დამუშავება ხელით II კატეგორიის გრუნტში ლენტური საფუძვლის მოსაწყობად</t>
  </si>
  <si>
    <t>ქვიშა-ღორღის საფუძვლის მოწყობა დატკეპვნით ფუნდამენტში სისქით 10 სმ.</t>
  </si>
  <si>
    <t>ქვიშა-ღორღი ფრაქცია 20-40 მმ.</t>
  </si>
  <si>
    <t>4-240</t>
  </si>
  <si>
    <t>რკ/ბეტონის საფუძვლის მოწყობა ფუნდამენტში</t>
  </si>
  <si>
    <t>ბეტონი მ-300 (B 22,5)</t>
  </si>
  <si>
    <t>ს.ნ და წ.      6-1-22</t>
  </si>
  <si>
    <t>გრძ/მ.</t>
  </si>
  <si>
    <t>არმატურა ა-III კლასის დ=12 მმ.</t>
  </si>
  <si>
    <t>პროექტით</t>
  </si>
  <si>
    <t>1-1</t>
  </si>
  <si>
    <t>ს.ნ და წ.                            8-4-2</t>
  </si>
  <si>
    <t>ჰიდროსაიზოლაციო მემბრანა ფუნდამენტის გრუნტთან შეხებაში მყოფი ზედაპირების</t>
  </si>
  <si>
    <t>ხსნარი წყობის, სასაქონლე, მძიმე, ცემენტის მ-25</t>
  </si>
  <si>
    <t>ბიტუმის მასტიკა</t>
  </si>
  <si>
    <t>4-546</t>
  </si>
  <si>
    <t>4-402</t>
  </si>
  <si>
    <t>4-374</t>
  </si>
  <si>
    <t>კედლის წყობა აგურით ფასადის მოჭიქული ზედაპირით</t>
  </si>
  <si>
    <t>ფუნდამენტის ჰორიზონტალური ჰიდროიზოლაცია</t>
  </si>
  <si>
    <t>ს.ნ და წ.                            8-6-4</t>
  </si>
  <si>
    <t>ხსნარი წყობის, სასაქონლე, მძიმე, ცემენტის მ-50</t>
  </si>
  <si>
    <t>აგური თიხის, ფასადის მოჭიქული ზედაპირით</t>
  </si>
  <si>
    <t>4-375</t>
  </si>
  <si>
    <t>4-5</t>
  </si>
  <si>
    <t>1000ც.</t>
  </si>
  <si>
    <t>ს.ნ და წ.                 8-6-6</t>
  </si>
  <si>
    <t>ხე-მასალა 13-16 მმ. III ხარისხის</t>
  </si>
  <si>
    <t>ხე-მასალა 40 მმ. და ზევით III ხარისხის</t>
  </si>
  <si>
    <t>5-13</t>
  </si>
  <si>
    <t>5-22</t>
  </si>
  <si>
    <t>ს.ნ და წ.             27-44-1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</si>
  <si>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</si>
  <si>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</si>
  <si>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ქვიშა-ცემენტის ხსნარი 1:3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</si>
  <si>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</si>
  <si>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ტერიტორიის II კატეგორიის გრუნტის მოსწორება მოშანდაკება ხელით </t>
  </si>
  <si>
    <t>ქვიშა-ღორღის საფუძვლის მოწყობა იატაკზე დატკეპვნით ფუნდამენტში სისქით 5 სმ.</t>
  </si>
  <si>
    <t>ბეტონის დეკორატიული ფილების მოწყობა ფერად ტონებში შენობის შიდა პერიმეტრზე, შესასვლელ ბაქანზე და სარინელზე</t>
  </si>
  <si>
    <t>ბეტონის დეკორატიული ფილები ფერადი სისქით 3 სმ.</t>
  </si>
  <si>
    <t>4-89</t>
  </si>
  <si>
    <t>4-386</t>
  </si>
  <si>
    <t>ს.ნ. და წ                           6-15-9</t>
  </si>
  <si>
    <t>სასაქონლე ბეტონი მ-300 (B22,5)</t>
  </si>
  <si>
    <t>ფარი ხის 25მმ.</t>
  </si>
  <si>
    <t>ხე მასალა III ხარ. 40 მმ და ზევით</t>
  </si>
  <si>
    <t>ელექტროდი</t>
  </si>
  <si>
    <t>რკ/ბეტონის მონოლითური სეისმური სარტყელის მოწყობა</t>
  </si>
  <si>
    <t>1-14</t>
  </si>
  <si>
    <t>კუბ.მ.</t>
  </si>
  <si>
    <t>კგ.</t>
  </si>
  <si>
    <t>კვ.მ.</t>
  </si>
  <si>
    <t>სჭვალი (1 კვ.მ. 6 ცალი)</t>
  </si>
  <si>
    <t>ცალი</t>
  </si>
  <si>
    <t>შესასვლელის და ღიობების, აგურის ცილინდრული თაღების გამოყვანა</t>
  </si>
  <si>
    <t xml:space="preserve">სახურავის მოწყობა ფერადი მეტალოკრამიტით  </t>
  </si>
  <si>
    <t>5-21</t>
  </si>
  <si>
    <t>5-37</t>
  </si>
  <si>
    <t>ს.ნ და წ.                                            10-4-1</t>
  </si>
  <si>
    <t>სამშენებლო ქანჩი</t>
  </si>
  <si>
    <t>1-10-28</t>
  </si>
  <si>
    <t>ნაჭედი (სამაგრი დეტალები)</t>
  </si>
  <si>
    <t>1-9-71</t>
  </si>
  <si>
    <t>სახურავის ხის კონსტრუქციების მოწყობა (მაუერლატი, წოდანი, დგარები, გრძივები) ხის ძელით</t>
  </si>
  <si>
    <t>პასტა ანტიკოროზიული</t>
  </si>
  <si>
    <t>4-2-75</t>
  </si>
  <si>
    <t xml:space="preserve">ნივნივების და მოლარტყვის მოწყობა </t>
  </si>
  <si>
    <t>ნივნივა ხის კოჭი 70*140 მმ. (მშრალი)</t>
  </si>
  <si>
    <t>ხის ფიცარი 40*60 მმ. II ხარისხის (მშრალი)</t>
  </si>
  <si>
    <t>ჰიდროიზოლაცია სახურავის ორშრიანი პოლიპროპილენის მასალა</t>
  </si>
  <si>
    <t>გლინულა 6,5 მმ.</t>
  </si>
  <si>
    <t>ს.ნ და წ.                                     10-11</t>
  </si>
  <si>
    <t>ხის ძელი 70*140 მმ. (მშრალი)</t>
  </si>
  <si>
    <t>ხე-მასალა 40-60 მმ. II-ხარ.. (მშრალი)</t>
  </si>
  <si>
    <t>5-10</t>
  </si>
  <si>
    <t>4-398</t>
  </si>
  <si>
    <t>1-50</t>
  </si>
  <si>
    <t>1-10-1</t>
  </si>
  <si>
    <t>ლურსმანი სამშენებლო ღარიანი</t>
  </si>
  <si>
    <t>ს.ნ და წ.                                           გამ.                                   12-6-1</t>
  </si>
  <si>
    <t>ნაჭედი სახურავისათვის</t>
  </si>
  <si>
    <t>m</t>
  </si>
  <si>
    <t>კვადრატული მილი 40*40*3 მმ.</t>
  </si>
  <si>
    <t>კვადრატული მილი 20*40*2 მმ.</t>
  </si>
  <si>
    <t>ლითონის სამონტაჟო დეტალები</t>
  </si>
  <si>
    <t>2-2,2-19</t>
  </si>
  <si>
    <t>2-2,2-47</t>
  </si>
  <si>
    <t>სახურავის შუბლის შეფუთვა ფერადი თუნიქით</t>
  </si>
  <si>
    <t>ს.ნ და წ.                                                                            12-8-5</t>
  </si>
  <si>
    <t>სახურავის რულონური თუნუქი ფერადი დაფენვით სისქით 0,5 მმ.</t>
  </si>
  <si>
    <t>1-1,5-15</t>
  </si>
  <si>
    <t>1-1,10-24</t>
  </si>
  <si>
    <t>1-1,9-70</t>
  </si>
  <si>
    <t xml:space="preserve">მეტალოკრამიტი გლუვი (ფერადი) სისქით 0,5მმ. </t>
  </si>
  <si>
    <t>1-1,5-35</t>
  </si>
  <si>
    <t>ს.ნ და წ.                  9-17-1</t>
  </si>
  <si>
    <t>1ტ</t>
  </si>
  <si>
    <t>ანჯამა</t>
  </si>
  <si>
    <t>5-168</t>
  </si>
  <si>
    <t xml:space="preserve">მოსაცდელის სკამის მოწყობა ლითონის მილკვადრატებით </t>
  </si>
  <si>
    <t>ს.ნ და წ.                  9-17-6</t>
  </si>
  <si>
    <t>კვადრატული მილი 30*60*2 მმ.</t>
  </si>
  <si>
    <t>2-2,2-42</t>
  </si>
  <si>
    <t>naw. 1    #1-626</t>
  </si>
  <si>
    <t>cali</t>
  </si>
  <si>
    <t>დეკორატიული სანაგვე ურნა ამოსაღები სათლით</t>
  </si>
  <si>
    <t>დეკორატიული სანაგვე ურნის მოწყობა</t>
  </si>
  <si>
    <t>საბაზრო</t>
  </si>
  <si>
    <t>1-32</t>
  </si>
  <si>
    <t>1-34</t>
  </si>
  <si>
    <t>ბეტონის მოწყობა შენობის შიდა პერიმეტრზე, შესასვლელ ბაქანზე და სარინელზე სისქით 15 სმ.</t>
  </si>
  <si>
    <t>ხის ფიცარი 30*200 მმ. (მშრალი)</t>
  </si>
  <si>
    <t>შესასვლელში ლითონის ერთ ფრთიანი ჭიშკრის მოწყობა</t>
  </si>
  <si>
    <t>მ</t>
  </si>
  <si>
    <t>დანართი №3</t>
  </si>
  <si>
    <t>წყალტუბოს მუნიციპალიტეტის სოფ. banojaSi მგზავრთა მოსაცდელების მოწყობის სამუშაოები</t>
  </si>
  <si>
    <t>%</t>
  </si>
  <si>
    <t>წყალტუბოს მუნიციპალიტეტის სოფ. გუმბრაში მგზავრთა მოსაცდელების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</si>
</sst>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0.0000"/>
    <numFmt numFmtId="166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i/>
      <sz val="10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8"/>
      <name val="AcadNusx"/>
    </font>
    <font>
      <sz val="11"/>
      <name val="Calibri"/>
      <family val="2"/>
      <charset val="204"/>
      <scheme val="minor"/>
    </font>
    <font>
      <sz val="8"/>
      <name val="AcadNusx"/>
    </font>
    <font>
      <sz val="11"/>
      <name val="AcadNusx"/>
    </font>
    <font>
      <b/>
      <sz val="11"/>
      <name val="AcadNusx"/>
    </font>
    <font>
      <b/>
      <vertAlign val="superscript"/>
      <sz val="11"/>
      <name val="AcadNusx"/>
    </font>
    <font>
      <b/>
      <sz val="11"/>
      <color theme="1"/>
      <name val="AcadNusx"/>
    </font>
    <font>
      <sz val="10"/>
      <name val="Arial Cyr"/>
      <charset val="204"/>
    </font>
    <font>
      <vertAlign val="superscript"/>
      <sz val="11"/>
      <name val="AcadNusx"/>
    </font>
    <font>
      <sz val="11"/>
      <color theme="1"/>
      <name val="AcadNusx"/>
    </font>
    <font>
      <b/>
      <vertAlign val="superscript"/>
      <sz val="11"/>
      <color theme="1"/>
      <name val="AcadNusx"/>
    </font>
    <font>
      <b/>
      <sz val="8"/>
      <color theme="1"/>
      <name val="AcadNusx"/>
    </font>
    <font>
      <vertAlign val="superscript"/>
      <sz val="11"/>
      <color theme="1"/>
      <name val="AcadNusx"/>
    </font>
    <font>
      <sz val="9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AcadNusx"/>
    </font>
    <font>
      <sz val="11"/>
      <color theme="1"/>
      <name val="AcadMtavr"/>
    </font>
    <font>
      <b/>
      <sz val="11"/>
      <color theme="1"/>
      <name val="AcadMtavr"/>
    </font>
    <font>
      <sz val="10"/>
      <name val="AcadMtavr"/>
    </font>
    <font>
      <b/>
      <sz val="11"/>
      <name val="AcadMtavr"/>
    </font>
    <font>
      <sz val="11"/>
      <name val="AcadMtavr"/>
    </font>
    <font>
      <sz val="9"/>
      <name val="AcadMtavr"/>
    </font>
    <font>
      <sz val="8"/>
      <name val="AcadMtav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5" fillId="0" borderId="0"/>
  </cellStyleXfs>
  <cellXfs count="189">
    <xf numFmtId="0" fontId="0" fillId="0" borderId="0" xfId="0"/>
    <xf numFmtId="0" fontId="5" fillId="0" borderId="0" xfId="3"/>
    <xf numFmtId="0" fontId="6" fillId="0" borderId="1" xfId="3" applyFont="1" applyBorder="1" applyAlignment="1">
      <alignment horizontal="center" vertical="center"/>
    </xf>
    <xf numFmtId="0" fontId="7" fillId="0" borderId="0" xfId="3" applyFont="1"/>
    <xf numFmtId="0" fontId="6" fillId="2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9" fontId="6" fillId="0" borderId="1" xfId="3" applyNumberFormat="1" applyFont="1" applyBorder="1" applyAlignment="1">
      <alignment horizontal="center" vertical="center"/>
    </xf>
    <xf numFmtId="9" fontId="8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8" fillId="0" borderId="0" xfId="0" applyFont="1"/>
    <xf numFmtId="0" fontId="8" fillId="0" borderId="0" xfId="0" applyFont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0" fontId="18" fillId="7" borderId="1" xfId="0" applyFont="1" applyFill="1" applyBorder="1"/>
    <xf numFmtId="0" fontId="15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vertical="center" wrapText="1"/>
    </xf>
    <xf numFmtId="165" fontId="13" fillId="7" borderId="1" xfId="3" applyNumberFormat="1" applyFont="1" applyFill="1" applyBorder="1" applyAlignment="1">
      <alignment vertical="center" wrapText="1"/>
    </xf>
    <xf numFmtId="2" fontId="18" fillId="7" borderId="1" xfId="0" applyNumberFormat="1" applyFont="1" applyFill="1" applyBorder="1" applyAlignment="1">
      <alignment vertical="center"/>
    </xf>
    <xf numFmtId="2" fontId="15" fillId="7" borderId="1" xfId="0" applyNumberFormat="1" applyFont="1" applyFill="1" applyBorder="1" applyAlignment="1">
      <alignment vertical="center"/>
    </xf>
    <xf numFmtId="9" fontId="13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/>
    </xf>
    <xf numFmtId="9" fontId="15" fillId="7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vertical="center" wrapText="1"/>
    </xf>
    <xf numFmtId="17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4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8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/>
    </xf>
    <xf numFmtId="165" fontId="24" fillId="8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28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/>
    </xf>
    <xf numFmtId="165" fontId="10" fillId="6" borderId="1" xfId="1" applyNumberFormat="1" applyFont="1" applyFill="1" applyBorder="1" applyAlignment="1">
      <alignment horizontal="right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/>
    </xf>
    <xf numFmtId="165" fontId="10" fillId="6" borderId="1" xfId="1" applyNumberFormat="1" applyFont="1" applyFill="1" applyBorder="1" applyAlignment="1">
      <alignment horizontal="right" vertical="center" wrapText="1"/>
    </xf>
    <xf numFmtId="0" fontId="12" fillId="6" borderId="1" xfId="7" applyFont="1" applyFill="1" applyBorder="1" applyAlignment="1">
      <alignment horizontal="left" vertical="center" wrapText="1"/>
    </xf>
    <xf numFmtId="0" fontId="12" fillId="6" borderId="1" xfId="7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165" fontId="32" fillId="8" borderId="1" xfId="1" applyNumberFormat="1" applyFont="1" applyFill="1" applyBorder="1" applyAlignment="1">
      <alignment horizontal="right" vertical="center" wrapText="1"/>
    </xf>
    <xf numFmtId="49" fontId="33" fillId="8" borderId="1" xfId="0" applyNumberFormat="1" applyFont="1" applyFill="1" applyBorder="1" applyAlignment="1">
      <alignment horizontal="center" wrapText="1"/>
    </xf>
    <xf numFmtId="165" fontId="32" fillId="8" borderId="1" xfId="1" applyNumberFormat="1" applyFont="1" applyFill="1" applyBorder="1" applyAlignment="1">
      <alignment horizontal="right" vertical="center"/>
    </xf>
    <xf numFmtId="0" fontId="30" fillId="8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2" fontId="10" fillId="6" borderId="1" xfId="1" applyNumberFormat="1" applyFont="1" applyFill="1" applyBorder="1" applyAlignment="1" applyProtection="1">
      <alignment horizontal="right" vertical="center"/>
      <protection locked="0"/>
    </xf>
    <xf numFmtId="2" fontId="10" fillId="6" borderId="1" xfId="1" applyNumberFormat="1" applyFont="1" applyFill="1" applyBorder="1" applyAlignment="1">
      <alignment horizontal="right" vertical="center"/>
    </xf>
    <xf numFmtId="166" fontId="10" fillId="6" borderId="1" xfId="1" applyNumberFormat="1" applyFont="1" applyFill="1" applyBorder="1" applyAlignment="1">
      <alignment horizontal="right" vertical="center"/>
    </xf>
    <xf numFmtId="49" fontId="3" fillId="0" borderId="1" xfId="4" applyNumberFormat="1" applyFont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/>
    </xf>
    <xf numFmtId="2" fontId="32" fillId="8" borderId="1" xfId="1" applyNumberFormat="1" applyFont="1" applyFill="1" applyBorder="1" applyAlignment="1" applyProtection="1">
      <alignment horizontal="right" vertical="center" wrapText="1"/>
      <protection locked="0"/>
    </xf>
    <xf numFmtId="2" fontId="32" fillId="8" borderId="1" xfId="1" applyNumberFormat="1" applyFont="1" applyFill="1" applyBorder="1" applyAlignment="1">
      <alignment horizontal="right" vertical="center" wrapText="1"/>
    </xf>
    <xf numFmtId="0" fontId="37" fillId="8" borderId="1" xfId="0" applyFont="1" applyFill="1" applyBorder="1" applyAlignment="1">
      <alignment horizontal="center" vertical="center" wrapText="1"/>
    </xf>
    <xf numFmtId="9" fontId="34" fillId="0" borderId="0" xfId="0" applyNumberFormat="1" applyFont="1"/>
    <xf numFmtId="2" fontId="34" fillId="0" borderId="0" xfId="0" applyNumberFormat="1" applyFont="1"/>
    <xf numFmtId="0" fontId="34" fillId="0" borderId="0" xfId="0" applyFont="1"/>
    <xf numFmtId="0" fontId="36" fillId="5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36" fillId="5" borderId="1" xfId="0" applyNumberFormat="1" applyFont="1" applyFill="1" applyBorder="1" applyAlignment="1">
      <alignment horizontal="center" vertical="center" wrapText="1"/>
    </xf>
    <xf numFmtId="0" fontId="35" fillId="0" borderId="0" xfId="0" applyNumberFormat="1" applyFont="1"/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 applyProtection="1">
      <alignment horizontal="right" vertical="center"/>
      <protection locked="0"/>
    </xf>
    <xf numFmtId="2" fontId="10" fillId="5" borderId="1" xfId="1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left" vertical="center" wrapText="1"/>
    </xf>
    <xf numFmtId="166" fontId="34" fillId="0" borderId="0" xfId="0" applyNumberFormat="1" applyFont="1"/>
    <xf numFmtId="0" fontId="39" fillId="0" borderId="1" xfId="0" applyFont="1" applyFill="1" applyBorder="1" applyAlignment="1">
      <alignment horizontal="center" vertical="center" wrapText="1"/>
    </xf>
    <xf numFmtId="49" fontId="40" fillId="8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right"/>
    </xf>
    <xf numFmtId="2" fontId="32" fillId="8" borderId="1" xfId="1" applyNumberFormat="1" applyFont="1" applyFill="1" applyBorder="1" applyAlignment="1" applyProtection="1">
      <alignment horizontal="right" vertical="center"/>
      <protection locked="0"/>
    </xf>
    <xf numFmtId="2" fontId="32" fillId="8" borderId="1" xfId="1" applyNumberFormat="1" applyFont="1" applyFill="1" applyBorder="1" applyAlignment="1">
      <alignment horizontal="right" vertical="center"/>
    </xf>
    <xf numFmtId="165" fontId="32" fillId="8" borderId="1" xfId="0" applyNumberFormat="1" applyFont="1" applyFill="1" applyBorder="1" applyAlignment="1">
      <alignment horizontal="right" vertical="center"/>
    </xf>
    <xf numFmtId="165" fontId="10" fillId="5" borderId="1" xfId="0" applyNumberFormat="1" applyFont="1" applyFill="1" applyBorder="1" applyAlignment="1">
      <alignment horizontal="right" vertical="center"/>
    </xf>
    <xf numFmtId="2" fontId="28" fillId="5" borderId="1" xfId="0" applyNumberFormat="1" applyFont="1" applyFill="1" applyBorder="1" applyAlignment="1">
      <alignment horizontal="right" vertical="center"/>
    </xf>
    <xf numFmtId="2" fontId="28" fillId="8" borderId="1" xfId="0" applyNumberFormat="1" applyFont="1" applyFill="1" applyBorder="1" applyAlignment="1">
      <alignment horizontal="right" vertical="center"/>
    </xf>
    <xf numFmtId="165" fontId="28" fillId="0" borderId="1" xfId="0" applyNumberFormat="1" applyFont="1" applyBorder="1" applyAlignment="1">
      <alignment horizontal="right" vertical="center"/>
    </xf>
    <xf numFmtId="165" fontId="10" fillId="5" borderId="1" xfId="1" applyNumberFormat="1" applyFont="1" applyFill="1" applyBorder="1" applyAlignment="1">
      <alignment horizontal="right" vertical="center"/>
    </xf>
    <xf numFmtId="2" fontId="10" fillId="6" borderId="1" xfId="1" applyNumberFormat="1" applyFont="1" applyFill="1" applyBorder="1" applyAlignment="1" applyProtection="1">
      <alignment horizontal="right" vertical="center" wrapText="1"/>
      <protection locked="0"/>
    </xf>
    <xf numFmtId="2" fontId="10" fillId="6" borderId="1" xfId="1" applyNumberFormat="1" applyFont="1" applyFill="1" applyBorder="1" applyAlignment="1">
      <alignment horizontal="right" vertical="center" wrapText="1"/>
    </xf>
    <xf numFmtId="165" fontId="41" fillId="6" borderId="1" xfId="1" applyNumberFormat="1" applyFont="1" applyFill="1" applyBorder="1" applyAlignment="1">
      <alignment horizontal="right" vertical="center" wrapText="1"/>
    </xf>
    <xf numFmtId="165" fontId="28" fillId="8" borderId="1" xfId="0" applyNumberFormat="1" applyFont="1" applyFill="1" applyBorder="1" applyAlignment="1">
      <alignment horizontal="right" vertical="center"/>
    </xf>
    <xf numFmtId="165" fontId="28" fillId="8" borderId="1" xfId="0" applyNumberFormat="1" applyFont="1" applyFill="1" applyBorder="1" applyAlignment="1">
      <alignment horizontal="right"/>
    </xf>
    <xf numFmtId="165" fontId="42" fillId="6" borderId="1" xfId="1" applyNumberFormat="1" applyFont="1" applyFill="1" applyBorder="1" applyAlignment="1">
      <alignment horizontal="right" vertical="center" wrapText="1"/>
    </xf>
    <xf numFmtId="165" fontId="32" fillId="8" borderId="1" xfId="0" applyNumberFormat="1" applyFont="1" applyFill="1" applyBorder="1" applyAlignment="1">
      <alignment horizontal="right" vertical="center" wrapText="1"/>
    </xf>
    <xf numFmtId="2" fontId="10" fillId="5" borderId="1" xfId="0" applyNumberFormat="1" applyFont="1" applyFill="1" applyBorder="1" applyAlignment="1">
      <alignment horizontal="right" vertical="center" wrapText="1"/>
    </xf>
    <xf numFmtId="2" fontId="10" fillId="5" borderId="1" xfId="8" applyNumberFormat="1" applyFont="1" applyFill="1" applyBorder="1" applyAlignment="1">
      <alignment horizontal="right" vertical="center"/>
    </xf>
    <xf numFmtId="2" fontId="10" fillId="5" borderId="1" xfId="4" applyNumberFormat="1" applyFont="1" applyFill="1" applyBorder="1" applyAlignment="1">
      <alignment horizontal="right" vertical="center"/>
    </xf>
    <xf numFmtId="2" fontId="10" fillId="6" borderId="1" xfId="6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>
      <alignment horizontal="right" vertical="center" wrapText="1"/>
    </xf>
    <xf numFmtId="2" fontId="10" fillId="0" borderId="1" xfId="6" applyNumberFormat="1" applyFont="1" applyBorder="1" applyAlignment="1">
      <alignment horizontal="right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35" fillId="8" borderId="3" xfId="0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10" xfId="4"/>
    <cellStyle name="Normal 2" xfId="3"/>
    <cellStyle name="Normal 3" xfId="5"/>
    <cellStyle name="Normal_gare wyalsadfenigagarini 2 2" xfId="8"/>
    <cellStyle name="Обычный 4_პუშკინის 13" xfId="2"/>
    <cellStyle name="Обычный_Лист10" xfId="7"/>
    <cellStyle name="მძიმე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40" sqref="B40"/>
    </sheetView>
  </sheetViews>
  <sheetFormatPr defaultRowHeight="12.75"/>
  <cols>
    <col min="1" max="1" width="4" style="1" customWidth="1"/>
    <col min="2" max="2" width="57.7109375" style="1" customWidth="1"/>
    <col min="3" max="3" width="22.28515625" style="1" customWidth="1"/>
    <col min="4" max="4" width="25.28515625" style="1" customWidth="1"/>
    <col min="5" max="5" width="27.5703125" style="1" customWidth="1"/>
    <col min="6" max="6" width="11.140625" style="1" customWidth="1"/>
    <col min="7" max="7" width="10.7109375" style="1" customWidth="1"/>
    <col min="8" max="16384" width="9.140625" style="1"/>
  </cols>
  <sheetData>
    <row r="1" spans="1:6" ht="42.75" customHeight="1">
      <c r="A1" s="160" t="s">
        <v>0</v>
      </c>
      <c r="B1" s="160"/>
      <c r="C1" s="160"/>
      <c r="D1" s="160"/>
      <c r="E1" s="160"/>
    </row>
    <row r="2" spans="1:6">
      <c r="A2" s="160"/>
      <c r="B2" s="160"/>
      <c r="C2" s="160"/>
      <c r="D2" s="160"/>
      <c r="E2" s="160"/>
    </row>
    <row r="3" spans="1:6">
      <c r="A3" s="160"/>
      <c r="B3" s="160"/>
      <c r="C3" s="160"/>
      <c r="D3" s="160"/>
      <c r="E3" s="160"/>
    </row>
    <row r="4" spans="1:6">
      <c r="A4" s="160"/>
      <c r="B4" s="160"/>
      <c r="C4" s="160"/>
      <c r="D4" s="160"/>
      <c r="E4" s="160"/>
    </row>
    <row r="5" spans="1:6">
      <c r="A5" s="160"/>
      <c r="B5" s="160"/>
      <c r="C5" s="160"/>
      <c r="D5" s="160"/>
      <c r="E5" s="160"/>
    </row>
    <row r="6" spans="1:6">
      <c r="A6" s="160"/>
      <c r="B6" s="160"/>
      <c r="C6" s="160"/>
      <c r="D6" s="160"/>
      <c r="E6" s="160"/>
    </row>
    <row r="7" spans="1:6">
      <c r="A7" s="160"/>
      <c r="B7" s="160"/>
      <c r="C7" s="160"/>
      <c r="D7" s="160"/>
      <c r="E7" s="160"/>
    </row>
    <row r="8" spans="1:6">
      <c r="A8" s="160"/>
      <c r="B8" s="160"/>
      <c r="C8" s="160"/>
      <c r="D8" s="160"/>
      <c r="E8" s="160"/>
    </row>
    <row r="9" spans="1:6" ht="19.5" customHeight="1">
      <c r="A9" s="160"/>
      <c r="B9" s="160"/>
      <c r="C9" s="160"/>
      <c r="D9" s="160"/>
      <c r="E9" s="160"/>
    </row>
    <row r="10" spans="1:6" ht="47.25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3"/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3"/>
    </row>
    <row r="12" spans="1:6" ht="25.5">
      <c r="A12" s="5">
        <v>1</v>
      </c>
      <c r="B12" s="157" t="s">
        <v>174</v>
      </c>
      <c r="C12" s="5" t="s">
        <v>6</v>
      </c>
      <c r="D12" s="6"/>
      <c r="E12" s="6" t="e">
        <f>#REF!</f>
        <v>#REF!</v>
      </c>
      <c r="F12" s="3"/>
    </row>
    <row r="13" spans="1:6">
      <c r="A13" s="5"/>
      <c r="B13" s="157"/>
      <c r="C13" s="5"/>
      <c r="D13" s="6"/>
      <c r="E13" s="6"/>
      <c r="F13" s="3"/>
    </row>
    <row r="14" spans="1:6">
      <c r="A14" s="5"/>
      <c r="B14" s="2" t="s">
        <v>7</v>
      </c>
      <c r="C14" s="2"/>
      <c r="D14" s="7">
        <f>SUM(D12:D13)</f>
        <v>0</v>
      </c>
      <c r="E14" s="7" t="e">
        <f>SUM(E12:E13)</f>
        <v>#REF!</v>
      </c>
      <c r="F14" s="3"/>
    </row>
    <row r="15" spans="1:6">
      <c r="A15" s="5"/>
      <c r="B15" s="2" t="s">
        <v>8</v>
      </c>
      <c r="C15" s="8">
        <v>0.05</v>
      </c>
      <c r="D15" s="7">
        <f>D14*C15</f>
        <v>0</v>
      </c>
      <c r="E15" s="7" t="e">
        <f>E14*C15</f>
        <v>#REF!</v>
      </c>
      <c r="F15" s="3"/>
    </row>
    <row r="16" spans="1:6">
      <c r="A16" s="5"/>
      <c r="B16" s="2" t="s">
        <v>9</v>
      </c>
      <c r="C16" s="2"/>
      <c r="D16" s="7">
        <f>SUM(D14:D15)</f>
        <v>0</v>
      </c>
      <c r="E16" s="7" t="e">
        <f>SUM(E14:E15)</f>
        <v>#REF!</v>
      </c>
      <c r="F16" s="3"/>
    </row>
    <row r="17" spans="1:6">
      <c r="A17" s="5"/>
      <c r="B17" s="5" t="s">
        <v>10</v>
      </c>
      <c r="C17" s="9">
        <v>0.18</v>
      </c>
      <c r="D17" s="10">
        <f>D16*C17</f>
        <v>0</v>
      </c>
      <c r="E17" s="6" t="e">
        <f>E16*C17</f>
        <v>#REF!</v>
      </c>
      <c r="F17" s="3"/>
    </row>
    <row r="18" spans="1:6">
      <c r="A18" s="5"/>
      <c r="B18" s="2" t="s">
        <v>11</v>
      </c>
      <c r="C18" s="2"/>
      <c r="D18" s="11">
        <f>SUM(D16:D17)</f>
        <v>0</v>
      </c>
      <c r="E18" s="7" t="e">
        <f>SUM(E16:E17)</f>
        <v>#REF!</v>
      </c>
      <c r="F18" s="3"/>
    </row>
    <row r="19" spans="1:6">
      <c r="A19" s="12"/>
      <c r="B19" s="12"/>
      <c r="C19" s="12"/>
      <c r="D19" s="12"/>
      <c r="E19" s="12"/>
      <c r="F19" s="3"/>
    </row>
    <row r="20" spans="1:6" ht="15">
      <c r="A20" s="12"/>
      <c r="B20" s="158"/>
      <c r="C20" s="13"/>
      <c r="D20" s="13"/>
      <c r="E20" s="12"/>
      <c r="F20" s="3"/>
    </row>
    <row r="21" spans="1:6" ht="15">
      <c r="A21" s="12"/>
      <c r="B21" s="158"/>
      <c r="C21" s="13"/>
      <c r="D21" s="13"/>
      <c r="E21" s="12"/>
      <c r="F21" s="3"/>
    </row>
    <row r="22" spans="1:6" ht="15">
      <c r="A22" s="14"/>
      <c r="B22" s="158"/>
      <c r="C22" s="14"/>
      <c r="D22" s="14"/>
      <c r="E22" s="14"/>
      <c r="F22" s="3"/>
    </row>
    <row r="23" spans="1:6">
      <c r="A23" s="3"/>
      <c r="B23" s="24"/>
      <c r="C23" s="3"/>
      <c r="D23" s="3"/>
      <c r="E23" s="3"/>
      <c r="F23" s="3"/>
    </row>
    <row r="24" spans="1:6" ht="15">
      <c r="A24" s="3"/>
      <c r="B24" s="159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F31" s="3"/>
    </row>
    <row r="32" spans="1:6">
      <c r="F32" s="3"/>
    </row>
    <row r="33" spans="6:6">
      <c r="F33" s="3"/>
    </row>
  </sheetData>
  <mergeCells count="1">
    <mergeCell ref="A1:E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topLeftCell="A52" workbookViewId="0">
      <selection activeCell="G3" sqref="G3"/>
    </sheetView>
  </sheetViews>
  <sheetFormatPr defaultRowHeight="14.25"/>
  <cols>
    <col min="1" max="1" width="3.28515625" style="23" customWidth="1"/>
    <col min="2" max="2" width="9.28515625" style="23" bestFit="1" customWidth="1"/>
    <col min="3" max="3" width="70.5703125" style="23" customWidth="1"/>
    <col min="4" max="4" width="9.28515625" style="23" bestFit="1" customWidth="1"/>
    <col min="5" max="5" width="10.7109375" style="23" customWidth="1"/>
    <col min="6" max="6" width="9.42578125" style="23" bestFit="1" customWidth="1"/>
    <col min="7" max="8" width="9.28515625" style="23" bestFit="1" customWidth="1"/>
    <col min="9" max="9" width="7.140625" style="23" customWidth="1"/>
    <col min="10" max="10" width="9.28515625" style="23" bestFit="1" customWidth="1"/>
    <col min="11" max="11" width="7.28515625" style="23" customWidth="1"/>
    <col min="12" max="13" width="9.28515625" style="23" bestFit="1" customWidth="1"/>
    <col min="14" max="16384" width="9.140625" style="23"/>
  </cols>
  <sheetData>
    <row r="1" spans="1:13" ht="15">
      <c r="A1" s="184" t="s">
        <v>176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>
      <c r="A2" s="184" t="s">
        <v>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5">
      <c r="A3" s="154"/>
      <c r="B3" s="24"/>
      <c r="C3" s="154"/>
      <c r="D3" s="154"/>
      <c r="E3" s="154"/>
      <c r="F3" s="154"/>
      <c r="G3" s="154"/>
      <c r="H3" s="154"/>
      <c r="I3" s="154"/>
      <c r="J3" s="154"/>
      <c r="K3" s="154"/>
      <c r="L3" s="185" t="s">
        <v>173</v>
      </c>
      <c r="M3" s="185"/>
    </row>
    <row r="4" spans="1:13" ht="15">
      <c r="A4" s="186" t="s">
        <v>13</v>
      </c>
      <c r="B4" s="186"/>
      <c r="C4" s="186"/>
      <c r="D4" s="186"/>
      <c r="E4" s="186"/>
      <c r="F4" s="154"/>
      <c r="G4" s="154"/>
      <c r="H4" s="154"/>
      <c r="I4" s="154"/>
      <c r="J4" s="154"/>
      <c r="K4" s="154"/>
      <c r="L4" s="154"/>
      <c r="M4" s="154"/>
    </row>
    <row r="5" spans="1:13" ht="15">
      <c r="A5" s="187" t="s">
        <v>14</v>
      </c>
      <c r="B5" s="187"/>
      <c r="C5" s="187"/>
      <c r="D5" s="187"/>
      <c r="E5" s="187"/>
      <c r="F5" s="156"/>
      <c r="G5" s="188" t="s">
        <v>15</v>
      </c>
      <c r="H5" s="188"/>
      <c r="I5" s="188"/>
      <c r="J5" s="188"/>
      <c r="K5" s="188"/>
      <c r="L5" s="188"/>
      <c r="M5" s="25">
        <f>M135</f>
        <v>0</v>
      </c>
    </row>
    <row r="6" spans="1:13" ht="36.75" customHeight="1">
      <c r="A6" s="180" t="s">
        <v>16</v>
      </c>
      <c r="B6" s="182" t="s">
        <v>17</v>
      </c>
      <c r="C6" s="180" t="s">
        <v>18</v>
      </c>
      <c r="D6" s="180" t="s">
        <v>19</v>
      </c>
      <c r="E6" s="178" t="s">
        <v>20</v>
      </c>
      <c r="F6" s="179"/>
      <c r="G6" s="176" t="s">
        <v>21</v>
      </c>
      <c r="H6" s="177"/>
      <c r="I6" s="176" t="s">
        <v>22</v>
      </c>
      <c r="J6" s="177"/>
      <c r="K6" s="178" t="s">
        <v>23</v>
      </c>
      <c r="L6" s="179"/>
      <c r="M6" s="180" t="s">
        <v>7</v>
      </c>
    </row>
    <row r="7" spans="1:13" ht="36.75" customHeight="1">
      <c r="A7" s="181"/>
      <c r="B7" s="183"/>
      <c r="C7" s="181"/>
      <c r="D7" s="181"/>
      <c r="E7" s="26" t="s">
        <v>24</v>
      </c>
      <c r="F7" s="27" t="s">
        <v>25</v>
      </c>
      <c r="G7" s="28" t="s">
        <v>26</v>
      </c>
      <c r="H7" s="27" t="s">
        <v>7</v>
      </c>
      <c r="I7" s="28" t="s">
        <v>26</v>
      </c>
      <c r="J7" s="27" t="s">
        <v>7</v>
      </c>
      <c r="K7" s="28" t="s">
        <v>26</v>
      </c>
      <c r="L7" s="27" t="s">
        <v>7</v>
      </c>
      <c r="M7" s="181"/>
    </row>
    <row r="8" spans="1:13" ht="15">
      <c r="A8" s="29">
        <v>1</v>
      </c>
      <c r="B8" s="30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</row>
    <row r="9" spans="1:13" ht="33.75" customHeight="1">
      <c r="A9" s="161">
        <v>1</v>
      </c>
      <c r="B9" s="66" t="s">
        <v>45</v>
      </c>
      <c r="C9" s="67" t="s">
        <v>95</v>
      </c>
      <c r="D9" s="68" t="s">
        <v>36</v>
      </c>
      <c r="E9" s="134"/>
      <c r="F9" s="134">
        <v>30</v>
      </c>
      <c r="G9" s="133"/>
      <c r="H9" s="133"/>
      <c r="I9" s="133"/>
      <c r="J9" s="133"/>
      <c r="K9" s="133"/>
      <c r="L9" s="133"/>
      <c r="M9" s="133"/>
    </row>
    <row r="10" spans="1:13" ht="15">
      <c r="A10" s="161"/>
      <c r="B10" s="15"/>
      <c r="C10" s="31" t="s">
        <v>27</v>
      </c>
      <c r="D10" s="19" t="s">
        <v>28</v>
      </c>
      <c r="E10" s="135">
        <v>0.129</v>
      </c>
      <c r="F10" s="135">
        <f>F9*E10</f>
        <v>3.87</v>
      </c>
      <c r="G10" s="136"/>
      <c r="H10" s="136"/>
      <c r="I10" s="122"/>
      <c r="J10" s="122"/>
      <c r="K10" s="122"/>
      <c r="L10" s="122"/>
      <c r="M10" s="122"/>
    </row>
    <row r="11" spans="1:13" ht="33.75" customHeight="1">
      <c r="A11" s="161">
        <v>2</v>
      </c>
      <c r="B11" s="69" t="s">
        <v>34</v>
      </c>
      <c r="C11" s="70" t="s">
        <v>59</v>
      </c>
      <c r="D11" s="153" t="s">
        <v>46</v>
      </c>
      <c r="E11" s="78"/>
      <c r="F11" s="78">
        <f>13.2*0.3*0.5</f>
        <v>1.9799999999999998</v>
      </c>
      <c r="G11" s="137"/>
      <c r="H11" s="137"/>
      <c r="I11" s="137"/>
      <c r="J11" s="137"/>
      <c r="K11" s="137"/>
      <c r="L11" s="137"/>
      <c r="M11" s="137"/>
    </row>
    <row r="12" spans="1:13" ht="15">
      <c r="A12" s="161"/>
      <c r="B12" s="39"/>
      <c r="C12" s="35" t="s">
        <v>27</v>
      </c>
      <c r="D12" s="36" t="s">
        <v>28</v>
      </c>
      <c r="E12" s="138">
        <v>1.54</v>
      </c>
      <c r="F12" s="138">
        <f>E12*F11</f>
        <v>3.0491999999999999</v>
      </c>
      <c r="G12" s="81"/>
      <c r="H12" s="81"/>
      <c r="I12" s="122"/>
      <c r="J12" s="122"/>
      <c r="K12" s="122"/>
      <c r="L12" s="122"/>
      <c r="M12" s="122"/>
    </row>
    <row r="13" spans="1:13" ht="33.75" customHeight="1">
      <c r="A13" s="161">
        <v>3</v>
      </c>
      <c r="B13" s="66" t="s">
        <v>29</v>
      </c>
      <c r="C13" s="71" t="s">
        <v>60</v>
      </c>
      <c r="D13" s="153" t="s">
        <v>46</v>
      </c>
      <c r="E13" s="96"/>
      <c r="F13" s="96">
        <f>13.2*0.3*0.1</f>
        <v>0.39599999999999996</v>
      </c>
      <c r="G13" s="107"/>
      <c r="H13" s="108"/>
      <c r="I13" s="107"/>
      <c r="J13" s="108"/>
      <c r="K13" s="107"/>
      <c r="L13" s="108"/>
      <c r="M13" s="108"/>
    </row>
    <row r="14" spans="1:13" ht="15">
      <c r="A14" s="161"/>
      <c r="B14" s="15"/>
      <c r="C14" s="31" t="s">
        <v>27</v>
      </c>
      <c r="D14" s="19" t="s">
        <v>28</v>
      </c>
      <c r="E14" s="139">
        <v>0.89</v>
      </c>
      <c r="F14" s="139">
        <f>F13*E14</f>
        <v>0.35243999999999998</v>
      </c>
      <c r="G14" s="136"/>
      <c r="H14" s="136"/>
      <c r="I14" s="122"/>
      <c r="J14" s="122"/>
      <c r="K14" s="122"/>
      <c r="L14" s="122"/>
      <c r="M14" s="122"/>
    </row>
    <row r="15" spans="1:13" ht="15">
      <c r="A15" s="161"/>
      <c r="B15" s="15"/>
      <c r="C15" s="31" t="s">
        <v>30</v>
      </c>
      <c r="D15" s="22" t="s">
        <v>6</v>
      </c>
      <c r="E15" s="139">
        <v>0.37</v>
      </c>
      <c r="F15" s="139">
        <f>F13*E15</f>
        <v>0.14651999999999998</v>
      </c>
      <c r="G15" s="121"/>
      <c r="H15" s="122"/>
      <c r="I15" s="121"/>
      <c r="J15" s="122"/>
      <c r="K15" s="81"/>
      <c r="L15" s="81"/>
      <c r="M15" s="81"/>
    </row>
    <row r="16" spans="1:13" ht="16.5">
      <c r="A16" s="161"/>
      <c r="B16" s="16" t="s">
        <v>62</v>
      </c>
      <c r="C16" s="32" t="s">
        <v>61</v>
      </c>
      <c r="D16" s="33" t="s">
        <v>40</v>
      </c>
      <c r="E16" s="139">
        <v>1.1499999999999999</v>
      </c>
      <c r="F16" s="139">
        <f>E16*F13</f>
        <v>0.45539999999999992</v>
      </c>
      <c r="G16" s="121"/>
      <c r="H16" s="122"/>
      <c r="I16" s="136"/>
      <c r="J16" s="136"/>
      <c r="K16" s="121"/>
      <c r="L16" s="122"/>
      <c r="M16" s="122"/>
    </row>
    <row r="17" spans="1:13" ht="15">
      <c r="A17" s="161"/>
      <c r="B17" s="15"/>
      <c r="C17" s="34" t="s">
        <v>31</v>
      </c>
      <c r="D17" s="33" t="s">
        <v>6</v>
      </c>
      <c r="E17" s="139">
        <v>0.02</v>
      </c>
      <c r="F17" s="139">
        <f>F13*E17</f>
        <v>7.92E-3</v>
      </c>
      <c r="G17" s="121"/>
      <c r="H17" s="122"/>
      <c r="I17" s="136"/>
      <c r="J17" s="136"/>
      <c r="K17" s="121"/>
      <c r="L17" s="122"/>
      <c r="M17" s="122"/>
    </row>
    <row r="18" spans="1:13" ht="21" customHeight="1">
      <c r="A18" s="161">
        <v>4</v>
      </c>
      <c r="B18" s="66" t="s">
        <v>65</v>
      </c>
      <c r="C18" s="72" t="s">
        <v>63</v>
      </c>
      <c r="D18" s="153" t="s">
        <v>46</v>
      </c>
      <c r="E18" s="96"/>
      <c r="F18" s="96">
        <f>13.2*0.5*0.3</f>
        <v>1.9799999999999998</v>
      </c>
      <c r="G18" s="107"/>
      <c r="H18" s="108"/>
      <c r="I18" s="107"/>
      <c r="J18" s="108"/>
      <c r="K18" s="107"/>
      <c r="L18" s="108"/>
      <c r="M18" s="108"/>
    </row>
    <row r="19" spans="1:13" ht="15">
      <c r="A19" s="161"/>
      <c r="B19" s="15"/>
      <c r="C19" s="18" t="s">
        <v>27</v>
      </c>
      <c r="D19" s="19" t="s">
        <v>28</v>
      </c>
      <c r="E19" s="92">
        <v>3.78</v>
      </c>
      <c r="F19" s="92">
        <f>E19*F18</f>
        <v>7.4843999999999991</v>
      </c>
      <c r="G19" s="140"/>
      <c r="H19" s="141"/>
      <c r="I19" s="122"/>
      <c r="J19" s="122"/>
      <c r="K19" s="122"/>
      <c r="L19" s="122"/>
      <c r="M19" s="122"/>
    </row>
    <row r="20" spans="1:13" ht="15">
      <c r="A20" s="161"/>
      <c r="B20" s="15"/>
      <c r="C20" s="31" t="s">
        <v>30</v>
      </c>
      <c r="D20" s="19" t="s">
        <v>6</v>
      </c>
      <c r="E20" s="92">
        <v>0.92</v>
      </c>
      <c r="F20" s="92">
        <f>E20*F18</f>
        <v>1.8215999999999999</v>
      </c>
      <c r="G20" s="140"/>
      <c r="H20" s="141"/>
      <c r="I20" s="140"/>
      <c r="J20" s="141"/>
      <c r="K20" s="81"/>
      <c r="L20" s="81"/>
      <c r="M20" s="81"/>
    </row>
    <row r="21" spans="1:13" ht="18.75" customHeight="1">
      <c r="A21" s="161"/>
      <c r="B21" s="16" t="s">
        <v>167</v>
      </c>
      <c r="C21" s="18" t="s">
        <v>38</v>
      </c>
      <c r="D21" s="19" t="s">
        <v>66</v>
      </c>
      <c r="E21" s="142" t="s">
        <v>68</v>
      </c>
      <c r="F21" s="92">
        <v>78.2</v>
      </c>
      <c r="G21" s="140"/>
      <c r="H21" s="141"/>
      <c r="I21" s="140"/>
      <c r="J21" s="141"/>
      <c r="K21" s="140"/>
      <c r="L21" s="141"/>
      <c r="M21" s="141"/>
    </row>
    <row r="22" spans="1:13" ht="18" customHeight="1">
      <c r="A22" s="161"/>
      <c r="B22" s="16" t="s">
        <v>168</v>
      </c>
      <c r="C22" s="18" t="s">
        <v>67</v>
      </c>
      <c r="D22" s="19" t="s">
        <v>66</v>
      </c>
      <c r="E22" s="142" t="s">
        <v>68</v>
      </c>
      <c r="F22" s="92">
        <v>96.24</v>
      </c>
      <c r="G22" s="140"/>
      <c r="H22" s="141"/>
      <c r="I22" s="140"/>
      <c r="J22" s="141"/>
      <c r="K22" s="140"/>
      <c r="L22" s="141"/>
      <c r="M22" s="141"/>
    </row>
    <row r="23" spans="1:13" ht="16.5">
      <c r="A23" s="161"/>
      <c r="B23" s="20" t="s">
        <v>56</v>
      </c>
      <c r="C23" s="21" t="s">
        <v>64</v>
      </c>
      <c r="D23" s="33" t="s">
        <v>40</v>
      </c>
      <c r="E23" s="92">
        <v>1.0149999999999999</v>
      </c>
      <c r="F23" s="92">
        <f>E23*F18</f>
        <v>2.0096999999999996</v>
      </c>
      <c r="G23" s="140"/>
      <c r="H23" s="141"/>
      <c r="I23" s="141"/>
      <c r="J23" s="141"/>
      <c r="K23" s="140"/>
      <c r="L23" s="141"/>
      <c r="M23" s="141"/>
    </row>
    <row r="24" spans="1:13" ht="16.5">
      <c r="A24" s="161"/>
      <c r="B24" s="20" t="s">
        <v>55</v>
      </c>
      <c r="C24" s="21" t="s">
        <v>33</v>
      </c>
      <c r="D24" s="33" t="s">
        <v>41</v>
      </c>
      <c r="E24" s="92">
        <v>0.70299999999999996</v>
      </c>
      <c r="F24" s="92">
        <f>E24*F18</f>
        <v>1.3919399999999997</v>
      </c>
      <c r="G24" s="140"/>
      <c r="H24" s="141"/>
      <c r="I24" s="141"/>
      <c r="J24" s="141"/>
      <c r="K24" s="140"/>
      <c r="L24" s="141"/>
      <c r="M24" s="141"/>
    </row>
    <row r="25" spans="1:13" ht="16.5">
      <c r="A25" s="161"/>
      <c r="B25" s="20" t="s">
        <v>54</v>
      </c>
      <c r="C25" s="21" t="s">
        <v>87</v>
      </c>
      <c r="D25" s="33" t="s">
        <v>40</v>
      </c>
      <c r="E25" s="92">
        <v>1.14E-2</v>
      </c>
      <c r="F25" s="92">
        <f>E25*F18</f>
        <v>2.2571999999999998E-2</v>
      </c>
      <c r="G25" s="140"/>
      <c r="H25" s="141"/>
      <c r="I25" s="141"/>
      <c r="J25" s="141"/>
      <c r="K25" s="140"/>
      <c r="L25" s="141"/>
      <c r="M25" s="141"/>
    </row>
    <row r="26" spans="1:13" ht="15">
      <c r="A26" s="161"/>
      <c r="B26" s="15"/>
      <c r="C26" s="34" t="s">
        <v>31</v>
      </c>
      <c r="D26" s="33" t="s">
        <v>6</v>
      </c>
      <c r="E26" s="139">
        <v>0.12</v>
      </c>
      <c r="F26" s="139">
        <f>E26*F18</f>
        <v>0.23759999999999995</v>
      </c>
      <c r="G26" s="121"/>
      <c r="H26" s="141"/>
      <c r="I26" s="136"/>
      <c r="J26" s="136"/>
      <c r="K26" s="121"/>
      <c r="L26" s="122"/>
      <c r="M26" s="141"/>
    </row>
    <row r="27" spans="1:13" ht="22.5" customHeight="1">
      <c r="A27" s="167">
        <v>5</v>
      </c>
      <c r="B27" s="69" t="s">
        <v>70</v>
      </c>
      <c r="C27" s="73" t="s">
        <v>78</v>
      </c>
      <c r="D27" s="68" t="s">
        <v>36</v>
      </c>
      <c r="E27" s="143"/>
      <c r="F27" s="78">
        <v>13.2</v>
      </c>
      <c r="G27" s="137"/>
      <c r="H27" s="137"/>
      <c r="I27" s="137"/>
      <c r="J27" s="137"/>
      <c r="K27" s="137"/>
      <c r="L27" s="137"/>
      <c r="M27" s="137"/>
    </row>
    <row r="28" spans="1:13" ht="15">
      <c r="A28" s="168"/>
      <c r="B28" s="39"/>
      <c r="C28" s="37" t="s">
        <v>27</v>
      </c>
      <c r="D28" s="36" t="s">
        <v>28</v>
      </c>
      <c r="E28" s="138">
        <v>0.14000000000000001</v>
      </c>
      <c r="F28" s="138">
        <f>E28*F27</f>
        <v>1.8480000000000001</v>
      </c>
      <c r="G28" s="81"/>
      <c r="H28" s="81"/>
      <c r="I28" s="122"/>
      <c r="J28" s="122"/>
      <c r="K28" s="122"/>
      <c r="L28" s="122"/>
      <c r="M28" s="122"/>
    </row>
    <row r="29" spans="1:13" ht="15">
      <c r="A29" s="168"/>
      <c r="B29" s="39"/>
      <c r="C29" s="31" t="s">
        <v>30</v>
      </c>
      <c r="D29" s="36" t="s">
        <v>6</v>
      </c>
      <c r="E29" s="138">
        <v>2.76E-2</v>
      </c>
      <c r="F29" s="138">
        <f>E29*F27</f>
        <v>0.36431999999999998</v>
      </c>
      <c r="G29" s="81"/>
      <c r="H29" s="81"/>
      <c r="I29" s="81"/>
      <c r="J29" s="81"/>
      <c r="K29" s="81"/>
      <c r="L29" s="81"/>
      <c r="M29" s="81"/>
    </row>
    <row r="30" spans="1:13" ht="16.5">
      <c r="A30" s="168"/>
      <c r="B30" s="55" t="s">
        <v>76</v>
      </c>
      <c r="C30" s="37" t="s">
        <v>72</v>
      </c>
      <c r="D30" s="33" t="s">
        <v>40</v>
      </c>
      <c r="E30" s="138">
        <v>2.5000000000000001E-2</v>
      </c>
      <c r="F30" s="138">
        <f>E30*F27</f>
        <v>0.33</v>
      </c>
      <c r="G30" s="81"/>
      <c r="H30" s="81"/>
      <c r="I30" s="81"/>
      <c r="J30" s="81"/>
      <c r="K30" s="81"/>
      <c r="L30" s="81"/>
      <c r="M30" s="81"/>
    </row>
    <row r="31" spans="1:13" ht="28.5">
      <c r="A31" s="168"/>
      <c r="B31" s="56" t="s">
        <v>75</v>
      </c>
      <c r="C31" s="54" t="s">
        <v>71</v>
      </c>
      <c r="D31" s="36" t="s">
        <v>50</v>
      </c>
      <c r="E31" s="138">
        <v>1.1000000000000001</v>
      </c>
      <c r="F31" s="138">
        <f>E31*F27</f>
        <v>14.52</v>
      </c>
      <c r="G31" s="81"/>
      <c r="H31" s="81"/>
      <c r="I31" s="81"/>
      <c r="J31" s="81"/>
      <c r="K31" s="81"/>
      <c r="L31" s="81"/>
      <c r="M31" s="81"/>
    </row>
    <row r="32" spans="1:13" ht="15">
      <c r="A32" s="168"/>
      <c r="B32" s="56" t="s">
        <v>74</v>
      </c>
      <c r="C32" s="37" t="s">
        <v>73</v>
      </c>
      <c r="D32" s="36" t="s">
        <v>39</v>
      </c>
      <c r="E32" s="138">
        <v>2.2000000000000001E-3</v>
      </c>
      <c r="F32" s="138">
        <f>E32*F27</f>
        <v>2.904E-2</v>
      </c>
      <c r="G32" s="81"/>
      <c r="H32" s="81"/>
      <c r="I32" s="81"/>
      <c r="J32" s="81"/>
      <c r="K32" s="81"/>
      <c r="L32" s="81"/>
      <c r="M32" s="81"/>
    </row>
    <row r="33" spans="1:23" ht="15">
      <c r="A33" s="169"/>
      <c r="B33" s="39"/>
      <c r="C33" s="37" t="s">
        <v>31</v>
      </c>
      <c r="D33" s="36" t="s">
        <v>6</v>
      </c>
      <c r="E33" s="138">
        <v>3.7199999999999997E-2</v>
      </c>
      <c r="F33" s="138">
        <f>E33*F27</f>
        <v>0.49103999999999992</v>
      </c>
      <c r="G33" s="81"/>
      <c r="H33" s="81"/>
      <c r="I33" s="81"/>
      <c r="J33" s="81"/>
      <c r="K33" s="81"/>
      <c r="L33" s="81"/>
      <c r="M33" s="81"/>
    </row>
    <row r="34" spans="1:23" ht="35.25" customHeight="1">
      <c r="A34" s="161">
        <v>6</v>
      </c>
      <c r="B34" s="74" t="s">
        <v>29</v>
      </c>
      <c r="C34" s="71" t="s">
        <v>96</v>
      </c>
      <c r="D34" s="153" t="s">
        <v>46</v>
      </c>
      <c r="E34" s="96"/>
      <c r="F34" s="96">
        <f>30*0.05</f>
        <v>1.5</v>
      </c>
      <c r="G34" s="107"/>
      <c r="H34" s="108"/>
      <c r="I34" s="107"/>
      <c r="J34" s="108"/>
      <c r="K34" s="107"/>
      <c r="L34" s="108"/>
      <c r="M34" s="108"/>
    </row>
    <row r="35" spans="1:23" ht="15">
      <c r="A35" s="161"/>
      <c r="B35" s="15"/>
      <c r="C35" s="31" t="s">
        <v>27</v>
      </c>
      <c r="D35" s="19" t="s">
        <v>28</v>
      </c>
      <c r="E35" s="139">
        <v>0.89</v>
      </c>
      <c r="F35" s="139">
        <f>F34*E35</f>
        <v>1.335</v>
      </c>
      <c r="G35" s="136"/>
      <c r="H35" s="136"/>
      <c r="I35" s="122"/>
      <c r="J35" s="122"/>
      <c r="K35" s="122"/>
      <c r="L35" s="122"/>
      <c r="M35" s="122"/>
    </row>
    <row r="36" spans="1:23" ht="15">
      <c r="A36" s="161"/>
      <c r="B36" s="15"/>
      <c r="C36" s="31" t="s">
        <v>30</v>
      </c>
      <c r="D36" s="22" t="s">
        <v>6</v>
      </c>
      <c r="E36" s="139">
        <v>0.37</v>
      </c>
      <c r="F36" s="139">
        <f>F34*E36</f>
        <v>0.55499999999999994</v>
      </c>
      <c r="G36" s="121"/>
      <c r="H36" s="122"/>
      <c r="I36" s="121"/>
      <c r="J36" s="122"/>
      <c r="K36" s="81"/>
      <c r="L36" s="81"/>
      <c r="M36" s="81"/>
    </row>
    <row r="37" spans="1:23" ht="16.5">
      <c r="A37" s="161"/>
      <c r="B37" s="16" t="s">
        <v>58</v>
      </c>
      <c r="C37" s="32" t="s">
        <v>57</v>
      </c>
      <c r="D37" s="33" t="s">
        <v>40</v>
      </c>
      <c r="E37" s="139">
        <v>1.1499999999999999</v>
      </c>
      <c r="F37" s="139">
        <f>E37*F34</f>
        <v>1.7249999999999999</v>
      </c>
      <c r="G37" s="121"/>
      <c r="H37" s="122"/>
      <c r="I37" s="136"/>
      <c r="J37" s="136"/>
      <c r="K37" s="121"/>
      <c r="L37" s="122"/>
      <c r="M37" s="122"/>
    </row>
    <row r="38" spans="1:23" ht="15">
      <c r="A38" s="161"/>
      <c r="B38" s="15"/>
      <c r="C38" s="34" t="s">
        <v>31</v>
      </c>
      <c r="D38" s="33" t="s">
        <v>6</v>
      </c>
      <c r="E38" s="139">
        <v>0.02</v>
      </c>
      <c r="F38" s="139">
        <f>F34*E38</f>
        <v>0.03</v>
      </c>
      <c r="G38" s="121"/>
      <c r="H38" s="122"/>
      <c r="I38" s="136"/>
      <c r="J38" s="136"/>
      <c r="K38" s="121"/>
      <c r="L38" s="122"/>
      <c r="M38" s="122"/>
    </row>
    <row r="39" spans="1:23" ht="36.75" customHeight="1">
      <c r="A39" s="161">
        <v>7</v>
      </c>
      <c r="B39" s="66" t="s">
        <v>51</v>
      </c>
      <c r="C39" s="72" t="s">
        <v>169</v>
      </c>
      <c r="D39" s="153" t="s">
        <v>46</v>
      </c>
      <c r="E39" s="96"/>
      <c r="F39" s="96">
        <f>30*0.15</f>
        <v>4.5</v>
      </c>
      <c r="G39" s="107"/>
      <c r="H39" s="108"/>
      <c r="I39" s="107"/>
      <c r="J39" s="108"/>
      <c r="K39" s="107"/>
      <c r="L39" s="108"/>
      <c r="M39" s="108"/>
    </row>
    <row r="40" spans="1:23" ht="15">
      <c r="A40" s="161"/>
      <c r="B40" s="17"/>
      <c r="C40" s="18" t="s">
        <v>27</v>
      </c>
      <c r="D40" s="19" t="s">
        <v>28</v>
      </c>
      <c r="E40" s="92">
        <v>0.99</v>
      </c>
      <c r="F40" s="92">
        <f>E40*F39</f>
        <v>4.4550000000000001</v>
      </c>
      <c r="G40" s="140"/>
      <c r="H40" s="141"/>
      <c r="I40" s="122"/>
      <c r="J40" s="122"/>
      <c r="K40" s="122"/>
      <c r="L40" s="122"/>
      <c r="M40" s="122"/>
    </row>
    <row r="41" spans="1:23" ht="15">
      <c r="A41" s="161"/>
      <c r="B41" s="20"/>
      <c r="C41" s="31" t="s">
        <v>30</v>
      </c>
      <c r="D41" s="19" t="s">
        <v>6</v>
      </c>
      <c r="E41" s="92">
        <v>0.34</v>
      </c>
      <c r="F41" s="92">
        <f>E41*F39</f>
        <v>1.53</v>
      </c>
      <c r="G41" s="140"/>
      <c r="H41" s="141"/>
      <c r="I41" s="140"/>
      <c r="J41" s="141"/>
      <c r="K41" s="81"/>
      <c r="L41" s="81"/>
      <c r="M41" s="81"/>
    </row>
    <row r="42" spans="1:23" ht="16.5">
      <c r="A42" s="161"/>
      <c r="B42" s="20" t="s">
        <v>56</v>
      </c>
      <c r="C42" s="21" t="s">
        <v>52</v>
      </c>
      <c r="D42" s="33" t="s">
        <v>40</v>
      </c>
      <c r="E42" s="92">
        <v>1.02</v>
      </c>
      <c r="F42" s="92">
        <f>E42*F39</f>
        <v>4.59</v>
      </c>
      <c r="G42" s="140"/>
      <c r="H42" s="141"/>
      <c r="I42" s="141"/>
      <c r="J42" s="141"/>
      <c r="K42" s="140"/>
      <c r="L42" s="141"/>
      <c r="M42" s="141"/>
    </row>
    <row r="43" spans="1:23" ht="16.5">
      <c r="A43" s="161"/>
      <c r="B43" s="20" t="s">
        <v>55</v>
      </c>
      <c r="C43" s="21" t="s">
        <v>53</v>
      </c>
      <c r="D43" s="33" t="s">
        <v>41</v>
      </c>
      <c r="E43" s="92">
        <v>0.80300000000000005</v>
      </c>
      <c r="F43" s="92">
        <f>E43*F39</f>
        <v>3.6135000000000002</v>
      </c>
      <c r="G43" s="140"/>
      <c r="H43" s="141"/>
      <c r="I43" s="141"/>
      <c r="J43" s="141"/>
      <c r="K43" s="140"/>
      <c r="L43" s="141"/>
      <c r="M43" s="141"/>
    </row>
    <row r="44" spans="1:23" ht="16.5">
      <c r="A44" s="161"/>
      <c r="B44" s="20" t="s">
        <v>54</v>
      </c>
      <c r="C44" s="21" t="s">
        <v>87</v>
      </c>
      <c r="D44" s="33" t="s">
        <v>40</v>
      </c>
      <c r="E44" s="92">
        <v>8.0000000000000004E-4</v>
      </c>
      <c r="F44" s="92">
        <f>E44*F39</f>
        <v>3.6000000000000003E-3</v>
      </c>
      <c r="G44" s="140"/>
      <c r="H44" s="141"/>
      <c r="I44" s="141"/>
      <c r="J44" s="141"/>
      <c r="K44" s="140"/>
      <c r="L44" s="141"/>
      <c r="M44" s="141"/>
    </row>
    <row r="45" spans="1:23" ht="15">
      <c r="A45" s="161"/>
      <c r="B45" s="20"/>
      <c r="C45" s="34" t="s">
        <v>31</v>
      </c>
      <c r="D45" s="33" t="s">
        <v>6</v>
      </c>
      <c r="E45" s="139">
        <v>0.12</v>
      </c>
      <c r="F45" s="139">
        <f>E45*F39</f>
        <v>0.54</v>
      </c>
      <c r="G45" s="121"/>
      <c r="H45" s="141"/>
      <c r="I45" s="136"/>
      <c r="J45" s="136"/>
      <c r="K45" s="121"/>
      <c r="L45" s="122"/>
      <c r="M45" s="141"/>
    </row>
    <row r="46" spans="1:23" customFormat="1" ht="33" customHeight="1">
      <c r="A46" s="162">
        <v>8</v>
      </c>
      <c r="B46" s="99" t="s">
        <v>90</v>
      </c>
      <c r="C46" s="76" t="s">
        <v>97</v>
      </c>
      <c r="D46" s="77" t="s">
        <v>91</v>
      </c>
      <c r="E46" s="143"/>
      <c r="F46" s="78">
        <v>30</v>
      </c>
      <c r="G46" s="137"/>
      <c r="H46" s="137"/>
      <c r="I46" s="137"/>
      <c r="J46" s="137"/>
      <c r="K46" s="137"/>
      <c r="L46" s="137"/>
      <c r="M46" s="137"/>
      <c r="O46" s="58"/>
      <c r="Q46" s="58"/>
      <c r="S46" s="58"/>
      <c r="U46" s="58"/>
      <c r="W46" s="59"/>
    </row>
    <row r="47" spans="1:23" customFormat="1" ht="15">
      <c r="A47" s="163"/>
      <c r="B47" s="64"/>
      <c r="C47" s="60" t="s">
        <v>27</v>
      </c>
      <c r="D47" s="61" t="s">
        <v>37</v>
      </c>
      <c r="E47" s="131">
        <v>0.47899999999999998</v>
      </c>
      <c r="F47" s="131">
        <f>E47*F46</f>
        <v>14.37</v>
      </c>
      <c r="G47" s="81"/>
      <c r="H47" s="81"/>
      <c r="I47" s="122"/>
      <c r="J47" s="122"/>
      <c r="K47" s="122"/>
      <c r="L47" s="122"/>
      <c r="M47" s="122"/>
      <c r="O47" s="58"/>
      <c r="Q47" s="58"/>
      <c r="S47" s="58"/>
      <c r="U47" s="58"/>
      <c r="W47" s="58"/>
    </row>
    <row r="48" spans="1:23" customFormat="1" ht="15">
      <c r="A48" s="163"/>
      <c r="B48" s="64"/>
      <c r="C48" s="31" t="s">
        <v>30</v>
      </c>
      <c r="D48" s="61" t="s">
        <v>6</v>
      </c>
      <c r="E48" s="131">
        <v>0.153</v>
      </c>
      <c r="F48" s="131">
        <f>E48*F46</f>
        <v>4.59</v>
      </c>
      <c r="G48" s="81"/>
      <c r="H48" s="81"/>
      <c r="I48" s="81"/>
      <c r="J48" s="81"/>
      <c r="K48" s="81"/>
      <c r="L48" s="81"/>
      <c r="M48" s="81"/>
      <c r="O48" s="58"/>
      <c r="Q48" s="58"/>
      <c r="S48" s="58"/>
      <c r="U48" s="58"/>
      <c r="W48" s="58"/>
    </row>
    <row r="49" spans="1:23" customFormat="1" ht="17.25">
      <c r="A49" s="163"/>
      <c r="B49" s="65" t="s">
        <v>99</v>
      </c>
      <c r="C49" s="62" t="s">
        <v>98</v>
      </c>
      <c r="D49" s="61" t="s">
        <v>92</v>
      </c>
      <c r="E49" s="131">
        <v>1</v>
      </c>
      <c r="F49" s="131">
        <f>E49*F46</f>
        <v>30</v>
      </c>
      <c r="G49" s="81"/>
      <c r="H49" s="81"/>
      <c r="I49" s="81"/>
      <c r="J49" s="81"/>
      <c r="K49" s="81"/>
      <c r="L49" s="81"/>
      <c r="M49" s="81"/>
      <c r="O49" s="58"/>
      <c r="Q49" s="58"/>
      <c r="S49" s="58"/>
      <c r="U49" s="58"/>
      <c r="W49" s="58"/>
    </row>
    <row r="50" spans="1:23" customFormat="1" ht="17.25">
      <c r="A50" s="163"/>
      <c r="B50" s="65" t="s">
        <v>100</v>
      </c>
      <c r="C50" s="62" t="s">
        <v>93</v>
      </c>
      <c r="D50" s="63" t="s">
        <v>94</v>
      </c>
      <c r="E50" s="131">
        <v>5.0000000000000001E-4</v>
      </c>
      <c r="F50" s="131">
        <f>E50*F46</f>
        <v>1.4999999999999999E-2</v>
      </c>
      <c r="G50" s="81"/>
      <c r="H50" s="81"/>
      <c r="I50" s="81"/>
      <c r="J50" s="81"/>
      <c r="K50" s="81"/>
      <c r="L50" s="81"/>
      <c r="M50" s="81"/>
      <c r="O50" s="58"/>
      <c r="Q50" s="58"/>
      <c r="S50" s="58"/>
      <c r="U50" s="58"/>
      <c r="W50" s="58"/>
    </row>
    <row r="51" spans="1:23" customFormat="1" ht="15">
      <c r="A51" s="164"/>
      <c r="B51" s="64"/>
      <c r="C51" s="60" t="s">
        <v>31</v>
      </c>
      <c r="D51" s="61" t="s">
        <v>6</v>
      </c>
      <c r="E51" s="131">
        <v>5.9999999999999995E-4</v>
      </c>
      <c r="F51" s="131">
        <f>E51*F46</f>
        <v>1.7999999999999999E-2</v>
      </c>
      <c r="G51" s="81"/>
      <c r="H51" s="81"/>
      <c r="I51" s="81"/>
      <c r="J51" s="81"/>
      <c r="K51" s="81"/>
      <c r="L51" s="81"/>
      <c r="M51" s="81"/>
      <c r="O51" s="58"/>
      <c r="Q51" s="58"/>
      <c r="S51" s="58"/>
      <c r="U51" s="58"/>
      <c r="W51" s="58"/>
    </row>
    <row r="52" spans="1:23" ht="22.5" customHeight="1">
      <c r="A52" s="167">
        <v>9</v>
      </c>
      <c r="B52" s="69" t="s">
        <v>79</v>
      </c>
      <c r="C52" s="73" t="s">
        <v>77</v>
      </c>
      <c r="D52" s="153" t="s">
        <v>47</v>
      </c>
      <c r="E52" s="143"/>
      <c r="F52" s="78">
        <v>7.31</v>
      </c>
      <c r="G52" s="137"/>
      <c r="H52" s="137"/>
      <c r="I52" s="137"/>
      <c r="J52" s="137"/>
      <c r="K52" s="137"/>
      <c r="L52" s="137"/>
      <c r="M52" s="137"/>
    </row>
    <row r="53" spans="1:23" ht="15">
      <c r="A53" s="168"/>
      <c r="B53" s="56"/>
      <c r="C53" s="37" t="s">
        <v>27</v>
      </c>
      <c r="D53" s="36" t="s">
        <v>28</v>
      </c>
      <c r="E53" s="138">
        <v>10.199999999999999</v>
      </c>
      <c r="F53" s="138">
        <f>E53*F52</f>
        <v>74.561999999999998</v>
      </c>
      <c r="G53" s="81"/>
      <c r="H53" s="81"/>
      <c r="I53" s="122"/>
      <c r="J53" s="122"/>
      <c r="K53" s="122"/>
      <c r="L53" s="122"/>
      <c r="M53" s="122"/>
    </row>
    <row r="54" spans="1:23" ht="15">
      <c r="A54" s="168"/>
      <c r="B54" s="56"/>
      <c r="C54" s="31" t="s">
        <v>30</v>
      </c>
      <c r="D54" s="36" t="s">
        <v>6</v>
      </c>
      <c r="E54" s="138">
        <v>0.91</v>
      </c>
      <c r="F54" s="138">
        <f>E54*F52</f>
        <v>6.6520999999999999</v>
      </c>
      <c r="G54" s="81"/>
      <c r="H54" s="81"/>
      <c r="I54" s="81"/>
      <c r="J54" s="81"/>
      <c r="K54" s="81"/>
      <c r="L54" s="81"/>
      <c r="M54" s="81"/>
    </row>
    <row r="55" spans="1:23" ht="16.5">
      <c r="A55" s="168"/>
      <c r="B55" s="56" t="s">
        <v>82</v>
      </c>
      <c r="C55" s="37" t="s">
        <v>80</v>
      </c>
      <c r="D55" s="36" t="s">
        <v>48</v>
      </c>
      <c r="E55" s="138">
        <v>0.23</v>
      </c>
      <c r="F55" s="138">
        <f>E55*F52</f>
        <v>1.6813</v>
      </c>
      <c r="G55" s="81"/>
      <c r="H55" s="81"/>
      <c r="I55" s="81"/>
      <c r="J55" s="81"/>
      <c r="K55" s="81"/>
      <c r="L55" s="81"/>
      <c r="M55" s="81"/>
    </row>
    <row r="56" spans="1:23" ht="15">
      <c r="A56" s="168"/>
      <c r="B56" s="57" t="s">
        <v>83</v>
      </c>
      <c r="C56" s="37" t="s">
        <v>81</v>
      </c>
      <c r="D56" s="36" t="s">
        <v>84</v>
      </c>
      <c r="E56" s="138">
        <v>0.438</v>
      </c>
      <c r="F56" s="138">
        <f>E56*F52</f>
        <v>3.2017799999999998</v>
      </c>
      <c r="G56" s="81"/>
      <c r="H56" s="81"/>
      <c r="I56" s="81"/>
      <c r="J56" s="81"/>
      <c r="K56" s="81"/>
      <c r="L56" s="81"/>
      <c r="M56" s="81"/>
    </row>
    <row r="57" spans="1:23" ht="15">
      <c r="A57" s="168"/>
      <c r="B57" s="57" t="s">
        <v>69</v>
      </c>
      <c r="C57" s="37" t="s">
        <v>38</v>
      </c>
      <c r="D57" s="36" t="s">
        <v>39</v>
      </c>
      <c r="E57" s="138">
        <v>4.0000000000000002E-4</v>
      </c>
      <c r="F57" s="138">
        <f>E57*F52</f>
        <v>2.9239999999999999E-3</v>
      </c>
      <c r="G57" s="81"/>
      <c r="H57" s="81"/>
      <c r="I57" s="81"/>
      <c r="J57" s="81"/>
      <c r="K57" s="81"/>
      <c r="L57" s="81"/>
      <c r="M57" s="81"/>
    </row>
    <row r="58" spans="1:23" ht="15">
      <c r="A58" s="169"/>
      <c r="B58" s="56"/>
      <c r="C58" s="37" t="s">
        <v>31</v>
      </c>
      <c r="D58" s="36" t="s">
        <v>6</v>
      </c>
      <c r="E58" s="138">
        <v>0.06</v>
      </c>
      <c r="F58" s="138">
        <f>E58*F52</f>
        <v>0.43859999999999993</v>
      </c>
      <c r="G58" s="81"/>
      <c r="H58" s="81"/>
      <c r="I58" s="81"/>
      <c r="J58" s="81"/>
      <c r="K58" s="81"/>
      <c r="L58" s="81"/>
      <c r="M58" s="81"/>
    </row>
    <row r="59" spans="1:23" ht="36" customHeight="1">
      <c r="A59" s="167">
        <v>10</v>
      </c>
      <c r="B59" s="69" t="s">
        <v>85</v>
      </c>
      <c r="C59" s="75" t="s">
        <v>113</v>
      </c>
      <c r="D59" s="153" t="s">
        <v>49</v>
      </c>
      <c r="E59" s="143"/>
      <c r="F59" s="78">
        <f>0.5655*2</f>
        <v>1.131</v>
      </c>
      <c r="G59" s="137"/>
      <c r="H59" s="137"/>
      <c r="I59" s="137"/>
      <c r="J59" s="137"/>
      <c r="K59" s="137"/>
      <c r="L59" s="137"/>
      <c r="M59" s="137"/>
    </row>
    <row r="60" spans="1:23" ht="15">
      <c r="A60" s="168"/>
      <c r="B60" s="39"/>
      <c r="C60" s="38" t="s">
        <v>27</v>
      </c>
      <c r="D60" s="36" t="s">
        <v>28</v>
      </c>
      <c r="E60" s="138">
        <v>2.5299999999999998</v>
      </c>
      <c r="F60" s="138">
        <f>E60*F59</f>
        <v>2.8614299999999999</v>
      </c>
      <c r="G60" s="81"/>
      <c r="H60" s="81"/>
      <c r="I60" s="122"/>
      <c r="J60" s="122"/>
      <c r="K60" s="122"/>
      <c r="L60" s="122"/>
      <c r="M60" s="122"/>
    </row>
    <row r="61" spans="1:23" ht="15">
      <c r="A61" s="168"/>
      <c r="B61" s="39"/>
      <c r="C61" s="31" t="s">
        <v>30</v>
      </c>
      <c r="D61" s="36" t="s">
        <v>6</v>
      </c>
      <c r="E61" s="138">
        <v>0.10580000000000001</v>
      </c>
      <c r="F61" s="138">
        <f>E61*F59</f>
        <v>0.11965980000000001</v>
      </c>
      <c r="G61" s="81"/>
      <c r="H61" s="81"/>
      <c r="I61" s="81"/>
      <c r="J61" s="81"/>
      <c r="K61" s="81"/>
      <c r="L61" s="81"/>
      <c r="M61" s="81"/>
    </row>
    <row r="62" spans="1:23" ht="16.5">
      <c r="A62" s="168"/>
      <c r="B62" s="56" t="s">
        <v>82</v>
      </c>
      <c r="C62" s="37" t="s">
        <v>80</v>
      </c>
      <c r="D62" s="36" t="s">
        <v>48</v>
      </c>
      <c r="E62" s="138">
        <v>2.5000000000000001E-2</v>
      </c>
      <c r="F62" s="138">
        <f>E62*F59</f>
        <v>2.8275000000000002E-2</v>
      </c>
      <c r="G62" s="81"/>
      <c r="H62" s="81"/>
      <c r="I62" s="81"/>
      <c r="J62" s="81"/>
      <c r="K62" s="81"/>
      <c r="L62" s="81"/>
      <c r="M62" s="81"/>
    </row>
    <row r="63" spans="1:23" ht="15">
      <c r="A63" s="168"/>
      <c r="B63" s="57" t="s">
        <v>83</v>
      </c>
      <c r="C63" s="37" t="s">
        <v>81</v>
      </c>
      <c r="D63" s="36" t="s">
        <v>84</v>
      </c>
      <c r="E63" s="138">
        <v>5.6599999999999998E-2</v>
      </c>
      <c r="F63" s="138">
        <f>E63*F59</f>
        <v>6.4014599999999991E-2</v>
      </c>
      <c r="G63" s="81"/>
      <c r="H63" s="81"/>
      <c r="I63" s="81"/>
      <c r="J63" s="81"/>
      <c r="K63" s="81"/>
      <c r="L63" s="81"/>
      <c r="M63" s="81"/>
    </row>
    <row r="64" spans="1:23" ht="16.5">
      <c r="A64" s="168"/>
      <c r="B64" s="57" t="s">
        <v>88</v>
      </c>
      <c r="C64" s="21" t="s">
        <v>86</v>
      </c>
      <c r="D64" s="33" t="s">
        <v>40</v>
      </c>
      <c r="E64" s="138">
        <v>4.7999999999999996E-3</v>
      </c>
      <c r="F64" s="138">
        <f>E64*F59</f>
        <v>5.4287999999999993E-3</v>
      </c>
      <c r="G64" s="81"/>
      <c r="H64" s="81"/>
      <c r="I64" s="81"/>
      <c r="J64" s="81"/>
      <c r="K64" s="81"/>
      <c r="L64" s="81"/>
      <c r="M64" s="81"/>
    </row>
    <row r="65" spans="1:14" ht="16.5">
      <c r="A65" s="168"/>
      <c r="B65" s="57" t="s">
        <v>89</v>
      </c>
      <c r="C65" s="21" t="s">
        <v>87</v>
      </c>
      <c r="D65" s="33" t="s">
        <v>40</v>
      </c>
      <c r="E65" s="138">
        <v>9.7999999999999997E-3</v>
      </c>
      <c r="F65" s="138">
        <f>E65*F59</f>
        <v>1.10838E-2</v>
      </c>
      <c r="G65" s="81"/>
      <c r="H65" s="81"/>
      <c r="I65" s="81"/>
      <c r="J65" s="81"/>
      <c r="K65" s="81"/>
      <c r="L65" s="81"/>
      <c r="M65" s="81"/>
    </row>
    <row r="66" spans="1:14" ht="15">
      <c r="A66" s="169"/>
      <c r="B66" s="39"/>
      <c r="C66" s="37" t="s">
        <v>31</v>
      </c>
      <c r="D66" s="36" t="s">
        <v>6</v>
      </c>
      <c r="E66" s="138">
        <v>3.2399999999999998E-2</v>
      </c>
      <c r="F66" s="138">
        <f>E66*F59</f>
        <v>3.6644400000000001E-2</v>
      </c>
      <c r="G66" s="81"/>
      <c r="H66" s="81"/>
      <c r="I66" s="81"/>
      <c r="J66" s="81"/>
      <c r="K66" s="81"/>
      <c r="L66" s="81"/>
      <c r="M66" s="81"/>
    </row>
    <row r="67" spans="1:14" customFormat="1" ht="26.25" customHeight="1">
      <c r="A67" s="162">
        <v>11</v>
      </c>
      <c r="B67" s="85" t="s">
        <v>101</v>
      </c>
      <c r="C67" s="86" t="s">
        <v>106</v>
      </c>
      <c r="D67" s="77" t="s">
        <v>94</v>
      </c>
      <c r="E67" s="144"/>
      <c r="F67" s="78">
        <v>0.52800000000000002</v>
      </c>
      <c r="G67" s="137"/>
      <c r="H67" s="137"/>
      <c r="I67" s="137"/>
      <c r="J67" s="137"/>
      <c r="K67" s="137"/>
      <c r="L67" s="137"/>
      <c r="M67" s="137"/>
    </row>
    <row r="68" spans="1:14" customFormat="1" ht="15">
      <c r="A68" s="163"/>
      <c r="B68" s="84"/>
      <c r="C68" s="79" t="s">
        <v>27</v>
      </c>
      <c r="D68" s="63" t="s">
        <v>28</v>
      </c>
      <c r="E68" s="131">
        <v>8.5399999999999991</v>
      </c>
      <c r="F68" s="131">
        <f>E68*F67</f>
        <v>4.5091199999999994</v>
      </c>
      <c r="G68" s="81"/>
      <c r="H68" s="81"/>
      <c r="I68" s="81"/>
      <c r="J68" s="81"/>
      <c r="K68" s="81"/>
      <c r="L68" s="81"/>
      <c r="M68" s="81"/>
    </row>
    <row r="69" spans="1:14" customFormat="1" ht="15">
      <c r="A69" s="163"/>
      <c r="B69" s="84"/>
      <c r="C69" s="31" t="s">
        <v>30</v>
      </c>
      <c r="D69" s="61" t="s">
        <v>6</v>
      </c>
      <c r="E69" s="131">
        <v>1.06</v>
      </c>
      <c r="F69" s="131">
        <f>E69*F67</f>
        <v>0.55968000000000007</v>
      </c>
      <c r="G69" s="81"/>
      <c r="H69" s="81"/>
      <c r="I69" s="81"/>
      <c r="J69" s="81"/>
      <c r="K69" s="81"/>
      <c r="L69" s="81"/>
      <c r="M69" s="81"/>
    </row>
    <row r="70" spans="1:14" customFormat="1" ht="17.25">
      <c r="A70" s="163"/>
      <c r="B70" s="20" t="s">
        <v>56</v>
      </c>
      <c r="C70" s="80" t="s">
        <v>102</v>
      </c>
      <c r="D70" s="63" t="s">
        <v>94</v>
      </c>
      <c r="E70" s="131">
        <v>1.0149999999999999</v>
      </c>
      <c r="F70" s="131">
        <f>E70*F67</f>
        <v>0.53591999999999995</v>
      </c>
      <c r="G70" s="81"/>
      <c r="H70" s="81"/>
      <c r="I70" s="81"/>
      <c r="J70" s="81"/>
      <c r="K70" s="81"/>
      <c r="L70" s="81"/>
      <c r="M70" s="81"/>
    </row>
    <row r="71" spans="1:14" customFormat="1" ht="15">
      <c r="A71" s="163"/>
      <c r="B71" s="16" t="s">
        <v>69</v>
      </c>
      <c r="C71" s="80" t="s">
        <v>38</v>
      </c>
      <c r="D71" s="63" t="s">
        <v>39</v>
      </c>
      <c r="E71" s="142" t="s">
        <v>68</v>
      </c>
      <c r="F71" s="131">
        <v>4.0152E-2</v>
      </c>
      <c r="G71" s="81"/>
      <c r="H71" s="81"/>
      <c r="I71" s="81"/>
      <c r="J71" s="81"/>
      <c r="K71" s="81"/>
      <c r="L71" s="81"/>
      <c r="M71" s="81"/>
    </row>
    <row r="72" spans="1:14" customFormat="1" ht="16.5" customHeight="1">
      <c r="A72" s="163"/>
      <c r="B72" s="20" t="s">
        <v>55</v>
      </c>
      <c r="C72" s="80" t="s">
        <v>103</v>
      </c>
      <c r="D72" s="63" t="s">
        <v>92</v>
      </c>
      <c r="E72" s="131">
        <v>1.4</v>
      </c>
      <c r="F72" s="138">
        <f>E72*F67</f>
        <v>0.73919999999999997</v>
      </c>
      <c r="G72" s="81"/>
      <c r="H72" s="81"/>
      <c r="I72" s="81"/>
      <c r="J72" s="81"/>
      <c r="K72" s="81"/>
      <c r="L72" s="81"/>
      <c r="M72" s="81"/>
      <c r="N72" s="82"/>
    </row>
    <row r="73" spans="1:14" customFormat="1" ht="17.25">
      <c r="A73" s="163"/>
      <c r="B73" s="20" t="s">
        <v>54</v>
      </c>
      <c r="C73" s="80" t="s">
        <v>104</v>
      </c>
      <c r="D73" s="63" t="s">
        <v>94</v>
      </c>
      <c r="E73" s="131">
        <v>1.4500000000000001E-2</v>
      </c>
      <c r="F73" s="131">
        <f>E73*F67</f>
        <v>7.6560000000000005E-3</v>
      </c>
      <c r="G73" s="81"/>
      <c r="H73" s="81"/>
      <c r="I73" s="81"/>
      <c r="J73" s="81"/>
      <c r="K73" s="81"/>
      <c r="L73" s="81"/>
      <c r="M73" s="81"/>
    </row>
    <row r="74" spans="1:14" customFormat="1" ht="15">
      <c r="A74" s="163"/>
      <c r="B74" s="87" t="s">
        <v>107</v>
      </c>
      <c r="C74" s="80" t="s">
        <v>105</v>
      </c>
      <c r="D74" s="83" t="s">
        <v>39</v>
      </c>
      <c r="E74" s="131">
        <v>2.5000000000000001E-3</v>
      </c>
      <c r="F74" s="131">
        <f>E74*F67</f>
        <v>1.32E-3</v>
      </c>
      <c r="G74" s="81"/>
      <c r="H74" s="81"/>
      <c r="I74" s="81"/>
      <c r="J74" s="81"/>
      <c r="K74" s="81"/>
      <c r="L74" s="81"/>
      <c r="M74" s="81"/>
    </row>
    <row r="75" spans="1:14" customFormat="1" ht="15">
      <c r="A75" s="164"/>
      <c r="B75" s="84"/>
      <c r="C75" s="79" t="s">
        <v>31</v>
      </c>
      <c r="D75" s="63" t="s">
        <v>6</v>
      </c>
      <c r="E75" s="131">
        <v>0.74</v>
      </c>
      <c r="F75" s="131">
        <f>E75*F67</f>
        <v>0.39072000000000001</v>
      </c>
      <c r="G75" s="81"/>
      <c r="H75" s="81"/>
      <c r="I75" s="81"/>
      <c r="J75" s="81"/>
      <c r="K75" s="81"/>
      <c r="L75" s="81"/>
      <c r="M75" s="81"/>
    </row>
    <row r="76" spans="1:14" customFormat="1" ht="30">
      <c r="A76" s="170">
        <v>12</v>
      </c>
      <c r="B76" s="66" t="s">
        <v>117</v>
      </c>
      <c r="C76" s="71" t="s">
        <v>122</v>
      </c>
      <c r="D76" s="95" t="s">
        <v>35</v>
      </c>
      <c r="E76" s="96"/>
      <c r="F76" s="96">
        <f>F79+F80</f>
        <v>0.472024</v>
      </c>
      <c r="G76" s="107"/>
      <c r="H76" s="108"/>
      <c r="I76" s="107"/>
      <c r="J76" s="108"/>
      <c r="K76" s="107"/>
      <c r="L76" s="108"/>
      <c r="M76" s="108"/>
    </row>
    <row r="77" spans="1:14" customFormat="1" ht="15">
      <c r="A77" s="171"/>
      <c r="B77" s="88"/>
      <c r="C77" s="18" t="s">
        <v>27</v>
      </c>
      <c r="D77" s="19" t="s">
        <v>28</v>
      </c>
      <c r="E77" s="89">
        <v>24</v>
      </c>
      <c r="F77" s="89">
        <f>E77*F76</f>
        <v>11.328576</v>
      </c>
      <c r="G77" s="101"/>
      <c r="H77" s="102"/>
      <c r="I77" s="101"/>
      <c r="J77" s="102"/>
      <c r="K77" s="101"/>
      <c r="L77" s="102"/>
      <c r="M77" s="102"/>
    </row>
    <row r="78" spans="1:14" customFormat="1" ht="15">
      <c r="A78" s="171"/>
      <c r="B78" s="88"/>
      <c r="C78" s="31" t="s">
        <v>30</v>
      </c>
      <c r="D78" s="61" t="s">
        <v>6</v>
      </c>
      <c r="E78" s="89">
        <v>1.3</v>
      </c>
      <c r="F78" s="89">
        <f>E78*F76</f>
        <v>0.61363120000000004</v>
      </c>
      <c r="G78" s="101"/>
      <c r="H78" s="102"/>
      <c r="I78" s="101"/>
      <c r="J78" s="102"/>
      <c r="K78" s="101"/>
      <c r="L78" s="102"/>
      <c r="M78" s="102"/>
    </row>
    <row r="79" spans="1:14" customFormat="1" ht="15">
      <c r="A79" s="171"/>
      <c r="B79" s="90" t="s">
        <v>116</v>
      </c>
      <c r="C79" s="18" t="s">
        <v>131</v>
      </c>
      <c r="D79" s="19" t="s">
        <v>108</v>
      </c>
      <c r="E79" s="89"/>
      <c r="F79" s="89">
        <v>0.38202399999999997</v>
      </c>
      <c r="G79" s="101"/>
      <c r="H79" s="102"/>
      <c r="I79" s="101"/>
      <c r="J79" s="102"/>
      <c r="K79" s="101"/>
      <c r="L79" s="102"/>
      <c r="M79" s="102"/>
    </row>
    <row r="80" spans="1:14" customFormat="1" ht="15">
      <c r="A80" s="171"/>
      <c r="B80" s="90" t="s">
        <v>115</v>
      </c>
      <c r="C80" s="18" t="s">
        <v>132</v>
      </c>
      <c r="D80" s="19" t="s">
        <v>108</v>
      </c>
      <c r="E80" s="89"/>
      <c r="F80" s="89">
        <v>0.09</v>
      </c>
      <c r="G80" s="101"/>
      <c r="H80" s="102"/>
      <c r="I80" s="101"/>
      <c r="J80" s="102"/>
      <c r="K80" s="101"/>
      <c r="L80" s="102"/>
      <c r="M80" s="102"/>
    </row>
    <row r="81" spans="1:15" customFormat="1" ht="15">
      <c r="A81" s="171"/>
      <c r="B81" s="90" t="s">
        <v>119</v>
      </c>
      <c r="C81" s="18" t="s">
        <v>118</v>
      </c>
      <c r="D81" s="19" t="s">
        <v>109</v>
      </c>
      <c r="E81" s="92">
        <v>7.5</v>
      </c>
      <c r="F81" s="89">
        <f>E81*F76</f>
        <v>3.5401799999999999</v>
      </c>
      <c r="G81" s="101"/>
      <c r="H81" s="102"/>
      <c r="I81" s="101"/>
      <c r="J81" s="102"/>
      <c r="K81" s="101"/>
      <c r="L81" s="102"/>
      <c r="M81" s="102"/>
    </row>
    <row r="82" spans="1:15" customFormat="1" ht="15">
      <c r="A82" s="171"/>
      <c r="B82" s="90" t="s">
        <v>124</v>
      </c>
      <c r="C82" s="18" t="s">
        <v>123</v>
      </c>
      <c r="D82" s="19" t="s">
        <v>109</v>
      </c>
      <c r="E82" s="103">
        <v>3.01</v>
      </c>
      <c r="F82" s="89">
        <f>E82*F76</f>
        <v>1.4207922399999999</v>
      </c>
      <c r="G82" s="101"/>
      <c r="H82" s="102"/>
      <c r="I82" s="101"/>
      <c r="J82" s="102"/>
      <c r="K82" s="101"/>
      <c r="L82" s="102"/>
      <c r="M82" s="102"/>
    </row>
    <row r="83" spans="1:15" customFormat="1" ht="15">
      <c r="A83" s="171"/>
      <c r="B83" s="90" t="s">
        <v>121</v>
      </c>
      <c r="C83" s="18" t="s">
        <v>120</v>
      </c>
      <c r="D83" s="19" t="s">
        <v>109</v>
      </c>
      <c r="E83" s="92">
        <v>3.08</v>
      </c>
      <c r="F83" s="89">
        <f>E83*F76</f>
        <v>1.4538339200000001</v>
      </c>
      <c r="G83" s="101"/>
      <c r="H83" s="102"/>
      <c r="I83" s="101"/>
      <c r="J83" s="102"/>
      <c r="K83" s="101"/>
      <c r="L83" s="102"/>
      <c r="M83" s="102"/>
    </row>
    <row r="84" spans="1:15" customFormat="1" ht="15">
      <c r="A84" s="172"/>
      <c r="B84" s="91"/>
      <c r="C84" s="18" t="s">
        <v>31</v>
      </c>
      <c r="D84" s="19" t="s">
        <v>6</v>
      </c>
      <c r="E84" s="89">
        <v>1.38</v>
      </c>
      <c r="F84" s="89">
        <f>E84*F76</f>
        <v>0.65139311999999994</v>
      </c>
      <c r="G84" s="101"/>
      <c r="H84" s="102"/>
      <c r="I84" s="101"/>
      <c r="J84" s="102"/>
      <c r="K84" s="101"/>
      <c r="L84" s="102"/>
      <c r="M84" s="102"/>
    </row>
    <row r="85" spans="1:15" customFormat="1" ht="26.25" customHeight="1">
      <c r="A85" s="170">
        <v>13</v>
      </c>
      <c r="B85" s="66" t="s">
        <v>130</v>
      </c>
      <c r="C85" s="71" t="s">
        <v>125</v>
      </c>
      <c r="D85" s="95" t="s">
        <v>35</v>
      </c>
      <c r="E85" s="96"/>
      <c r="F85" s="96">
        <f>F88+F89+F90</f>
        <v>0.67994299999999996</v>
      </c>
      <c r="G85" s="107"/>
      <c r="H85" s="108"/>
      <c r="I85" s="107"/>
      <c r="J85" s="108"/>
      <c r="K85" s="107"/>
      <c r="L85" s="108"/>
      <c r="M85" s="108"/>
      <c r="O85" s="82"/>
    </row>
    <row r="86" spans="1:15" customFormat="1" ht="15">
      <c r="A86" s="171"/>
      <c r="B86" s="104"/>
      <c r="C86" s="18" t="s">
        <v>27</v>
      </c>
      <c r="D86" s="19" t="s">
        <v>28</v>
      </c>
      <c r="E86" s="102">
        <v>23.8</v>
      </c>
      <c r="F86" s="89">
        <f>E86*F85</f>
        <v>16.1826434</v>
      </c>
      <c r="G86" s="101"/>
      <c r="H86" s="102"/>
      <c r="I86" s="101"/>
      <c r="J86" s="102"/>
      <c r="K86" s="101"/>
      <c r="L86" s="102"/>
      <c r="M86" s="102"/>
    </row>
    <row r="87" spans="1:15" customFormat="1" ht="15">
      <c r="A87" s="171"/>
      <c r="B87" s="104"/>
      <c r="C87" s="31" t="s">
        <v>30</v>
      </c>
      <c r="D87" s="61" t="s">
        <v>6</v>
      </c>
      <c r="E87" s="102">
        <v>2.1</v>
      </c>
      <c r="F87" s="89">
        <f>E87*F85</f>
        <v>1.4278803</v>
      </c>
      <c r="G87" s="101"/>
      <c r="H87" s="102"/>
      <c r="I87" s="101"/>
      <c r="J87" s="102"/>
      <c r="K87" s="101"/>
      <c r="L87" s="102"/>
      <c r="M87" s="102"/>
    </row>
    <row r="88" spans="1:15" customFormat="1" ht="15">
      <c r="A88" s="171"/>
      <c r="B88" s="105" t="s">
        <v>116</v>
      </c>
      <c r="C88" s="18" t="s">
        <v>126</v>
      </c>
      <c r="D88" s="19" t="s">
        <v>108</v>
      </c>
      <c r="E88" s="102"/>
      <c r="F88" s="89">
        <v>0.42714299999999999</v>
      </c>
      <c r="G88" s="101"/>
      <c r="H88" s="102"/>
      <c r="I88" s="101"/>
      <c r="J88" s="102"/>
      <c r="K88" s="101"/>
      <c r="L88" s="102"/>
      <c r="M88" s="102"/>
    </row>
    <row r="89" spans="1:15" customFormat="1" ht="15">
      <c r="A89" s="171"/>
      <c r="B89" s="105" t="s">
        <v>115</v>
      </c>
      <c r="C89" s="18" t="s">
        <v>127</v>
      </c>
      <c r="D89" s="19" t="s">
        <v>108</v>
      </c>
      <c r="E89" s="102"/>
      <c r="F89" s="89">
        <v>0.18279999999999999</v>
      </c>
      <c r="G89" s="101"/>
      <c r="H89" s="102"/>
      <c r="I89" s="101"/>
      <c r="J89" s="102"/>
      <c r="K89" s="101"/>
      <c r="L89" s="102"/>
      <c r="M89" s="102"/>
    </row>
    <row r="90" spans="1:15" customFormat="1" ht="15">
      <c r="A90" s="171"/>
      <c r="B90" s="105" t="s">
        <v>133</v>
      </c>
      <c r="C90" s="18" t="s">
        <v>170</v>
      </c>
      <c r="D90" s="19" t="s">
        <v>108</v>
      </c>
      <c r="E90" s="102"/>
      <c r="F90" s="89">
        <v>7.0000000000000007E-2</v>
      </c>
      <c r="G90" s="101"/>
      <c r="H90" s="102"/>
      <c r="I90" s="101"/>
      <c r="J90" s="102"/>
      <c r="K90" s="101"/>
      <c r="L90" s="102"/>
      <c r="M90" s="102"/>
    </row>
    <row r="91" spans="1:15" customFormat="1" ht="15">
      <c r="A91" s="171"/>
      <c r="B91" s="90" t="s">
        <v>124</v>
      </c>
      <c r="C91" s="18" t="s">
        <v>123</v>
      </c>
      <c r="D91" s="19" t="s">
        <v>109</v>
      </c>
      <c r="E91" s="102">
        <v>1.96</v>
      </c>
      <c r="F91" s="89">
        <f>E91*F85</f>
        <v>1.3326882799999999</v>
      </c>
      <c r="G91" s="101"/>
      <c r="H91" s="102"/>
      <c r="I91" s="101"/>
      <c r="J91" s="102"/>
      <c r="K91" s="101"/>
      <c r="L91" s="102"/>
      <c r="M91" s="102"/>
    </row>
    <row r="92" spans="1:15" customFormat="1" ht="15">
      <c r="A92" s="171"/>
      <c r="B92" s="100" t="s">
        <v>134</v>
      </c>
      <c r="C92" s="18" t="s">
        <v>128</v>
      </c>
      <c r="D92" s="19" t="s">
        <v>110</v>
      </c>
      <c r="E92" s="102">
        <v>3.38</v>
      </c>
      <c r="F92" s="89">
        <f>E92*F85</f>
        <v>2.2982073399999998</v>
      </c>
      <c r="G92" s="101"/>
      <c r="H92" s="102"/>
      <c r="I92" s="101"/>
      <c r="J92" s="102"/>
      <c r="K92" s="101"/>
      <c r="L92" s="102"/>
      <c r="M92" s="102"/>
    </row>
    <row r="93" spans="1:15" customFormat="1" ht="15">
      <c r="A93" s="171"/>
      <c r="B93" s="100" t="s">
        <v>135</v>
      </c>
      <c r="C93" s="18" t="s">
        <v>129</v>
      </c>
      <c r="D93" s="19" t="s">
        <v>109</v>
      </c>
      <c r="E93" s="102">
        <v>4.38</v>
      </c>
      <c r="F93" s="89">
        <f>E93*F85</f>
        <v>2.9781503399999996</v>
      </c>
      <c r="G93" s="101"/>
      <c r="H93" s="102"/>
      <c r="I93" s="101"/>
      <c r="J93" s="102"/>
      <c r="K93" s="101"/>
      <c r="L93" s="102"/>
      <c r="M93" s="102"/>
    </row>
    <row r="94" spans="1:15" customFormat="1" ht="15">
      <c r="A94" s="171"/>
      <c r="B94" s="100" t="s">
        <v>136</v>
      </c>
      <c r="C94" s="18" t="s">
        <v>137</v>
      </c>
      <c r="D94" s="19" t="s">
        <v>109</v>
      </c>
      <c r="E94" s="102">
        <v>7.2</v>
      </c>
      <c r="F94" s="89">
        <f>E94*F85</f>
        <v>4.8955896000000001</v>
      </c>
      <c r="G94" s="101"/>
      <c r="H94" s="102"/>
      <c r="I94" s="101"/>
      <c r="J94" s="102"/>
      <c r="K94" s="101"/>
      <c r="L94" s="102"/>
      <c r="M94" s="102"/>
    </row>
    <row r="95" spans="1:15" customFormat="1" ht="15">
      <c r="A95" s="172"/>
      <c r="B95" s="106"/>
      <c r="C95" s="18" t="s">
        <v>31</v>
      </c>
      <c r="D95" s="19" t="s">
        <v>6</v>
      </c>
      <c r="E95" s="102">
        <v>3.44</v>
      </c>
      <c r="F95" s="89">
        <f>E95*F85</f>
        <v>2.3390039199999997</v>
      </c>
      <c r="G95" s="101"/>
      <c r="H95" s="102"/>
      <c r="I95" s="101"/>
      <c r="J95" s="102"/>
      <c r="K95" s="101"/>
      <c r="L95" s="102"/>
      <c r="M95" s="102"/>
    </row>
    <row r="96" spans="1:15" customFormat="1" ht="36.75">
      <c r="A96" s="173">
        <v>14</v>
      </c>
      <c r="B96" s="97" t="s">
        <v>138</v>
      </c>
      <c r="C96" s="71" t="s">
        <v>114</v>
      </c>
      <c r="D96" s="153" t="s">
        <v>49</v>
      </c>
      <c r="E96" s="98"/>
      <c r="F96" s="98">
        <v>19.760000000000002</v>
      </c>
      <c r="G96" s="132"/>
      <c r="H96" s="133"/>
      <c r="I96" s="132"/>
      <c r="J96" s="133"/>
      <c r="K96" s="132"/>
      <c r="L96" s="133"/>
      <c r="M96" s="133"/>
    </row>
    <row r="97" spans="1:28" customFormat="1" ht="15">
      <c r="A97" s="174"/>
      <c r="B97" s="91"/>
      <c r="C97" s="18" t="s">
        <v>27</v>
      </c>
      <c r="D97" s="19" t="s">
        <v>28</v>
      </c>
      <c r="E97" s="89">
        <v>0.439</v>
      </c>
      <c r="F97" s="89">
        <f>E97*F96</f>
        <v>8.6746400000000001</v>
      </c>
      <c r="G97" s="101"/>
      <c r="H97" s="102"/>
      <c r="I97" s="101"/>
      <c r="J97" s="102"/>
      <c r="K97" s="101"/>
      <c r="L97" s="102"/>
      <c r="M97" s="102"/>
    </row>
    <row r="98" spans="1:28" customFormat="1" ht="15">
      <c r="A98" s="174"/>
      <c r="B98" s="91"/>
      <c r="C98" s="31" t="s">
        <v>30</v>
      </c>
      <c r="D98" s="61" t="s">
        <v>6</v>
      </c>
      <c r="E98" s="89">
        <v>3.5000000000000003E-2</v>
      </c>
      <c r="F98" s="89">
        <f>E98*F96</f>
        <v>0.6916000000000001</v>
      </c>
      <c r="G98" s="101"/>
      <c r="H98" s="102"/>
      <c r="I98" s="101"/>
      <c r="J98" s="102"/>
      <c r="K98" s="101"/>
      <c r="L98" s="102"/>
      <c r="M98" s="102"/>
    </row>
    <row r="99" spans="1:28" customFormat="1" ht="21" customHeight="1">
      <c r="A99" s="174"/>
      <c r="B99" s="20" t="s">
        <v>153</v>
      </c>
      <c r="C99" s="18" t="s">
        <v>152</v>
      </c>
      <c r="D99" s="19" t="s">
        <v>110</v>
      </c>
      <c r="E99" s="92">
        <v>1.35</v>
      </c>
      <c r="F99" s="92">
        <f>E99*F96</f>
        <v>26.676000000000005</v>
      </c>
      <c r="G99" s="101"/>
      <c r="H99" s="102"/>
      <c r="I99" s="101"/>
      <c r="J99" s="102"/>
      <c r="K99" s="101"/>
      <c r="L99" s="102"/>
      <c r="M99" s="102"/>
    </row>
    <row r="100" spans="1:28" customFormat="1" ht="15">
      <c r="A100" s="174"/>
      <c r="B100" s="20" t="s">
        <v>150</v>
      </c>
      <c r="C100" s="18" t="s">
        <v>111</v>
      </c>
      <c r="D100" s="19" t="s">
        <v>112</v>
      </c>
      <c r="E100" s="89">
        <v>6</v>
      </c>
      <c r="F100" s="89">
        <f>E100*F96</f>
        <v>118.56</v>
      </c>
      <c r="G100" s="101"/>
      <c r="H100" s="102"/>
      <c r="I100" s="101"/>
      <c r="J100" s="102"/>
      <c r="K100" s="101"/>
      <c r="L100" s="102"/>
      <c r="M100" s="102"/>
    </row>
    <row r="101" spans="1:28" customFormat="1" ht="15">
      <c r="A101" s="174"/>
      <c r="B101" s="90" t="s">
        <v>149</v>
      </c>
      <c r="C101" s="93" t="s">
        <v>148</v>
      </c>
      <c r="D101" s="94" t="s">
        <v>39</v>
      </c>
      <c r="E101" s="92">
        <v>2.9999999999999997E-4</v>
      </c>
      <c r="F101" s="92">
        <f>E101*F96</f>
        <v>5.9280000000000001E-3</v>
      </c>
      <c r="G101" s="101"/>
      <c r="H101" s="102"/>
      <c r="I101" s="101"/>
      <c r="J101" s="102"/>
      <c r="K101" s="101"/>
      <c r="L101" s="102"/>
      <c r="M101" s="102"/>
    </row>
    <row r="102" spans="1:28" customFormat="1" ht="15">
      <c r="A102" s="174"/>
      <c r="B102" s="90" t="s">
        <v>151</v>
      </c>
      <c r="C102" s="93" t="s">
        <v>139</v>
      </c>
      <c r="D102" s="94" t="s">
        <v>109</v>
      </c>
      <c r="E102" s="92">
        <v>0.15</v>
      </c>
      <c r="F102" s="92">
        <f>E102*F96</f>
        <v>2.964</v>
      </c>
      <c r="G102" s="101"/>
      <c r="H102" s="102"/>
      <c r="I102" s="101"/>
      <c r="J102" s="102"/>
      <c r="K102" s="101"/>
      <c r="L102" s="102"/>
      <c r="M102" s="102"/>
    </row>
    <row r="103" spans="1:28" customFormat="1" ht="15">
      <c r="A103" s="175"/>
      <c r="B103" s="91"/>
      <c r="C103" s="18" t="s">
        <v>31</v>
      </c>
      <c r="D103" s="19" t="s">
        <v>6</v>
      </c>
      <c r="E103" s="89">
        <v>8.1600000000000006E-2</v>
      </c>
      <c r="F103" s="89">
        <f>E103*F96</f>
        <v>1.6124160000000003</v>
      </c>
      <c r="G103" s="101"/>
      <c r="H103" s="102"/>
      <c r="I103" s="101"/>
      <c r="J103" s="102"/>
      <c r="K103" s="101"/>
      <c r="L103" s="102"/>
      <c r="M103" s="102"/>
    </row>
    <row r="104" spans="1:28" customFormat="1" ht="24.75">
      <c r="A104" s="173">
        <v>15</v>
      </c>
      <c r="B104" s="97" t="s">
        <v>147</v>
      </c>
      <c r="C104" s="71" t="s">
        <v>146</v>
      </c>
      <c r="D104" s="153" t="s">
        <v>49</v>
      </c>
      <c r="E104" s="98"/>
      <c r="F104" s="98">
        <v>2.21</v>
      </c>
      <c r="G104" s="132"/>
      <c r="H104" s="133"/>
      <c r="I104" s="132"/>
      <c r="J104" s="133"/>
      <c r="K104" s="132"/>
      <c r="L104" s="133"/>
      <c r="M104" s="133"/>
    </row>
    <row r="105" spans="1:28" customFormat="1" ht="15">
      <c r="A105" s="174"/>
      <c r="B105" s="91"/>
      <c r="C105" s="18" t="s">
        <v>27</v>
      </c>
      <c r="D105" s="19" t="s">
        <v>28</v>
      </c>
      <c r="E105" s="89">
        <v>0.83</v>
      </c>
      <c r="F105" s="89">
        <f>E105*F104</f>
        <v>1.8342999999999998</v>
      </c>
      <c r="G105" s="101"/>
      <c r="H105" s="102"/>
      <c r="I105" s="101"/>
      <c r="J105" s="102"/>
      <c r="K105" s="101"/>
      <c r="L105" s="102"/>
      <c r="M105" s="102"/>
    </row>
    <row r="106" spans="1:28" customFormat="1" ht="15">
      <c r="A106" s="174"/>
      <c r="B106" s="91"/>
      <c r="C106" s="31" t="s">
        <v>30</v>
      </c>
      <c r="D106" s="61" t="s">
        <v>6</v>
      </c>
      <c r="E106" s="89">
        <v>4.1000000000000003E-3</v>
      </c>
      <c r="F106" s="89">
        <f>E106*F104</f>
        <v>9.0610000000000013E-3</v>
      </c>
      <c r="G106" s="101"/>
      <c r="H106" s="102"/>
      <c r="I106" s="101"/>
      <c r="J106" s="102"/>
      <c r="K106" s="101"/>
      <c r="L106" s="102"/>
      <c r="M106" s="102"/>
    </row>
    <row r="107" spans="1:28" customFormat="1" ht="17.25">
      <c r="A107" s="174"/>
      <c r="B107" s="90" t="s">
        <v>149</v>
      </c>
      <c r="C107" s="93" t="s">
        <v>148</v>
      </c>
      <c r="D107" s="63" t="s">
        <v>92</v>
      </c>
      <c r="E107" s="145" t="s">
        <v>68</v>
      </c>
      <c r="F107" s="92">
        <f>F104</f>
        <v>2.21</v>
      </c>
      <c r="G107" s="101"/>
      <c r="H107" s="102"/>
      <c r="I107" s="101"/>
      <c r="J107" s="102"/>
      <c r="K107" s="101"/>
      <c r="L107" s="102"/>
      <c r="M107" s="102"/>
    </row>
    <row r="108" spans="1:28" customFormat="1" ht="15">
      <c r="A108" s="175"/>
      <c r="B108" s="91"/>
      <c r="C108" s="18" t="s">
        <v>31</v>
      </c>
      <c r="D108" s="19" t="s">
        <v>6</v>
      </c>
      <c r="E108" s="89">
        <v>7.8E-2</v>
      </c>
      <c r="F108" s="89">
        <f>E108*F104</f>
        <v>0.17238000000000001</v>
      </c>
      <c r="G108" s="101"/>
      <c r="H108" s="102"/>
      <c r="I108" s="101"/>
      <c r="J108" s="102"/>
      <c r="K108" s="101"/>
      <c r="L108" s="102"/>
      <c r="M108" s="102"/>
    </row>
    <row r="109" spans="1:28" customFormat="1" ht="22.5">
      <c r="A109" s="162">
        <v>16</v>
      </c>
      <c r="B109" s="85" t="s">
        <v>154</v>
      </c>
      <c r="C109" s="86" t="s">
        <v>171</v>
      </c>
      <c r="D109" s="126" t="s">
        <v>155</v>
      </c>
      <c r="E109" s="143"/>
      <c r="F109" s="78">
        <f>57.988/1000</f>
        <v>5.7987999999999998E-2</v>
      </c>
      <c r="G109" s="137"/>
      <c r="H109" s="137"/>
      <c r="I109" s="137"/>
      <c r="J109" s="137"/>
      <c r="K109" s="137"/>
      <c r="L109" s="137"/>
      <c r="M109" s="137"/>
    </row>
    <row r="110" spans="1:28" customFormat="1" ht="15">
      <c r="A110" s="163"/>
      <c r="B110" s="125"/>
      <c r="C110" s="119" t="s">
        <v>27</v>
      </c>
      <c r="D110" s="120" t="s">
        <v>28</v>
      </c>
      <c r="E110" s="138">
        <v>63.4</v>
      </c>
      <c r="F110" s="138">
        <f>E110*F109</f>
        <v>3.6764391999999999</v>
      </c>
      <c r="G110" s="81"/>
      <c r="H110" s="81"/>
      <c r="I110" s="121"/>
      <c r="J110" s="122"/>
      <c r="K110" s="121"/>
      <c r="L110" s="122"/>
      <c r="M110" s="122"/>
    </row>
    <row r="111" spans="1:28" customFormat="1" ht="15">
      <c r="A111" s="163"/>
      <c r="B111" s="125"/>
      <c r="C111" s="119" t="s">
        <v>32</v>
      </c>
      <c r="D111" s="123" t="s">
        <v>6</v>
      </c>
      <c r="E111" s="138">
        <v>0.17</v>
      </c>
      <c r="F111" s="138">
        <f>E111*F109</f>
        <v>9.8579600000000007E-3</v>
      </c>
      <c r="G111" s="81"/>
      <c r="H111" s="81"/>
      <c r="I111" s="121"/>
      <c r="J111" s="122"/>
      <c r="K111" s="121"/>
      <c r="L111" s="122"/>
      <c r="M111" s="122"/>
    </row>
    <row r="112" spans="1:28" s="112" customFormat="1" ht="15">
      <c r="A112" s="163"/>
      <c r="B112" s="113" t="s">
        <v>145</v>
      </c>
      <c r="C112" s="115" t="s">
        <v>141</v>
      </c>
      <c r="D112" s="116" t="s">
        <v>172</v>
      </c>
      <c r="E112" s="135"/>
      <c r="F112" s="135">
        <v>8.4</v>
      </c>
      <c r="G112" s="81"/>
      <c r="H112" s="148"/>
      <c r="I112" s="149"/>
      <c r="J112" s="149"/>
      <c r="K112" s="148"/>
      <c r="L112" s="148"/>
      <c r="M112" s="147"/>
      <c r="N112" s="118"/>
      <c r="O112"/>
      <c r="P112"/>
      <c r="Q112"/>
      <c r="R112"/>
      <c r="S112"/>
      <c r="T112"/>
      <c r="U112"/>
      <c r="V112" s="111"/>
      <c r="W112" s="110"/>
      <c r="Y112" s="111"/>
      <c r="Z112" s="110"/>
      <c r="AB112" s="111"/>
    </row>
    <row r="113" spans="1:28" s="112" customFormat="1" ht="15">
      <c r="A113" s="163"/>
      <c r="B113" s="113" t="s">
        <v>144</v>
      </c>
      <c r="C113" s="115" t="s">
        <v>142</v>
      </c>
      <c r="D113" s="116" t="s">
        <v>172</v>
      </c>
      <c r="E113" s="135"/>
      <c r="F113" s="135">
        <v>14</v>
      </c>
      <c r="G113" s="81"/>
      <c r="H113" s="148"/>
      <c r="I113" s="149"/>
      <c r="J113" s="149"/>
      <c r="K113" s="148"/>
      <c r="L113" s="148"/>
      <c r="M113" s="147"/>
      <c r="N113" s="118"/>
      <c r="O113"/>
      <c r="P113"/>
      <c r="Q113"/>
      <c r="R113"/>
      <c r="S113"/>
      <c r="T113"/>
      <c r="U113"/>
      <c r="V113" s="111"/>
      <c r="W113" s="110"/>
      <c r="Y113" s="111"/>
      <c r="Z113" s="110"/>
      <c r="AB113" s="111"/>
    </row>
    <row r="114" spans="1:28" customFormat="1" ht="15">
      <c r="A114" s="163"/>
      <c r="B114" s="125" t="s">
        <v>157</v>
      </c>
      <c r="C114" s="62" t="s">
        <v>156</v>
      </c>
      <c r="D114" s="124" t="s">
        <v>112</v>
      </c>
      <c r="E114" s="138"/>
      <c r="F114" s="138">
        <v>2</v>
      </c>
      <c r="G114" s="81"/>
      <c r="H114" s="81"/>
      <c r="I114" s="81"/>
      <c r="J114" s="81"/>
      <c r="K114" s="81"/>
      <c r="L114" s="81"/>
      <c r="M114" s="81"/>
    </row>
    <row r="115" spans="1:28" customFormat="1" ht="15">
      <c r="A115" s="163"/>
      <c r="B115" s="117" t="s">
        <v>121</v>
      </c>
      <c r="C115" s="115" t="s">
        <v>143</v>
      </c>
      <c r="D115" s="124" t="s">
        <v>109</v>
      </c>
      <c r="E115" s="138">
        <v>5</v>
      </c>
      <c r="F115" s="138">
        <f>E115*F109</f>
        <v>0.28993999999999998</v>
      </c>
      <c r="G115" s="81"/>
      <c r="H115" s="81"/>
      <c r="I115" s="81"/>
      <c r="J115" s="81"/>
      <c r="K115" s="81"/>
      <c r="L115" s="81"/>
      <c r="M115" s="81"/>
    </row>
    <row r="116" spans="1:28" customFormat="1" ht="15">
      <c r="A116" s="163"/>
      <c r="B116" s="87" t="s">
        <v>107</v>
      </c>
      <c r="C116" s="115" t="s">
        <v>105</v>
      </c>
      <c r="D116" s="124" t="s">
        <v>109</v>
      </c>
      <c r="E116" s="138">
        <v>0.12</v>
      </c>
      <c r="F116" s="138">
        <f>E116*F109</f>
        <v>6.9585599999999999E-3</v>
      </c>
      <c r="G116" s="81"/>
      <c r="H116" s="81"/>
      <c r="I116" s="81"/>
      <c r="J116" s="81"/>
      <c r="K116" s="81"/>
      <c r="L116" s="81"/>
      <c r="M116" s="81"/>
    </row>
    <row r="117" spans="1:28" customFormat="1" ht="15">
      <c r="A117" s="164"/>
      <c r="B117" s="125"/>
      <c r="C117" s="62" t="s">
        <v>31</v>
      </c>
      <c r="D117" s="124" t="s">
        <v>6</v>
      </c>
      <c r="E117" s="138">
        <v>2.78</v>
      </c>
      <c r="F117" s="138">
        <f>E117*F109</f>
        <v>0.16120663999999998</v>
      </c>
      <c r="G117" s="81"/>
      <c r="H117" s="81"/>
      <c r="I117" s="81"/>
      <c r="J117" s="81"/>
      <c r="K117" s="81"/>
      <c r="L117" s="81"/>
      <c r="M117" s="81"/>
    </row>
    <row r="118" spans="1:28" customFormat="1" ht="22.5">
      <c r="A118" s="162">
        <v>17</v>
      </c>
      <c r="B118" s="85" t="s">
        <v>159</v>
      </c>
      <c r="C118" s="86" t="s">
        <v>158</v>
      </c>
      <c r="D118" s="126" t="s">
        <v>155</v>
      </c>
      <c r="E118" s="143"/>
      <c r="F118" s="78">
        <f>101.732/1000</f>
        <v>0.101732</v>
      </c>
      <c r="G118" s="137"/>
      <c r="H118" s="137"/>
      <c r="I118" s="137"/>
      <c r="J118" s="137"/>
      <c r="K118" s="137"/>
      <c r="L118" s="137"/>
      <c r="M118" s="137"/>
    </row>
    <row r="119" spans="1:28" customFormat="1" ht="15">
      <c r="A119" s="163"/>
      <c r="B119" s="125"/>
      <c r="C119" s="119" t="s">
        <v>27</v>
      </c>
      <c r="D119" s="120" t="s">
        <v>28</v>
      </c>
      <c r="E119" s="138">
        <v>62.6</v>
      </c>
      <c r="F119" s="138">
        <f>E119*F118</f>
        <v>6.3684232000000005</v>
      </c>
      <c r="G119" s="81"/>
      <c r="H119" s="81"/>
      <c r="I119" s="121"/>
      <c r="J119" s="122"/>
      <c r="K119" s="121"/>
      <c r="L119" s="122"/>
      <c r="M119" s="122"/>
    </row>
    <row r="120" spans="1:28" customFormat="1" ht="15">
      <c r="A120" s="163"/>
      <c r="B120" s="125"/>
      <c r="C120" s="119" t="s">
        <v>32</v>
      </c>
      <c r="D120" s="123" t="s">
        <v>6</v>
      </c>
      <c r="E120" s="138">
        <v>1</v>
      </c>
      <c r="F120" s="138">
        <f>E120*F118</f>
        <v>0.101732</v>
      </c>
      <c r="G120" s="81"/>
      <c r="H120" s="81"/>
      <c r="I120" s="121"/>
      <c r="J120" s="122"/>
      <c r="K120" s="121"/>
      <c r="L120" s="122"/>
      <c r="M120" s="122"/>
    </row>
    <row r="121" spans="1:28" s="112" customFormat="1" ht="15">
      <c r="A121" s="163"/>
      <c r="B121" s="113" t="s">
        <v>145</v>
      </c>
      <c r="C121" s="115" t="s">
        <v>141</v>
      </c>
      <c r="D121" s="116" t="s">
        <v>140</v>
      </c>
      <c r="E121" s="135"/>
      <c r="F121" s="135">
        <v>10.56</v>
      </c>
      <c r="G121" s="81"/>
      <c r="H121" s="148"/>
      <c r="I121" s="149"/>
      <c r="J121" s="149"/>
      <c r="K121" s="148"/>
      <c r="L121" s="148"/>
      <c r="M121" s="147"/>
      <c r="N121" s="118"/>
      <c r="O121"/>
      <c r="P121"/>
      <c r="Q121"/>
      <c r="R121"/>
      <c r="S121"/>
      <c r="T121"/>
      <c r="U121"/>
      <c r="V121" s="111"/>
      <c r="W121" s="110"/>
      <c r="Y121" s="111"/>
      <c r="Z121" s="110"/>
      <c r="AB121" s="111"/>
    </row>
    <row r="122" spans="1:28" s="112" customFormat="1" ht="15">
      <c r="A122" s="163"/>
      <c r="B122" s="113" t="s">
        <v>161</v>
      </c>
      <c r="C122" s="115" t="s">
        <v>160</v>
      </c>
      <c r="D122" s="116" t="s">
        <v>140</v>
      </c>
      <c r="E122" s="135"/>
      <c r="F122" s="135">
        <v>19.72</v>
      </c>
      <c r="G122" s="81"/>
      <c r="H122" s="148"/>
      <c r="I122" s="149"/>
      <c r="J122" s="149"/>
      <c r="K122" s="148"/>
      <c r="L122" s="148"/>
      <c r="M122" s="147"/>
      <c r="N122" s="118"/>
      <c r="O122"/>
      <c r="P122"/>
      <c r="Q122"/>
      <c r="R122"/>
      <c r="S122"/>
      <c r="T122"/>
      <c r="U122"/>
      <c r="V122" s="111"/>
      <c r="W122" s="110"/>
      <c r="Y122" s="111"/>
      <c r="Z122" s="110"/>
      <c r="AB122" s="111"/>
    </row>
    <row r="123" spans="1:28" customFormat="1" ht="15">
      <c r="A123" s="163"/>
      <c r="B123" s="87" t="s">
        <v>107</v>
      </c>
      <c r="C123" s="115" t="s">
        <v>105</v>
      </c>
      <c r="D123" s="124" t="s">
        <v>109</v>
      </c>
      <c r="E123" s="138">
        <v>1.04</v>
      </c>
      <c r="F123" s="138">
        <f>E123*F118</f>
        <v>0.10580128000000001</v>
      </c>
      <c r="G123" s="81"/>
      <c r="H123" s="81"/>
      <c r="I123" s="81"/>
      <c r="J123" s="81"/>
      <c r="K123" s="81"/>
      <c r="L123" s="81"/>
      <c r="M123" s="81"/>
    </row>
    <row r="124" spans="1:28" customFormat="1" ht="15">
      <c r="A124" s="164"/>
      <c r="B124" s="125"/>
      <c r="C124" s="62" t="s">
        <v>31</v>
      </c>
      <c r="D124" s="124" t="s">
        <v>6</v>
      </c>
      <c r="E124" s="138">
        <v>2.78</v>
      </c>
      <c r="F124" s="138">
        <f>E124*F118</f>
        <v>0.28281496</v>
      </c>
      <c r="G124" s="81"/>
      <c r="H124" s="81"/>
      <c r="I124" s="81"/>
      <c r="J124" s="81"/>
      <c r="K124" s="81"/>
      <c r="L124" s="81"/>
      <c r="M124" s="81"/>
    </row>
    <row r="125" spans="1:28" s="112" customFormat="1" ht="22.5">
      <c r="A125" s="165">
        <v>18</v>
      </c>
      <c r="B125" s="130" t="s">
        <v>162</v>
      </c>
      <c r="C125" s="127" t="s">
        <v>165</v>
      </c>
      <c r="D125" s="109" t="s">
        <v>163</v>
      </c>
      <c r="E125" s="146"/>
      <c r="F125" s="146">
        <v>1</v>
      </c>
      <c r="G125" s="137"/>
      <c r="H125" s="137"/>
      <c r="I125" s="137"/>
      <c r="J125" s="137"/>
      <c r="K125" s="137"/>
      <c r="L125" s="137"/>
      <c r="M125" s="137"/>
      <c r="P125" s="128"/>
    </row>
    <row r="126" spans="1:28" s="112" customFormat="1" ht="15">
      <c r="A126" s="166"/>
      <c r="B126" s="116"/>
      <c r="C126" s="18" t="s">
        <v>27</v>
      </c>
      <c r="D126" s="19" t="s">
        <v>28</v>
      </c>
      <c r="E126" s="151">
        <v>3.47</v>
      </c>
      <c r="F126" s="151">
        <f>E126*F125</f>
        <v>3.47</v>
      </c>
      <c r="G126" s="81"/>
      <c r="H126" s="81"/>
      <c r="I126" s="150"/>
      <c r="J126" s="81"/>
      <c r="K126" s="81"/>
      <c r="L126" s="81"/>
      <c r="M126" s="81"/>
    </row>
    <row r="127" spans="1:28" s="112" customFormat="1" ht="15">
      <c r="A127" s="166"/>
      <c r="B127" s="116"/>
      <c r="C127" s="31" t="s">
        <v>30</v>
      </c>
      <c r="D127" s="61" t="s">
        <v>6</v>
      </c>
      <c r="E127" s="151">
        <v>0.08</v>
      </c>
      <c r="F127" s="151">
        <f>E127*F125</f>
        <v>0.08</v>
      </c>
      <c r="G127" s="81"/>
      <c r="H127" s="81"/>
      <c r="I127" s="150"/>
      <c r="J127" s="152"/>
      <c r="K127" s="150"/>
      <c r="L127" s="81"/>
      <c r="M127" s="81"/>
    </row>
    <row r="128" spans="1:28" s="112" customFormat="1" ht="15">
      <c r="A128" s="166"/>
      <c r="B128" s="129" t="s">
        <v>166</v>
      </c>
      <c r="C128" s="114" t="s">
        <v>164</v>
      </c>
      <c r="D128" s="116" t="s">
        <v>112</v>
      </c>
      <c r="E128" s="151">
        <v>1</v>
      </c>
      <c r="F128" s="151">
        <f>E128*F125</f>
        <v>1</v>
      </c>
      <c r="G128" s="81"/>
      <c r="H128" s="81"/>
      <c r="I128" s="150"/>
      <c r="J128" s="152"/>
      <c r="K128" s="150"/>
      <c r="L128" s="152"/>
      <c r="M128" s="152"/>
    </row>
    <row r="129" spans="1:13" ht="15">
      <c r="A129" s="41"/>
      <c r="B129" s="42"/>
      <c r="C129" s="43" t="s">
        <v>7</v>
      </c>
      <c r="D129" s="44"/>
      <c r="E129" s="45"/>
      <c r="F129" s="46"/>
      <c r="G129" s="47"/>
      <c r="H129" s="48"/>
      <c r="I129" s="48"/>
      <c r="J129" s="48"/>
      <c r="K129" s="48"/>
      <c r="L129" s="48"/>
      <c r="M129" s="48"/>
    </row>
    <row r="130" spans="1:13" ht="15">
      <c r="A130" s="41"/>
      <c r="B130" s="42"/>
      <c r="C130" s="43" t="s">
        <v>42</v>
      </c>
      <c r="D130" s="49">
        <v>0.05</v>
      </c>
      <c r="E130" s="45"/>
      <c r="F130" s="46"/>
      <c r="G130" s="47"/>
      <c r="H130" s="48"/>
      <c r="I130" s="48"/>
      <c r="J130" s="48"/>
      <c r="K130" s="48"/>
      <c r="L130" s="48"/>
      <c r="M130" s="48"/>
    </row>
    <row r="131" spans="1:13" ht="15">
      <c r="A131" s="40"/>
      <c r="B131" s="41"/>
      <c r="C131" s="41" t="s">
        <v>7</v>
      </c>
      <c r="D131" s="41"/>
      <c r="E131" s="50"/>
      <c r="F131" s="50"/>
      <c r="G131" s="48"/>
      <c r="H131" s="48"/>
      <c r="I131" s="48"/>
      <c r="J131" s="48"/>
      <c r="K131" s="48"/>
      <c r="L131" s="48"/>
      <c r="M131" s="48"/>
    </row>
    <row r="132" spans="1:13" ht="15">
      <c r="A132" s="40"/>
      <c r="B132" s="41"/>
      <c r="C132" s="41" t="s">
        <v>43</v>
      </c>
      <c r="D132" s="51" t="s">
        <v>175</v>
      </c>
      <c r="E132" s="50"/>
      <c r="F132" s="50"/>
      <c r="G132" s="48"/>
      <c r="H132" s="48"/>
      <c r="I132" s="48"/>
      <c r="J132" s="48"/>
      <c r="K132" s="48"/>
      <c r="L132" s="48"/>
      <c r="M132" s="48"/>
    </row>
    <row r="133" spans="1:13" ht="15">
      <c r="A133" s="40"/>
      <c r="B133" s="41"/>
      <c r="C133" s="41" t="s">
        <v>7</v>
      </c>
      <c r="D133" s="41"/>
      <c r="E133" s="50"/>
      <c r="F133" s="50"/>
      <c r="G133" s="48"/>
      <c r="H133" s="48"/>
      <c r="I133" s="48"/>
      <c r="J133" s="48"/>
      <c r="K133" s="48"/>
      <c r="L133" s="48"/>
      <c r="M133" s="48"/>
    </row>
    <row r="134" spans="1:13" ht="15">
      <c r="A134" s="40"/>
      <c r="B134" s="41"/>
      <c r="C134" s="41" t="s">
        <v>44</v>
      </c>
      <c r="D134" s="51" t="s">
        <v>175</v>
      </c>
      <c r="E134" s="50"/>
      <c r="F134" s="50"/>
      <c r="G134" s="48"/>
      <c r="H134" s="48"/>
      <c r="I134" s="48"/>
      <c r="J134" s="48"/>
      <c r="K134" s="48"/>
      <c r="L134" s="48"/>
      <c r="M134" s="48"/>
    </row>
    <row r="135" spans="1:13" ht="15">
      <c r="A135" s="40"/>
      <c r="B135" s="41"/>
      <c r="C135" s="41" t="s">
        <v>7</v>
      </c>
      <c r="D135" s="41"/>
      <c r="E135" s="50"/>
      <c r="F135" s="50"/>
      <c r="G135" s="48"/>
      <c r="H135" s="48"/>
      <c r="I135" s="48"/>
      <c r="J135" s="48"/>
      <c r="K135" s="48"/>
      <c r="L135" s="48"/>
      <c r="M135" s="48"/>
    </row>
    <row r="136" spans="1:13" ht="15">
      <c r="B136" s="155"/>
      <c r="D136" s="52"/>
      <c r="E136" s="53"/>
      <c r="F136" s="53"/>
      <c r="G136" s="53"/>
      <c r="H136" s="53"/>
      <c r="I136" s="53"/>
      <c r="J136" s="53"/>
      <c r="K136" s="53"/>
      <c r="L136" s="53"/>
      <c r="M136" s="53"/>
    </row>
    <row r="137" spans="1:13" ht="15">
      <c r="B137" s="155"/>
      <c r="C137" s="158"/>
      <c r="D137" s="52"/>
      <c r="E137" s="53"/>
      <c r="F137" s="53"/>
      <c r="G137" s="53"/>
      <c r="H137" s="53"/>
      <c r="I137" s="53"/>
      <c r="J137" s="53"/>
      <c r="K137" s="53"/>
      <c r="L137" s="53"/>
      <c r="M137" s="53"/>
    </row>
    <row r="138" spans="1:13" ht="15">
      <c r="B138" s="155"/>
      <c r="C138" s="158"/>
      <c r="D138" s="52"/>
    </row>
    <row r="139" spans="1:13" ht="15">
      <c r="B139" s="155"/>
      <c r="C139" s="158"/>
      <c r="D139" s="52"/>
    </row>
    <row r="140" spans="1:13" ht="15">
      <c r="B140" s="155"/>
      <c r="C140" s="24"/>
      <c r="D140" s="52"/>
    </row>
    <row r="141" spans="1:13" ht="15">
      <c r="B141" s="155"/>
      <c r="C141" s="159"/>
      <c r="D141" s="52"/>
    </row>
  </sheetData>
  <mergeCells count="33">
    <mergeCell ref="A18:A26"/>
    <mergeCell ref="A27:A33"/>
    <mergeCell ref="A34:A38"/>
    <mergeCell ref="A1:M1"/>
    <mergeCell ref="A2:M2"/>
    <mergeCell ref="L3:M3"/>
    <mergeCell ref="A4:E4"/>
    <mergeCell ref="A5:E5"/>
    <mergeCell ref="G5:L5"/>
    <mergeCell ref="A13:A17"/>
    <mergeCell ref="A6:A7"/>
    <mergeCell ref="B6:B7"/>
    <mergeCell ref="C6:C7"/>
    <mergeCell ref="D6:D7"/>
    <mergeCell ref="I6:J6"/>
    <mergeCell ref="K6:L6"/>
    <mergeCell ref="M6:M7"/>
    <mergeCell ref="A9:A10"/>
    <mergeCell ref="A11:A12"/>
    <mergeCell ref="E6:F6"/>
    <mergeCell ref="G6:H6"/>
    <mergeCell ref="A39:A45"/>
    <mergeCell ref="A46:A51"/>
    <mergeCell ref="A109:A117"/>
    <mergeCell ref="A118:A124"/>
    <mergeCell ref="A125:A128"/>
    <mergeCell ref="A59:A66"/>
    <mergeCell ref="A67:A75"/>
    <mergeCell ref="A76:A84"/>
    <mergeCell ref="A85:A95"/>
    <mergeCell ref="A96:A103"/>
    <mergeCell ref="A104:A108"/>
    <mergeCell ref="A52:A5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2019-10-02T07:37:26Z</dcterms:modified>
</cp:coreProperties>
</file>