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re.gogsadze\Desktop\ორმოულები\ფერიდე ფურცელაძე\"/>
    </mc:Choice>
  </mc:AlternateContent>
  <bookViews>
    <workbookView xWindow="0" yWindow="0" windowWidth="25170" windowHeight="11310" tabRatio="924"/>
  </bookViews>
  <sheets>
    <sheet name="ხარჯთაღრიცხვა" sheetId="2" r:id="rId1"/>
  </sheets>
  <definedNames>
    <definedName name="_xlnm.Print_Area" localSheetId="0">ხარჯთაღრიცხვა!$A$1:$M$49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24" i="2"/>
  <c r="F16" i="2" l="1"/>
  <c r="L16" i="2" s="1"/>
  <c r="M16" i="2" s="1"/>
  <c r="H29" i="2"/>
  <c r="M29" i="2" s="1"/>
  <c r="F25" i="2"/>
  <c r="F20" i="2"/>
  <c r="H20" i="2" s="1"/>
  <c r="M20" i="2" s="1"/>
  <c r="F10" i="2"/>
  <c r="F13" i="2" s="1"/>
  <c r="L13" i="2" s="1"/>
  <c r="M13" i="2" s="1"/>
  <c r="F28" i="2" l="1"/>
  <c r="L28" i="2" s="1"/>
  <c r="M28" i="2" s="1"/>
  <c r="F27" i="2"/>
  <c r="L27" i="2" s="1"/>
  <c r="M27" i="2" s="1"/>
  <c r="F32" i="2"/>
  <c r="H32" i="2" s="1"/>
  <c r="M32" i="2" s="1"/>
  <c r="F26" i="2"/>
  <c r="J26" i="2" s="1"/>
  <c r="M26" i="2" s="1"/>
  <c r="F11" i="2"/>
  <c r="J11" i="2" s="1"/>
  <c r="M11" i="2" s="1"/>
  <c r="F21" i="2"/>
  <c r="H21" i="2" s="1"/>
  <c r="M21" i="2" s="1"/>
  <c r="F12" i="2"/>
  <c r="L12" i="2" s="1"/>
  <c r="M12" i="2" s="1"/>
  <c r="F22" i="2"/>
  <c r="L22" i="2" s="1"/>
  <c r="M22" i="2" s="1"/>
  <c r="F19" i="2"/>
  <c r="J19" i="2" s="1"/>
  <c r="M19" i="2" s="1"/>
  <c r="F31" i="2"/>
  <c r="H31" i="2" s="1"/>
  <c r="M31" i="2" s="1"/>
  <c r="H30" i="2" l="1"/>
  <c r="M30" i="2" s="1"/>
  <c r="H34" i="2" l="1"/>
  <c r="L34" i="2" l="1"/>
  <c r="J34" i="2"/>
  <c r="M34" i="2" l="1"/>
  <c r="M36" i="2" s="1"/>
  <c r="M38" i="2" s="1"/>
  <c r="M40" i="2" s="1"/>
  <c r="M41" i="2" s="1"/>
  <c r="M42" i="2" s="1"/>
  <c r="M43" i="2" l="1"/>
  <c r="K3" i="2" l="1"/>
</calcChain>
</file>

<file path=xl/sharedStrings.xml><?xml version="1.0" encoding="utf-8"?>
<sst xmlns="http://schemas.openxmlformats.org/spreadsheetml/2006/main" count="89" uniqueCount="58">
  <si>
    <t>ლოკალური ხარჯთაღრიცხვა</t>
  </si>
  <si>
    <t>სახარჯთაღრიცხვო ღირებულება</t>
  </si>
  <si>
    <t>ლარი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</si>
  <si>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</si>
  <si>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</si>
  <si>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</si>
  <si>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</si>
  <si>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</si>
  <si>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</si>
  <si>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</si>
  <si>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</si>
  <si>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</si>
  <si>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</si>
  <si>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</si>
  <si>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 xml:space="preserve">შრომითი დანახარჯები </t>
  </si>
  <si>
    <t>კაც/სთ</t>
  </si>
  <si>
    <t>მანქ/სთ</t>
  </si>
  <si>
    <t xml:space="preserve">სხვა მანქანები  </t>
  </si>
  <si>
    <t>მ3</t>
  </si>
  <si>
    <t xml:space="preserve">სხვა მანქანები </t>
  </si>
  <si>
    <t>ტ</t>
  </si>
  <si>
    <t>სხვა მასალები</t>
  </si>
  <si>
    <t>პროექტი</t>
  </si>
  <si>
    <t>მ</t>
  </si>
  <si>
    <t xml:space="preserve">1-23-8         </t>
  </si>
  <si>
    <t xml:space="preserve">მიწის დამუშავება ექსკავატორით  V=0.15 მ3  </t>
  </si>
  <si>
    <t>1000 მ3</t>
  </si>
  <si>
    <t>14-1-124</t>
  </si>
  <si>
    <t xml:space="preserve">ექსკავატორი ჩამჩის მოცულობა V=0.15 მ3  </t>
  </si>
  <si>
    <t>15-ტრ-2</t>
  </si>
  <si>
    <t>გატანა 5 კმ-მდე</t>
  </si>
  <si>
    <t>ტრანსპორტირება საშუალოდ 5 კმ-ზე</t>
  </si>
  <si>
    <t>8-3-2.</t>
  </si>
  <si>
    <t>ღორღის ბალიშის  მოწყობა</t>
  </si>
  <si>
    <t xml:space="preserve">შრომითი დანახარჯები  </t>
  </si>
  <si>
    <t>4-1-242</t>
  </si>
  <si>
    <t>ღორღი ბუნებრივი ქვის ფრაქცია 0-20</t>
  </si>
  <si>
    <t xml:space="preserve">სხვა მასალები  </t>
  </si>
  <si>
    <t>7-25-7</t>
  </si>
  <si>
    <t>100 მ3</t>
  </si>
  <si>
    <t>14-1-043</t>
  </si>
  <si>
    <t>ამწე საავტომობილო სვლაზე 6.3 ტ-ანი</t>
  </si>
  <si>
    <t>4-1-343</t>
  </si>
  <si>
    <t>4-1-370</t>
  </si>
  <si>
    <t>ხსნარი წყობის, ცემენტის მ-100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</si>
  <si>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</si>
  <si>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</si>
  <si>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</si>
  <si>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</si>
  <si>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</si>
  <si>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.</t>
  </si>
  <si>
    <t>რკ/ბეტონის სამკუთხა ღარის მოწყობა</t>
  </si>
  <si>
    <t>რკ/ბეტონის სამკუთხა ღარი</t>
  </si>
  <si>
    <t>4,1-183</t>
  </si>
  <si>
    <t>ანაკრები რკ/ბეტონის არხის მოწყობა 40 გრძ/მ 0,2X0,5</t>
  </si>
  <si>
    <t>მჭლე ბეტონი B 22,5, F 200, W 6</t>
  </si>
  <si>
    <t>ქ. ბაღდათში ფურცელაძის ქუჩაზე მოქალაქე ფერიდე ფურცელაძის საკარმიდამოს გასწვრივ სანიაღვრე არხის მოწყობა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</si>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</sst>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vaza"/>
      <family val="2"/>
    </font>
    <font>
      <b/>
      <sz val="11"/>
      <name val="Arial"/>
      <family val="2"/>
      <charset val="204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</cellStyleXfs>
  <cellXfs count="114">
    <xf numFmtId="0" fontId="0" fillId="0" borderId="0" xfId="0"/>
    <xf numFmtId="0" fontId="8" fillId="2" borderId="0" xfId="0" applyFont="1" applyFill="1" applyAlignment="1">
      <alignment vertical="center"/>
    </xf>
    <xf numFmtId="0" fontId="8" fillId="2" borderId="0" xfId="8" applyFont="1" applyFill="1" applyAlignment="1">
      <alignment vertical="center"/>
    </xf>
    <xf numFmtId="2" fontId="8" fillId="2" borderId="0" xfId="8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4" fontId="8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7" applyFont="1" applyFill="1" applyAlignment="1">
      <alignment horizontal="left" vertical="center"/>
    </xf>
    <xf numFmtId="0" fontId="12" fillId="2" borderId="0" xfId="7" applyFont="1" applyFill="1" applyAlignment="1">
      <alignment horizontal="center" vertical="center"/>
    </xf>
    <xf numFmtId="0" fontId="13" fillId="2" borderId="0" xfId="5" applyFont="1" applyFill="1" applyAlignment="1">
      <alignment vertical="center"/>
    </xf>
    <xf numFmtId="4" fontId="12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right" vertical="center"/>
    </xf>
    <xf numFmtId="4" fontId="15" fillId="2" borderId="0" xfId="1" applyNumberFormat="1" applyFont="1" applyFill="1" applyBorder="1" applyAlignment="1">
      <alignment horizontal="center" vertical="center"/>
    </xf>
    <xf numFmtId="4" fontId="15" fillId="2" borderId="0" xfId="1" applyNumberFormat="1" applyFont="1" applyFill="1" applyBorder="1" applyAlignment="1">
      <alignment horizontal="right" vertical="center" indent="1"/>
    </xf>
    <xf numFmtId="0" fontId="15" fillId="2" borderId="0" xfId="1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 wrapText="1"/>
    </xf>
    <xf numFmtId="1" fontId="17" fillId="2" borderId="2" xfId="0" applyNumberFormat="1" applyFont="1" applyFill="1" applyBorder="1" applyAlignment="1" applyProtection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5" fillId="4" borderId="0" xfId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3" fontId="18" fillId="3" borderId="1" xfId="1" applyNumberFormat="1" applyFont="1" applyFill="1" applyBorder="1" applyAlignment="1">
      <alignment horizontal="center" vertical="center"/>
    </xf>
    <xf numFmtId="3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/>
    </xf>
    <xf numFmtId="3" fontId="18" fillId="2" borderId="1" xfId="1" applyNumberFormat="1" applyFont="1" applyFill="1" applyBorder="1" applyAlignment="1">
      <alignment horizontal="center" vertical="center"/>
    </xf>
    <xf numFmtId="3" fontId="18" fillId="2" borderId="1" xfId="1" applyNumberFormat="1" applyFont="1" applyFill="1" applyBorder="1" applyAlignment="1">
      <alignment horizontal="center" vertic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5" fillId="2" borderId="1" xfId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5" applyNumberFormat="1" applyFont="1" applyFill="1" applyBorder="1" applyAlignment="1">
      <alignment horizontal="left" vertical="center" wrapText="1" indent="1"/>
    </xf>
    <xf numFmtId="0" fontId="1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3" fillId="2" borderId="0" xfId="3" applyFont="1" applyFill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3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left" vertical="center" indent="1"/>
    </xf>
    <xf numFmtId="0" fontId="13" fillId="2" borderId="1" xfId="1" applyFont="1" applyFill="1" applyBorder="1" applyAlignment="1">
      <alignment horizontal="center" vertical="center"/>
    </xf>
    <xf numFmtId="0" fontId="13" fillId="2" borderId="1" xfId="2" applyNumberFormat="1" applyFont="1" applyFill="1" applyBorder="1" applyAlignment="1">
      <alignment horizontal="left" vertical="center" indent="1"/>
    </xf>
    <xf numFmtId="0" fontId="15" fillId="2" borderId="1" xfId="0" applyNumberFormat="1" applyFont="1" applyFill="1" applyBorder="1" applyAlignment="1">
      <alignment horizontal="left" vertical="center" wrapText="1" indent="1"/>
    </xf>
    <xf numFmtId="0" fontId="15" fillId="2" borderId="0" xfId="0" applyFont="1" applyFill="1" applyAlignment="1">
      <alignment horizontal="center" vertical="center" wrapText="1"/>
    </xf>
    <xf numFmtId="0" fontId="15" fillId="2" borderId="0" xfId="1" applyFont="1" applyFill="1" applyAlignment="1">
      <alignment horizontal="center"/>
    </xf>
    <xf numFmtId="0" fontId="13" fillId="2" borderId="1" xfId="0" applyNumberFormat="1" applyFont="1" applyFill="1" applyBorder="1" applyAlignment="1">
      <alignment horizontal="left" vertical="center" indent="1"/>
    </xf>
    <xf numFmtId="4" fontId="13" fillId="2" borderId="1" xfId="1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>
      <alignment horizontal="center" vertical="center" wrapText="1"/>
    </xf>
    <xf numFmtId="4" fontId="13" fillId="2" borderId="1" xfId="3" applyNumberFormat="1" applyFont="1" applyFill="1" applyBorder="1" applyAlignment="1">
      <alignment horizontal="center" vertical="center"/>
    </xf>
    <xf numFmtId="0" fontId="13" fillId="2" borderId="1" xfId="3" applyNumberFormat="1" applyFont="1" applyFill="1" applyBorder="1" applyAlignment="1">
      <alignment horizontal="left" vertical="center" indent="1"/>
    </xf>
    <xf numFmtId="0" fontId="13" fillId="2" borderId="1" xfId="3" applyFont="1" applyFill="1" applyBorder="1" applyAlignment="1">
      <alignment horizontal="center" vertical="center"/>
    </xf>
    <xf numFmtId="4" fontId="13" fillId="2" borderId="1" xfId="4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3" fillId="2" borderId="1" xfId="2" applyNumberFormat="1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/>
    </xf>
    <xf numFmtId="4" fontId="13" fillId="2" borderId="1" xfId="2" applyNumberFormat="1" applyFont="1" applyFill="1" applyBorder="1" applyAlignment="1">
      <alignment horizontal="center" vertical="center"/>
    </xf>
    <xf numFmtId="4" fontId="13" fillId="2" borderId="1" xfId="5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3" fillId="2" borderId="0" xfId="3" applyFont="1" applyFill="1" applyAlignment="1">
      <alignment horizontal="center" vertical="center" wrapText="1"/>
    </xf>
    <xf numFmtId="4" fontId="12" fillId="2" borderId="1" xfId="3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2" fillId="2" borderId="0" xfId="8" applyFont="1" applyFill="1" applyAlignment="1">
      <alignment vertical="center"/>
    </xf>
    <xf numFmtId="0" fontId="11" fillId="2" borderId="0" xfId="8" applyFont="1" applyFill="1" applyAlignment="1">
      <alignment vertical="center"/>
    </xf>
    <xf numFmtId="0" fontId="15" fillId="5" borderId="1" xfId="8" applyNumberFormat="1" applyFont="1" applyFill="1" applyBorder="1" applyAlignment="1">
      <alignment horizontal="center" vertical="center"/>
    </xf>
    <xf numFmtId="4" fontId="15" fillId="5" borderId="1" xfId="8" applyNumberFormat="1" applyFont="1" applyFill="1" applyBorder="1" applyAlignment="1">
      <alignment horizontal="center" vertical="center"/>
    </xf>
    <xf numFmtId="0" fontId="13" fillId="5" borderId="1" xfId="8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9" fontId="13" fillId="5" borderId="1" xfId="8" applyNumberFormat="1" applyFont="1" applyFill="1" applyBorder="1" applyAlignment="1">
      <alignment horizontal="center" vertical="center"/>
    </xf>
    <xf numFmtId="4" fontId="13" fillId="5" borderId="1" xfId="8" applyNumberFormat="1" applyFont="1" applyFill="1" applyBorder="1" applyAlignment="1">
      <alignment horizontal="center" vertical="center"/>
    </xf>
    <xf numFmtId="1" fontId="13" fillId="5" borderId="1" xfId="8" applyNumberFormat="1" applyFont="1" applyFill="1" applyBorder="1" applyAlignment="1">
      <alignment horizontal="center" vertical="center" wrapText="1"/>
    </xf>
    <xf numFmtId="0" fontId="13" fillId="5" borderId="1" xfId="8" applyFont="1" applyFill="1" applyBorder="1" applyAlignment="1">
      <alignment horizontal="center" vertical="center" wrapText="1"/>
    </xf>
    <xf numFmtId="0" fontId="15" fillId="5" borderId="1" xfId="8" applyFont="1" applyFill="1" applyBorder="1" applyAlignment="1">
      <alignment horizontal="center" vertical="center" wrapText="1"/>
    </xf>
    <xf numFmtId="1" fontId="15" fillId="5" borderId="1" xfId="8" applyNumberFormat="1" applyFont="1" applyFill="1" applyBorder="1" applyAlignment="1">
      <alignment horizontal="center" vertical="center" wrapText="1"/>
    </xf>
    <xf numFmtId="9" fontId="15" fillId="5" borderId="1" xfId="8" applyNumberFormat="1" applyFont="1" applyFill="1" applyBorder="1" applyAlignment="1">
      <alignment horizontal="center" vertical="center"/>
    </xf>
    <xf numFmtId="0" fontId="9" fillId="5" borderId="1" xfId="8" applyFont="1" applyFill="1" applyBorder="1" applyAlignment="1">
      <alignment horizontal="center" vertical="center" wrapText="1"/>
    </xf>
    <xf numFmtId="1" fontId="9" fillId="5" borderId="1" xfId="8" applyNumberFormat="1" applyFont="1" applyFill="1" applyBorder="1" applyAlignment="1">
      <alignment horizontal="center" vertical="center" wrapText="1"/>
    </xf>
    <xf numFmtId="0" fontId="9" fillId="5" borderId="1" xfId="8" applyNumberFormat="1" applyFont="1" applyFill="1" applyBorder="1" applyAlignment="1">
      <alignment horizontal="center" vertical="center"/>
    </xf>
    <xf numFmtId="9" fontId="9" fillId="5" borderId="1" xfId="8" applyNumberFormat="1" applyFont="1" applyFill="1" applyBorder="1" applyAlignment="1">
      <alignment horizontal="center" vertical="center"/>
    </xf>
    <xf numFmtId="4" fontId="9" fillId="5" borderId="1" xfId="8" applyNumberFormat="1" applyFont="1" applyFill="1" applyBorder="1" applyAlignment="1">
      <alignment horizontal="center" vertical="center"/>
    </xf>
    <xf numFmtId="0" fontId="10" fillId="5" borderId="1" xfId="8" applyNumberFormat="1" applyFont="1" applyFill="1" applyBorder="1" applyAlignment="1">
      <alignment horizontal="center" vertical="center"/>
    </xf>
    <xf numFmtId="4" fontId="10" fillId="5" borderId="1" xfId="8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4" fontId="15" fillId="2" borderId="0" xfId="1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</cellXfs>
  <cellStyles count="14">
    <cellStyle name="Normal" xfId="0" builtinId="0"/>
    <cellStyle name="Normal 12" xfId="13"/>
    <cellStyle name="Normal 2" xfId="5"/>
    <cellStyle name="Normal 2 3 2" xfId="12"/>
    <cellStyle name="Normal 3" xfId="4"/>
    <cellStyle name="Normal 4" xfId="10"/>
    <cellStyle name="Normal 8" xfId="11"/>
    <cellStyle name="Обычный 2" xfId="1"/>
    <cellStyle name="Обычный 2 2" xfId="7"/>
    <cellStyle name="Обычный 2 2 2" xfId="9"/>
    <cellStyle name="Обычный 3" xfId="3"/>
    <cellStyle name="Обычный 3 2" xfId="8"/>
    <cellStyle name="Обычный 4" xfId="6"/>
    <cellStyle name="ჩვეულებრივი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2095500</xdr:colOff>
      <xdr:row>33</xdr:row>
      <xdr:rowOff>0</xdr:rowOff>
    </xdr:from>
    <xdr:to>
      <xdr:col>2</xdr:col>
      <xdr:colOff>2628900</xdr:colOff>
      <xdr:row>33</xdr:row>
      <xdr:rowOff>152400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95650" y="56578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2628900</xdr:colOff>
      <xdr:row>33</xdr:row>
      <xdr:rowOff>152400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95650" y="56578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2628900</xdr:colOff>
      <xdr:row>33</xdr:row>
      <xdr:rowOff>152400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295650" y="56578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368300" cy="190501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109728" cy="173736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109728" cy="173736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33</xdr:row>
      <xdr:rowOff>0</xdr:rowOff>
    </xdr:from>
    <xdr:ext cx="85344" cy="173736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736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33</xdr:row>
      <xdr:rowOff>0</xdr:rowOff>
    </xdr:from>
    <xdr:ext cx="85344" cy="173736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736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33</xdr:row>
      <xdr:rowOff>0</xdr:rowOff>
    </xdr:from>
    <xdr:ext cx="85344" cy="173736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736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33</xdr:row>
      <xdr:rowOff>0</xdr:rowOff>
    </xdr:from>
    <xdr:ext cx="85344" cy="173736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736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33</xdr:row>
      <xdr:rowOff>0</xdr:rowOff>
    </xdr:from>
    <xdr:ext cx="85344" cy="173736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736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33</xdr:row>
      <xdr:rowOff>0</xdr:rowOff>
    </xdr:from>
    <xdr:ext cx="107823" cy="124587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847725" y="83439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736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33</xdr:row>
      <xdr:rowOff>0</xdr:rowOff>
    </xdr:from>
    <xdr:ext cx="89916" cy="174117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85775" y="83439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33</xdr:row>
      <xdr:rowOff>0</xdr:rowOff>
    </xdr:from>
    <xdr:ext cx="89916" cy="174117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85775" y="83439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109728" cy="173736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109728" cy="173736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109728" cy="173736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33</xdr:row>
      <xdr:rowOff>0</xdr:rowOff>
    </xdr:from>
    <xdr:ext cx="89916" cy="173355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85775" y="83439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33</xdr:row>
      <xdr:rowOff>0</xdr:rowOff>
    </xdr:from>
    <xdr:ext cx="89916" cy="173355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85775" y="83439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33</xdr:row>
      <xdr:rowOff>0</xdr:rowOff>
    </xdr:from>
    <xdr:ext cx="88392" cy="173736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137160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33</xdr:row>
      <xdr:rowOff>0</xdr:rowOff>
    </xdr:from>
    <xdr:ext cx="88392" cy="173736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137160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33</xdr:row>
      <xdr:rowOff>0</xdr:rowOff>
    </xdr:from>
    <xdr:ext cx="89916" cy="173355"/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485775" y="83439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33</xdr:row>
      <xdr:rowOff>0</xdr:rowOff>
    </xdr:from>
    <xdr:ext cx="89916" cy="173355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485775" y="83439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109728" cy="173736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109728" cy="173736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33</xdr:row>
      <xdr:rowOff>0</xdr:rowOff>
    </xdr:from>
    <xdr:ext cx="85344" cy="173736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736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33</xdr:row>
      <xdr:rowOff>0</xdr:rowOff>
    </xdr:from>
    <xdr:ext cx="85344" cy="173736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736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33</xdr:row>
      <xdr:rowOff>0</xdr:rowOff>
    </xdr:from>
    <xdr:ext cx="85344" cy="173736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736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33</xdr:row>
      <xdr:rowOff>0</xdr:rowOff>
    </xdr:from>
    <xdr:ext cx="85344" cy="173736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736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33</xdr:row>
      <xdr:rowOff>0</xdr:rowOff>
    </xdr:from>
    <xdr:ext cx="85344" cy="173736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736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33</xdr:row>
      <xdr:rowOff>0</xdr:rowOff>
    </xdr:from>
    <xdr:ext cx="107823" cy="124587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847725" y="83439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736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33</xdr:row>
      <xdr:rowOff>0</xdr:rowOff>
    </xdr:from>
    <xdr:ext cx="89916" cy="174117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85775" y="83439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33</xdr:row>
      <xdr:rowOff>0</xdr:rowOff>
    </xdr:from>
    <xdr:ext cx="89916" cy="174117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85775" y="83439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4117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109728" cy="173736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109728" cy="173736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109728" cy="173736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33</xdr:row>
      <xdr:rowOff>0</xdr:rowOff>
    </xdr:from>
    <xdr:ext cx="89916" cy="173355"/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485775" y="83439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33</xdr:row>
      <xdr:rowOff>0</xdr:rowOff>
    </xdr:from>
    <xdr:ext cx="89916" cy="173355"/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485775" y="83439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33</xdr:row>
      <xdr:rowOff>0</xdr:rowOff>
    </xdr:from>
    <xdr:ext cx="88392" cy="173736"/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37160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33</xdr:row>
      <xdr:rowOff>0</xdr:rowOff>
    </xdr:from>
    <xdr:ext cx="88392" cy="173736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37160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33</xdr:row>
      <xdr:rowOff>0</xdr:rowOff>
    </xdr:from>
    <xdr:ext cx="89916" cy="173355"/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485775" y="83439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33</xdr:row>
      <xdr:rowOff>0</xdr:rowOff>
    </xdr:from>
    <xdr:ext cx="89916" cy="173355"/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247775" y="568452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33</xdr:row>
      <xdr:rowOff>0</xdr:rowOff>
    </xdr:from>
    <xdr:ext cx="88392" cy="173355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2657475</xdr:colOff>
      <xdr:row>33</xdr:row>
      <xdr:rowOff>0</xdr:rowOff>
    </xdr:from>
    <xdr:ext cx="88392" cy="173355"/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3714750" y="56911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33</xdr:row>
      <xdr:rowOff>0</xdr:rowOff>
    </xdr:from>
    <xdr:ext cx="57150" cy="173736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171451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310515</xdr:colOff>
      <xdr:row>33</xdr:row>
      <xdr:rowOff>60959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514350" y="8924925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310515</xdr:colOff>
      <xdr:row>33</xdr:row>
      <xdr:rowOff>60959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14350" y="8924925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310515</xdr:colOff>
      <xdr:row>33</xdr:row>
      <xdr:rowOff>40004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514350" y="8924925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310515</xdr:colOff>
      <xdr:row>33</xdr:row>
      <xdr:rowOff>40004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514350" y="8924925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310515</xdr:colOff>
      <xdr:row>33</xdr:row>
      <xdr:rowOff>60959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514350" y="8924925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310515</xdr:colOff>
      <xdr:row>33</xdr:row>
      <xdr:rowOff>60959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514350" y="8924925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310515</xdr:colOff>
      <xdr:row>33</xdr:row>
      <xdr:rowOff>40004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514350" y="8924925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310515</xdr:colOff>
      <xdr:row>33</xdr:row>
      <xdr:rowOff>40004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14350" y="8924925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38</xdr:row>
      <xdr:rowOff>144303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295275</xdr:colOff>
      <xdr:row>33</xdr:row>
      <xdr:rowOff>0</xdr:rowOff>
    </xdr:from>
    <xdr:to>
      <xdr:col>2</xdr:col>
      <xdr:colOff>365125</xdr:colOff>
      <xdr:row>38</xdr:row>
      <xdr:rowOff>140493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1352550" y="56921400"/>
          <a:ext cx="69850" cy="1054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676525" y="83439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3295650" y="83439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676525" y="83439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3295650" y="83439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676525" y="83439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3295650" y="83439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676525" y="83439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3295650" y="83439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676525" y="83439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3295650" y="83439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676525" y="83439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3295650" y="83439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676525" y="83439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3295650" y="83439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676525" y="83439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3295650" y="83439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676525" y="83439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3295650" y="83439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676525" y="83439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3295650" y="83439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676525" y="83439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3295650" y="83439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676525" y="83439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3295650" y="83439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676525" y="83439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3295650" y="83439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676525" y="83439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3295650" y="83439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676525" y="83439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3295650" y="83439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676525" y="83439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3295650" y="83439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676525" y="83439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3295650" y="83439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676525" y="83439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3295650" y="83439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2097881</xdr:colOff>
      <xdr:row>34</xdr:row>
      <xdr:rowOff>117661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3295650" y="8753475"/>
          <a:ext cx="2381" cy="3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2097881</xdr:colOff>
      <xdr:row>34</xdr:row>
      <xdr:rowOff>117661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3295650" y="8753475"/>
          <a:ext cx="2381" cy="3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2097881</xdr:colOff>
      <xdr:row>34</xdr:row>
      <xdr:rowOff>117661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3295650" y="8753475"/>
          <a:ext cx="2381" cy="3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676525" y="92964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3295650" y="92964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676525" y="92964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3295650" y="92964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676525" y="92964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3295650" y="92964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676525" y="92964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3295650" y="92964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676525" y="92964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3295650" y="92964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676525" y="92964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3295650" y="92964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676525" y="92964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3295650" y="92964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676525" y="92964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3295650" y="92964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676525" y="92964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3295650" y="92964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676525" y="92964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3295650" y="92964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676525" y="92964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3295650" y="92964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676525" y="92964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3295650" y="92964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676525" y="92964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676525" y="92964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676525" y="92964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676525" y="92964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676525" y="92964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676525" y="92964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676525" y="9496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3295650" y="9496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676525" y="9496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3295650" y="9496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676525" y="9496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3295650" y="9496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676525" y="9496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3295650" y="9496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676525" y="9496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3295650" y="9496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82296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676525" y="9496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82296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295650" y="9496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81534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81534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676525" y="9496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295650" y="9496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676525" y="9496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295650" y="9496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676525" y="9496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295650" y="9496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676525" y="9496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3295650" y="9496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676525" y="9496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295650" y="9496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137160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676525" y="9496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137160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295650" y="9496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676525" y="94964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295650" y="94964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676525" y="94964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3295650" y="94964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676525" y="94964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295650" y="94964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676525" y="94964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3295650" y="94964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676525" y="94964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295650" y="94964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2591562</xdr:colOff>
      <xdr:row>33</xdr:row>
      <xdr:rowOff>171450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676525" y="94964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2597150</xdr:colOff>
      <xdr:row>33</xdr:row>
      <xdr:rowOff>171450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295650" y="94964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33</xdr:row>
      <xdr:rowOff>0</xdr:rowOff>
    </xdr:from>
    <xdr:to>
      <xdr:col>1</xdr:col>
      <xdr:colOff>644398</xdr:colOff>
      <xdr:row>34</xdr:row>
      <xdr:rowOff>29337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847725" y="9782175"/>
          <a:ext cx="101473" cy="219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78867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78867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259842</xdr:colOff>
      <xdr:row>34</xdr:row>
      <xdr:rowOff>78486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259842</xdr:colOff>
      <xdr:row>34</xdr:row>
      <xdr:rowOff>78486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33</xdr:row>
      <xdr:rowOff>0</xdr:rowOff>
    </xdr:from>
    <xdr:to>
      <xdr:col>1</xdr:col>
      <xdr:colOff>644398</xdr:colOff>
      <xdr:row>34</xdr:row>
      <xdr:rowOff>29337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847725" y="9782175"/>
          <a:ext cx="101473" cy="219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78867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78867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259842</xdr:colOff>
      <xdr:row>34</xdr:row>
      <xdr:rowOff>78486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259842</xdr:colOff>
      <xdr:row>34</xdr:row>
      <xdr:rowOff>78486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33</xdr:row>
      <xdr:rowOff>0</xdr:rowOff>
    </xdr:from>
    <xdr:to>
      <xdr:col>1</xdr:col>
      <xdr:colOff>644398</xdr:colOff>
      <xdr:row>34</xdr:row>
      <xdr:rowOff>29337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847725" y="9782175"/>
          <a:ext cx="101473" cy="219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78867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78867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259842</xdr:colOff>
      <xdr:row>34</xdr:row>
      <xdr:rowOff>78486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259842</xdr:colOff>
      <xdr:row>34</xdr:row>
      <xdr:rowOff>78486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33</xdr:row>
      <xdr:rowOff>0</xdr:rowOff>
    </xdr:from>
    <xdr:to>
      <xdr:col>1</xdr:col>
      <xdr:colOff>644398</xdr:colOff>
      <xdr:row>34</xdr:row>
      <xdr:rowOff>29337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847725" y="9782175"/>
          <a:ext cx="101473" cy="219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78867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78867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259842</xdr:colOff>
      <xdr:row>34</xdr:row>
      <xdr:rowOff>78486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259842</xdr:colOff>
      <xdr:row>34</xdr:row>
      <xdr:rowOff>78486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33</xdr:row>
      <xdr:rowOff>0</xdr:rowOff>
    </xdr:from>
    <xdr:to>
      <xdr:col>1</xdr:col>
      <xdr:colOff>644398</xdr:colOff>
      <xdr:row>34</xdr:row>
      <xdr:rowOff>29337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847725" y="9782175"/>
          <a:ext cx="101473" cy="219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78867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78867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259842</xdr:colOff>
      <xdr:row>34</xdr:row>
      <xdr:rowOff>78486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259842</xdr:colOff>
      <xdr:row>34</xdr:row>
      <xdr:rowOff>78486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33</xdr:row>
      <xdr:rowOff>0</xdr:rowOff>
    </xdr:from>
    <xdr:to>
      <xdr:col>1</xdr:col>
      <xdr:colOff>644398</xdr:colOff>
      <xdr:row>34</xdr:row>
      <xdr:rowOff>29337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847725" y="9782175"/>
          <a:ext cx="101473" cy="219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78867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78867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259842</xdr:colOff>
      <xdr:row>34</xdr:row>
      <xdr:rowOff>78486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259842</xdr:colOff>
      <xdr:row>34</xdr:row>
      <xdr:rowOff>78486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1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2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36</xdr:row>
      <xdr:rowOff>35718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33</xdr:row>
      <xdr:rowOff>0</xdr:rowOff>
    </xdr:from>
    <xdr:to>
      <xdr:col>1</xdr:col>
      <xdr:colOff>644398</xdr:colOff>
      <xdr:row>34</xdr:row>
      <xdr:rowOff>29337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847725" y="9782175"/>
          <a:ext cx="101473" cy="219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78867</xdr:rowOff>
    </xdr:to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78867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259842</xdr:colOff>
      <xdr:row>34</xdr:row>
      <xdr:rowOff>78486</xdr:rowOff>
    </xdr:to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259842</xdr:colOff>
      <xdr:row>34</xdr:row>
      <xdr:rowOff>78486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218694</xdr:colOff>
      <xdr:row>34</xdr:row>
      <xdr:rowOff>78486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33</xdr:row>
      <xdr:rowOff>0</xdr:rowOff>
    </xdr:from>
    <xdr:to>
      <xdr:col>1</xdr:col>
      <xdr:colOff>644398</xdr:colOff>
      <xdr:row>34</xdr:row>
      <xdr:rowOff>29337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847725" y="9782175"/>
          <a:ext cx="101473" cy="219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78486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78867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78867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78867</xdr:rowOff>
    </xdr:to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1586103</xdr:colOff>
      <xdr:row>34</xdr:row>
      <xdr:rowOff>78486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259842</xdr:colOff>
      <xdr:row>34</xdr:row>
      <xdr:rowOff>78486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259842</xdr:colOff>
      <xdr:row>34</xdr:row>
      <xdr:rowOff>78486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270891</xdr:colOff>
      <xdr:row>34</xdr:row>
      <xdr:rowOff>78105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259842</xdr:colOff>
      <xdr:row>34</xdr:row>
      <xdr:rowOff>78105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2152650</xdr:colOff>
      <xdr:row>34</xdr:row>
      <xdr:rowOff>78486</xdr:rowOff>
    </xdr:to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33</xdr:row>
      <xdr:rowOff>0</xdr:rowOff>
    </xdr:from>
    <xdr:to>
      <xdr:col>7</xdr:col>
      <xdr:colOff>69849</xdr:colOff>
      <xdr:row>34</xdr:row>
      <xdr:rowOff>88401</xdr:rowOff>
    </xdr:to>
    <xdr:sp macro="" textlink="">
      <xdr:nvSpPr>
        <xdr:cNvPr id="1923" name="Text Box 597"/>
        <xdr:cNvSpPr txBox="1">
          <a:spLocks noChangeArrowheads="1"/>
        </xdr:cNvSpPr>
      </xdr:nvSpPr>
      <xdr:spPr bwMode="auto">
        <a:xfrm>
          <a:off x="8277225" y="11077575"/>
          <a:ext cx="69849" cy="364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33</xdr:row>
      <xdr:rowOff>0</xdr:rowOff>
    </xdr:from>
    <xdr:to>
      <xdr:col>2</xdr:col>
      <xdr:colOff>276225</xdr:colOff>
      <xdr:row>34</xdr:row>
      <xdr:rowOff>164601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400175" y="11001375"/>
          <a:ext cx="76200" cy="440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33</xdr:row>
      <xdr:rowOff>0</xdr:rowOff>
    </xdr:from>
    <xdr:to>
      <xdr:col>1</xdr:col>
      <xdr:colOff>219075</xdr:colOff>
      <xdr:row>35</xdr:row>
      <xdr:rowOff>10878</xdr:rowOff>
    </xdr:to>
    <xdr:sp macro="" textlink="">
      <xdr:nvSpPr>
        <xdr:cNvPr id="1925" name="Text Box 4134"/>
        <xdr:cNvSpPr txBox="1">
          <a:spLocks noChangeArrowheads="1"/>
        </xdr:cNvSpPr>
      </xdr:nvSpPr>
      <xdr:spPr bwMode="auto">
        <a:xfrm>
          <a:off x="447675" y="11049000"/>
          <a:ext cx="76200" cy="496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33</xdr:row>
      <xdr:rowOff>0</xdr:rowOff>
    </xdr:from>
    <xdr:to>
      <xdr:col>1</xdr:col>
      <xdr:colOff>219075</xdr:colOff>
      <xdr:row>35</xdr:row>
      <xdr:rowOff>10878</xdr:rowOff>
    </xdr:to>
    <xdr:sp macro="" textlink="">
      <xdr:nvSpPr>
        <xdr:cNvPr id="1926" name="Text Box 4134"/>
        <xdr:cNvSpPr txBox="1">
          <a:spLocks noChangeArrowheads="1"/>
        </xdr:cNvSpPr>
      </xdr:nvSpPr>
      <xdr:spPr bwMode="auto">
        <a:xfrm>
          <a:off x="447675" y="11049000"/>
          <a:ext cx="76200" cy="496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33</xdr:row>
      <xdr:rowOff>0</xdr:rowOff>
    </xdr:from>
    <xdr:to>
      <xdr:col>1</xdr:col>
      <xdr:colOff>219075</xdr:colOff>
      <xdr:row>35</xdr:row>
      <xdr:rowOff>10878</xdr:rowOff>
    </xdr:to>
    <xdr:sp macro="" textlink="">
      <xdr:nvSpPr>
        <xdr:cNvPr id="1927" name="Text Box 4134"/>
        <xdr:cNvSpPr txBox="1">
          <a:spLocks noChangeArrowheads="1"/>
        </xdr:cNvSpPr>
      </xdr:nvSpPr>
      <xdr:spPr bwMode="auto">
        <a:xfrm>
          <a:off x="447675" y="11049000"/>
          <a:ext cx="76200" cy="496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33</xdr:row>
      <xdr:rowOff>0</xdr:rowOff>
    </xdr:from>
    <xdr:to>
      <xdr:col>7</xdr:col>
      <xdr:colOff>69849</xdr:colOff>
      <xdr:row>34</xdr:row>
      <xdr:rowOff>88401</xdr:rowOff>
    </xdr:to>
    <xdr:sp macro="" textlink="">
      <xdr:nvSpPr>
        <xdr:cNvPr id="1928" name="Text Box 597"/>
        <xdr:cNvSpPr txBox="1">
          <a:spLocks noChangeArrowheads="1"/>
        </xdr:cNvSpPr>
      </xdr:nvSpPr>
      <xdr:spPr bwMode="auto">
        <a:xfrm>
          <a:off x="8277225" y="11077575"/>
          <a:ext cx="69849" cy="364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33</xdr:row>
      <xdr:rowOff>0</xdr:rowOff>
    </xdr:from>
    <xdr:to>
      <xdr:col>2</xdr:col>
      <xdr:colOff>276225</xdr:colOff>
      <xdr:row>34</xdr:row>
      <xdr:rowOff>164601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400175" y="11001375"/>
          <a:ext cx="76200" cy="440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257175</xdr:colOff>
      <xdr:row>35</xdr:row>
      <xdr:rowOff>125178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485775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33</xdr:row>
      <xdr:rowOff>0</xdr:rowOff>
    </xdr:from>
    <xdr:to>
      <xdr:col>1</xdr:col>
      <xdr:colOff>428625</xdr:colOff>
      <xdr:row>35</xdr:row>
      <xdr:rowOff>87078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657225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33</xdr:row>
      <xdr:rowOff>0</xdr:rowOff>
    </xdr:from>
    <xdr:to>
      <xdr:col>1</xdr:col>
      <xdr:colOff>419100</xdr:colOff>
      <xdr:row>35</xdr:row>
      <xdr:rowOff>87078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6477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33</xdr:row>
      <xdr:rowOff>0</xdr:rowOff>
    </xdr:from>
    <xdr:to>
      <xdr:col>1</xdr:col>
      <xdr:colOff>371475</xdr:colOff>
      <xdr:row>35</xdr:row>
      <xdr:rowOff>77553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33</xdr:row>
      <xdr:rowOff>0</xdr:rowOff>
    </xdr:from>
    <xdr:to>
      <xdr:col>1</xdr:col>
      <xdr:colOff>371475</xdr:colOff>
      <xdr:row>35</xdr:row>
      <xdr:rowOff>77553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33</xdr:row>
      <xdr:rowOff>0</xdr:rowOff>
    </xdr:from>
    <xdr:to>
      <xdr:col>1</xdr:col>
      <xdr:colOff>371475</xdr:colOff>
      <xdr:row>35</xdr:row>
      <xdr:rowOff>77553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33</xdr:row>
      <xdr:rowOff>0</xdr:rowOff>
    </xdr:from>
    <xdr:to>
      <xdr:col>1</xdr:col>
      <xdr:colOff>371475</xdr:colOff>
      <xdr:row>35</xdr:row>
      <xdr:rowOff>77553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33</xdr:row>
      <xdr:rowOff>0</xdr:rowOff>
    </xdr:from>
    <xdr:to>
      <xdr:col>1</xdr:col>
      <xdr:colOff>371475</xdr:colOff>
      <xdr:row>35</xdr:row>
      <xdr:rowOff>77553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33</xdr:row>
      <xdr:rowOff>0</xdr:rowOff>
    </xdr:from>
    <xdr:to>
      <xdr:col>1</xdr:col>
      <xdr:colOff>371475</xdr:colOff>
      <xdr:row>35</xdr:row>
      <xdr:rowOff>77553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33</xdr:row>
      <xdr:rowOff>0</xdr:rowOff>
    </xdr:from>
    <xdr:to>
      <xdr:col>1</xdr:col>
      <xdr:colOff>371475</xdr:colOff>
      <xdr:row>35</xdr:row>
      <xdr:rowOff>77553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33</xdr:row>
      <xdr:rowOff>0</xdr:rowOff>
    </xdr:from>
    <xdr:to>
      <xdr:col>1</xdr:col>
      <xdr:colOff>371475</xdr:colOff>
      <xdr:row>35</xdr:row>
      <xdr:rowOff>77553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33</xdr:row>
      <xdr:rowOff>0</xdr:rowOff>
    </xdr:from>
    <xdr:to>
      <xdr:col>1</xdr:col>
      <xdr:colOff>485775</xdr:colOff>
      <xdr:row>35</xdr:row>
      <xdr:rowOff>87078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714375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33</xdr:row>
      <xdr:rowOff>0</xdr:rowOff>
    </xdr:from>
    <xdr:to>
      <xdr:col>1</xdr:col>
      <xdr:colOff>257175</xdr:colOff>
      <xdr:row>35</xdr:row>
      <xdr:rowOff>125178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485775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33</xdr:row>
      <xdr:rowOff>0</xdr:rowOff>
    </xdr:from>
    <xdr:to>
      <xdr:col>1</xdr:col>
      <xdr:colOff>428625</xdr:colOff>
      <xdr:row>35</xdr:row>
      <xdr:rowOff>87078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657225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33</xdr:row>
      <xdr:rowOff>0</xdr:rowOff>
    </xdr:from>
    <xdr:to>
      <xdr:col>1</xdr:col>
      <xdr:colOff>419100</xdr:colOff>
      <xdr:row>35</xdr:row>
      <xdr:rowOff>87078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6477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33</xdr:row>
      <xdr:rowOff>0</xdr:rowOff>
    </xdr:from>
    <xdr:to>
      <xdr:col>1</xdr:col>
      <xdr:colOff>371475</xdr:colOff>
      <xdr:row>35</xdr:row>
      <xdr:rowOff>77553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33</xdr:row>
      <xdr:rowOff>0</xdr:rowOff>
    </xdr:from>
    <xdr:to>
      <xdr:col>1</xdr:col>
      <xdr:colOff>371475</xdr:colOff>
      <xdr:row>35</xdr:row>
      <xdr:rowOff>77553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33</xdr:row>
      <xdr:rowOff>0</xdr:rowOff>
    </xdr:from>
    <xdr:to>
      <xdr:col>1</xdr:col>
      <xdr:colOff>371475</xdr:colOff>
      <xdr:row>35</xdr:row>
      <xdr:rowOff>77553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33</xdr:row>
      <xdr:rowOff>0</xdr:rowOff>
    </xdr:from>
    <xdr:to>
      <xdr:col>1</xdr:col>
      <xdr:colOff>371475</xdr:colOff>
      <xdr:row>35</xdr:row>
      <xdr:rowOff>77553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33</xdr:row>
      <xdr:rowOff>0</xdr:rowOff>
    </xdr:from>
    <xdr:to>
      <xdr:col>1</xdr:col>
      <xdr:colOff>371475</xdr:colOff>
      <xdr:row>35</xdr:row>
      <xdr:rowOff>77553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33</xdr:row>
      <xdr:rowOff>0</xdr:rowOff>
    </xdr:from>
    <xdr:to>
      <xdr:col>1</xdr:col>
      <xdr:colOff>371475</xdr:colOff>
      <xdr:row>35</xdr:row>
      <xdr:rowOff>77553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33</xdr:row>
      <xdr:rowOff>0</xdr:rowOff>
    </xdr:from>
    <xdr:to>
      <xdr:col>1</xdr:col>
      <xdr:colOff>304800</xdr:colOff>
      <xdr:row>35</xdr:row>
      <xdr:rowOff>87078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33</xdr:row>
      <xdr:rowOff>0</xdr:rowOff>
    </xdr:from>
    <xdr:to>
      <xdr:col>1</xdr:col>
      <xdr:colOff>371475</xdr:colOff>
      <xdr:row>35</xdr:row>
      <xdr:rowOff>77553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33</xdr:row>
      <xdr:rowOff>0</xdr:rowOff>
    </xdr:from>
    <xdr:to>
      <xdr:col>1</xdr:col>
      <xdr:colOff>371475</xdr:colOff>
      <xdr:row>35</xdr:row>
      <xdr:rowOff>77553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247650</xdr:colOff>
      <xdr:row>35</xdr:row>
      <xdr:rowOff>125178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33</xdr:row>
      <xdr:rowOff>0</xdr:rowOff>
    </xdr:from>
    <xdr:to>
      <xdr:col>1</xdr:col>
      <xdr:colOff>485775</xdr:colOff>
      <xdr:row>35</xdr:row>
      <xdr:rowOff>87078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714375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96309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69850</xdr:colOff>
      <xdr:row>35</xdr:row>
      <xdr:rowOff>66675</xdr:rowOff>
    </xdr:to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35</xdr:row>
      <xdr:rowOff>92075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35</xdr:row>
      <xdr:rowOff>92075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35</xdr:row>
      <xdr:rowOff>92075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35</xdr:row>
      <xdr:rowOff>92075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35</xdr:row>
      <xdr:rowOff>92075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35</xdr:row>
      <xdr:rowOff>92075</xdr:rowOff>
    </xdr:to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1371600" y="9944100"/>
          <a:ext cx="7620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35</xdr:row>
      <xdr:rowOff>92075</xdr:rowOff>
    </xdr:to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1371600" y="9944100"/>
          <a:ext cx="7620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35</xdr:row>
      <xdr:rowOff>92075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35</xdr:row>
      <xdr:rowOff>92075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35</xdr:row>
      <xdr:rowOff>92075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35</xdr:row>
      <xdr:rowOff>92075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33</xdr:row>
      <xdr:rowOff>0</xdr:rowOff>
    </xdr:from>
    <xdr:to>
      <xdr:col>2</xdr:col>
      <xdr:colOff>1476375</xdr:colOff>
      <xdr:row>35</xdr:row>
      <xdr:rowOff>92075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92075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35</xdr:row>
      <xdr:rowOff>92075</xdr:rowOff>
    </xdr:to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1371600" y="9944100"/>
          <a:ext cx="7620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33</xdr:row>
      <xdr:rowOff>0</xdr:rowOff>
    </xdr:from>
    <xdr:to>
      <xdr:col>2</xdr:col>
      <xdr:colOff>247650</xdr:colOff>
      <xdr:row>35</xdr:row>
      <xdr:rowOff>92075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1371600" y="9944100"/>
          <a:ext cx="7620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35</xdr:row>
      <xdr:rowOff>9525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33</xdr:row>
      <xdr:rowOff>0</xdr:rowOff>
    </xdr:from>
    <xdr:to>
      <xdr:col>2</xdr:col>
      <xdr:colOff>2600325</xdr:colOff>
      <xdr:row>36</xdr:row>
      <xdr:rowOff>118533</xdr:rowOff>
    </xdr:to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F49"/>
  <sheetViews>
    <sheetView tabSelected="1" view="pageBreakPreview" topLeftCell="A16" zoomScaleSheetLayoutView="100" workbookViewId="0">
      <selection activeCell="M44" sqref="M44"/>
    </sheetView>
  </sheetViews>
  <sheetFormatPr defaultColWidth="7" defaultRowHeight="20.100000000000001" customHeight="1" x14ac:dyDescent="0.25"/>
  <cols>
    <col min="1" max="1" width="4.5703125" style="4" bestFit="1" customWidth="1"/>
    <col min="2" max="2" width="17.85546875" style="5" customWidth="1"/>
    <col min="3" max="3" width="57.28515625" style="6" customWidth="1"/>
    <col min="4" max="4" width="9.42578125" style="5" customWidth="1"/>
    <col min="5" max="5" width="11.5703125" style="5" customWidth="1"/>
    <col min="6" max="6" width="13.28515625" style="5" customWidth="1"/>
    <col min="7" max="7" width="10.28515625" style="5" customWidth="1"/>
    <col min="8" max="8" width="12.7109375" style="7" customWidth="1"/>
    <col min="9" max="9" width="8.85546875" style="5" customWidth="1"/>
    <col min="10" max="10" width="13.42578125" style="7" customWidth="1"/>
    <col min="11" max="11" width="8.85546875" style="5" customWidth="1"/>
    <col min="12" max="12" width="12.5703125" style="7" customWidth="1"/>
    <col min="13" max="13" width="15.140625" style="7" customWidth="1"/>
    <col min="14" max="14" width="6.7109375" style="1" customWidth="1"/>
    <col min="15" max="15" width="15.28515625" style="1" customWidth="1"/>
    <col min="16" max="228" width="9.140625" style="1" customWidth="1"/>
    <col min="229" max="229" width="2.5703125" style="1" customWidth="1"/>
    <col min="230" max="230" width="9.140625" style="1" customWidth="1"/>
    <col min="231" max="231" width="47.85546875" style="1" customWidth="1"/>
    <col min="232" max="232" width="6.7109375" style="1" customWidth="1"/>
    <col min="233" max="233" width="7.42578125" style="1" customWidth="1"/>
    <col min="234" max="234" width="7" style="1" customWidth="1"/>
    <col min="235" max="235" width="8.5703125" style="1" customWidth="1"/>
    <col min="236" max="236" width="12" style="1" customWidth="1"/>
    <col min="237" max="237" width="4.7109375" style="1" customWidth="1"/>
    <col min="238" max="238" width="9.140625" style="1" customWidth="1"/>
    <col min="239" max="239" width="11.7109375" style="1" customWidth="1"/>
    <col min="240" max="16384" width="7" style="1"/>
  </cols>
  <sheetData>
    <row r="1" spans="1:240" s="17" customFormat="1" ht="23.45" customHeight="1" x14ac:dyDescent="0.25">
      <c r="A1" s="103" t="s">
        <v>56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240" s="17" customFormat="1" ht="19.899999999999999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240" s="19" customFormat="1" ht="15" x14ac:dyDescent="0.25">
      <c r="A3" s="18"/>
      <c r="C3" s="20"/>
      <c r="D3" s="18"/>
      <c r="E3" s="18"/>
      <c r="F3" s="18"/>
      <c r="G3" s="18"/>
      <c r="H3" s="21"/>
      <c r="I3" s="18"/>
      <c r="J3" s="22" t="s">
        <v>1</v>
      </c>
      <c r="K3" s="105">
        <f>M44</f>
        <v>0</v>
      </c>
      <c r="L3" s="105"/>
      <c r="M3" s="18" t="s">
        <v>2</v>
      </c>
    </row>
    <row r="4" spans="1:240" s="23" customFormat="1" ht="39.6" customHeight="1" x14ac:dyDescent="0.25">
      <c r="A4" s="106" t="s">
        <v>3</v>
      </c>
      <c r="B4" s="106" t="s">
        <v>4</v>
      </c>
      <c r="C4" s="108" t="s">
        <v>5</v>
      </c>
      <c r="D4" s="108" t="s">
        <v>6</v>
      </c>
      <c r="E4" s="110" t="s">
        <v>7</v>
      </c>
      <c r="F4" s="111"/>
      <c r="G4" s="112" t="s">
        <v>8</v>
      </c>
      <c r="H4" s="113"/>
      <c r="I4" s="112" t="s">
        <v>9</v>
      </c>
      <c r="J4" s="113"/>
      <c r="K4" s="102" t="s">
        <v>10</v>
      </c>
      <c r="L4" s="102"/>
      <c r="M4" s="102" t="s">
        <v>11</v>
      </c>
    </row>
    <row r="5" spans="1:240" s="23" customFormat="1" ht="20.100000000000001" customHeight="1" x14ac:dyDescent="0.25">
      <c r="A5" s="107"/>
      <c r="B5" s="107"/>
      <c r="C5" s="109"/>
      <c r="D5" s="109"/>
      <c r="E5" s="24" t="s">
        <v>12</v>
      </c>
      <c r="F5" s="24" t="s">
        <v>13</v>
      </c>
      <c r="G5" s="24" t="s">
        <v>12</v>
      </c>
      <c r="H5" s="24" t="s">
        <v>13</v>
      </c>
      <c r="I5" s="24" t="s">
        <v>12</v>
      </c>
      <c r="J5" s="24" t="s">
        <v>13</v>
      </c>
      <c r="K5" s="24" t="s">
        <v>12</v>
      </c>
      <c r="L5" s="24" t="s">
        <v>13</v>
      </c>
      <c r="M5" s="102"/>
    </row>
    <row r="6" spans="1:240" s="29" customFormat="1" ht="20.100000000000001" customHeight="1" x14ac:dyDescent="0.25">
      <c r="A6" s="25">
        <v>1</v>
      </c>
      <c r="B6" s="25">
        <v>2</v>
      </c>
      <c r="C6" s="26">
        <v>3</v>
      </c>
      <c r="D6" s="27">
        <v>4</v>
      </c>
      <c r="E6" s="28">
        <v>5</v>
      </c>
      <c r="F6" s="27">
        <v>6</v>
      </c>
      <c r="G6" s="27">
        <v>7</v>
      </c>
      <c r="H6" s="26">
        <v>8</v>
      </c>
      <c r="I6" s="27">
        <v>9</v>
      </c>
      <c r="J6" s="26">
        <v>10</v>
      </c>
      <c r="K6" s="27">
        <v>11</v>
      </c>
      <c r="L6" s="26">
        <v>12</v>
      </c>
      <c r="M6" s="26">
        <v>13</v>
      </c>
    </row>
    <row r="7" spans="1:240" s="29" customFormat="1" ht="30" x14ac:dyDescent="0.25">
      <c r="A7" s="33" t="s">
        <v>50</v>
      </c>
      <c r="B7" s="33"/>
      <c r="C7" s="34" t="s">
        <v>54</v>
      </c>
      <c r="D7" s="33"/>
      <c r="E7" s="35"/>
      <c r="F7" s="36"/>
      <c r="G7" s="36"/>
      <c r="H7" s="36"/>
      <c r="I7" s="36"/>
      <c r="J7" s="36"/>
      <c r="K7" s="36"/>
      <c r="L7" s="36"/>
      <c r="M7" s="36"/>
      <c r="N7" s="30"/>
      <c r="O7" s="29">
        <v>150</v>
      </c>
    </row>
    <row r="8" spans="1:240" s="29" customFormat="1" ht="15" x14ac:dyDescent="0.25">
      <c r="A8" s="37"/>
      <c r="B8" s="37"/>
      <c r="C8" s="38"/>
      <c r="D8" s="37"/>
      <c r="E8" s="39"/>
      <c r="F8" s="40"/>
      <c r="G8" s="40"/>
      <c r="H8" s="40"/>
      <c r="I8" s="40"/>
      <c r="J8" s="40"/>
      <c r="K8" s="40"/>
      <c r="L8" s="40"/>
      <c r="M8" s="40"/>
      <c r="O8" s="29">
        <v>26</v>
      </c>
    </row>
    <row r="9" spans="1:240" s="32" customFormat="1" ht="15" x14ac:dyDescent="0.25">
      <c r="A9" s="41">
        <v>1</v>
      </c>
      <c r="B9" s="42" t="s">
        <v>24</v>
      </c>
      <c r="C9" s="43" t="s">
        <v>25</v>
      </c>
      <c r="D9" s="44" t="s">
        <v>18</v>
      </c>
      <c r="E9" s="45"/>
      <c r="F9" s="46">
        <v>9.6</v>
      </c>
      <c r="G9" s="47"/>
      <c r="H9" s="47"/>
      <c r="I9" s="47"/>
      <c r="J9" s="47"/>
      <c r="K9" s="47"/>
      <c r="L9" s="48"/>
      <c r="M9" s="48"/>
      <c r="N9" s="29"/>
      <c r="O9" s="49">
        <v>390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</row>
    <row r="10" spans="1:240" s="32" customFormat="1" ht="15" x14ac:dyDescent="0.25">
      <c r="A10" s="44"/>
      <c r="B10" s="50"/>
      <c r="C10" s="51"/>
      <c r="D10" s="52" t="s">
        <v>26</v>
      </c>
      <c r="E10" s="47"/>
      <c r="F10" s="53">
        <f>F9/1000</f>
        <v>9.5999999999999992E-3</v>
      </c>
      <c r="G10" s="47"/>
      <c r="H10" s="47"/>
      <c r="I10" s="47"/>
      <c r="J10" s="47"/>
      <c r="K10" s="47"/>
      <c r="L10" s="48"/>
      <c r="M10" s="48"/>
      <c r="N10" s="29"/>
      <c r="O10" s="49">
        <v>70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</row>
    <row r="11" spans="1:240" s="32" customFormat="1" ht="15" x14ac:dyDescent="0.25">
      <c r="A11" s="41"/>
      <c r="B11" s="54"/>
      <c r="C11" s="55" t="s">
        <v>14</v>
      </c>
      <c r="D11" s="56" t="s">
        <v>15</v>
      </c>
      <c r="E11" s="47">
        <v>60.8</v>
      </c>
      <c r="F11" s="47">
        <f>E11*F10</f>
        <v>0.58367999999999998</v>
      </c>
      <c r="G11" s="47"/>
      <c r="H11" s="47"/>
      <c r="I11" s="47"/>
      <c r="J11" s="47">
        <f>F11*I11</f>
        <v>0</v>
      </c>
      <c r="K11" s="47"/>
      <c r="L11" s="47"/>
      <c r="M11" s="47">
        <f t="shared" ref="M11:M13" si="0">H11+J11+L11</f>
        <v>0</v>
      </c>
      <c r="N11" s="29"/>
      <c r="O11" s="49">
        <v>370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</row>
    <row r="12" spans="1:240" s="32" customFormat="1" ht="15" x14ac:dyDescent="0.25">
      <c r="A12" s="41"/>
      <c r="B12" s="54" t="s">
        <v>27</v>
      </c>
      <c r="C12" s="57" t="s">
        <v>28</v>
      </c>
      <c r="D12" s="56" t="s">
        <v>16</v>
      </c>
      <c r="E12" s="47">
        <v>143</v>
      </c>
      <c r="F12" s="47">
        <f>E12*F10</f>
        <v>1.3727999999999998</v>
      </c>
      <c r="G12" s="47"/>
      <c r="H12" s="47"/>
      <c r="I12" s="47"/>
      <c r="J12" s="47"/>
      <c r="K12" s="47"/>
      <c r="L12" s="47">
        <f>F12*K12</f>
        <v>0</v>
      </c>
      <c r="M12" s="47">
        <f t="shared" si="0"/>
        <v>0</v>
      </c>
      <c r="N12" s="29"/>
      <c r="O12" s="49">
        <v>144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</row>
    <row r="13" spans="1:240" s="32" customFormat="1" ht="15" x14ac:dyDescent="0.25">
      <c r="A13" s="41"/>
      <c r="B13" s="54"/>
      <c r="C13" s="57" t="s">
        <v>17</v>
      </c>
      <c r="D13" s="52" t="s">
        <v>2</v>
      </c>
      <c r="E13" s="47">
        <v>6.89</v>
      </c>
      <c r="F13" s="47">
        <f>E13*F10</f>
        <v>6.6143999999999994E-2</v>
      </c>
      <c r="G13" s="47"/>
      <c r="H13" s="47"/>
      <c r="I13" s="47"/>
      <c r="J13" s="47"/>
      <c r="K13" s="47"/>
      <c r="L13" s="47">
        <f>F13*K13</f>
        <v>0</v>
      </c>
      <c r="M13" s="47">
        <f t="shared" si="0"/>
        <v>0</v>
      </c>
      <c r="N13" s="29"/>
      <c r="O13" s="49">
        <v>47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</row>
    <row r="14" spans="1:240" s="32" customFormat="1" ht="15" x14ac:dyDescent="0.25">
      <c r="A14" s="41"/>
      <c r="B14" s="54"/>
      <c r="C14" s="57"/>
      <c r="D14" s="52"/>
      <c r="E14" s="47"/>
      <c r="F14" s="47"/>
      <c r="G14" s="47"/>
      <c r="H14" s="47"/>
      <c r="I14" s="47"/>
      <c r="J14" s="47"/>
      <c r="K14" s="47"/>
      <c r="L14" s="47"/>
      <c r="M14" s="47"/>
      <c r="N14" s="2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</row>
    <row r="15" spans="1:240" s="60" customFormat="1" ht="15" x14ac:dyDescent="0.25">
      <c r="A15" s="41">
        <v>2</v>
      </c>
      <c r="B15" s="42" t="s">
        <v>29</v>
      </c>
      <c r="C15" s="58" t="s">
        <v>30</v>
      </c>
      <c r="D15" s="44" t="s">
        <v>18</v>
      </c>
      <c r="E15" s="45"/>
      <c r="F15" s="45">
        <f>F9</f>
        <v>9.6</v>
      </c>
      <c r="G15" s="45"/>
      <c r="H15" s="45"/>
      <c r="I15" s="45"/>
      <c r="J15" s="45"/>
      <c r="K15" s="40"/>
      <c r="L15" s="45"/>
      <c r="M15" s="45"/>
      <c r="N15" s="29"/>
      <c r="O15" s="59">
        <v>85</v>
      </c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</row>
    <row r="16" spans="1:240" s="32" customFormat="1" ht="15" x14ac:dyDescent="0.25">
      <c r="A16" s="44"/>
      <c r="B16" s="50"/>
      <c r="C16" s="61" t="s">
        <v>31</v>
      </c>
      <c r="D16" s="52" t="s">
        <v>20</v>
      </c>
      <c r="E16" s="47">
        <v>1.6</v>
      </c>
      <c r="F16" s="47">
        <f>E16*F15</f>
        <v>15.36</v>
      </c>
      <c r="G16" s="47"/>
      <c r="H16" s="47"/>
      <c r="I16" s="47"/>
      <c r="J16" s="47"/>
      <c r="K16" s="62"/>
      <c r="L16" s="47">
        <f>F16*K16</f>
        <v>0</v>
      </c>
      <c r="M16" s="47">
        <f>H16+J16+L16</f>
        <v>0</v>
      </c>
      <c r="N16" s="29"/>
      <c r="O16" s="31">
        <v>304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</row>
    <row r="17" spans="1:240" s="32" customFormat="1" ht="15" x14ac:dyDescent="0.25">
      <c r="A17" s="44"/>
      <c r="B17" s="50"/>
      <c r="C17" s="61"/>
      <c r="D17" s="52"/>
      <c r="E17" s="47"/>
      <c r="F17" s="47"/>
      <c r="G17" s="47"/>
      <c r="H17" s="47"/>
      <c r="I17" s="47"/>
      <c r="J17" s="47"/>
      <c r="K17" s="62"/>
      <c r="L17" s="47"/>
      <c r="M17" s="47"/>
      <c r="N17" s="29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</row>
    <row r="18" spans="1:240" s="32" customFormat="1" ht="15" x14ac:dyDescent="0.25">
      <c r="A18" s="63">
        <v>3</v>
      </c>
      <c r="B18" s="42" t="s">
        <v>32</v>
      </c>
      <c r="C18" s="58" t="s">
        <v>33</v>
      </c>
      <c r="D18" s="41" t="s">
        <v>18</v>
      </c>
      <c r="E18" s="41"/>
      <c r="F18" s="46">
        <v>2</v>
      </c>
      <c r="G18" s="41"/>
      <c r="H18" s="41"/>
      <c r="I18" s="41"/>
      <c r="J18" s="64"/>
      <c r="K18" s="41"/>
      <c r="L18" s="41"/>
      <c r="M18" s="41"/>
      <c r="N18" s="2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</row>
    <row r="19" spans="1:240" s="32" customFormat="1" ht="15" x14ac:dyDescent="0.25">
      <c r="A19" s="65"/>
      <c r="B19" s="66"/>
      <c r="C19" s="55" t="s">
        <v>34</v>
      </c>
      <c r="D19" s="56" t="s">
        <v>15</v>
      </c>
      <c r="E19" s="47">
        <v>0.89</v>
      </c>
      <c r="F19" s="67">
        <f>F18*E19</f>
        <v>1.78</v>
      </c>
      <c r="G19" s="67"/>
      <c r="H19" s="67"/>
      <c r="I19" s="47"/>
      <c r="J19" s="47">
        <f>F19*I19</f>
        <v>0</v>
      </c>
      <c r="K19" s="47"/>
      <c r="L19" s="47"/>
      <c r="M19" s="47">
        <f>H19+J19+L19</f>
        <v>0</v>
      </c>
      <c r="N19" s="2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</row>
    <row r="20" spans="1:240" s="32" customFormat="1" ht="15" x14ac:dyDescent="0.25">
      <c r="A20" s="65"/>
      <c r="B20" s="66" t="s">
        <v>35</v>
      </c>
      <c r="C20" s="68" t="s">
        <v>36</v>
      </c>
      <c r="D20" s="69" t="s">
        <v>18</v>
      </c>
      <c r="E20" s="47">
        <v>1.1499999999999999</v>
      </c>
      <c r="F20" s="70">
        <f>F18*E20</f>
        <v>2.2999999999999998</v>
      </c>
      <c r="G20" s="62"/>
      <c r="H20" s="67">
        <f>F20*G20</f>
        <v>0</v>
      </c>
      <c r="I20" s="67"/>
      <c r="J20" s="67"/>
      <c r="K20" s="67"/>
      <c r="L20" s="67"/>
      <c r="M20" s="67">
        <f>H20+J20+L20</f>
        <v>0</v>
      </c>
      <c r="N20" s="2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</row>
    <row r="21" spans="1:240" s="32" customFormat="1" ht="15" x14ac:dyDescent="0.2">
      <c r="A21" s="71"/>
      <c r="B21" s="72"/>
      <c r="C21" s="55" t="s">
        <v>37</v>
      </c>
      <c r="D21" s="73" t="s">
        <v>2</v>
      </c>
      <c r="E21" s="74">
        <v>0.02</v>
      </c>
      <c r="F21" s="75">
        <f>E21*F18</f>
        <v>0.04</v>
      </c>
      <c r="G21" s="70"/>
      <c r="H21" s="76">
        <f t="shared" ref="H21" si="1">G21*F21</f>
        <v>0</v>
      </c>
      <c r="I21" s="76"/>
      <c r="J21" s="76"/>
      <c r="K21" s="76"/>
      <c r="L21" s="76"/>
      <c r="M21" s="47">
        <f t="shared" ref="M21:M22" si="2">H21+J21+L21</f>
        <v>0</v>
      </c>
      <c r="N21" s="2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</row>
    <row r="22" spans="1:240" s="32" customFormat="1" ht="15" x14ac:dyDescent="0.2">
      <c r="A22" s="71"/>
      <c r="B22" s="72"/>
      <c r="C22" s="68" t="s">
        <v>19</v>
      </c>
      <c r="D22" s="73" t="s">
        <v>2</v>
      </c>
      <c r="E22" s="74">
        <v>0.37</v>
      </c>
      <c r="F22" s="75">
        <f>E22*F18</f>
        <v>0.74</v>
      </c>
      <c r="G22" s="70"/>
      <c r="H22" s="70"/>
      <c r="I22" s="70"/>
      <c r="J22" s="70"/>
      <c r="K22" s="75"/>
      <c r="L22" s="76">
        <f>K22*F22</f>
        <v>0</v>
      </c>
      <c r="M22" s="47">
        <f t="shared" si="2"/>
        <v>0</v>
      </c>
      <c r="N22" s="29"/>
      <c r="O22" s="77"/>
      <c r="P22" s="29"/>
      <c r="Q22" s="29"/>
      <c r="R22" s="29"/>
      <c r="S22" s="29"/>
      <c r="T22" s="29"/>
      <c r="U22" s="29"/>
      <c r="V22" s="2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</row>
    <row r="23" spans="1:240" s="32" customFormat="1" ht="15" x14ac:dyDescent="0.2">
      <c r="A23" s="71"/>
      <c r="B23" s="72"/>
      <c r="C23" s="68"/>
      <c r="D23" s="73"/>
      <c r="E23" s="74"/>
      <c r="F23" s="75"/>
      <c r="G23" s="70"/>
      <c r="H23" s="70"/>
      <c r="I23" s="70"/>
      <c r="J23" s="70"/>
      <c r="K23" s="75"/>
      <c r="L23" s="76"/>
      <c r="M23" s="47"/>
      <c r="N23" s="29"/>
      <c r="O23" s="77"/>
      <c r="P23" s="29"/>
      <c r="Q23" s="29"/>
      <c r="R23" s="29"/>
      <c r="S23" s="29"/>
      <c r="T23" s="29"/>
      <c r="U23" s="29"/>
      <c r="V23" s="2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</row>
    <row r="24" spans="1:240" s="60" customFormat="1" ht="15.75" x14ac:dyDescent="0.25">
      <c r="A24" s="41">
        <v>4</v>
      </c>
      <c r="B24" s="42" t="s">
        <v>38</v>
      </c>
      <c r="C24" s="58" t="s">
        <v>51</v>
      </c>
      <c r="D24" s="44" t="s">
        <v>18</v>
      </c>
      <c r="E24" s="45"/>
      <c r="F24" s="101">
        <f>40*0.2*0.5</f>
        <v>4</v>
      </c>
      <c r="G24" s="45"/>
      <c r="H24" s="45"/>
      <c r="I24" s="45"/>
      <c r="J24" s="45"/>
      <c r="K24" s="45"/>
      <c r="L24" s="45"/>
      <c r="M24" s="45"/>
      <c r="N24" s="29"/>
      <c r="O24" s="77"/>
      <c r="P24" s="29"/>
      <c r="Q24" s="29"/>
      <c r="R24" s="29"/>
      <c r="S24" s="29"/>
      <c r="T24" s="29"/>
      <c r="U24" s="29"/>
      <c r="V24" s="2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</row>
    <row r="25" spans="1:240" s="32" customFormat="1" ht="15" x14ac:dyDescent="0.25">
      <c r="A25" s="52"/>
      <c r="B25" s="50"/>
      <c r="C25" s="61"/>
      <c r="D25" s="52" t="s">
        <v>39</v>
      </c>
      <c r="E25" s="47"/>
      <c r="F25" s="47">
        <f>F24/100</f>
        <v>0.04</v>
      </c>
      <c r="G25" s="47"/>
      <c r="H25" s="47"/>
      <c r="I25" s="47"/>
      <c r="J25" s="47"/>
      <c r="K25" s="47"/>
      <c r="L25" s="47"/>
      <c r="M25" s="47"/>
      <c r="N25" s="29"/>
      <c r="O25" s="77"/>
      <c r="P25" s="29"/>
      <c r="Q25" s="29"/>
      <c r="R25" s="29"/>
      <c r="S25" s="29"/>
      <c r="T25" s="29"/>
      <c r="U25" s="29"/>
      <c r="V25" s="29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</row>
    <row r="26" spans="1:240" s="29" customFormat="1" ht="15" x14ac:dyDescent="0.25">
      <c r="A26" s="41"/>
      <c r="B26" s="66"/>
      <c r="C26" s="55" t="s">
        <v>34</v>
      </c>
      <c r="D26" s="56" t="s">
        <v>15</v>
      </c>
      <c r="E26" s="67">
        <v>840</v>
      </c>
      <c r="F26" s="47">
        <f>F25*E26</f>
        <v>33.6</v>
      </c>
      <c r="G26" s="47"/>
      <c r="H26" s="46"/>
      <c r="I26" s="47"/>
      <c r="J26" s="47">
        <f>F26*I26</f>
        <v>0</v>
      </c>
      <c r="K26" s="47"/>
      <c r="L26" s="47"/>
      <c r="M26" s="47">
        <f t="shared" ref="M26:M32" si="3">H26+J26+L26</f>
        <v>0</v>
      </c>
      <c r="O26" s="77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</row>
    <row r="27" spans="1:240" s="29" customFormat="1" ht="15" x14ac:dyDescent="0.25">
      <c r="A27" s="41"/>
      <c r="B27" s="66" t="s">
        <v>40</v>
      </c>
      <c r="C27" s="68" t="s">
        <v>41</v>
      </c>
      <c r="D27" s="56" t="s">
        <v>16</v>
      </c>
      <c r="E27" s="67">
        <v>128</v>
      </c>
      <c r="F27" s="47">
        <f>F25*E27</f>
        <v>5.12</v>
      </c>
      <c r="G27" s="67"/>
      <c r="H27" s="67"/>
      <c r="I27" s="67"/>
      <c r="J27" s="67"/>
      <c r="K27" s="67"/>
      <c r="L27" s="47">
        <f>F27*K27</f>
        <v>0</v>
      </c>
      <c r="M27" s="47">
        <f t="shared" si="3"/>
        <v>0</v>
      </c>
      <c r="O27" s="77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</row>
    <row r="28" spans="1:240" s="29" customFormat="1" ht="15" x14ac:dyDescent="0.25">
      <c r="A28" s="41"/>
      <c r="B28" s="66"/>
      <c r="C28" s="68" t="s">
        <v>19</v>
      </c>
      <c r="D28" s="69" t="s">
        <v>2</v>
      </c>
      <c r="E28" s="67">
        <v>68</v>
      </c>
      <c r="F28" s="62">
        <f>E28*F25</f>
        <v>2.72</v>
      </c>
      <c r="G28" s="47"/>
      <c r="H28" s="46"/>
      <c r="I28" s="47"/>
      <c r="J28" s="46"/>
      <c r="K28" s="47"/>
      <c r="L28" s="47">
        <f>F28*K28</f>
        <v>0</v>
      </c>
      <c r="M28" s="47">
        <f t="shared" si="3"/>
        <v>0</v>
      </c>
      <c r="O28" s="77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</row>
    <row r="29" spans="1:240" s="29" customFormat="1" ht="15" x14ac:dyDescent="0.25">
      <c r="A29" s="41"/>
      <c r="B29" s="66" t="s">
        <v>53</v>
      </c>
      <c r="C29" s="68" t="s">
        <v>52</v>
      </c>
      <c r="D29" s="69" t="s">
        <v>23</v>
      </c>
      <c r="E29" s="52" t="s">
        <v>22</v>
      </c>
      <c r="F29" s="47">
        <v>40</v>
      </c>
      <c r="G29" s="67"/>
      <c r="H29" s="67">
        <f>F29*G29</f>
        <v>0</v>
      </c>
      <c r="I29" s="67"/>
      <c r="J29" s="67"/>
      <c r="K29" s="67"/>
      <c r="L29" s="67"/>
      <c r="M29" s="67">
        <f t="shared" si="3"/>
        <v>0</v>
      </c>
      <c r="O29" s="77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</row>
    <row r="30" spans="1:240" s="29" customFormat="1" ht="15" x14ac:dyDescent="0.25">
      <c r="A30" s="41"/>
      <c r="B30" s="66" t="s">
        <v>42</v>
      </c>
      <c r="C30" s="68" t="s">
        <v>55</v>
      </c>
      <c r="D30" s="69" t="s">
        <v>18</v>
      </c>
      <c r="E30" s="52" t="s">
        <v>22</v>
      </c>
      <c r="F30" s="62">
        <v>2</v>
      </c>
      <c r="G30" s="79"/>
      <c r="H30" s="67">
        <f>F30*G30</f>
        <v>0</v>
      </c>
      <c r="I30" s="67"/>
      <c r="J30" s="67"/>
      <c r="K30" s="67"/>
      <c r="L30" s="67"/>
      <c r="M30" s="67">
        <f t="shared" si="3"/>
        <v>0</v>
      </c>
      <c r="O30" s="77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</row>
    <row r="31" spans="1:240" s="29" customFormat="1" ht="15" x14ac:dyDescent="0.25">
      <c r="A31" s="41"/>
      <c r="B31" s="66" t="s">
        <v>43</v>
      </c>
      <c r="C31" s="68" t="s">
        <v>44</v>
      </c>
      <c r="D31" s="69" t="s">
        <v>18</v>
      </c>
      <c r="E31" s="67">
        <v>2.1</v>
      </c>
      <c r="F31" s="47">
        <f>E31*F25</f>
        <v>8.4000000000000005E-2</v>
      </c>
      <c r="G31" s="67"/>
      <c r="H31" s="67">
        <f>F31*G31</f>
        <v>0</v>
      </c>
      <c r="I31" s="67"/>
      <c r="J31" s="67"/>
      <c r="K31" s="67"/>
      <c r="L31" s="67"/>
      <c r="M31" s="67">
        <f t="shared" si="3"/>
        <v>0</v>
      </c>
      <c r="O31" s="77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</row>
    <row r="32" spans="1:240" s="16" customFormat="1" ht="15" x14ac:dyDescent="0.25">
      <c r="A32" s="41"/>
      <c r="B32" s="66"/>
      <c r="C32" s="68" t="s">
        <v>21</v>
      </c>
      <c r="D32" s="69" t="s">
        <v>2</v>
      </c>
      <c r="E32" s="67">
        <v>88</v>
      </c>
      <c r="F32" s="47">
        <f>E32*F25</f>
        <v>3.52</v>
      </c>
      <c r="G32" s="47"/>
      <c r="H32" s="67">
        <f>F32*G32</f>
        <v>0</v>
      </c>
      <c r="I32" s="67"/>
      <c r="J32" s="67"/>
      <c r="K32" s="67"/>
      <c r="L32" s="67"/>
      <c r="M32" s="67">
        <f t="shared" si="3"/>
        <v>0</v>
      </c>
      <c r="N32" s="29"/>
      <c r="O32" s="77"/>
      <c r="P32" s="29"/>
      <c r="Q32" s="29"/>
      <c r="R32" s="29"/>
      <c r="S32" s="29"/>
      <c r="T32" s="29"/>
      <c r="U32" s="29"/>
      <c r="V32" s="29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</row>
    <row r="33" spans="1:224" s="16" customFormat="1" ht="15" x14ac:dyDescent="0.25">
      <c r="A33" s="41"/>
      <c r="B33" s="66"/>
      <c r="C33" s="68"/>
      <c r="D33" s="69"/>
      <c r="E33" s="67"/>
      <c r="F33" s="47"/>
      <c r="G33" s="47"/>
      <c r="H33" s="67"/>
      <c r="I33" s="67"/>
      <c r="J33" s="67"/>
      <c r="K33" s="67"/>
      <c r="L33" s="67"/>
      <c r="M33" s="67"/>
      <c r="N33" s="29"/>
      <c r="O33" s="77"/>
      <c r="P33" s="29"/>
      <c r="Q33" s="29"/>
      <c r="R33" s="29"/>
      <c r="S33" s="29"/>
      <c r="T33" s="29"/>
      <c r="U33" s="29"/>
      <c r="V33" s="29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</row>
    <row r="34" spans="1:224" s="29" customFormat="1" ht="15" x14ac:dyDescent="0.25">
      <c r="A34" s="83"/>
      <c r="B34" s="83"/>
      <c r="C34" s="83" t="s">
        <v>11</v>
      </c>
      <c r="D34" s="83"/>
      <c r="E34" s="84"/>
      <c r="F34" s="84"/>
      <c r="G34" s="84"/>
      <c r="H34" s="84">
        <f>SUM(H7:H32)</f>
        <v>0</v>
      </c>
      <c r="I34" s="84"/>
      <c r="J34" s="84">
        <f>SUM(J7:J32)</f>
        <v>0</v>
      </c>
      <c r="K34" s="84"/>
      <c r="L34" s="84">
        <f>SUM(L7:L32)</f>
        <v>0</v>
      </c>
      <c r="M34" s="84">
        <f>SUM(M7:M32)</f>
        <v>0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</row>
    <row r="35" spans="1:224" s="80" customFormat="1" ht="14.25" x14ac:dyDescent="0.25">
      <c r="A35" s="85"/>
      <c r="B35" s="85"/>
      <c r="C35" s="86" t="s">
        <v>45</v>
      </c>
      <c r="D35" s="87" t="s">
        <v>57</v>
      </c>
      <c r="E35" s="88"/>
      <c r="F35" s="88"/>
      <c r="G35" s="88"/>
      <c r="H35" s="88"/>
      <c r="I35" s="88"/>
      <c r="J35" s="88"/>
      <c r="K35" s="88"/>
      <c r="L35" s="88"/>
      <c r="M35" s="88">
        <v>0</v>
      </c>
    </row>
    <row r="36" spans="1:224" s="16" customFormat="1" ht="14.25" x14ac:dyDescent="0.25">
      <c r="A36" s="85"/>
      <c r="B36" s="89"/>
      <c r="C36" s="85" t="s">
        <v>11</v>
      </c>
      <c r="D36" s="87"/>
      <c r="E36" s="88"/>
      <c r="F36" s="88"/>
      <c r="G36" s="88"/>
      <c r="H36" s="88"/>
      <c r="I36" s="88"/>
      <c r="J36" s="88"/>
      <c r="K36" s="88"/>
      <c r="L36" s="88"/>
      <c r="M36" s="88">
        <f>SUM(M34:M35)</f>
        <v>0</v>
      </c>
    </row>
    <row r="37" spans="1:224" s="81" customFormat="1" ht="14.25" x14ac:dyDescent="0.25">
      <c r="A37" s="90"/>
      <c r="B37" s="89"/>
      <c r="C37" s="85" t="s">
        <v>46</v>
      </c>
      <c r="D37" s="87" t="s">
        <v>57</v>
      </c>
      <c r="E37" s="88"/>
      <c r="F37" s="88"/>
      <c r="G37" s="88"/>
      <c r="H37" s="88"/>
      <c r="I37" s="88"/>
      <c r="J37" s="88"/>
      <c r="K37" s="88"/>
      <c r="L37" s="88"/>
      <c r="M37" s="88">
        <v>0</v>
      </c>
    </row>
    <row r="38" spans="1:224" s="81" customFormat="1" ht="14.25" x14ac:dyDescent="0.25">
      <c r="A38" s="90"/>
      <c r="B38" s="85"/>
      <c r="C38" s="85" t="s">
        <v>11</v>
      </c>
      <c r="D38" s="87"/>
      <c r="E38" s="88"/>
      <c r="F38" s="88"/>
      <c r="G38" s="88"/>
      <c r="H38" s="88"/>
      <c r="I38" s="88"/>
      <c r="J38" s="88"/>
      <c r="K38" s="88"/>
      <c r="L38" s="88"/>
      <c r="M38" s="88">
        <f>SUM(M36:M37)</f>
        <v>0</v>
      </c>
    </row>
    <row r="39" spans="1:224" s="81" customFormat="1" ht="14.25" x14ac:dyDescent="0.25">
      <c r="A39" s="90"/>
      <c r="B39" s="85"/>
      <c r="C39" s="85" t="s">
        <v>47</v>
      </c>
      <c r="D39" s="87" t="s">
        <v>57</v>
      </c>
      <c r="E39" s="88"/>
      <c r="F39" s="88"/>
      <c r="G39" s="88"/>
      <c r="H39" s="88"/>
      <c r="I39" s="88"/>
      <c r="J39" s="88"/>
      <c r="K39" s="88"/>
      <c r="L39" s="88"/>
      <c r="M39" s="88">
        <v>0</v>
      </c>
    </row>
    <row r="40" spans="1:224" s="82" customFormat="1" ht="15" x14ac:dyDescent="0.25">
      <c r="A40" s="91"/>
      <c r="B40" s="92"/>
      <c r="C40" s="83" t="s">
        <v>11</v>
      </c>
      <c r="D40" s="93"/>
      <c r="E40" s="84"/>
      <c r="F40" s="84"/>
      <c r="G40" s="84"/>
      <c r="H40" s="84"/>
      <c r="I40" s="84"/>
      <c r="J40" s="84"/>
      <c r="K40" s="84"/>
      <c r="L40" s="84"/>
      <c r="M40" s="84">
        <f>SUM(M38:M39)</f>
        <v>0</v>
      </c>
    </row>
    <row r="41" spans="1:224" s="81" customFormat="1" ht="14.25" x14ac:dyDescent="0.25">
      <c r="A41" s="90"/>
      <c r="B41" s="89"/>
      <c r="C41" s="85" t="s">
        <v>48</v>
      </c>
      <c r="D41" s="87">
        <v>0.03</v>
      </c>
      <c r="E41" s="88"/>
      <c r="F41" s="88"/>
      <c r="G41" s="88"/>
      <c r="H41" s="88"/>
      <c r="I41" s="88"/>
      <c r="J41" s="88"/>
      <c r="K41" s="88"/>
      <c r="L41" s="88"/>
      <c r="M41" s="88">
        <f>M40*D41</f>
        <v>0</v>
      </c>
    </row>
    <row r="42" spans="1:224" s="2" customFormat="1" ht="15" x14ac:dyDescent="0.25">
      <c r="A42" s="90"/>
      <c r="B42" s="85"/>
      <c r="C42" s="85" t="s">
        <v>11</v>
      </c>
      <c r="D42" s="87"/>
      <c r="E42" s="88"/>
      <c r="F42" s="88"/>
      <c r="G42" s="88"/>
      <c r="H42" s="88"/>
      <c r="I42" s="88"/>
      <c r="J42" s="88"/>
      <c r="K42" s="88"/>
      <c r="L42" s="88"/>
      <c r="M42" s="88">
        <f>M41+M40</f>
        <v>0</v>
      </c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</row>
    <row r="43" spans="1:224" s="2" customFormat="1" ht="15" x14ac:dyDescent="0.25">
      <c r="A43" s="94"/>
      <c r="B43" s="95"/>
      <c r="C43" s="96" t="s">
        <v>49</v>
      </c>
      <c r="D43" s="97">
        <v>0.18</v>
      </c>
      <c r="E43" s="98"/>
      <c r="F43" s="98"/>
      <c r="G43" s="98"/>
      <c r="H43" s="98"/>
      <c r="I43" s="98"/>
      <c r="J43" s="98"/>
      <c r="K43" s="98"/>
      <c r="L43" s="98"/>
      <c r="M43" s="98">
        <f>M42*D43</f>
        <v>0</v>
      </c>
    </row>
    <row r="44" spans="1:224" s="2" customFormat="1" ht="15.75" x14ac:dyDescent="0.25">
      <c r="A44" s="94"/>
      <c r="B44" s="96"/>
      <c r="C44" s="99" t="s">
        <v>11</v>
      </c>
      <c r="D44" s="97"/>
      <c r="E44" s="98"/>
      <c r="F44" s="98"/>
      <c r="G44" s="98"/>
      <c r="H44" s="98"/>
      <c r="I44" s="98"/>
      <c r="J44" s="98"/>
      <c r="K44" s="98"/>
      <c r="L44" s="98"/>
      <c r="M44" s="100">
        <v>0</v>
      </c>
      <c r="O44" s="3"/>
    </row>
    <row r="45" spans="1:224" ht="20.100000000000001" customHeight="1" x14ac:dyDescent="0.25">
      <c r="O45" s="8"/>
    </row>
    <row r="46" spans="1:224" s="16" customFormat="1" ht="13.5" customHeight="1" x14ac:dyDescent="0.25">
      <c r="A46" s="9"/>
      <c r="B46" s="10"/>
      <c r="C46" s="11"/>
      <c r="D46" s="12"/>
      <c r="E46" s="13"/>
      <c r="F46" s="13"/>
      <c r="G46" s="10"/>
      <c r="H46" s="14"/>
      <c r="I46" s="10"/>
      <c r="J46" s="14"/>
      <c r="K46" s="10"/>
      <c r="L46" s="14"/>
      <c r="M46" s="14"/>
      <c r="N46" s="15"/>
    </row>
    <row r="47" spans="1:224" s="16" customFormat="1" ht="13.5" customHeight="1" x14ac:dyDescent="0.25">
      <c r="A47" s="9"/>
      <c r="B47" s="10"/>
      <c r="C47" s="11"/>
      <c r="D47" s="12"/>
      <c r="E47" s="13"/>
      <c r="F47" s="13"/>
      <c r="G47" s="10"/>
      <c r="H47" s="14"/>
      <c r="I47" s="10"/>
      <c r="J47" s="14"/>
      <c r="K47" s="10"/>
      <c r="L47" s="14"/>
      <c r="M47" s="14"/>
    </row>
    <row r="48" spans="1:224" s="16" customFormat="1" ht="13.5" customHeight="1" x14ac:dyDescent="0.25">
      <c r="A48" s="9"/>
      <c r="B48" s="10"/>
      <c r="C48" s="11"/>
      <c r="D48" s="12"/>
      <c r="E48" s="13"/>
      <c r="F48" s="13"/>
      <c r="G48" s="10"/>
      <c r="H48" s="14"/>
      <c r="I48" s="10"/>
      <c r="J48" s="14"/>
      <c r="K48" s="10"/>
      <c r="L48" s="14"/>
      <c r="M48" s="14"/>
    </row>
    <row r="49" spans="5:6" ht="20.100000000000001" customHeight="1" x14ac:dyDescent="0.25">
      <c r="E49" s="6"/>
      <c r="F49" s="6"/>
    </row>
  </sheetData>
  <protectedRanges>
    <protectedRange sqref="E18" name="Range1_1_1_2_2_1_1_3_1_2_1_1_2"/>
    <protectedRange sqref="E24" name="Range1_1_1_2_1_1_1_1_1_2"/>
    <protectedRange sqref="E25:E28 E31" name="Range1_1_1_2_1_2"/>
    <protectedRange sqref="E29:E30" name="Range1_1_1_2_2_1_2_1_1_2_1"/>
    <protectedRange sqref="E15" name="Range1_1_1_2_1_1_1_1_1_1_1"/>
    <protectedRange sqref="E16:E17" name="Range1_1_1_2_1_1_2_1_1"/>
  </protectedRanges>
  <mergeCells count="12">
    <mergeCell ref="K4:L4"/>
    <mergeCell ref="M4:M5"/>
    <mergeCell ref="A1:M1"/>
    <mergeCell ref="A2:M2"/>
    <mergeCell ref="K3:L3"/>
    <mergeCell ref="A4:A5"/>
    <mergeCell ref="B4:B5"/>
    <mergeCell ref="C4:C5"/>
    <mergeCell ref="D4:D5"/>
    <mergeCell ref="E4:F4"/>
    <mergeCell ref="G4:H4"/>
    <mergeCell ref="I4:J4"/>
  </mergeCells>
  <pageMargins left="0.25" right="0.25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Company>EMIS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EMIS</dc:creator>
  <cp:lastModifiedBy>Aleksandre Gogsadze</cp:lastModifiedBy>
  <dcterms:created xsi:type="dcterms:W3CDTF">2019-03-11T05:37:10Z</dcterms:created>
  <dcterms:modified xsi:type="dcterms:W3CDTF">2019-09-09T08:32:21Z</dcterms:modified>
</cp:coreProperties>
</file>