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95" tabRatio="528"/>
  </bookViews>
  <sheets>
    <sheet name="1" sheetId="37" r:id="rId1"/>
  </sheets>
  <definedNames>
    <definedName name="_xlnm._FilterDatabase" localSheetId="0" hidden="1">'1'!$A$1:$M$61</definedName>
    <definedName name="_xlnm.Print_Area" localSheetId="0">'1'!$A$2:$M$80</definedName>
  </definedNames>
  <calcPr calcId="152511"/>
</workbook>
</file>

<file path=xl/calcChain.xml><?xml version="1.0" encoding="utf-8"?>
<calcChain xmlns="http://schemas.openxmlformats.org/spreadsheetml/2006/main">
  <c r="F20" i="37" l="1"/>
  <c r="E52" i="37" l="1"/>
  <c r="F58" i="37" l="1"/>
  <c r="F44" i="37"/>
  <c r="F37" i="37"/>
  <c r="F39" i="37" s="1"/>
  <c r="L39" i="37" s="1"/>
  <c r="M39" i="37" s="1"/>
  <c r="F33" i="37"/>
  <c r="F34" i="37" s="1"/>
  <c r="J34" i="37" s="1"/>
  <c r="M34" i="37" s="1"/>
  <c r="F26" i="37"/>
  <c r="F29" i="37" s="1"/>
  <c r="H29" i="37" s="1"/>
  <c r="F21" i="37"/>
  <c r="F22" i="37" s="1"/>
  <c r="J22" i="37" s="1"/>
  <c r="M22" i="37" s="1"/>
  <c r="N18" i="37"/>
  <c r="F14" i="37"/>
  <c r="F15" i="37" s="1"/>
  <c r="F16" i="37" s="1"/>
  <c r="J16" i="37" s="1"/>
  <c r="M29" i="37" l="1"/>
  <c r="M16" i="37"/>
  <c r="F52" i="37"/>
  <c r="H52" i="37" s="1"/>
  <c r="M52" i="37" s="1"/>
  <c r="F53" i="37"/>
  <c r="H53" i="37" s="1"/>
  <c r="M53" i="37" s="1"/>
  <c r="F48" i="37"/>
  <c r="H48" i="37" s="1"/>
  <c r="M48" i="37" s="1"/>
  <c r="F23" i="37"/>
  <c r="H23" i="37" s="1"/>
  <c r="M23" i="37" s="1"/>
  <c r="F46" i="37"/>
  <c r="L46" i="37" s="1"/>
  <c r="M46" i="37" s="1"/>
  <c r="F38" i="37"/>
  <c r="J38" i="37" s="1"/>
  <c r="M38" i="37" s="1"/>
  <c r="F30" i="37"/>
  <c r="H30" i="37" s="1"/>
  <c r="M30" i="37" s="1"/>
  <c r="F27" i="37"/>
  <c r="J27" i="37" s="1"/>
  <c r="M27" i="37" s="1"/>
  <c r="F59" i="37"/>
  <c r="J59" i="37" s="1"/>
  <c r="M59" i="37" s="1"/>
  <c r="F60" i="37"/>
  <c r="H60" i="37" s="1"/>
  <c r="M60" i="37" s="1"/>
  <c r="F17" i="37"/>
  <c r="L17" i="37" s="1"/>
  <c r="F18" i="37"/>
  <c r="L18" i="37" s="1"/>
  <c r="M18" i="37" s="1"/>
  <c r="F49" i="37"/>
  <c r="H49" i="37" s="1"/>
  <c r="M49" i="37" s="1"/>
  <c r="F47" i="37"/>
  <c r="L47" i="37" s="1"/>
  <c r="M47" i="37" s="1"/>
  <c r="F55" i="37"/>
  <c r="H55" i="37" s="1"/>
  <c r="M55" i="37" s="1"/>
  <c r="F50" i="37"/>
  <c r="H50" i="37" s="1"/>
  <c r="M50" i="37" s="1"/>
  <c r="F51" i="37"/>
  <c r="H51" i="37" s="1"/>
  <c r="M51" i="37" s="1"/>
  <c r="F45" i="37"/>
  <c r="J45" i="37" s="1"/>
  <c r="M45" i="37" s="1"/>
  <c r="F54" i="37"/>
  <c r="H54" i="37" s="1"/>
  <c r="M54" i="37" s="1"/>
  <c r="F28" i="37"/>
  <c r="L28" i="37" s="1"/>
  <c r="M28" i="37" s="1"/>
  <c r="F41" i="37"/>
  <c r="H41" i="37" s="1"/>
  <c r="M41" i="37" s="1"/>
  <c r="F40" i="37"/>
  <c r="H40" i="37" s="1"/>
  <c r="M40" i="37" s="1"/>
  <c r="H62" i="37" l="1"/>
  <c r="M17" i="37"/>
  <c r="M62" i="37" s="1"/>
  <c r="L62" i="37"/>
  <c r="J62" i="37"/>
  <c r="M71" i="37" s="1"/>
  <c r="M64" i="37" l="1"/>
  <c r="M66" i="37" s="1"/>
  <c r="M68" i="37" s="1"/>
  <c r="M69" i="37" l="1"/>
  <c r="M70" i="37" s="1"/>
  <c r="M72" i="37" s="1"/>
  <c r="M73" i="37" l="1"/>
  <c r="K5" i="37" s="1"/>
</calcChain>
</file>

<file path=xl/sharedStrings.xml><?xml version="1.0" encoding="utf-8"?>
<sst xmlns="http://schemas.openxmlformats.org/spreadsheetml/2006/main" count="135" uniqueCount="75">
  <si>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</si>
  <si>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</si>
  <si>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</si>
  <si>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</si>
  <si>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</si>
  <si>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</si>
  <si>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</si>
  <si>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</si>
  <si>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</si>
  <si>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</si>
  <si>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</si>
  <si>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</si>
  <si>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</si>
  <si>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</si>
  <si>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</si>
  <si>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</si>
  <si>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</si>
  <si>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</si>
  <si>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</si>
  <si>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კაც/სთ</t>
  </si>
  <si>
    <t>მანქ/სთ</t>
  </si>
  <si>
    <t xml:space="preserve">შრომითი დანახარჯები </t>
  </si>
  <si>
    <t xml:space="preserve">სხვა მანქანები  </t>
  </si>
  <si>
    <t>მ3</t>
  </si>
  <si>
    <t>მ2</t>
  </si>
  <si>
    <t xml:space="preserve">სხვა მასალები  </t>
  </si>
  <si>
    <t xml:space="preserve">1-23-8         </t>
  </si>
  <si>
    <t>1000 მ3</t>
  </si>
  <si>
    <t>13-1-124</t>
  </si>
  <si>
    <t>23-1-3.</t>
  </si>
  <si>
    <t>10 მ3</t>
  </si>
  <si>
    <t>100 მ3</t>
  </si>
  <si>
    <t>მ</t>
  </si>
  <si>
    <t>პროექტი</t>
  </si>
  <si>
    <t>4-1-377</t>
  </si>
  <si>
    <t>ხსნარი წყობის, ცემენტის მ-100</t>
  </si>
  <si>
    <t xml:space="preserve">ექსკავატორი პნევმოთვლიან სვლაზე, V=0.15 მ3  </t>
  </si>
  <si>
    <t>კგ</t>
  </si>
  <si>
    <t xml:space="preserve">ღორღის ბალიშის  მოწყობა </t>
  </si>
  <si>
    <t>23-8-5.</t>
  </si>
  <si>
    <t>რკ/ბეტონის Ø1000 მმ-იანი მილის მოწყობა</t>
  </si>
  <si>
    <t>1000 მ</t>
  </si>
  <si>
    <t>4-1-098</t>
  </si>
  <si>
    <t>რკ/ბეტონის მილი Ø1000 მმ</t>
  </si>
  <si>
    <t>1-80-3</t>
  </si>
  <si>
    <t xml:space="preserve">მიწის გათხრა ხელით სათავისების მოსაწყობად </t>
  </si>
  <si>
    <t xml:space="preserve"> მ3</t>
  </si>
  <si>
    <t>8-3-2.</t>
  </si>
  <si>
    <t>ღორღის ბალიშის მოწყობა</t>
  </si>
  <si>
    <t>1 მ3</t>
  </si>
  <si>
    <t>37-64-4</t>
  </si>
  <si>
    <t>ბეტონის სათავისების მოწყობა  (აკლდება მილის მოცულობა)</t>
  </si>
  <si>
    <t>ბეტონი მ-200 (B-15)</t>
  </si>
  <si>
    <t>მილის ტანის შევსება ღორღით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</si>
  <si>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</si>
  <si>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</si>
  <si>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</si>
  <si>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</si>
  <si>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5-1-081</t>
  </si>
  <si>
    <t>ფანერა ლამინირებული, საყალიბე 2440x1220x18 მმ</t>
  </si>
  <si>
    <t xml:space="preserve">მიწის გათხრა ექსკავატორით V=0.15 მ3 რკ/ბეტონის მილის მოსაწყობად </t>
  </si>
  <si>
    <t>4-1-255</t>
  </si>
  <si>
    <t>4-1-348</t>
  </si>
  <si>
    <t>1-9-071</t>
  </si>
  <si>
    <t>13-1-056</t>
  </si>
  <si>
    <t>ამწე მუხლუხა სვლაზე 10 ტ</t>
  </si>
  <si>
    <t>ჩასატანებელი დეტალები</t>
  </si>
  <si>
    <t>1-10-028</t>
  </si>
  <si>
    <t>სამშენებლო ჭანჭიკი</t>
  </si>
  <si>
    <t>ღორღი ბუნებრივი ქვის, ფრაქცია 0-40 მმ</t>
  </si>
  <si>
    <t>საპენსიო ფონდი ხელფასიდან</t>
  </si>
  <si>
    <t xml:space="preserve">რკ/ბეტონის Ø1000 მმ-იანი მილის მოწყობა </t>
  </si>
  <si>
    <t>ბაღდათის მუნიციპალიტეტი</t>
  </si>
  <si>
    <t>სოფელ წიფაში არსებულ Ø1000 მილზე 1 გრძ/მ მილის დამატება და სათასვისების მოწყობა ორივე მხარეს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</si>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</sst>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11" fillId="0" borderId="0"/>
  </cellStyleXfs>
  <cellXfs count="130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0" xfId="4" applyFont="1" applyFill="1" applyAlignment="1">
      <alignment vertical="center"/>
    </xf>
    <xf numFmtId="4" fontId="8" fillId="3" borderId="1" xfId="7" applyNumberFormat="1" applyFont="1" applyFill="1" applyBorder="1" applyAlignment="1">
      <alignment horizontal="center" vertical="center"/>
    </xf>
    <xf numFmtId="0" fontId="8" fillId="3" borderId="1" xfId="10" applyNumberFormat="1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7" applyFont="1" applyFill="1" applyAlignment="1">
      <alignment horizontal="center" vertical="center" wrapText="1"/>
    </xf>
    <xf numFmtId="0" fontId="8" fillId="3" borderId="0" xfId="7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49" fontId="8" fillId="3" borderId="1" xfId="7" applyNumberFormat="1" applyFont="1" applyFill="1" applyBorder="1" applyAlignment="1">
      <alignment horizontal="center"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left" vertical="center" indent="1"/>
    </xf>
    <xf numFmtId="0" fontId="9" fillId="3" borderId="0" xfId="4" applyFont="1" applyFill="1" applyAlignment="1">
      <alignment horizontal="center"/>
    </xf>
    <xf numFmtId="0" fontId="8" fillId="3" borderId="1" xfId="7" applyFont="1" applyFill="1" applyBorder="1" applyAlignment="1">
      <alignment horizontal="center" vertical="center"/>
    </xf>
    <xf numFmtId="49" fontId="8" fillId="3" borderId="1" xfId="7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/>
    </xf>
    <xf numFmtId="0" fontId="9" fillId="3" borderId="1" xfId="7" applyFont="1" applyFill="1" applyBorder="1" applyAlignment="1">
      <alignment horizontal="center" vertical="center" wrapText="1"/>
    </xf>
    <xf numFmtId="49" fontId="9" fillId="3" borderId="1" xfId="7" applyNumberFormat="1" applyFont="1" applyFill="1" applyBorder="1" applyAlignment="1">
      <alignment horizontal="center" vertical="center" wrapText="1"/>
    </xf>
    <xf numFmtId="4" fontId="9" fillId="3" borderId="1" xfId="7" applyNumberFormat="1" applyFont="1" applyFill="1" applyBorder="1" applyAlignment="1">
      <alignment horizontal="center" vertical="center" wrapText="1"/>
    </xf>
    <xf numFmtId="0" fontId="9" fillId="3" borderId="0" xfId="7" applyFont="1" applyFill="1" applyAlignment="1">
      <alignment horizontal="center" vertical="center" wrapText="1"/>
    </xf>
    <xf numFmtId="0" fontId="8" fillId="3" borderId="1" xfId="7" applyNumberFormat="1" applyFont="1" applyFill="1" applyBorder="1" applyAlignment="1">
      <alignment horizontal="left" vertical="center"/>
    </xf>
    <xf numFmtId="4" fontId="8" fillId="3" borderId="1" xfId="3" applyNumberFormat="1" applyFont="1" applyFill="1" applyBorder="1" applyAlignment="1">
      <alignment horizontal="center" vertical="center"/>
    </xf>
    <xf numFmtId="165" fontId="8" fillId="3" borderId="1" xfId="7" applyNumberFormat="1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 wrapText="1"/>
    </xf>
    <xf numFmtId="3" fontId="9" fillId="3" borderId="1" xfId="4" applyNumberFormat="1" applyFont="1" applyFill="1" applyBorder="1" applyAlignment="1">
      <alignment vertical="center" wrapText="1"/>
    </xf>
    <xf numFmtId="3" fontId="10" fillId="3" borderId="1" xfId="4" applyNumberFormat="1" applyFont="1" applyFill="1" applyBorder="1" applyAlignment="1">
      <alignment horizontal="left" vertical="center" wrapText="1" indent="1"/>
    </xf>
    <xf numFmtId="0" fontId="9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3" borderId="1" xfId="7" applyNumberFormat="1" applyFont="1" applyFill="1" applyBorder="1" applyAlignment="1">
      <alignment horizontal="center" vertical="center"/>
    </xf>
    <xf numFmtId="4" fontId="8" fillId="3" borderId="1" xfId="10" applyNumberFormat="1" applyFont="1" applyFill="1" applyBorder="1" applyAlignment="1">
      <alignment horizontal="center" vertical="center"/>
    </xf>
    <xf numFmtId="0" fontId="9" fillId="3" borderId="1" xfId="7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3" borderId="1" xfId="8" applyNumberFormat="1" applyFont="1" applyFill="1" applyBorder="1" applyAlignment="1">
      <alignment vertical="center"/>
    </xf>
    <xf numFmtId="0" fontId="8" fillId="3" borderId="1" xfId="13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center" vertical="center"/>
    </xf>
    <xf numFmtId="4" fontId="9" fillId="0" borderId="0" xfId="4" applyNumberFormat="1" applyFont="1" applyFill="1" applyBorder="1" applyAlignment="1">
      <alignment horizontal="right" vertical="center" indent="1"/>
    </xf>
    <xf numFmtId="0" fontId="9" fillId="0" borderId="0" xfId="4" applyFont="1" applyFill="1" applyAlignment="1">
      <alignment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8" fillId="3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3" borderId="1" xfId="4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vertical="center"/>
    </xf>
    <xf numFmtId="0" fontId="9" fillId="3" borderId="1" xfId="7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4" fontId="8" fillId="3" borderId="1" xfId="13" applyNumberFormat="1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right" vertical="center" wrapText="1"/>
    </xf>
    <xf numFmtId="0" fontId="9" fillId="3" borderId="1" xfId="7" applyNumberFormat="1" applyFont="1" applyFill="1" applyBorder="1" applyAlignment="1">
      <alignment horizontal="left" vertical="center" wrapText="1"/>
    </xf>
    <xf numFmtId="49" fontId="8" fillId="3" borderId="1" xfId="10" applyNumberFormat="1" applyFont="1" applyFill="1" applyBorder="1" applyAlignment="1">
      <alignment horizontal="center" vertical="center"/>
    </xf>
    <xf numFmtId="14" fontId="8" fillId="3" borderId="1" xfId="12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vertical="center" wrapText="1"/>
    </xf>
    <xf numFmtId="0" fontId="7" fillId="3" borderId="1" xfId="12" applyFont="1" applyFill="1" applyBorder="1" applyAlignment="1">
      <alignment horizontal="center" vertical="center"/>
    </xf>
    <xf numFmtId="4" fontId="12" fillId="3" borderId="1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4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7" applyFont="1" applyFill="1" applyAlignment="1">
      <alignment vertical="center"/>
    </xf>
    <xf numFmtId="0" fontId="9" fillId="4" borderId="1" xfId="7" applyNumberFormat="1" applyFont="1" applyFill="1" applyBorder="1" applyAlignment="1">
      <alignment horizontal="center" vertical="center"/>
    </xf>
    <xf numFmtId="0" fontId="8" fillId="4" borderId="1" xfId="7" applyNumberFormat="1" applyFont="1" applyFill="1" applyBorder="1" applyAlignment="1">
      <alignment horizontal="center" vertical="center"/>
    </xf>
    <xf numFmtId="4" fontId="9" fillId="4" borderId="1" xfId="7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9" fontId="8" fillId="4" borderId="1" xfId="7" applyNumberFormat="1" applyFont="1" applyFill="1" applyBorder="1" applyAlignment="1">
      <alignment horizontal="center" vertical="center"/>
    </xf>
    <xf numFmtId="4" fontId="8" fillId="4" borderId="1" xfId="7" applyNumberFormat="1" applyFont="1" applyFill="1" applyBorder="1" applyAlignment="1">
      <alignment horizontal="center" vertical="center"/>
    </xf>
    <xf numFmtId="0" fontId="8" fillId="4" borderId="1" xfId="7" applyFont="1" applyFill="1" applyBorder="1" applyAlignment="1">
      <alignment horizontal="center" vertical="center" wrapText="1"/>
    </xf>
    <xf numFmtId="49" fontId="8" fillId="4" borderId="1" xfId="7" applyNumberFormat="1" applyFont="1" applyFill="1" applyBorder="1" applyAlignment="1">
      <alignment horizontal="center" vertical="center" wrapText="1"/>
    </xf>
    <xf numFmtId="4" fontId="1" fillId="3" borderId="0" xfId="7" applyNumberFormat="1" applyFont="1" applyFill="1" applyAlignment="1">
      <alignment vertical="center"/>
    </xf>
    <xf numFmtId="0" fontId="9" fillId="4" borderId="1" xfId="7" applyFont="1" applyFill="1" applyBorder="1" applyAlignment="1">
      <alignment horizontal="center" vertical="center" wrapText="1"/>
    </xf>
    <xf numFmtId="1" fontId="8" fillId="4" borderId="1" xfId="7" applyNumberFormat="1" applyFont="1" applyFill="1" applyBorder="1" applyAlignment="1">
      <alignment horizontal="center" vertical="center" wrapText="1"/>
    </xf>
    <xf numFmtId="0" fontId="8" fillId="4" borderId="1" xfId="7" applyNumberFormat="1" applyFont="1" applyFill="1" applyBorder="1" applyAlignment="1">
      <alignment horizontal="center" vertical="center" wrapText="1"/>
    </xf>
    <xf numFmtId="0" fontId="8" fillId="3" borderId="0" xfId="7" applyFont="1" applyFill="1" applyAlignment="1">
      <alignment vertical="center"/>
    </xf>
    <xf numFmtId="0" fontId="9" fillId="4" borderId="1" xfId="7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5" applyFont="1" applyFill="1" applyAlignment="1">
      <alignment horizontal="left" vertical="center"/>
    </xf>
    <xf numFmtId="0" fontId="1" fillId="3" borderId="0" xfId="5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4" fontId="9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4">
    <cellStyle name="Bad" xfId="1"/>
    <cellStyle name="Normal" xfId="0" builtinId="0"/>
    <cellStyle name="Normal 2" xfId="2"/>
    <cellStyle name="Normal 3" xfId="3"/>
    <cellStyle name="Normal_Direct Cost &amp; Revenue as of May 22 2003" xfId="13"/>
    <cellStyle name="Обычный 2" xfId="4"/>
    <cellStyle name="Обычный 2 2" xfId="5"/>
    <cellStyle name="Обычный 2 2 2" xfId="6"/>
    <cellStyle name="Обычный 3" xfId="7"/>
    <cellStyle name="Обычный 4" xfId="12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200150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76525" y="1602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F80"/>
  <sheetViews>
    <sheetView tabSelected="1" view="pageBreakPreview" topLeftCell="A40" zoomScaleSheetLayoutView="100" workbookViewId="0">
      <selection activeCell="M75" sqref="M75"/>
    </sheetView>
  </sheetViews>
  <sheetFormatPr defaultColWidth="7" defaultRowHeight="12.75" x14ac:dyDescent="0.25"/>
  <cols>
    <col min="1" max="1" width="4.5703125" style="70" bestFit="1" customWidth="1"/>
    <col min="2" max="2" width="13.42578125" style="75" customWidth="1"/>
    <col min="3" max="3" width="65.28515625" style="77" customWidth="1"/>
    <col min="4" max="4" width="9.42578125" style="75" customWidth="1"/>
    <col min="5" max="5" width="9.140625" style="75" customWidth="1"/>
    <col min="6" max="6" width="9.42578125" style="75" customWidth="1"/>
    <col min="7" max="7" width="8.85546875" style="75" customWidth="1"/>
    <col min="8" max="8" width="10.28515625" style="76" customWidth="1"/>
    <col min="9" max="9" width="8.85546875" style="75" customWidth="1"/>
    <col min="10" max="10" width="8.85546875" style="76" customWidth="1"/>
    <col min="11" max="11" width="9.140625" style="75" customWidth="1"/>
    <col min="12" max="12" width="9.140625" style="76" customWidth="1"/>
    <col min="13" max="13" width="12" style="76" customWidth="1"/>
    <col min="14" max="227" width="9.140625" style="74" customWidth="1"/>
    <col min="228" max="228" width="2.5703125" style="74" customWidth="1"/>
    <col min="229" max="229" width="9.140625" style="74" customWidth="1"/>
    <col min="230" max="230" width="47.85546875" style="74" customWidth="1"/>
    <col min="231" max="231" width="6.7109375" style="74" customWidth="1"/>
    <col min="232" max="232" width="7.42578125" style="74" customWidth="1"/>
    <col min="233" max="233" width="7" style="74" customWidth="1"/>
    <col min="234" max="234" width="8.5703125" style="74" customWidth="1"/>
    <col min="235" max="235" width="12" style="74" customWidth="1"/>
    <col min="236" max="236" width="4.7109375" style="74" customWidth="1"/>
    <col min="237" max="237" width="9.140625" style="74" customWidth="1"/>
    <col min="238" max="238" width="11.7109375" style="74" customWidth="1"/>
    <col min="239" max="16384" width="7" style="74"/>
  </cols>
  <sheetData>
    <row r="1" spans="1:239" x14ac:dyDescent="0.25">
      <c r="A1" s="59"/>
      <c r="B1" s="71"/>
      <c r="C1" s="72"/>
      <c r="D1" s="71"/>
      <c r="E1" s="71"/>
      <c r="F1" s="71"/>
      <c r="G1" s="71"/>
      <c r="H1" s="73"/>
      <c r="I1" s="71"/>
      <c r="J1" s="73"/>
      <c r="K1" s="71"/>
      <c r="L1" s="73"/>
      <c r="M1" s="73"/>
    </row>
    <row r="2" spans="1:239" s="19" customFormat="1" x14ac:dyDescent="0.25">
      <c r="A2" s="125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239" s="19" customFormat="1" x14ac:dyDescent="0.25">
      <c r="A3" s="125" t="s">
        <v>73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239" s="60" customFormat="1" x14ac:dyDescent="0.25">
      <c r="A4" s="127" t="s">
        <v>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239" s="62" customFormat="1" x14ac:dyDescent="0.25">
      <c r="A5" s="61"/>
      <c r="C5" s="63"/>
      <c r="D5" s="61"/>
      <c r="E5" s="61"/>
      <c r="F5" s="61"/>
      <c r="G5" s="61"/>
      <c r="H5" s="64"/>
      <c r="I5" s="61"/>
      <c r="J5" s="65" t="s">
        <v>1</v>
      </c>
      <c r="K5" s="128">
        <f>M75</f>
        <v>0</v>
      </c>
      <c r="L5" s="128"/>
      <c r="M5" s="61" t="s">
        <v>0</v>
      </c>
    </row>
    <row r="6" spans="1:239" s="62" customFormat="1" x14ac:dyDescent="0.25">
      <c r="A6" s="61"/>
      <c r="C6" s="63"/>
      <c r="D6" s="61"/>
      <c r="E6" s="61"/>
      <c r="F6" s="61"/>
      <c r="G6" s="61"/>
      <c r="H6" s="64"/>
      <c r="I6" s="61"/>
      <c r="J6" s="65"/>
      <c r="K6" s="64"/>
      <c r="L6" s="64"/>
      <c r="M6" s="61"/>
    </row>
    <row r="7" spans="1:239" s="66" customFormat="1" ht="26.25" customHeight="1" x14ac:dyDescent="0.25">
      <c r="A7" s="126" t="s">
        <v>2</v>
      </c>
      <c r="B7" s="126" t="s">
        <v>3</v>
      </c>
      <c r="C7" s="129" t="s">
        <v>4</v>
      </c>
      <c r="D7" s="129" t="s">
        <v>5</v>
      </c>
      <c r="E7" s="126" t="s">
        <v>6</v>
      </c>
      <c r="F7" s="126"/>
      <c r="G7" s="129" t="s">
        <v>7</v>
      </c>
      <c r="H7" s="129"/>
      <c r="I7" s="129" t="s">
        <v>8</v>
      </c>
      <c r="J7" s="129"/>
      <c r="K7" s="126" t="s">
        <v>9</v>
      </c>
      <c r="L7" s="126"/>
      <c r="M7" s="126" t="s">
        <v>10</v>
      </c>
    </row>
    <row r="8" spans="1:239" s="66" customFormat="1" x14ac:dyDescent="0.25">
      <c r="A8" s="126"/>
      <c r="B8" s="126"/>
      <c r="C8" s="129"/>
      <c r="D8" s="129"/>
      <c r="E8" s="59" t="s">
        <v>11</v>
      </c>
      <c r="F8" s="59" t="s">
        <v>12</v>
      </c>
      <c r="G8" s="59" t="s">
        <v>11</v>
      </c>
      <c r="H8" s="59" t="s">
        <v>12</v>
      </c>
      <c r="I8" s="59" t="s">
        <v>11</v>
      </c>
      <c r="J8" s="59" t="s">
        <v>12</v>
      </c>
      <c r="K8" s="59" t="s">
        <v>11</v>
      </c>
      <c r="L8" s="59" t="s">
        <v>12</v>
      </c>
      <c r="M8" s="126"/>
    </row>
    <row r="9" spans="1:239" s="69" customFormat="1" x14ac:dyDescent="0.25">
      <c r="A9" s="67">
        <v>1</v>
      </c>
      <c r="B9" s="67">
        <v>2</v>
      </c>
      <c r="C9" s="67">
        <v>3</v>
      </c>
      <c r="D9" s="68">
        <v>4</v>
      </c>
      <c r="E9" s="68">
        <v>5</v>
      </c>
      <c r="F9" s="68">
        <v>6</v>
      </c>
      <c r="G9" s="68">
        <v>7</v>
      </c>
      <c r="H9" s="67">
        <v>8</v>
      </c>
      <c r="I9" s="68">
        <v>9</v>
      </c>
      <c r="J9" s="67">
        <v>10</v>
      </c>
      <c r="K9" s="68">
        <v>11</v>
      </c>
      <c r="L9" s="67">
        <v>12</v>
      </c>
      <c r="M9" s="67">
        <v>13</v>
      </c>
    </row>
    <row r="10" spans="1:239" s="69" customFormat="1" x14ac:dyDescent="0.25">
      <c r="A10" s="67"/>
      <c r="B10" s="67"/>
      <c r="C10" s="67"/>
      <c r="D10" s="68"/>
      <c r="E10" s="78"/>
      <c r="F10" s="78"/>
      <c r="G10" s="78"/>
      <c r="H10" s="79"/>
      <c r="I10" s="78"/>
      <c r="J10" s="79"/>
      <c r="K10" s="78"/>
      <c r="L10" s="79"/>
      <c r="M10" s="79"/>
    </row>
    <row r="11" spans="1:239" s="5" customFormat="1" x14ac:dyDescent="0.25">
      <c r="A11" s="31"/>
      <c r="B11" s="32"/>
      <c r="C11" s="33"/>
      <c r="D11" s="31"/>
      <c r="E11" s="4"/>
      <c r="F11" s="4"/>
      <c r="G11" s="4"/>
      <c r="H11" s="4"/>
      <c r="I11" s="4"/>
      <c r="J11" s="4"/>
      <c r="K11" s="4"/>
      <c r="L11" s="4"/>
      <c r="M11" s="4"/>
    </row>
    <row r="12" spans="1:239" s="34" customFormat="1" x14ac:dyDescent="0.2">
      <c r="A12" s="45"/>
      <c r="B12" s="46"/>
      <c r="C12" s="47" t="s">
        <v>71</v>
      </c>
      <c r="D12" s="3"/>
      <c r="E12" s="29"/>
      <c r="F12" s="17"/>
      <c r="G12" s="17"/>
      <c r="H12" s="17"/>
      <c r="I12" s="17"/>
      <c r="J12" s="17"/>
      <c r="K12" s="17"/>
      <c r="L12" s="17"/>
      <c r="M12" s="17"/>
    </row>
    <row r="13" spans="1:239" s="34" customFormat="1" x14ac:dyDescent="0.2">
      <c r="A13" s="45"/>
      <c r="B13" s="46"/>
      <c r="C13" s="89"/>
      <c r="D13" s="3"/>
      <c r="E13" s="29"/>
      <c r="F13" s="17"/>
      <c r="G13" s="17"/>
      <c r="H13" s="17"/>
      <c r="I13" s="17"/>
      <c r="J13" s="17"/>
      <c r="K13" s="17"/>
      <c r="L13" s="17"/>
      <c r="M13" s="17"/>
    </row>
    <row r="14" spans="1:239" s="34" customFormat="1" ht="25.5" x14ac:dyDescent="0.2">
      <c r="A14" s="8">
        <v>1</v>
      </c>
      <c r="B14" s="9" t="s">
        <v>26</v>
      </c>
      <c r="C14" s="48" t="s">
        <v>60</v>
      </c>
      <c r="D14" s="10" t="s">
        <v>23</v>
      </c>
      <c r="E14" s="11"/>
      <c r="F14" s="11">
        <f>F25*1.44</f>
        <v>1.44</v>
      </c>
      <c r="G14" s="7"/>
      <c r="H14" s="7"/>
      <c r="I14" s="7"/>
      <c r="J14" s="7"/>
      <c r="K14" s="7"/>
      <c r="L14" s="84"/>
      <c r="M14" s="8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</row>
    <row r="15" spans="1:239" s="5" customFormat="1" x14ac:dyDescent="0.25">
      <c r="A15" s="10"/>
      <c r="B15" s="14"/>
      <c r="C15" s="15"/>
      <c r="D15" s="13" t="s">
        <v>27</v>
      </c>
      <c r="E15" s="7"/>
      <c r="F15" s="44">
        <f>F14/1000</f>
        <v>1.4399999999999999E-3</v>
      </c>
      <c r="G15" s="7"/>
      <c r="H15" s="7"/>
      <c r="I15" s="7"/>
      <c r="J15" s="7"/>
      <c r="K15" s="7"/>
      <c r="L15" s="84"/>
      <c r="M15" s="8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2" customFormat="1" x14ac:dyDescent="0.25">
      <c r="A16" s="10"/>
      <c r="B16" s="14"/>
      <c r="C16" s="37" t="s">
        <v>21</v>
      </c>
      <c r="D16" s="18" t="s">
        <v>19</v>
      </c>
      <c r="E16" s="7">
        <v>60.8</v>
      </c>
      <c r="F16" s="7">
        <f>E16*F15</f>
        <v>8.7551999999999991E-2</v>
      </c>
      <c r="G16" s="7"/>
      <c r="H16" s="7"/>
      <c r="I16" s="7"/>
      <c r="J16" s="7">
        <f>F16*I16</f>
        <v>0</v>
      </c>
      <c r="K16" s="7"/>
      <c r="L16" s="7"/>
      <c r="M16" s="7">
        <f>H16+J16+L16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s="2" customFormat="1" x14ac:dyDescent="0.25">
      <c r="A17" s="8"/>
      <c r="B17" s="14" t="s">
        <v>28</v>
      </c>
      <c r="C17" s="23" t="s">
        <v>36</v>
      </c>
      <c r="D17" s="18" t="s">
        <v>20</v>
      </c>
      <c r="E17" s="7">
        <v>143</v>
      </c>
      <c r="F17" s="7">
        <f>E17*F15</f>
        <v>0.20591999999999999</v>
      </c>
      <c r="G17" s="7"/>
      <c r="H17" s="7"/>
      <c r="I17" s="7"/>
      <c r="J17" s="7"/>
      <c r="K17" s="7"/>
      <c r="L17" s="7">
        <f>F17*K17</f>
        <v>0</v>
      </c>
      <c r="M17" s="7">
        <f>H17+J17+L17</f>
        <v>0</v>
      </c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 s="2" customFormat="1" x14ac:dyDescent="0.25">
      <c r="A18" s="13"/>
      <c r="B18" s="14"/>
      <c r="C18" s="21" t="s">
        <v>22</v>
      </c>
      <c r="D18" s="13" t="s">
        <v>0</v>
      </c>
      <c r="E18" s="7">
        <v>6.89</v>
      </c>
      <c r="F18" s="7">
        <f>E18*F15</f>
        <v>9.9215999999999992E-3</v>
      </c>
      <c r="G18" s="7"/>
      <c r="H18" s="7"/>
      <c r="I18" s="7"/>
      <c r="J18" s="7"/>
      <c r="K18" s="7"/>
      <c r="L18" s="7">
        <f>F18*K18</f>
        <v>0</v>
      </c>
      <c r="M18" s="7">
        <f>H18+J18+L18</f>
        <v>0</v>
      </c>
      <c r="N18" s="1">
        <f>6*2075/1000</f>
        <v>12.45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s="5" customFormat="1" x14ac:dyDescent="0.25">
      <c r="A19" s="10"/>
      <c r="B19" s="14"/>
      <c r="C19" s="21"/>
      <c r="D19" s="13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</row>
    <row r="20" spans="1:239" s="34" customFormat="1" x14ac:dyDescent="0.2">
      <c r="A20" s="8">
        <v>2</v>
      </c>
      <c r="B20" s="9" t="s">
        <v>29</v>
      </c>
      <c r="C20" s="48" t="s">
        <v>38</v>
      </c>
      <c r="D20" s="8" t="s">
        <v>23</v>
      </c>
      <c r="E20" s="49"/>
      <c r="F20" s="49">
        <f>0.64/6*1</f>
        <v>0.10666666666666667</v>
      </c>
      <c r="G20" s="49"/>
      <c r="H20" s="49"/>
      <c r="I20" s="49"/>
      <c r="J20" s="49"/>
      <c r="K20" s="49"/>
      <c r="L20" s="49"/>
      <c r="M20" s="4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</row>
    <row r="21" spans="1:239" s="5" customFormat="1" x14ac:dyDescent="0.25">
      <c r="A21" s="35"/>
      <c r="B21" s="36"/>
      <c r="C21" s="42"/>
      <c r="D21" s="35" t="s">
        <v>30</v>
      </c>
      <c r="E21" s="20"/>
      <c r="F21" s="44">
        <f>F20/10</f>
        <v>1.0666666666666668E-2</v>
      </c>
      <c r="G21" s="20"/>
      <c r="H21" s="20"/>
      <c r="I21" s="20"/>
      <c r="J21" s="20"/>
      <c r="K21" s="20"/>
      <c r="L21" s="20"/>
      <c r="M21" s="2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s="2" customFormat="1" x14ac:dyDescent="0.25">
      <c r="A22" s="86"/>
      <c r="B22" s="36"/>
      <c r="C22" s="37" t="s">
        <v>21</v>
      </c>
      <c r="D22" s="18" t="s">
        <v>19</v>
      </c>
      <c r="E22" s="7">
        <v>17.8</v>
      </c>
      <c r="F22" s="20">
        <f>E22*F21</f>
        <v>0.18986666666666671</v>
      </c>
      <c r="G22" s="20"/>
      <c r="H22" s="20"/>
      <c r="I22" s="7"/>
      <c r="J22" s="7">
        <f>F22*I22</f>
        <v>0</v>
      </c>
      <c r="K22" s="7"/>
      <c r="L22" s="7"/>
      <c r="M22" s="7">
        <f>H22+J22+L22</f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39" s="2" customFormat="1" x14ac:dyDescent="0.25">
      <c r="A23" s="38"/>
      <c r="B23" s="36" t="s">
        <v>61</v>
      </c>
      <c r="C23" s="85" t="s">
        <v>69</v>
      </c>
      <c r="D23" s="35" t="s">
        <v>23</v>
      </c>
      <c r="E23" s="7">
        <v>11</v>
      </c>
      <c r="F23" s="43">
        <f>E23*F21</f>
        <v>0.11733333333333335</v>
      </c>
      <c r="G23" s="4"/>
      <c r="H23" s="20">
        <f>F23*G23</f>
        <v>0</v>
      </c>
      <c r="I23" s="20"/>
      <c r="J23" s="20"/>
      <c r="K23" s="20"/>
      <c r="L23" s="20"/>
      <c r="M23" s="20">
        <f>H23+J23+L23</f>
        <v>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</row>
    <row r="24" spans="1:239" s="2" customFormat="1" x14ac:dyDescent="0.25">
      <c r="A24" s="38"/>
      <c r="B24" s="30"/>
      <c r="C24" s="42"/>
      <c r="D24" s="35"/>
      <c r="E24" s="7"/>
      <c r="F24" s="43"/>
      <c r="G24" s="4"/>
      <c r="H24" s="20"/>
      <c r="I24" s="20"/>
      <c r="J24" s="20"/>
      <c r="K24" s="20"/>
      <c r="L24" s="20"/>
      <c r="M24" s="20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</row>
    <row r="25" spans="1:239" s="12" customFormat="1" x14ac:dyDescent="0.2">
      <c r="A25" s="8">
        <v>3</v>
      </c>
      <c r="B25" s="9" t="s">
        <v>39</v>
      </c>
      <c r="C25" s="83" t="s">
        <v>40</v>
      </c>
      <c r="D25" s="8" t="s">
        <v>32</v>
      </c>
      <c r="E25" s="90"/>
      <c r="F25" s="11">
        <v>1</v>
      </c>
      <c r="G25" s="91"/>
      <c r="H25" s="49"/>
      <c r="I25" s="49"/>
      <c r="J25" s="49"/>
      <c r="K25" s="92"/>
      <c r="L25" s="92"/>
      <c r="M25" s="92"/>
    </row>
    <row r="26" spans="1:239" s="12" customFormat="1" x14ac:dyDescent="0.2">
      <c r="A26" s="8"/>
      <c r="B26" s="9"/>
      <c r="C26" s="83"/>
      <c r="D26" s="50" t="s">
        <v>41</v>
      </c>
      <c r="E26" s="93"/>
      <c r="F26" s="22">
        <f>F25/1000</f>
        <v>1E-3</v>
      </c>
      <c r="G26" s="91"/>
      <c r="H26" s="49"/>
      <c r="I26" s="49"/>
      <c r="J26" s="49"/>
      <c r="K26" s="92"/>
      <c r="L26" s="92"/>
      <c r="M26" s="92"/>
    </row>
    <row r="27" spans="1:239" s="1" customFormat="1" x14ac:dyDescent="0.25">
      <c r="A27" s="10"/>
      <c r="B27" s="24"/>
      <c r="C27" s="37" t="s">
        <v>21</v>
      </c>
      <c r="D27" s="18" t="s">
        <v>19</v>
      </c>
      <c r="E27" s="7">
        <v>2920</v>
      </c>
      <c r="F27" s="7">
        <f>E27*F26</f>
        <v>2.92</v>
      </c>
      <c r="G27" s="7"/>
      <c r="H27" s="7"/>
      <c r="I27" s="7"/>
      <c r="J27" s="7">
        <f>I27*F27</f>
        <v>0</v>
      </c>
      <c r="K27" s="7"/>
      <c r="L27" s="7"/>
      <c r="M27" s="7">
        <f>H27+J27+L27</f>
        <v>0</v>
      </c>
    </row>
    <row r="28" spans="1:239" s="1" customFormat="1" x14ac:dyDescent="0.25">
      <c r="A28" s="13"/>
      <c r="B28" s="14"/>
      <c r="C28" s="21" t="s">
        <v>22</v>
      </c>
      <c r="D28" s="13" t="s">
        <v>0</v>
      </c>
      <c r="E28" s="7">
        <v>1370</v>
      </c>
      <c r="F28" s="7">
        <f>E28*F26</f>
        <v>1.37</v>
      </c>
      <c r="G28" s="7"/>
      <c r="H28" s="7"/>
      <c r="I28" s="7"/>
      <c r="J28" s="7"/>
      <c r="K28" s="4"/>
      <c r="L28" s="7">
        <f>K28*F28</f>
        <v>0</v>
      </c>
      <c r="M28" s="7">
        <f>H28+J28+L28</f>
        <v>0</v>
      </c>
    </row>
    <row r="29" spans="1:239" s="1" customFormat="1" x14ac:dyDescent="0.25">
      <c r="A29" s="8"/>
      <c r="B29" s="6" t="s">
        <v>42</v>
      </c>
      <c r="C29" s="37" t="s">
        <v>43</v>
      </c>
      <c r="D29" s="35" t="s">
        <v>32</v>
      </c>
      <c r="E29" s="84" t="s">
        <v>33</v>
      </c>
      <c r="F29" s="7">
        <f>F26*1000</f>
        <v>1</v>
      </c>
      <c r="G29" s="7"/>
      <c r="H29" s="7">
        <f>G29*F29</f>
        <v>0</v>
      </c>
      <c r="I29" s="7"/>
      <c r="J29" s="7"/>
      <c r="K29" s="7"/>
      <c r="L29" s="7"/>
      <c r="M29" s="7">
        <f t="shared" ref="M29:M30" si="0">H29+J29+L29</f>
        <v>0</v>
      </c>
    </row>
    <row r="30" spans="1:239" s="1" customFormat="1" x14ac:dyDescent="0.25">
      <c r="A30" s="10"/>
      <c r="B30" s="24"/>
      <c r="C30" s="21" t="s">
        <v>25</v>
      </c>
      <c r="D30" s="13" t="s">
        <v>0</v>
      </c>
      <c r="E30" s="84">
        <v>101</v>
      </c>
      <c r="F30" s="7">
        <f>E30*F26</f>
        <v>0.10100000000000001</v>
      </c>
      <c r="G30" s="7"/>
      <c r="H30" s="7">
        <f>G30*F30</f>
        <v>0</v>
      </c>
      <c r="I30" s="7"/>
      <c r="J30" s="7"/>
      <c r="K30" s="4"/>
      <c r="L30" s="7"/>
      <c r="M30" s="7">
        <f t="shared" si="0"/>
        <v>0</v>
      </c>
    </row>
    <row r="31" spans="1:239" s="1" customFormat="1" x14ac:dyDescent="0.25">
      <c r="A31" s="8"/>
      <c r="B31" s="9"/>
      <c r="C31" s="21"/>
      <c r="D31" s="13"/>
      <c r="E31" s="84"/>
      <c r="F31" s="7"/>
      <c r="G31" s="7"/>
      <c r="H31" s="7"/>
      <c r="I31" s="7"/>
      <c r="J31" s="7"/>
      <c r="K31" s="4"/>
      <c r="L31" s="7"/>
      <c r="M31" s="7"/>
    </row>
    <row r="32" spans="1:239" s="2" customFormat="1" x14ac:dyDescent="0.25">
      <c r="A32" s="38">
        <v>4</v>
      </c>
      <c r="B32" s="39" t="s">
        <v>44</v>
      </c>
      <c r="C32" s="94" t="s">
        <v>45</v>
      </c>
      <c r="D32" s="38" t="s">
        <v>46</v>
      </c>
      <c r="E32" s="40"/>
      <c r="F32" s="40">
        <v>6.48</v>
      </c>
      <c r="G32" s="40"/>
      <c r="H32" s="40"/>
      <c r="I32" s="40"/>
      <c r="J32" s="40"/>
      <c r="K32" s="40"/>
      <c r="L32" s="40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</row>
    <row r="33" spans="1:240" s="5" customFormat="1" x14ac:dyDescent="0.25">
      <c r="A33" s="35"/>
      <c r="B33" s="36"/>
      <c r="C33" s="42"/>
      <c r="D33" s="35" t="s">
        <v>31</v>
      </c>
      <c r="E33" s="20"/>
      <c r="F33" s="44">
        <f>F32/100</f>
        <v>6.480000000000001E-2</v>
      </c>
      <c r="G33" s="20"/>
      <c r="H33" s="20"/>
      <c r="I33" s="20"/>
      <c r="J33" s="20"/>
      <c r="K33" s="20"/>
      <c r="L33" s="20"/>
      <c r="M33" s="20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40" s="2" customFormat="1" x14ac:dyDescent="0.25">
      <c r="A34" s="86"/>
      <c r="B34" s="36"/>
      <c r="C34" s="37" t="s">
        <v>21</v>
      </c>
      <c r="D34" s="18" t="s">
        <v>19</v>
      </c>
      <c r="E34" s="20">
        <v>206</v>
      </c>
      <c r="F34" s="20">
        <f>E34*F33</f>
        <v>13.348800000000002</v>
      </c>
      <c r="G34" s="20"/>
      <c r="H34" s="20"/>
      <c r="I34" s="7"/>
      <c r="J34" s="7">
        <f>F34*I34</f>
        <v>0</v>
      </c>
      <c r="K34" s="7"/>
      <c r="L34" s="7"/>
      <c r="M34" s="7">
        <f>H34+J34+L34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</row>
    <row r="35" spans="1:240" s="5" customFormat="1" x14ac:dyDescent="0.25">
      <c r="A35" s="35"/>
      <c r="B35" s="36"/>
      <c r="C35" s="37"/>
      <c r="D35" s="18"/>
      <c r="E35" s="20"/>
      <c r="F35" s="20"/>
      <c r="G35" s="20"/>
      <c r="H35" s="20"/>
      <c r="I35" s="7"/>
      <c r="J35" s="7"/>
      <c r="K35" s="7"/>
      <c r="L35" s="7"/>
      <c r="M35" s="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40" s="2" customFormat="1" x14ac:dyDescent="0.25">
      <c r="A36" s="38">
        <v>5</v>
      </c>
      <c r="B36" s="51" t="s">
        <v>47</v>
      </c>
      <c r="C36" s="53" t="s">
        <v>48</v>
      </c>
      <c r="D36" s="38" t="s">
        <v>23</v>
      </c>
      <c r="E36" s="40"/>
      <c r="F36" s="40">
        <v>0.3</v>
      </c>
      <c r="G36" s="40"/>
      <c r="H36" s="40"/>
      <c r="I36" s="40"/>
      <c r="J36" s="40"/>
      <c r="K36" s="40"/>
      <c r="L36" s="40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</row>
    <row r="37" spans="1:240" s="5" customFormat="1" x14ac:dyDescent="0.25">
      <c r="A37" s="35"/>
      <c r="B37" s="51"/>
      <c r="C37" s="42"/>
      <c r="D37" s="35" t="s">
        <v>49</v>
      </c>
      <c r="E37" s="20"/>
      <c r="F37" s="44">
        <f>F36</f>
        <v>0.3</v>
      </c>
      <c r="G37" s="20"/>
      <c r="H37" s="20"/>
      <c r="I37" s="20"/>
      <c r="J37" s="20"/>
      <c r="K37" s="20"/>
      <c r="L37" s="20"/>
      <c r="M37" s="2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40" s="2" customFormat="1" x14ac:dyDescent="0.25">
      <c r="A38" s="86"/>
      <c r="B38" s="36"/>
      <c r="C38" s="37" t="s">
        <v>21</v>
      </c>
      <c r="D38" s="18" t="s">
        <v>19</v>
      </c>
      <c r="E38" s="7">
        <v>0.89</v>
      </c>
      <c r="F38" s="20">
        <f>E38*F37</f>
        <v>0.26700000000000002</v>
      </c>
      <c r="G38" s="20"/>
      <c r="H38" s="20"/>
      <c r="I38" s="7"/>
      <c r="J38" s="7">
        <f>F38*I38</f>
        <v>0</v>
      </c>
      <c r="K38" s="7"/>
      <c r="L38" s="7"/>
      <c r="M38" s="7">
        <f>H38+J38+L38</f>
        <v>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</row>
    <row r="39" spans="1:240" s="2" customFormat="1" x14ac:dyDescent="0.25">
      <c r="A39" s="35"/>
      <c r="B39" s="95"/>
      <c r="C39" s="21" t="s">
        <v>22</v>
      </c>
      <c r="D39" s="13" t="s">
        <v>0</v>
      </c>
      <c r="E39" s="7">
        <v>0.37</v>
      </c>
      <c r="F39" s="52">
        <f>E39*F37</f>
        <v>0.111</v>
      </c>
      <c r="G39" s="7"/>
      <c r="H39" s="7"/>
      <c r="I39" s="7"/>
      <c r="J39" s="7"/>
      <c r="K39" s="7"/>
      <c r="L39" s="7">
        <f>F39*K39</f>
        <v>0</v>
      </c>
      <c r="M39" s="7">
        <f>H39+J39+L39</f>
        <v>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</row>
    <row r="40" spans="1:240" s="2" customFormat="1" x14ac:dyDescent="0.25">
      <c r="A40" s="38"/>
      <c r="B40" s="36" t="s">
        <v>61</v>
      </c>
      <c r="C40" s="85" t="s">
        <v>69</v>
      </c>
      <c r="D40" s="35" t="s">
        <v>23</v>
      </c>
      <c r="E40" s="7">
        <v>1.1499999999999999</v>
      </c>
      <c r="F40" s="43">
        <f>E40*F37</f>
        <v>0.34499999999999997</v>
      </c>
      <c r="G40" s="4"/>
      <c r="H40" s="20">
        <f>F40*G40</f>
        <v>0</v>
      </c>
      <c r="I40" s="20"/>
      <c r="J40" s="20"/>
      <c r="K40" s="20"/>
      <c r="L40" s="20"/>
      <c r="M40" s="20">
        <f>H40+J40+L40</f>
        <v>0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</row>
    <row r="41" spans="1:240" s="2" customFormat="1" x14ac:dyDescent="0.25">
      <c r="A41" s="86"/>
      <c r="B41" s="14"/>
      <c r="C41" s="21" t="s">
        <v>25</v>
      </c>
      <c r="D41" s="13" t="s">
        <v>0</v>
      </c>
      <c r="E41" s="7">
        <v>0.02</v>
      </c>
      <c r="F41" s="7">
        <f>E41*F37</f>
        <v>6.0000000000000001E-3</v>
      </c>
      <c r="G41" s="4"/>
      <c r="H41" s="4">
        <f>F41*G41</f>
        <v>0</v>
      </c>
      <c r="I41" s="4"/>
      <c r="J41" s="4"/>
      <c r="K41" s="7"/>
      <c r="L41" s="7"/>
      <c r="M41" s="7">
        <f>H41+J41+L41</f>
        <v>0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</row>
    <row r="42" spans="1:240" s="5" customFormat="1" x14ac:dyDescent="0.25">
      <c r="A42" s="35"/>
      <c r="B42" s="36"/>
      <c r="C42" s="42"/>
      <c r="D42" s="35"/>
      <c r="E42" s="7"/>
      <c r="F42" s="43"/>
      <c r="G42" s="4"/>
      <c r="H42" s="20"/>
      <c r="I42" s="20"/>
      <c r="J42" s="20"/>
      <c r="K42" s="20"/>
      <c r="L42" s="20"/>
      <c r="M42" s="20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40" s="2" customFormat="1" x14ac:dyDescent="0.25">
      <c r="A43" s="10">
        <v>6</v>
      </c>
      <c r="B43" s="24" t="s">
        <v>50</v>
      </c>
      <c r="C43" s="53" t="s">
        <v>51</v>
      </c>
      <c r="D43" s="10" t="s">
        <v>46</v>
      </c>
      <c r="E43" s="54"/>
      <c r="F43" s="11">
        <v>3.9</v>
      </c>
      <c r="G43" s="11"/>
      <c r="H43" s="11"/>
      <c r="I43" s="11"/>
      <c r="J43" s="11"/>
      <c r="K43" s="11"/>
      <c r="L43" s="28"/>
      <c r="M43" s="11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</row>
    <row r="44" spans="1:240" s="5" customFormat="1" x14ac:dyDescent="0.25">
      <c r="A44" s="13"/>
      <c r="B44" s="14"/>
      <c r="C44" s="15"/>
      <c r="D44" s="13" t="s">
        <v>31</v>
      </c>
      <c r="E44" s="55"/>
      <c r="F44" s="22">
        <f>F43/100</f>
        <v>3.9E-2</v>
      </c>
      <c r="G44" s="7"/>
      <c r="H44" s="7"/>
      <c r="I44" s="7"/>
      <c r="J44" s="7"/>
      <c r="K44" s="7"/>
      <c r="L44" s="84"/>
      <c r="M44" s="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</row>
    <row r="45" spans="1:240" s="2" customFormat="1" x14ac:dyDescent="0.25">
      <c r="A45" s="10"/>
      <c r="B45" s="14"/>
      <c r="C45" s="37" t="s">
        <v>21</v>
      </c>
      <c r="D45" s="18" t="s">
        <v>19</v>
      </c>
      <c r="E45" s="7">
        <v>660</v>
      </c>
      <c r="F45" s="7">
        <f>F44*E45</f>
        <v>25.74</v>
      </c>
      <c r="G45" s="7"/>
      <c r="H45" s="7"/>
      <c r="I45" s="4"/>
      <c r="J45" s="7">
        <f>F45*I45</f>
        <v>0</v>
      </c>
      <c r="K45" s="7"/>
      <c r="L45" s="7"/>
      <c r="M45" s="7">
        <f t="shared" ref="M45:M55" si="1">H45+J45+L45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40" s="2" customFormat="1" x14ac:dyDescent="0.25">
      <c r="A46" s="8"/>
      <c r="B46" s="96" t="s">
        <v>64</v>
      </c>
      <c r="C46" s="97" t="s">
        <v>65</v>
      </c>
      <c r="D46" s="18" t="s">
        <v>20</v>
      </c>
      <c r="E46" s="7">
        <v>9.6</v>
      </c>
      <c r="F46" s="7">
        <f>F44*E46</f>
        <v>0.37440000000000001</v>
      </c>
      <c r="G46" s="7"/>
      <c r="H46" s="7"/>
      <c r="I46" s="7"/>
      <c r="J46" s="7"/>
      <c r="K46" s="7"/>
      <c r="L46" s="7">
        <f>F46*K46</f>
        <v>0</v>
      </c>
      <c r="M46" s="7">
        <f t="shared" si="1"/>
        <v>0</v>
      </c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40" s="2" customFormat="1" x14ac:dyDescent="0.25">
      <c r="A47" s="13"/>
      <c r="B47" s="14"/>
      <c r="C47" s="21" t="s">
        <v>22</v>
      </c>
      <c r="D47" s="13" t="s">
        <v>0</v>
      </c>
      <c r="E47" s="7">
        <v>39.9</v>
      </c>
      <c r="F47" s="7">
        <f>E47*F44</f>
        <v>1.5561</v>
      </c>
      <c r="G47" s="17"/>
      <c r="H47" s="17"/>
      <c r="I47" s="17"/>
      <c r="J47" s="4"/>
      <c r="K47" s="7"/>
      <c r="L47" s="7">
        <f>F47*K47</f>
        <v>0</v>
      </c>
      <c r="M47" s="7">
        <f t="shared" si="1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40" s="2" customFormat="1" x14ac:dyDescent="0.25">
      <c r="A48" s="98"/>
      <c r="B48" s="96" t="s">
        <v>63</v>
      </c>
      <c r="C48" s="56" t="s">
        <v>66</v>
      </c>
      <c r="D48" s="13" t="s">
        <v>37</v>
      </c>
      <c r="E48" s="99">
        <v>1160</v>
      </c>
      <c r="F48" s="99">
        <f>E48*F44</f>
        <v>45.24</v>
      </c>
      <c r="G48" s="99"/>
      <c r="H48" s="99">
        <f t="shared" ref="H48" si="2">G48*F48</f>
        <v>0</v>
      </c>
      <c r="I48" s="99"/>
      <c r="J48" s="99"/>
      <c r="K48" s="99"/>
      <c r="L48" s="99"/>
      <c r="M48" s="7">
        <f t="shared" si="1"/>
        <v>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</row>
    <row r="49" spans="1:240" s="2" customFormat="1" x14ac:dyDescent="0.25">
      <c r="A49" s="8"/>
      <c r="B49" s="96" t="s">
        <v>67</v>
      </c>
      <c r="C49" s="56" t="s">
        <v>68</v>
      </c>
      <c r="D49" s="13" t="s">
        <v>37</v>
      </c>
      <c r="E49" s="7">
        <v>193</v>
      </c>
      <c r="F49" s="7">
        <f>E49*F44</f>
        <v>7.5270000000000001</v>
      </c>
      <c r="G49" s="7"/>
      <c r="H49" s="4">
        <f>F49*G49</f>
        <v>0</v>
      </c>
      <c r="I49" s="4"/>
      <c r="J49" s="4"/>
      <c r="K49" s="7"/>
      <c r="L49" s="7"/>
      <c r="M49" s="7">
        <f t="shared" si="1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40" s="2" customFormat="1" x14ac:dyDescent="0.25">
      <c r="A50" s="10"/>
      <c r="B50" s="14" t="s">
        <v>62</v>
      </c>
      <c r="C50" s="21" t="s">
        <v>52</v>
      </c>
      <c r="D50" s="13" t="s">
        <v>23</v>
      </c>
      <c r="E50" s="7">
        <v>101.5</v>
      </c>
      <c r="F50" s="7">
        <f>E50*F44</f>
        <v>3.9584999999999999</v>
      </c>
      <c r="G50" s="7"/>
      <c r="H50" s="4">
        <f t="shared" ref="H50:H55" si="3">F50*G50</f>
        <v>0</v>
      </c>
      <c r="I50" s="4"/>
      <c r="J50" s="4"/>
      <c r="K50" s="7"/>
      <c r="L50" s="7"/>
      <c r="M50" s="7">
        <f t="shared" si="1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40" s="2" customFormat="1" x14ac:dyDescent="0.25">
      <c r="A51" s="8"/>
      <c r="B51" s="6" t="s">
        <v>34</v>
      </c>
      <c r="C51" s="21" t="s">
        <v>35</v>
      </c>
      <c r="D51" s="13" t="s">
        <v>23</v>
      </c>
      <c r="E51" s="7">
        <v>2.4700000000000002</v>
      </c>
      <c r="F51" s="4">
        <f>E51*F44</f>
        <v>9.6330000000000013E-2</v>
      </c>
      <c r="G51" s="7"/>
      <c r="H51" s="4">
        <f t="shared" si="3"/>
        <v>0</v>
      </c>
      <c r="I51" s="4"/>
      <c r="J51" s="4"/>
      <c r="K51" s="7"/>
      <c r="L51" s="7"/>
      <c r="M51" s="7">
        <f t="shared" si="1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40" s="2" customFormat="1" x14ac:dyDescent="0.25">
      <c r="A52" s="98"/>
      <c r="B52" s="96" t="s">
        <v>54</v>
      </c>
      <c r="C52" s="100" t="s">
        <v>55</v>
      </c>
      <c r="D52" s="101" t="s">
        <v>23</v>
      </c>
      <c r="E52" s="99">
        <f>7.4+0.53</f>
        <v>7.9300000000000006</v>
      </c>
      <c r="F52" s="99">
        <f>F44*E52</f>
        <v>0.30927000000000004</v>
      </c>
      <c r="G52" s="99"/>
      <c r="H52" s="99">
        <f>G52*F52</f>
        <v>0</v>
      </c>
      <c r="I52" s="99"/>
      <c r="J52" s="99"/>
      <c r="K52" s="99"/>
      <c r="L52" s="99"/>
      <c r="M52" s="99">
        <f>L52+J52+H52</f>
        <v>0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</row>
    <row r="53" spans="1:240" s="82" customFormat="1" x14ac:dyDescent="0.25">
      <c r="A53" s="13"/>
      <c r="B53" s="14" t="s">
        <v>56</v>
      </c>
      <c r="C53" s="57" t="s">
        <v>57</v>
      </c>
      <c r="D53" s="13" t="s">
        <v>23</v>
      </c>
      <c r="E53" s="7">
        <v>4.68</v>
      </c>
      <c r="F53" s="88">
        <f>F44*E53</f>
        <v>0.18251999999999999</v>
      </c>
      <c r="G53" s="7"/>
      <c r="H53" s="99">
        <f t="shared" ref="H53" si="4">G53*F53</f>
        <v>0</v>
      </c>
      <c r="I53" s="7"/>
      <c r="J53" s="7"/>
      <c r="K53" s="7"/>
      <c r="L53" s="7"/>
      <c r="M53" s="7">
        <f t="shared" ref="M53" si="5">L53+J53+H53</f>
        <v>0</v>
      </c>
      <c r="N53" s="80"/>
      <c r="O53" s="81"/>
    </row>
    <row r="54" spans="1:240" s="2" customFormat="1" x14ac:dyDescent="0.25">
      <c r="A54" s="8"/>
      <c r="B54" s="6" t="s">
        <v>58</v>
      </c>
      <c r="C54" s="58" t="s">
        <v>59</v>
      </c>
      <c r="D54" s="13" t="s">
        <v>24</v>
      </c>
      <c r="E54" s="7">
        <v>39</v>
      </c>
      <c r="F54" s="7">
        <f>E54*F44</f>
        <v>1.5209999999999999</v>
      </c>
      <c r="G54" s="7"/>
      <c r="H54" s="4">
        <f t="shared" si="3"/>
        <v>0</v>
      </c>
      <c r="I54" s="4"/>
      <c r="J54" s="4"/>
      <c r="K54" s="7"/>
      <c r="L54" s="7"/>
      <c r="M54" s="7">
        <f t="shared" si="1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40" s="2" customFormat="1" x14ac:dyDescent="0.25">
      <c r="A55" s="10"/>
      <c r="B55" s="14"/>
      <c r="C55" s="21" t="s">
        <v>25</v>
      </c>
      <c r="D55" s="13" t="s">
        <v>0</v>
      </c>
      <c r="E55" s="7">
        <v>156</v>
      </c>
      <c r="F55" s="7">
        <f>E55*F44</f>
        <v>6.0839999999999996</v>
      </c>
      <c r="G55" s="4"/>
      <c r="H55" s="4">
        <f t="shared" si="3"/>
        <v>0</v>
      </c>
      <c r="I55" s="4"/>
      <c r="J55" s="4"/>
      <c r="K55" s="7"/>
      <c r="L55" s="7"/>
      <c r="M55" s="7">
        <f t="shared" si="1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40" s="1" customFormat="1" x14ac:dyDescent="0.25">
      <c r="A56" s="8"/>
      <c r="B56" s="9"/>
      <c r="C56" s="21"/>
      <c r="D56" s="13"/>
      <c r="E56" s="84"/>
      <c r="F56" s="7"/>
      <c r="G56" s="7"/>
      <c r="H56" s="7"/>
      <c r="I56" s="7"/>
      <c r="J56" s="7"/>
      <c r="K56" s="4"/>
      <c r="L56" s="7"/>
      <c r="M56" s="7"/>
    </row>
    <row r="57" spans="1:240" s="2" customFormat="1" x14ac:dyDescent="0.25">
      <c r="A57" s="38">
        <v>7</v>
      </c>
      <c r="B57" s="39" t="s">
        <v>29</v>
      </c>
      <c r="C57" s="53" t="s">
        <v>53</v>
      </c>
      <c r="D57" s="38" t="s">
        <v>23</v>
      </c>
      <c r="E57" s="40"/>
      <c r="F57" s="40">
        <v>8</v>
      </c>
      <c r="G57" s="40"/>
      <c r="H57" s="40"/>
      <c r="I57" s="40"/>
      <c r="J57" s="40"/>
      <c r="K57" s="40"/>
      <c r="L57" s="4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</row>
    <row r="58" spans="1:240" s="5" customFormat="1" x14ac:dyDescent="0.25">
      <c r="A58" s="35"/>
      <c r="B58" s="36"/>
      <c r="C58" s="42"/>
      <c r="D58" s="35" t="s">
        <v>30</v>
      </c>
      <c r="E58" s="20"/>
      <c r="F58" s="44">
        <f>F57/10</f>
        <v>0.8</v>
      </c>
      <c r="G58" s="20"/>
      <c r="H58" s="20"/>
      <c r="I58" s="20"/>
      <c r="J58" s="20"/>
      <c r="K58" s="20"/>
      <c r="L58" s="20"/>
      <c r="M58" s="20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40" s="2" customFormat="1" x14ac:dyDescent="0.25">
      <c r="A59" s="86"/>
      <c r="B59" s="36"/>
      <c r="C59" s="37" t="s">
        <v>21</v>
      </c>
      <c r="D59" s="18" t="s">
        <v>19</v>
      </c>
      <c r="E59" s="7">
        <v>17.8</v>
      </c>
      <c r="F59" s="20">
        <f>E59*F58</f>
        <v>14.240000000000002</v>
      </c>
      <c r="G59" s="20"/>
      <c r="H59" s="20"/>
      <c r="I59" s="7"/>
      <c r="J59" s="7">
        <f>F59*I59</f>
        <v>0</v>
      </c>
      <c r="K59" s="7"/>
      <c r="L59" s="7"/>
      <c r="M59" s="7">
        <f>H59+J59+L59</f>
        <v>0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</row>
    <row r="60" spans="1:240" s="2" customFormat="1" x14ac:dyDescent="0.25">
      <c r="A60" s="38"/>
      <c r="B60" s="36" t="s">
        <v>61</v>
      </c>
      <c r="C60" s="85" t="s">
        <v>69</v>
      </c>
      <c r="D60" s="35" t="s">
        <v>23</v>
      </c>
      <c r="E60" s="7">
        <v>11</v>
      </c>
      <c r="F60" s="43">
        <f>E60*F58</f>
        <v>8.8000000000000007</v>
      </c>
      <c r="G60" s="4"/>
      <c r="H60" s="20">
        <f>F60*G60</f>
        <v>0</v>
      </c>
      <c r="I60" s="20"/>
      <c r="J60" s="20"/>
      <c r="K60" s="20"/>
      <c r="L60" s="20"/>
      <c r="M60" s="20">
        <f>H60+J60+L60</f>
        <v>0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</row>
    <row r="61" spans="1:240" s="2" customFormat="1" x14ac:dyDescent="0.25">
      <c r="A61" s="38"/>
      <c r="B61" s="30"/>
      <c r="C61" s="42"/>
      <c r="D61" s="35"/>
      <c r="E61" s="7"/>
      <c r="F61" s="43"/>
      <c r="G61" s="4"/>
      <c r="H61" s="20"/>
      <c r="I61" s="20"/>
      <c r="J61" s="20"/>
      <c r="K61" s="20"/>
      <c r="L61" s="20"/>
      <c r="M61" s="20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</row>
    <row r="62" spans="1:240" s="87" customFormat="1" x14ac:dyDescent="0.25">
      <c r="A62" s="104"/>
      <c r="B62" s="105"/>
      <c r="C62" s="104" t="s">
        <v>10</v>
      </c>
      <c r="D62" s="104"/>
      <c r="E62" s="106"/>
      <c r="F62" s="106"/>
      <c r="G62" s="106"/>
      <c r="H62" s="106">
        <f>SUM(H12:H61)</f>
        <v>0</v>
      </c>
      <c r="I62" s="106"/>
      <c r="J62" s="106">
        <f>SUM(J12:J61)</f>
        <v>0</v>
      </c>
      <c r="K62" s="106"/>
      <c r="L62" s="106">
        <f>SUM(L12:L61)</f>
        <v>0</v>
      </c>
      <c r="M62" s="106">
        <f>SUM(M12:M61)</f>
        <v>0</v>
      </c>
    </row>
    <row r="63" spans="1:240" s="1" customFormat="1" x14ac:dyDescent="0.25">
      <c r="A63" s="105"/>
      <c r="B63" s="105"/>
      <c r="C63" s="107" t="s">
        <v>14</v>
      </c>
      <c r="D63" s="108" t="s">
        <v>74</v>
      </c>
      <c r="E63" s="109"/>
      <c r="F63" s="109"/>
      <c r="G63" s="109"/>
      <c r="H63" s="109"/>
      <c r="I63" s="109"/>
      <c r="J63" s="109"/>
      <c r="K63" s="109"/>
      <c r="L63" s="109"/>
      <c r="M63" s="109">
        <v>0</v>
      </c>
    </row>
    <row r="64" spans="1:240" s="87" customFormat="1" x14ac:dyDescent="0.25">
      <c r="A64" s="105"/>
      <c r="B64" s="105"/>
      <c r="C64" s="105" t="s">
        <v>10</v>
      </c>
      <c r="D64" s="108"/>
      <c r="E64" s="109"/>
      <c r="F64" s="109"/>
      <c r="G64" s="109"/>
      <c r="H64" s="109"/>
      <c r="I64" s="109"/>
      <c r="J64" s="109"/>
      <c r="K64" s="109"/>
      <c r="L64" s="109"/>
      <c r="M64" s="109">
        <f>SUM(M62:M63)</f>
        <v>0</v>
      </c>
    </row>
    <row r="65" spans="1:14" s="103" customFormat="1" x14ac:dyDescent="0.25">
      <c r="A65" s="110"/>
      <c r="B65" s="111"/>
      <c r="C65" s="105" t="s">
        <v>15</v>
      </c>
      <c r="D65" s="108" t="s">
        <v>74</v>
      </c>
      <c r="E65" s="109"/>
      <c r="F65" s="109"/>
      <c r="G65" s="109"/>
      <c r="H65" s="109"/>
      <c r="I65" s="109"/>
      <c r="J65" s="109"/>
      <c r="K65" s="109"/>
      <c r="L65" s="109"/>
      <c r="M65" s="109">
        <v>0</v>
      </c>
    </row>
    <row r="66" spans="1:14" s="103" customFormat="1" x14ac:dyDescent="0.25">
      <c r="A66" s="110"/>
      <c r="B66" s="111"/>
      <c r="C66" s="105" t="s">
        <v>10</v>
      </c>
      <c r="D66" s="108"/>
      <c r="E66" s="109"/>
      <c r="F66" s="109"/>
      <c r="G66" s="109"/>
      <c r="H66" s="109"/>
      <c r="I66" s="109"/>
      <c r="J66" s="109"/>
      <c r="K66" s="109"/>
      <c r="L66" s="109"/>
      <c r="M66" s="109">
        <f>SUM(M64:M65)</f>
        <v>0</v>
      </c>
      <c r="N66" s="112"/>
    </row>
    <row r="67" spans="1:14" s="103" customFormat="1" x14ac:dyDescent="0.25">
      <c r="A67" s="110"/>
      <c r="B67" s="111"/>
      <c r="C67" s="105" t="s">
        <v>16</v>
      </c>
      <c r="D67" s="108" t="s">
        <v>74</v>
      </c>
      <c r="E67" s="109"/>
      <c r="F67" s="109"/>
      <c r="G67" s="109"/>
      <c r="H67" s="109"/>
      <c r="I67" s="109"/>
      <c r="J67" s="109"/>
      <c r="K67" s="109"/>
      <c r="L67" s="109"/>
      <c r="M67" s="109">
        <v>0</v>
      </c>
    </row>
    <row r="68" spans="1:14" s="103" customFormat="1" x14ac:dyDescent="0.25">
      <c r="A68" s="110"/>
      <c r="B68" s="111"/>
      <c r="C68" s="105" t="s">
        <v>10</v>
      </c>
      <c r="D68" s="108"/>
      <c r="E68" s="109"/>
      <c r="F68" s="109"/>
      <c r="G68" s="109"/>
      <c r="H68" s="109"/>
      <c r="I68" s="109"/>
      <c r="J68" s="109"/>
      <c r="K68" s="109"/>
      <c r="L68" s="109"/>
      <c r="M68" s="109">
        <f>SUM(M66:M67)</f>
        <v>0</v>
      </c>
    </row>
    <row r="69" spans="1:14" s="116" customFormat="1" x14ac:dyDescent="0.25">
      <c r="A69" s="113"/>
      <c r="B69" s="114"/>
      <c r="C69" s="115" t="s">
        <v>17</v>
      </c>
      <c r="D69" s="108">
        <v>0.05</v>
      </c>
      <c r="E69" s="109"/>
      <c r="F69" s="109"/>
      <c r="G69" s="109"/>
      <c r="H69" s="109"/>
      <c r="I69" s="109"/>
      <c r="J69" s="109"/>
      <c r="K69" s="109"/>
      <c r="L69" s="109"/>
      <c r="M69" s="109">
        <f>M68*D69</f>
        <v>0</v>
      </c>
    </row>
    <row r="70" spans="1:14" s="116" customFormat="1" x14ac:dyDescent="0.25">
      <c r="A70" s="113"/>
      <c r="B70" s="105"/>
      <c r="C70" s="115" t="s">
        <v>10</v>
      </c>
      <c r="D70" s="108"/>
      <c r="E70" s="109"/>
      <c r="F70" s="109"/>
      <c r="G70" s="109"/>
      <c r="H70" s="109"/>
      <c r="I70" s="109"/>
      <c r="J70" s="109"/>
      <c r="K70" s="109"/>
      <c r="L70" s="109"/>
      <c r="M70" s="109">
        <f>SUM(M68:M69)</f>
        <v>0</v>
      </c>
    </row>
    <row r="71" spans="1:14" s="116" customFormat="1" x14ac:dyDescent="0.25">
      <c r="A71" s="113"/>
      <c r="B71" s="114"/>
      <c r="C71" s="115" t="s">
        <v>70</v>
      </c>
      <c r="D71" s="108">
        <v>0.02</v>
      </c>
      <c r="E71" s="109"/>
      <c r="F71" s="109"/>
      <c r="G71" s="109"/>
      <c r="H71" s="109"/>
      <c r="I71" s="109"/>
      <c r="J71" s="109"/>
      <c r="K71" s="109"/>
      <c r="L71" s="109"/>
      <c r="M71" s="109">
        <f>J62*D71</f>
        <v>0</v>
      </c>
    </row>
    <row r="72" spans="1:14" s="116" customFormat="1" x14ac:dyDescent="0.25">
      <c r="A72" s="113"/>
      <c r="B72" s="105"/>
      <c r="C72" s="115" t="s">
        <v>10</v>
      </c>
      <c r="D72" s="108"/>
      <c r="E72" s="109"/>
      <c r="F72" s="109"/>
      <c r="G72" s="109"/>
      <c r="H72" s="109"/>
      <c r="I72" s="109"/>
      <c r="J72" s="109"/>
      <c r="K72" s="109"/>
      <c r="L72" s="109"/>
      <c r="M72" s="109">
        <f>SUM(M70:M71)</f>
        <v>0</v>
      </c>
    </row>
    <row r="73" spans="1:14" s="116" customFormat="1" x14ac:dyDescent="0.25">
      <c r="A73" s="113"/>
      <c r="B73" s="114"/>
      <c r="C73" s="115" t="s">
        <v>18</v>
      </c>
      <c r="D73" s="108">
        <v>0.18</v>
      </c>
      <c r="E73" s="109"/>
      <c r="F73" s="109"/>
      <c r="G73" s="109"/>
      <c r="H73" s="109"/>
      <c r="I73" s="109"/>
      <c r="J73" s="109"/>
      <c r="K73" s="109"/>
      <c r="L73" s="109"/>
      <c r="M73" s="109">
        <f>M72*D73</f>
        <v>0</v>
      </c>
    </row>
    <row r="74" spans="1:14" s="116" customFormat="1" x14ac:dyDescent="0.25">
      <c r="A74" s="113"/>
      <c r="B74" s="114"/>
      <c r="C74" s="115"/>
      <c r="D74" s="108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4" s="82" customFormat="1" x14ac:dyDescent="0.25">
      <c r="A75" s="113"/>
      <c r="B75" s="105"/>
      <c r="C75" s="117" t="s">
        <v>10</v>
      </c>
      <c r="D75" s="108"/>
      <c r="E75" s="109"/>
      <c r="F75" s="109"/>
      <c r="G75" s="109"/>
      <c r="H75" s="109"/>
      <c r="I75" s="109"/>
      <c r="J75" s="109"/>
      <c r="K75" s="109"/>
      <c r="L75" s="109"/>
      <c r="M75" s="106">
        <v>0</v>
      </c>
    </row>
    <row r="76" spans="1:14" s="87" customFormat="1" ht="13.5" customHeight="1" x14ac:dyDescent="0.25">
      <c r="A76" s="118"/>
      <c r="B76" s="102"/>
      <c r="C76" s="119"/>
      <c r="D76" s="102"/>
      <c r="E76" s="102"/>
      <c r="F76" s="102"/>
      <c r="G76" s="102"/>
      <c r="H76" s="120"/>
      <c r="I76" s="102"/>
      <c r="J76" s="120"/>
      <c r="K76" s="102"/>
      <c r="L76" s="120"/>
      <c r="M76" s="120"/>
    </row>
    <row r="77" spans="1:14" s="87" customFormat="1" ht="13.5" customHeight="1" x14ac:dyDescent="0.25">
      <c r="A77" s="118"/>
      <c r="B77" s="102"/>
      <c r="C77" s="119"/>
      <c r="D77" s="102"/>
      <c r="E77" s="102"/>
      <c r="F77" s="102"/>
      <c r="G77" s="102"/>
      <c r="H77" s="120"/>
      <c r="I77" s="102"/>
      <c r="J77" s="120"/>
      <c r="K77" s="102"/>
      <c r="L77" s="120"/>
      <c r="M77" s="120"/>
    </row>
    <row r="78" spans="1:14" s="87" customFormat="1" ht="13.5" customHeight="1" x14ac:dyDescent="0.25">
      <c r="A78" s="118"/>
      <c r="B78" s="102"/>
      <c r="C78" s="121"/>
      <c r="D78" s="122"/>
      <c r="E78" s="123"/>
      <c r="F78" s="123"/>
      <c r="G78" s="102"/>
      <c r="H78" s="120"/>
      <c r="I78" s="102"/>
      <c r="J78" s="120"/>
      <c r="K78" s="102"/>
      <c r="L78" s="120"/>
      <c r="M78" s="120"/>
      <c r="N78" s="124"/>
    </row>
    <row r="79" spans="1:14" s="87" customFormat="1" ht="13.5" customHeight="1" x14ac:dyDescent="0.25">
      <c r="A79" s="118"/>
      <c r="B79" s="102"/>
      <c r="C79" s="121"/>
      <c r="D79" s="122"/>
      <c r="E79" s="123"/>
      <c r="F79" s="123"/>
      <c r="G79" s="102"/>
      <c r="H79" s="120"/>
      <c r="I79" s="102"/>
      <c r="J79" s="120"/>
      <c r="K79" s="102"/>
      <c r="L79" s="120"/>
      <c r="M79" s="120"/>
    </row>
    <row r="80" spans="1:14" s="87" customFormat="1" ht="13.5" customHeight="1" x14ac:dyDescent="0.25">
      <c r="A80" s="118"/>
      <c r="B80" s="102"/>
      <c r="C80" s="121"/>
      <c r="D80" s="122"/>
      <c r="E80" s="123"/>
      <c r="F80" s="123"/>
      <c r="G80" s="102"/>
      <c r="H80" s="120"/>
      <c r="I80" s="102"/>
      <c r="J80" s="120"/>
      <c r="K80" s="102"/>
      <c r="L80" s="120"/>
      <c r="M80" s="120"/>
    </row>
  </sheetData>
  <protectedRanges>
    <protectedRange sqref="E11" name="Range1_1_1_2_2_3_1_2"/>
    <protectedRange sqref="E12:E13 E54:E61 E25:E28 E30:E36 E42:E47 E49:E51" name="Range1_1_1_2_5_1"/>
    <protectedRange sqref="E20" name="Range1_1_1_2_2_1_1_3_1"/>
  </protectedRanges>
  <autoFilter ref="A1:M61"/>
  <mergeCells count="13">
    <mergeCell ref="A2:M2"/>
    <mergeCell ref="A3:M3"/>
    <mergeCell ref="K7:L7"/>
    <mergeCell ref="M7:M8"/>
    <mergeCell ref="A4:M4"/>
    <mergeCell ref="K5:L5"/>
    <mergeCell ref="A7:A8"/>
    <mergeCell ref="B7:B8"/>
    <mergeCell ref="C7:C8"/>
    <mergeCell ref="D7:D8"/>
    <mergeCell ref="E7:F7"/>
    <mergeCell ref="G7:H7"/>
    <mergeCell ref="I7:J7"/>
  </mergeCells>
  <conditionalFormatting sqref="O53 L53">
    <cfRule type="cellIs" dxfId="0" priority="6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2019-09-09T08:32:26Z</dcterms:modified>
</cp:coreProperties>
</file>