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 activeTab="3"/>
  </bookViews>
  <sheets>
    <sheet name="jamuri" sheetId="9" r:id="rId1"/>
    <sheet name="arqiteqtura" sheetId="1" r:id="rId2"/>
    <sheet name="konstruqcia" sheetId="8" r:id="rId3"/>
    <sheet name="eleqtrooba" sheetId="3" r:id="rId4"/>
  </sheets>
  <definedNames>
    <definedName name="_xlnm.Print_Area" localSheetId="1">arqiteqtura!$A$1:$O$258</definedName>
  </definedNames>
  <calcPr calcId="152511"/>
</workbook>
</file>

<file path=xl/calcChain.xml><?xml version="1.0" encoding="utf-8"?>
<calcChain xmlns="http://schemas.openxmlformats.org/spreadsheetml/2006/main">
  <c r="F76" i="8" l="1"/>
  <c r="F74" i="8"/>
  <c r="F73" i="8"/>
  <c r="F72" i="8"/>
  <c r="F71" i="8"/>
  <c r="F69" i="8"/>
  <c r="F68" i="8"/>
  <c r="F66" i="8"/>
  <c r="F64" i="8"/>
  <c r="F63" i="8"/>
  <c r="F62" i="8"/>
  <c r="F61" i="8"/>
  <c r="E59" i="8"/>
  <c r="F59" i="8" s="1"/>
  <c r="F57" i="8"/>
  <c r="F56" i="8"/>
  <c r="F55" i="8"/>
  <c r="F54" i="8"/>
  <c r="E52" i="8"/>
  <c r="F52" i="8" s="1"/>
  <c r="F49" i="8"/>
  <c r="F50" i="8"/>
  <c r="F48" i="8"/>
  <c r="F46" i="8"/>
  <c r="F45" i="8"/>
  <c r="F44" i="8"/>
  <c r="F43" i="8"/>
  <c r="E41" i="8"/>
  <c r="F41" i="8" s="1"/>
  <c r="F39" i="8"/>
  <c r="F36" i="8"/>
  <c r="F34" i="8"/>
  <c r="F33" i="8"/>
  <c r="F31" i="8"/>
  <c r="F29" i="8"/>
  <c r="F28" i="8"/>
  <c r="F27" i="8"/>
  <c r="F26" i="8"/>
  <c r="E24" i="8"/>
  <c r="F24" i="8" s="1"/>
  <c r="F22" i="8"/>
  <c r="F21" i="8"/>
  <c r="F20" i="8"/>
  <c r="F19" i="8"/>
  <c r="E17" i="8"/>
  <c r="F17" i="8" s="1"/>
  <c r="F14" i="8"/>
  <c r="F13" i="8"/>
  <c r="F12" i="8"/>
  <c r="E144" i="1" l="1"/>
  <c r="E105" i="1"/>
  <c r="E97" i="1"/>
  <c r="E79" i="1"/>
  <c r="E71" i="1"/>
  <c r="E134" i="1"/>
  <c r="E124" i="1"/>
  <c r="E119" i="1"/>
  <c r="E54" i="1"/>
  <c r="E48" i="1"/>
  <c r="E38" i="1"/>
  <c r="E31" i="1"/>
  <c r="E24" i="1"/>
  <c r="E18" i="1"/>
  <c r="E11" i="1"/>
  <c r="F46" i="3" l="1"/>
  <c r="F45" i="3"/>
  <c r="F42" i="3"/>
  <c r="F40" i="3"/>
  <c r="F39" i="3"/>
  <c r="F36" i="3"/>
  <c r="F33" i="3" l="1"/>
  <c r="F30" i="3"/>
  <c r="E27" i="3"/>
  <c r="F27" i="3" s="1"/>
  <c r="F24" i="3"/>
  <c r="F23" i="3"/>
  <c r="F21" i="3"/>
  <c r="F20" i="3"/>
  <c r="F17" i="3"/>
  <c r="F11" i="3"/>
  <c r="F9" i="3"/>
  <c r="J58" i="3"/>
  <c r="J59" i="3" s="1"/>
  <c r="I59" i="3"/>
  <c r="L33" i="3"/>
  <c r="F14" i="3"/>
  <c r="K8" i="3"/>
  <c r="J43" i="3" l="1"/>
  <c r="L43" i="3" s="1"/>
  <c r="F242" i="1" l="1"/>
  <c r="F241" i="1"/>
  <c r="F239" i="1"/>
  <c r="F238" i="1"/>
  <c r="F237" i="1"/>
  <c r="F236" i="1"/>
  <c r="F234" i="1"/>
  <c r="F233" i="1"/>
  <c r="F232" i="1"/>
  <c r="F230" i="1"/>
  <c r="F229" i="1"/>
  <c r="F226" i="1"/>
  <c r="F214" i="1"/>
  <c r="F225" i="1"/>
  <c r="F223" i="1"/>
  <c r="F222" i="1"/>
  <c r="F221" i="1"/>
  <c r="F220" i="1"/>
  <c r="F218" i="1"/>
  <c r="F217" i="1"/>
  <c r="F212" i="1"/>
  <c r="F210" i="1"/>
  <c r="F209" i="1"/>
  <c r="F208" i="1"/>
  <c r="F206" i="1"/>
  <c r="F205" i="1"/>
  <c r="F201" i="1"/>
  <c r="F194" i="1"/>
  <c r="F192" i="1"/>
  <c r="F191" i="1"/>
  <c r="F190" i="1"/>
  <c r="F189" i="1"/>
  <c r="F187" i="1"/>
  <c r="F186" i="1"/>
  <c r="F184" i="1"/>
  <c r="F183" i="1"/>
  <c r="F181" i="1"/>
  <c r="F180" i="1"/>
  <c r="F178" i="1"/>
  <c r="E177" i="1"/>
  <c r="F177" i="1" s="1"/>
  <c r="F174" i="1"/>
  <c r="F173" i="1"/>
  <c r="F172" i="1"/>
  <c r="F171" i="1"/>
  <c r="F170" i="1"/>
  <c r="F169" i="1"/>
  <c r="F167" i="1"/>
  <c r="F166" i="1"/>
  <c r="F165" i="1"/>
  <c r="F163" i="1"/>
  <c r="F162" i="1"/>
  <c r="F161" i="1"/>
  <c r="F160" i="1"/>
  <c r="F154" i="1"/>
  <c r="F152" i="1"/>
  <c r="F151" i="1"/>
  <c r="F150" i="1"/>
  <c r="F144" i="1"/>
  <c r="F134" i="1"/>
  <c r="F124" i="1"/>
  <c r="F122" i="1"/>
  <c r="F121" i="1"/>
  <c r="F119" i="1"/>
  <c r="F116" i="1"/>
  <c r="F115" i="1"/>
  <c r="F108" i="1"/>
  <c r="F110" i="1"/>
  <c r="F109" i="1"/>
  <c r="F107" i="1"/>
  <c r="F106" i="1"/>
  <c r="F105" i="1"/>
  <c r="F102" i="1"/>
  <c r="F101" i="1"/>
  <c r="F100" i="1"/>
  <c r="F99" i="1"/>
  <c r="F98" i="1"/>
  <c r="F97" i="1"/>
  <c r="F95" i="1"/>
  <c r="F94" i="1"/>
  <c r="F92" i="1"/>
  <c r="F90" i="1"/>
  <c r="F86" i="1"/>
  <c r="F84" i="1" l="1"/>
  <c r="F83" i="1"/>
  <c r="F82" i="1"/>
  <c r="F81" i="1"/>
  <c r="F80" i="1"/>
  <c r="F79" i="1"/>
  <c r="F77" i="1"/>
  <c r="F76" i="1"/>
  <c r="F75" i="1"/>
  <c r="F74" i="1"/>
  <c r="F73" i="1"/>
  <c r="F72" i="1"/>
  <c r="F71" i="1"/>
  <c r="F68" i="1"/>
  <c r="F67" i="1"/>
  <c r="F65" i="1"/>
  <c r="F63" i="1"/>
  <c r="F62" i="1"/>
  <c r="F58" i="1"/>
  <c r="F57" i="1"/>
  <c r="F56" i="1"/>
  <c r="F54" i="1"/>
  <c r="F52" i="1"/>
  <c r="F51" i="1"/>
  <c r="F50" i="1"/>
  <c r="F48" i="1"/>
  <c r="F45" i="1"/>
  <c r="F40" i="1"/>
  <c r="F43" i="1"/>
  <c r="F42" i="1"/>
  <c r="F41" i="1"/>
  <c r="F39" i="1"/>
  <c r="F38" i="1"/>
  <c r="F36" i="1"/>
  <c r="F35" i="1"/>
  <c r="F34" i="1"/>
  <c r="F33" i="1"/>
  <c r="F32" i="1"/>
  <c r="F31" i="1"/>
  <c r="F11" i="1"/>
  <c r="F12" i="1"/>
  <c r="F13" i="1"/>
  <c r="F14" i="1"/>
  <c r="F15" i="1"/>
  <c r="F29" i="1"/>
  <c r="F28" i="1"/>
  <c r="F27" i="1"/>
  <c r="F26" i="1"/>
  <c r="F25" i="1"/>
  <c r="F24" i="1"/>
  <c r="F22" i="1"/>
  <c r="F21" i="1"/>
  <c r="F20" i="1"/>
  <c r="F18" i="1"/>
  <c r="F16" i="1"/>
  <c r="F61" i="1" l="1"/>
</calcChain>
</file>

<file path=xl/sharedStrings.xml><?xml version="1.0" encoding="utf-8"?>
<sst xmlns="http://schemas.openxmlformats.org/spreadsheetml/2006/main" count="982" uniqueCount="336">
  <si>
    <t>lari</t>
  </si>
  <si>
    <t>#</t>
  </si>
  <si>
    <t>safuZveli</t>
  </si>
  <si>
    <t>samuSaos dasaxeleba</t>
  </si>
  <si>
    <t>ganzomilebis 
erTeuli</t>
  </si>
  <si>
    <t>raodenoba</t>
  </si>
  <si>
    <t>saxarjTaRricxvo Rirebuleba</t>
  </si>
  <si>
    <t>ganzomi lebis erTeulze</t>
  </si>
  <si>
    <t>saproeqto monacemze</t>
  </si>
  <si>
    <t>ganzomilebis erTelze</t>
  </si>
  <si>
    <t>sul</t>
  </si>
  <si>
    <t xml:space="preserve">SromiTi danaxarjebi </t>
  </si>
  <si>
    <t>kac/sT</t>
  </si>
  <si>
    <r>
      <t xml:space="preserve"> m</t>
    </r>
    <r>
      <rPr>
        <vertAlign val="superscript"/>
        <sz val="10"/>
        <color indexed="8"/>
        <rFont val="AcadNusx"/>
      </rPr>
      <t>3</t>
    </r>
  </si>
  <si>
    <t>m3</t>
  </si>
  <si>
    <t>qviSa</t>
  </si>
  <si>
    <t>m2</t>
  </si>
  <si>
    <t>kg</t>
  </si>
  <si>
    <t>jami</t>
  </si>
  <si>
    <t>zednadebi xarjebi</t>
  </si>
  <si>
    <t>jami:</t>
  </si>
  <si>
    <t>sul jami:</t>
  </si>
  <si>
    <t>daba lentexSi  maCubis muzeumis mSeneblobis</t>
  </si>
  <si>
    <t xml:space="preserve">Sida da gare tixrebi </t>
  </si>
  <si>
    <t>lajeraS (puris sacxobi adgilis) mowyoba kedelSi sigrZiT 2 alagi-1376mm,  ganiT 344mm, simarliT 688mm</t>
  </si>
  <si>
    <t>xis masala</t>
  </si>
  <si>
    <t>10-4-1</t>
  </si>
  <si>
    <t>proeqti</t>
  </si>
  <si>
    <t>T5,1p10</t>
  </si>
  <si>
    <t>samSeneblo qanCi</t>
  </si>
  <si>
    <t>kagc/sT</t>
  </si>
  <si>
    <t>antiseptikuri pasta</t>
  </si>
  <si>
    <t>sxva masala</t>
  </si>
  <si>
    <t>manqana</t>
  </si>
  <si>
    <t>sab.fasi</t>
  </si>
  <si>
    <t>T1,9p32</t>
  </si>
  <si>
    <t>sacxobis oTaxis (SemdgomSi gidis oTaxis) kedlebis mowyoba ficriT yuris  amoyvaniT sisqiT 5sm</t>
  </si>
  <si>
    <t>10-6-1</t>
  </si>
  <si>
    <t>SromiTi danaxarji</t>
  </si>
  <si>
    <t>samSeneblo lursmani</t>
  </si>
  <si>
    <t>T1,9p2</t>
  </si>
  <si>
    <t>patara TaRovani saqonlis(kumaS) sadgomis  mowyoba sufRad gaTlili xis ZeliT</t>
  </si>
  <si>
    <t>didi TaRovani saqonlis sadgomis  mowyoba sufRad gaTlili xis ZeliT</t>
  </si>
  <si>
    <t>sxvenis mowyoba xis gaTlili ZelebiT</t>
  </si>
  <si>
    <t>10-11-1</t>
  </si>
  <si>
    <t>"layurjas" (Sua cecxlis) naWedi dekoratiuli sakidis mowyoba</t>
  </si>
  <si>
    <t>sndw</t>
  </si>
  <si>
    <t>IV-15-83</t>
  </si>
  <si>
    <t>liTonis dekoratiuli  naWeri jaWvi sakidiT da samagrebiT</t>
  </si>
  <si>
    <t>g/m</t>
  </si>
  <si>
    <t>T1,10p23</t>
  </si>
  <si>
    <t>adg</t>
  </si>
  <si>
    <t>dekoratiuli xis Jaluzis  mowyoba amokveTili ornamentebis gaTvaliswinebiT</t>
  </si>
  <si>
    <t>10-36-2</t>
  </si>
  <si>
    <t>samSeneblo lusmani</t>
  </si>
  <si>
    <t>sapireebis mowyoba gaTlili xisagan dekoratiuli elementebiT</t>
  </si>
  <si>
    <t>iatakebi</t>
  </si>
  <si>
    <t>"sgir-is" (iataki) mowyoba kedlis didi zomis fleTili qvebiT datkepnil miwayrilze</t>
  </si>
  <si>
    <t>fleTili qva</t>
  </si>
  <si>
    <t>11-16-1</t>
  </si>
  <si>
    <t>T4,1p217</t>
  </si>
  <si>
    <t>T4,1p208</t>
  </si>
  <si>
    <t>baga WerisaTvis  d-15-20sm mrgvali xis morebis gapoba, calmxriv gasufTaveba,momzadeba da dageba saTanado qanobiT</t>
  </si>
  <si>
    <t>SromoTi danaxarji</t>
  </si>
  <si>
    <t>10-10-1</t>
  </si>
  <si>
    <t>proeqtit</t>
  </si>
  <si>
    <t>sxva manqana</t>
  </si>
  <si>
    <t>kar-fanjrebi</t>
  </si>
  <si>
    <t>orfrTiani xis dekoratiuli ficruli tipis karis blokis damzadeba sisqiT 6sm da mowyoba qvis kedelSi</t>
  </si>
  <si>
    <t>10-13-3</t>
  </si>
  <si>
    <t>xis fanjris bloki</t>
  </si>
  <si>
    <t>pakli</t>
  </si>
  <si>
    <t>toli</t>
  </si>
  <si>
    <t>T5,1pp43</t>
  </si>
  <si>
    <t>T4,1p374</t>
  </si>
  <si>
    <t>WanWiki</t>
  </si>
  <si>
    <t>T1,0p20</t>
  </si>
  <si>
    <t>erTfrTiani xis dekoratiuli ficruli tipis karis blokis damzadeba sisqiT 6sm da mowyoba qvis kedelSi</t>
  </si>
  <si>
    <t>karis saketi mowyobilobebis da anjamebis mowyoba</t>
  </si>
  <si>
    <t>karis saketi</t>
  </si>
  <si>
    <t>liT.anjmebi</t>
  </si>
  <si>
    <t>kompl</t>
  </si>
  <si>
    <t>10-29-5</t>
  </si>
  <si>
    <t>c</t>
  </si>
  <si>
    <t>T5,1p176</t>
  </si>
  <si>
    <t>T5,1p172</t>
  </si>
  <si>
    <t xml:space="preserve">"senolis"-tipis(nakelsayreli karis) mowyoba </t>
  </si>
  <si>
    <t>karis bloki sakeTi mowyobilobiT</t>
  </si>
  <si>
    <t>T5,1p38</t>
  </si>
  <si>
    <t>TaRovani tipis xis fanjris  blokebis damzadeba da mowyoba sisqiT 6sm</t>
  </si>
  <si>
    <t>fanjris mowyobilobebi</t>
  </si>
  <si>
    <t>saketi mowyobilobebi da anjamebi</t>
  </si>
  <si>
    <t>T5,1pp42</t>
  </si>
  <si>
    <t>Seminuli karis bloki</t>
  </si>
  <si>
    <t>10-22-3</t>
  </si>
  <si>
    <t>fanjris xis guliani karebis mowyoba calmxrivi gaRebiT</t>
  </si>
  <si>
    <t>xis taxtis mowyoba ficriT sisqiT 6sm da dekoratiuli gaformebiT</t>
  </si>
  <si>
    <t>10-29-2</t>
  </si>
  <si>
    <t>sxvadasxva samuSaoebi</t>
  </si>
  <si>
    <t>xeze nakveTiT gaformebuli dekoratiuli xis magidis mowyoba zomiT 2,1X0,6m</t>
  </si>
  <si>
    <t xml:space="preserve">gegmiuri dagroveba  </t>
  </si>
  <si>
    <t>Seminuli  dekoratiuli sagmofeno vitrJebis damzadeba da montaJi simaRliT 100sm.zomiT 2X0,7m-ze</t>
  </si>
  <si>
    <t>xis Zeli 80X80</t>
  </si>
  <si>
    <t>ficari sisqiT 20mm(CuqurTmiT3m2)</t>
  </si>
  <si>
    <t xml:space="preserve">alaTis CarCo 35X100  </t>
  </si>
  <si>
    <t xml:space="preserve">ficari sisqiT 30mm </t>
  </si>
  <si>
    <t>Stapiki 10X20</t>
  </si>
  <si>
    <t>m</t>
  </si>
  <si>
    <t>mina sisqiT 4mm</t>
  </si>
  <si>
    <t>maudis qsovili</t>
  </si>
  <si>
    <t>10-29-3</t>
  </si>
  <si>
    <t xml:space="preserve">avejis petli </t>
  </si>
  <si>
    <t>T4,3p40</t>
  </si>
  <si>
    <t>T4,3p90</t>
  </si>
  <si>
    <t>Seminuli  dekoratiuli sagmofeno vitrJebis damzadeba da montaJi simaRliT 100sm.zomiT 1,5X0,7m-ze</t>
  </si>
  <si>
    <t>arsebul derefanSi 2c sagamofeno vitrinis mowyoba nawrTobi miniT</t>
  </si>
  <si>
    <t xml:space="preserve"> g/m</t>
  </si>
  <si>
    <t>individualuri samagri sWvali budiT 300mm</t>
  </si>
  <si>
    <t>T4,3p43</t>
  </si>
  <si>
    <t>nawrTobi mina 10mm</t>
  </si>
  <si>
    <t>aluminis CarCos profili</t>
  </si>
  <si>
    <t>T3p29</t>
  </si>
  <si>
    <t>T1,9p30</t>
  </si>
  <si>
    <t>ezos keTilmowyoba</t>
  </si>
  <si>
    <t>kldovani gruntis gaWra sangrevi CaquCis gamoyenebiT moajirebisa da bordiurebis mosawyobad amosaRebi gruntis adgilze gaSliT</t>
  </si>
  <si>
    <t>27-9-4</t>
  </si>
  <si>
    <t>sangrevi CaquCi</t>
  </si>
  <si>
    <t>m/sT</t>
  </si>
  <si>
    <t>avtogreideri 79kvt</t>
  </si>
  <si>
    <t>T14p194</t>
  </si>
  <si>
    <t>T14p318</t>
  </si>
  <si>
    <t>liTonis moajirebis damzadeba milkvadratebiT proeqtis mixedviT da montaJi</t>
  </si>
  <si>
    <t>t</t>
  </si>
  <si>
    <t>milkvadrati 30X60X2</t>
  </si>
  <si>
    <t>milkvadrati 30X30X2</t>
  </si>
  <si>
    <t>igive 30X30X1,5</t>
  </si>
  <si>
    <t>igive  20X20X1,5</t>
  </si>
  <si>
    <t>igive 10X10X1</t>
  </si>
  <si>
    <t>9-17-5</t>
  </si>
  <si>
    <t xml:space="preserve">qanCi </t>
  </si>
  <si>
    <t>eleqtrodi</t>
  </si>
  <si>
    <t>T2,2p40</t>
  </si>
  <si>
    <t>T2,2p35</t>
  </si>
  <si>
    <t>t2,2p34</t>
  </si>
  <si>
    <t>T2,2p12</t>
  </si>
  <si>
    <t>T2,2p2</t>
  </si>
  <si>
    <t>T1,9p14</t>
  </si>
  <si>
    <t>moajirebis SeRebva antikoroziuli sarebaviT -2jer</t>
  </si>
  <si>
    <t>saRebavi</t>
  </si>
  <si>
    <t>15-164-8</t>
  </si>
  <si>
    <t>gamxsneli</t>
  </si>
  <si>
    <t>lt</t>
  </si>
  <si>
    <t>T4,2p25</t>
  </si>
  <si>
    <t>T4,2p125</t>
  </si>
  <si>
    <t>Sr.resursi</t>
  </si>
  <si>
    <t>betoni b-20</t>
  </si>
  <si>
    <t>moajirebis  dabetoneba betoniT   b-20</t>
  </si>
  <si>
    <t>6-1-2</t>
  </si>
  <si>
    <t>fari yalibis</t>
  </si>
  <si>
    <t>T4.1p332</t>
  </si>
  <si>
    <t>T5,1p138</t>
  </si>
  <si>
    <t>bilikebis da kibeebi</t>
  </si>
  <si>
    <t>arsebuli arastandartuli da uvargisi kibis safexurebis demontaJi</t>
  </si>
  <si>
    <t>k/sT</t>
  </si>
  <si>
    <t>7-18-3</t>
  </si>
  <si>
    <t>SromiTi danaxarji 2,86X0,1</t>
  </si>
  <si>
    <t>centralkuri kibeebis safuZvlis momzadeba xreSiT</t>
  </si>
  <si>
    <t>xreSi</t>
  </si>
  <si>
    <t xml:space="preserve">SromiTi danaxarji </t>
  </si>
  <si>
    <t>8-3-2</t>
  </si>
  <si>
    <t>RorRis fenis mowyoba sisqiT 6sm</t>
  </si>
  <si>
    <t>RorRi</t>
  </si>
  <si>
    <t>rk/betonis filis mowyoba safexurebisaTvis sisqiT 14sm</t>
  </si>
  <si>
    <t>armatura a-III</t>
  </si>
  <si>
    <t>6-16-13</t>
  </si>
  <si>
    <t>T4,1p332</t>
  </si>
  <si>
    <t>T1,1p12</t>
  </si>
  <si>
    <t>T5,1p132</t>
  </si>
  <si>
    <t xml:space="preserve">rk/betonis safexurebis mowyoba monoliTuri betoniT </t>
  </si>
  <si>
    <t>grZ.m</t>
  </si>
  <si>
    <t xml:space="preserve">betoni </t>
  </si>
  <si>
    <t>bazaltis safexuri 350X50</t>
  </si>
  <si>
    <t>bazaltis fila 100X25</t>
  </si>
  <si>
    <t>webo cementi</t>
  </si>
  <si>
    <t>T4,1p267</t>
  </si>
  <si>
    <t>T4,2p112</t>
  </si>
  <si>
    <t>moajirebis gaswvriv 36m-ze bilikebisaTvis monoliTuri rk/betonis bordiurebis mowyoba</t>
  </si>
  <si>
    <t>27-19-1,</t>
  </si>
  <si>
    <t>betoni</t>
  </si>
  <si>
    <t>cementis xsnari</t>
  </si>
  <si>
    <t>armatura a-I</t>
  </si>
  <si>
    <t>T4,1p359</t>
  </si>
  <si>
    <t>T1,1p10</t>
  </si>
  <si>
    <t>bilikebis safuZvlis mowyoba xreSiT da  RorRiT</t>
  </si>
  <si>
    <t>RorRi fraqcia 10-20</t>
  </si>
  <si>
    <t>fleTili qviT bilikebis mowyoba 4-6sm qviSis fenaze kideebis qviSa cementis xsnariT</t>
  </si>
  <si>
    <t>qviSa-cementis xsnari m200</t>
  </si>
  <si>
    <t>27-44-1</t>
  </si>
  <si>
    <t>proeqtiT</t>
  </si>
  <si>
    <t>fleTili qva sisqiT 3-10sm (transportirebis xarjebis gaTvaliswinebiT)</t>
  </si>
  <si>
    <t>fleTili qviT kibis safexurebis mowyoba qviSa cementis xsnariT</t>
  </si>
  <si>
    <t xml:space="preserve">qviSa-cementis xsnari </t>
  </si>
  <si>
    <t>Senobis sam mxares sarinelis mowyoba armirebuli betoniT sisqiT 10sm</t>
  </si>
  <si>
    <t>6mm armaturis bade ujrediT 20X20</t>
  </si>
  <si>
    <t>kedlebis mSeneblobisTvis ormxrivad liTonis xaraCoebis mowyoba simaRliT 4metriT</t>
  </si>
  <si>
    <t>8-22--1</t>
  </si>
  <si>
    <t>liT.detalebi xaraCoebisTvis</t>
  </si>
  <si>
    <t>xaraCos xis detalebi</t>
  </si>
  <si>
    <t>fari fenilis</t>
  </si>
  <si>
    <t>T2,1p1</t>
  </si>
  <si>
    <t>T5,1p100</t>
  </si>
  <si>
    <t>T5,1p139</t>
  </si>
  <si>
    <t>samSeneblo masalebis azidva amwe kraniT simaRleze 15m da xeliT dasawyobeba</t>
  </si>
  <si>
    <t>T14p54</t>
  </si>
  <si>
    <t>amwe-meqnizmi</t>
  </si>
  <si>
    <t>srf2017</t>
  </si>
  <si>
    <t>samSeneblo masalebis xeliT datvirTva  urikaze da gadaadgileba 30m-ze</t>
  </si>
  <si>
    <t>xarjTaRricxva #1</t>
  </si>
  <si>
    <t xml:space="preserve">arsebuli el.gamanawilebeli karadis mowyoba </t>
  </si>
  <si>
    <t>8-27-2</t>
  </si>
  <si>
    <t xml:space="preserve">arsebuli el.gamanawilebeli gadamrTvelis  mowyoba </t>
  </si>
  <si>
    <t>el.gamanawilebeli gadamrTveli</t>
  </si>
  <si>
    <t>T8,17p32</t>
  </si>
  <si>
    <t>6 jgufiani el. Ggamanawilebeli dafis mowyoba da momzadeba CarTvisatvis</t>
  </si>
  <si>
    <t>6 jgufiani el. Ggamanawilebeli dafa</t>
  </si>
  <si>
    <t>8-127-1</t>
  </si>
  <si>
    <t>21-18-1</t>
  </si>
  <si>
    <t>3X2,5 spilenZis kabelis montaJi</t>
  </si>
  <si>
    <t>3X2,5 spilenZis kabeli</t>
  </si>
  <si>
    <t xml:space="preserve">Sr.resursi </t>
  </si>
  <si>
    <t>T8,3p32</t>
  </si>
  <si>
    <t>2X2,5 spilenZis kabelis montaJi</t>
  </si>
  <si>
    <t>2X2,5 spilenZis kabeli</t>
  </si>
  <si>
    <t>T8,3p27</t>
  </si>
  <si>
    <t>3X1,5 spilenZis kabelis montaJi</t>
  </si>
  <si>
    <t>3X1,5 spilenZis kabeli</t>
  </si>
  <si>
    <t>T8,3p31</t>
  </si>
  <si>
    <t>plastmasis milebi el.kabelis gasatareblad</t>
  </si>
  <si>
    <t xml:space="preserve"> el. Ggamanawilebeli kolofis mowyoba </t>
  </si>
  <si>
    <t>Sr.resursi 1X0,4</t>
  </si>
  <si>
    <t>21-27</t>
  </si>
  <si>
    <t>el.gamanawilebeli kolofi</t>
  </si>
  <si>
    <t>8-591-1</t>
  </si>
  <si>
    <t>1 klaviSiani  CamrTvelis  montaJi</t>
  </si>
  <si>
    <t>erTklaviSiani CamrTveli</t>
  </si>
  <si>
    <t>T8.17p14</t>
  </si>
  <si>
    <t>2klaviSiani  CamrTvelis  montaJi</t>
  </si>
  <si>
    <t>orklaviSiani CamrTveli</t>
  </si>
  <si>
    <t>T8.17p15</t>
  </si>
  <si>
    <t>8-591-8</t>
  </si>
  <si>
    <t>cali</t>
  </si>
  <si>
    <t>saStefcelo rozetis montaJi  damamiwebeli kontaqtiT</t>
  </si>
  <si>
    <t>saStefcelo rozeti damiwebiT</t>
  </si>
  <si>
    <t>T8.17p207</t>
  </si>
  <si>
    <t xml:space="preserve">saStefcelo rozetis montaJi  </t>
  </si>
  <si>
    <t xml:space="preserve">saStefcelo rozeti </t>
  </si>
  <si>
    <t>T8.17p213</t>
  </si>
  <si>
    <t>erT naTuriani sanaTis montaJi</t>
  </si>
  <si>
    <t>sanaTi</t>
  </si>
  <si>
    <t>8-599-1</t>
  </si>
  <si>
    <t>gamofenis erT naTuriani sanaTis montaJi</t>
  </si>
  <si>
    <t>kuTxovაnა 40X4</t>
  </si>
  <si>
    <t>dაmiwebis konturis mowyobა</t>
  </si>
  <si>
    <t xml:space="preserve"> zolovana 25X4</t>
  </si>
  <si>
    <t>T1.4p39</t>
  </si>
  <si>
    <t>T1,5p53</t>
  </si>
  <si>
    <t>folაdis yrud dაgmაnuli mili d-50mm</t>
  </si>
  <si>
    <t>T2,1p43</t>
  </si>
  <si>
    <t>liT.mili d-32mm</t>
  </si>
  <si>
    <t>igive d-25mm</t>
  </si>
  <si>
    <t>T2,1p41</t>
  </si>
  <si>
    <t>T2,1p40</t>
  </si>
  <si>
    <t>jაmi</t>
  </si>
  <si>
    <t>mაT Soris xelfაsi</t>
  </si>
  <si>
    <t>mაsაlა</t>
  </si>
  <si>
    <t xml:space="preserve">zednadebi xarjebi SromiTi dაnაxაrjidაn </t>
  </si>
  <si>
    <t>xarjTaRricxva #3</t>
  </si>
  <si>
    <t>Sida el.samontaJo samuSaoebi</t>
  </si>
  <si>
    <t>SromiTi danaxarjebi 24X1,3</t>
  </si>
  <si>
    <t>k-1,3</t>
  </si>
  <si>
    <t>SromiTi danaxarji0,39X1,3</t>
  </si>
  <si>
    <t>SromiTi danaxarjebi  23,8X1,3</t>
  </si>
  <si>
    <t>SromiTi danaxarjebi 14,2*1,3</t>
  </si>
  <si>
    <t>SromiTi danaxarjebi 14,2X1,3</t>
  </si>
  <si>
    <t>SromiTi danaxarji   1,23*1,3</t>
  </si>
  <si>
    <t>SromiTi danaxarji 0,73X1,3</t>
  </si>
  <si>
    <t>xis karis  bloki</t>
  </si>
  <si>
    <t>SromiTi danaxarji 2,33X1,2</t>
  </si>
  <si>
    <t>SromiTi danaxarji 2,56X1,2</t>
  </si>
  <si>
    <t>SromiTi danaxarji 1,23*1,3</t>
  </si>
  <si>
    <t>masalebis zidva Tbilisidan400km-ze</t>
  </si>
  <si>
    <t>srf2017T14</t>
  </si>
  <si>
    <t>arqiteqturuli nawili</t>
  </si>
  <si>
    <t>1.miwis samuSaoebi</t>
  </si>
  <si>
    <t>qvisa-cementis xsnari</t>
  </si>
  <si>
    <t>8-16-7</t>
  </si>
  <si>
    <t>ligmalis(zeZirkvlis) amoSeneba saSualo zomis koja-biCiT-kldis qviT</t>
  </si>
  <si>
    <t>kldis qva</t>
  </si>
  <si>
    <t>3.  WveduareS(kedlebi)</t>
  </si>
  <si>
    <t>4. gadaxurva</t>
  </si>
  <si>
    <r>
      <t>d-400</t>
    </r>
    <r>
      <rPr>
        <b/>
        <sz val="10"/>
        <rFont val="AcadNusx"/>
      </rPr>
      <t>mm moris gaTla xeliT da direebis mowyoba</t>
    </r>
  </si>
  <si>
    <r>
      <t>d-250</t>
    </r>
    <r>
      <rPr>
        <b/>
        <sz val="10"/>
        <rFont val="AcadNusx"/>
      </rPr>
      <t>mm moris gaTla xeliT da xis koWebis mowyoba</t>
    </r>
  </si>
  <si>
    <t>Weris (sxvenis) mowyoba mrgvali xis morebisagan d-90-110mm</t>
  </si>
  <si>
    <t>10-49-1</t>
  </si>
  <si>
    <t>sxvenis daTbuneba toliT da qviSiT</t>
  </si>
  <si>
    <t>mrgvalis xis morebiT xis nivnivebis mowyoba d-11-15mm</t>
  </si>
  <si>
    <t>qvis kedlebTan Sexebis adgilebSi xis konstruqciebze erTi fena tolis Semoxveva</t>
  </si>
  <si>
    <t>sakvamuris mowyoba mrgvali xis d-15mm morebis WdomiT</t>
  </si>
  <si>
    <t>lartyebis damzadeba d10-12mm Suaze gapobili morebisagan da gaTla xeliT 258g/m</t>
  </si>
  <si>
    <t>fenilqveS molartyvis mowyoba gaTlili lartyebiT an ficriT 4X10 biji35sm</t>
  </si>
  <si>
    <t>saxuravis mowyoba ruxi feris profnastiliT sisqiT 0,5mm</t>
  </si>
  <si>
    <t>12-6-1</t>
  </si>
  <si>
    <t xml:space="preserve">profnastilis furclebi </t>
  </si>
  <si>
    <t>sWvali</t>
  </si>
  <si>
    <t>T1,4p13</t>
  </si>
  <si>
    <t>T1,9p28</t>
  </si>
  <si>
    <t>parapetis Semosva ruxi feris SeRebili brtyeli rulonuri tipis Tunuqis furcliT sisqiT 0,5mm</t>
  </si>
  <si>
    <t>Tunuqis furceli</t>
  </si>
  <si>
    <t>12-8-5</t>
  </si>
  <si>
    <t>TovldamWeri Cangali</t>
  </si>
  <si>
    <t>T1,4p39</t>
  </si>
  <si>
    <t>xarjTaRricxva #2</t>
  </si>
  <si>
    <t xml:space="preserve">                 konstruqciuli nawili</t>
  </si>
  <si>
    <t>obieqtis dasaxeleba</t>
  </si>
  <si>
    <t>Rirebuleba</t>
  </si>
  <si>
    <t xml:space="preserve">დაბა ლენტეხში ლ. მუსელიანის სახ. მუზეუმის რეკონსტრუქციისა და სოფ. ხაჩეშში ტვიბლედის მუზეუმის გამაგრების სამუშაოები </t>
  </si>
  <si>
    <t>daba lentexSi  maCubis muzeumis mSenebloba, arqiteqturuli nawili</t>
  </si>
  <si>
    <t>daba lentexSi  maCubis muzeumis mSenebloba,  konstruqciuli nawili</t>
  </si>
  <si>
    <t>daba lentexSi  maCubis muzeumis mSenebloba, Sida el.samontaJo samuSaoebi</t>
  </si>
  <si>
    <t>ჯამi</t>
  </si>
  <si>
    <t>dRg 18%</t>
  </si>
  <si>
    <t>sul jami</t>
  </si>
  <si>
    <t>Sesruleba nazardi jamiT</t>
  </si>
  <si>
    <t>darCenili</t>
  </si>
  <si>
    <t>daba lentexSi  maCubis muzeumis mSenebloba (darCenili)</t>
  </si>
  <si>
    <t>Sesrulebuli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</si>
</sst>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р_._-;\-* #,##0.00_р_._-;_-* &quot;-&quot;??_р_._-;_-@_-"/>
    <numFmt numFmtId="165" formatCode="#,##0.000"/>
    <numFmt numFmtId="166" formatCode="_-* #,##0.00_-;\-* #,##0.00_-;_-* &quot;-&quot;??_-;_-@_-"/>
    <numFmt numFmtId="167" formatCode="0.000"/>
    <numFmt numFmtId="168" formatCode="_-* #,##0.000_р_._-;\-* #,##0.000_р_._-;_-* &quot;-&quot;??_р_._-;_-@_-"/>
    <numFmt numFmtId="169" formatCode="_-* #,##0.0000_-;\-* #,##0.0000_-;_-* &quot;-&quot;??_-;_-@_-"/>
    <numFmt numFmtId="170" formatCode="#,##0.0000"/>
    <numFmt numFmtId="171" formatCode="#,##0.0"/>
    <numFmt numFmtId="172" formatCode="0.0000"/>
    <numFmt numFmtId="173" formatCode="#,##0.00_ ;\-#,##0.00\ 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Sylfaen"/>
      <family val="1"/>
      <charset val="204"/>
    </font>
    <font>
      <sz val="11"/>
      <color indexed="8"/>
      <name val="AcadNusx"/>
    </font>
    <font>
      <b/>
      <sz val="11"/>
      <color indexed="8"/>
      <name val="AcadMtavr"/>
    </font>
    <font>
      <b/>
      <sz val="11"/>
      <color indexed="8"/>
      <name val="AcadNusx"/>
    </font>
    <font>
      <sz val="8"/>
      <color theme="1"/>
      <name val="AcadNusx"/>
    </font>
    <font>
      <sz val="8"/>
      <color rgb="FF000000"/>
      <name val="AcadNusx"/>
    </font>
    <font>
      <sz val="8"/>
      <color indexed="8"/>
      <name val="AcadNusx"/>
    </font>
    <font>
      <sz val="8"/>
      <color theme="1"/>
      <name val="Calibri"/>
      <family val="2"/>
      <charset val="204"/>
      <scheme val="minor"/>
    </font>
    <font>
      <sz val="10"/>
      <name val="AcadNusx"/>
    </font>
    <font>
      <sz val="10"/>
      <name val="AcadMtavr"/>
    </font>
    <font>
      <b/>
      <sz val="10"/>
      <name val="AcadNusx"/>
    </font>
    <font>
      <sz val="11"/>
      <color indexed="8"/>
      <name val="Calibri"/>
      <family val="2"/>
      <charset val="204"/>
    </font>
    <font>
      <sz val="8"/>
      <name val="Times New Roman"/>
      <family val="1"/>
    </font>
    <font>
      <sz val="8"/>
      <name val="AcadNusx"/>
    </font>
    <font>
      <b/>
      <sz val="10"/>
      <color theme="1"/>
      <name val="AcadNusx"/>
    </font>
    <font>
      <sz val="10"/>
      <color theme="1"/>
      <name val="AcadNusx"/>
    </font>
    <font>
      <vertAlign val="superscript"/>
      <sz val="10"/>
      <color indexed="8"/>
      <name val="AcadNusx"/>
    </font>
    <font>
      <b/>
      <sz val="10"/>
      <color rgb="FF000000"/>
      <name val="AcadNusx"/>
    </font>
    <font>
      <sz val="10"/>
      <color rgb="FF000000"/>
      <name val="AcadNusx"/>
    </font>
    <font>
      <b/>
      <sz val="10"/>
      <color indexed="8"/>
      <name val="AcadMtavr"/>
    </font>
    <font>
      <b/>
      <sz val="10"/>
      <color indexed="8"/>
      <name val="AcadNusx"/>
    </font>
    <font>
      <sz val="10"/>
      <name val="Arial Cyr"/>
      <charset val="1"/>
    </font>
    <font>
      <sz val="11"/>
      <name val="Sylfaen"/>
      <family val="1"/>
      <charset val="204"/>
    </font>
    <font>
      <sz val="11"/>
      <name val="Arial Cyr"/>
      <charset val="1"/>
    </font>
    <font>
      <sz val="10"/>
      <name val="Arial"/>
      <family val="2"/>
      <charset val="204"/>
    </font>
    <font>
      <b/>
      <sz val="9"/>
      <name val="AcadNusx"/>
    </font>
    <font>
      <b/>
      <sz val="11"/>
      <name val="AcadNusx"/>
    </font>
    <font>
      <b/>
      <sz val="11"/>
      <color theme="1"/>
      <name val="AcadNusx"/>
    </font>
    <font>
      <sz val="9"/>
      <name val="AcadNusx"/>
    </font>
    <font>
      <sz val="11"/>
      <name val="AcadNusx"/>
    </font>
    <font>
      <sz val="11"/>
      <color theme="1"/>
      <name val="AcadNusx"/>
    </font>
    <font>
      <b/>
      <sz val="9"/>
      <color theme="1"/>
      <name val="AcadNusx"/>
    </font>
    <font>
      <b/>
      <sz val="10"/>
      <name val="AcadMtavr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3" fillId="0" borderId="0"/>
    <xf numFmtId="0" fontId="26" fillId="0" borderId="0"/>
  </cellStyleXfs>
  <cellXfs count="328">
    <xf numFmtId="0" fontId="0" fillId="0" borderId="0" xfId="0"/>
    <xf numFmtId="0" fontId="3" fillId="0" borderId="0" xfId="0" applyFont="1" applyFill="1"/>
    <xf numFmtId="0" fontId="3" fillId="0" borderId="0" xfId="0" applyFont="1"/>
    <xf numFmtId="0" fontId="8" fillId="0" borderId="0" xfId="0" applyFont="1"/>
    <xf numFmtId="2" fontId="3" fillId="2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0" fillId="0" borderId="1" xfId="1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vertical="center"/>
    </xf>
    <xf numFmtId="2" fontId="3" fillId="0" borderId="0" xfId="0" applyNumberFormat="1" applyFont="1"/>
    <xf numFmtId="0" fontId="17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0" fontId="3" fillId="3" borderId="0" xfId="0" applyFont="1" applyFill="1"/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4" fontId="17" fillId="0" borderId="4" xfId="0" applyNumberFormat="1" applyFont="1" applyFill="1" applyBorder="1" applyAlignment="1">
      <alignment vertical="center"/>
    </xf>
    <xf numFmtId="4" fontId="17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6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" xfId="0" applyNumberFormat="1" applyFont="1" applyBorder="1" applyAlignment="1">
      <alignment horizontal="right" vertical="center"/>
    </xf>
    <xf numFmtId="166" fontId="12" fillId="0" borderId="4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0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Fill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right" vertical="center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vertical="top" wrapText="1"/>
    </xf>
    <xf numFmtId="4" fontId="12" fillId="0" borderId="4" xfId="1" applyNumberFormat="1" applyFont="1" applyFill="1" applyBorder="1" applyAlignment="1">
      <alignment horizontal="right" vertical="center" wrapText="1"/>
    </xf>
    <xf numFmtId="165" fontId="12" fillId="0" borderId="4" xfId="1" applyNumberFormat="1" applyFont="1" applyFill="1" applyBorder="1" applyAlignment="1">
      <alignment horizontal="right" vertical="center" wrapText="1"/>
    </xf>
    <xf numFmtId="166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quotePrefix="1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right" vertical="top" wrapText="1"/>
    </xf>
    <xf numFmtId="169" fontId="12" fillId="0" borderId="4" xfId="1" applyNumberFormat="1" applyFont="1" applyFill="1" applyBorder="1" applyAlignment="1">
      <alignment horizontal="right" vertical="center" wrapText="1"/>
    </xf>
    <xf numFmtId="166" fontId="1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/>
    </xf>
    <xf numFmtId="0" fontId="14" fillId="0" borderId="4" xfId="0" quotePrefix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horizontal="right" vertical="top" wrapText="1"/>
    </xf>
    <xf numFmtId="4" fontId="10" fillId="0" borderId="4" xfId="1" applyNumberFormat="1" applyFont="1" applyFill="1" applyBorder="1" applyAlignment="1">
      <alignment horizontal="right" vertical="top" wrapText="1"/>
    </xf>
    <xf numFmtId="166" fontId="10" fillId="0" borderId="4" xfId="1" applyNumberFormat="1" applyFont="1" applyFill="1" applyBorder="1" applyAlignment="1" applyProtection="1">
      <alignment horizontal="right" vertical="top" wrapText="1"/>
      <protection locked="0"/>
    </xf>
    <xf numFmtId="0" fontId="15" fillId="0" borderId="4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49" fontId="27" fillId="3" borderId="4" xfId="4" applyNumberFormat="1" applyFont="1" applyFill="1" applyBorder="1" applyAlignment="1">
      <alignment horizontal="center" vertical="center"/>
    </xf>
    <xf numFmtId="0" fontId="28" fillId="3" borderId="4" xfId="4" applyFont="1" applyFill="1" applyBorder="1" applyAlignment="1">
      <alignment horizontal="center" vertical="center"/>
    </xf>
    <xf numFmtId="1" fontId="28" fillId="3" borderId="4" xfId="4" applyNumberFormat="1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2" fontId="29" fillId="3" borderId="4" xfId="0" applyNumberFormat="1" applyFont="1" applyFill="1" applyBorder="1" applyAlignment="1">
      <alignment vertical="center"/>
    </xf>
    <xf numFmtId="0" fontId="30" fillId="3" borderId="4" xfId="4" applyFont="1" applyFill="1" applyBorder="1" applyAlignment="1"/>
    <xf numFmtId="0" fontId="31" fillId="3" borderId="4" xfId="4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2" fontId="32" fillId="3" borderId="4" xfId="0" applyNumberFormat="1" applyFont="1" applyFill="1" applyBorder="1"/>
    <xf numFmtId="0" fontId="12" fillId="3" borderId="4" xfId="4" applyFont="1" applyFill="1" applyBorder="1" applyAlignment="1">
      <alignment horizontal="left" vertical="center"/>
    </xf>
    <xf numFmtId="0" fontId="10" fillId="3" borderId="4" xfId="4" applyFont="1" applyFill="1" applyBorder="1" applyAlignment="1">
      <alignment horizontal="left"/>
    </xf>
    <xf numFmtId="0" fontId="27" fillId="3" borderId="4" xfId="4" applyFont="1" applyFill="1" applyBorder="1" applyAlignment="1">
      <alignment horizontal="center"/>
    </xf>
    <xf numFmtId="0" fontId="28" fillId="3" borderId="4" xfId="4" applyFont="1" applyFill="1" applyBorder="1" applyAlignment="1">
      <alignment horizontal="center"/>
    </xf>
    <xf numFmtId="1" fontId="28" fillId="3" borderId="4" xfId="4" applyNumberFormat="1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9" fillId="3" borderId="4" xfId="0" applyFont="1" applyFill="1" applyBorder="1"/>
    <xf numFmtId="2" fontId="31" fillId="3" borderId="4" xfId="4" applyNumberFormat="1" applyFont="1" applyFill="1" applyBorder="1" applyAlignment="1">
      <alignment horizontal="center"/>
    </xf>
    <xf numFmtId="167" fontId="31" fillId="3" borderId="4" xfId="4" applyNumberFormat="1" applyFont="1" applyFill="1" applyBorder="1" applyAlignment="1">
      <alignment horizontal="center"/>
    </xf>
    <xf numFmtId="0" fontId="31" fillId="3" borderId="4" xfId="4" applyFont="1" applyFill="1" applyBorder="1" applyAlignment="1">
      <alignment horizontal="left"/>
    </xf>
    <xf numFmtId="0" fontId="10" fillId="0" borderId="3" xfId="0" applyFont="1" applyBorder="1" applyAlignment="1">
      <alignment vertical="center"/>
    </xf>
    <xf numFmtId="0" fontId="12" fillId="3" borderId="4" xfId="4" applyFont="1" applyFill="1" applyBorder="1" applyAlignment="1">
      <alignment horizontal="left"/>
    </xf>
    <xf numFmtId="0" fontId="30" fillId="3" borderId="4" xfId="4" applyFont="1" applyFill="1" applyBorder="1" applyAlignment="1">
      <alignment horizontal="center"/>
    </xf>
    <xf numFmtId="49" fontId="27" fillId="3" borderId="4" xfId="4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right" vertical="top" wrapText="1"/>
    </xf>
    <xf numFmtId="166" fontId="10" fillId="0" borderId="2" xfId="1" applyNumberFormat="1" applyFont="1" applyFill="1" applyBorder="1" applyAlignment="1" applyProtection="1">
      <alignment horizontal="right" vertical="top" wrapText="1"/>
      <protection locked="0"/>
    </xf>
    <xf numFmtId="0" fontId="12" fillId="3" borderId="4" xfId="4" applyFont="1" applyFill="1" applyBorder="1" applyAlignment="1">
      <alignment horizontal="left" wrapText="1"/>
    </xf>
    <xf numFmtId="0" fontId="12" fillId="3" borderId="4" xfId="4" applyFont="1" applyFill="1" applyBorder="1" applyAlignment="1">
      <alignment horizontal="center"/>
    </xf>
    <xf numFmtId="0" fontId="10" fillId="3" borderId="4" xfId="4" applyFont="1" applyFill="1" applyBorder="1" applyAlignment="1">
      <alignment horizontal="left" wrapText="1"/>
    </xf>
    <xf numFmtId="0" fontId="10" fillId="3" borderId="4" xfId="4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27" fillId="3" borderId="8" xfId="4" applyNumberFormat="1" applyFont="1" applyFill="1" applyBorder="1" applyAlignment="1">
      <alignment horizontal="center"/>
    </xf>
    <xf numFmtId="0" fontId="30" fillId="3" borderId="8" xfId="4" applyFont="1" applyFill="1" applyBorder="1" applyAlignment="1"/>
    <xf numFmtId="0" fontId="15" fillId="0" borderId="5" xfId="0" applyFont="1" applyBorder="1" applyAlignment="1">
      <alignment horizontal="center" vertical="top" wrapText="1"/>
    </xf>
    <xf numFmtId="0" fontId="27" fillId="3" borderId="4" xfId="4" applyFont="1" applyFill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0" fillId="3" borderId="4" xfId="4" applyFont="1" applyFill="1" applyBorder="1" applyAlignment="1"/>
    <xf numFmtId="165" fontId="17" fillId="0" borderId="4" xfId="0" applyNumberFormat="1" applyFont="1" applyFill="1" applyBorder="1" applyAlignment="1">
      <alignment vertical="center"/>
    </xf>
    <xf numFmtId="0" fontId="12" fillId="3" borderId="4" xfId="4" applyFont="1" applyFill="1" applyBorder="1" applyAlignment="1">
      <alignment horizontal="left" vertical="center" wrapText="1"/>
    </xf>
    <xf numFmtId="167" fontId="10" fillId="0" borderId="4" xfId="0" applyNumberFormat="1" applyFont="1" applyBorder="1" applyAlignment="1">
      <alignment horizontal="right" vertical="center"/>
    </xf>
    <xf numFmtId="0" fontId="33" fillId="3" borderId="4" xfId="0" applyFont="1" applyFill="1" applyBorder="1" applyAlignment="1">
      <alignment vertical="center"/>
    </xf>
    <xf numFmtId="0" fontId="28" fillId="3" borderId="4" xfId="4" applyFont="1" applyFill="1" applyBorder="1" applyAlignment="1">
      <alignment horizontal="left" wrapText="1"/>
    </xf>
    <xf numFmtId="0" fontId="28" fillId="3" borderId="3" xfId="4" applyFont="1" applyFill="1" applyBorder="1" applyAlignment="1">
      <alignment horizontal="left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top" wrapText="1"/>
    </xf>
    <xf numFmtId="4" fontId="12" fillId="0" borderId="4" xfId="1" applyNumberFormat="1" applyFont="1" applyBorder="1" applyAlignment="1">
      <alignment horizontal="right" vertical="top" wrapText="1"/>
    </xf>
    <xf numFmtId="4" fontId="12" fillId="0" borderId="4" xfId="1" applyNumberFormat="1" applyFont="1" applyFill="1" applyBorder="1" applyAlignment="1">
      <alignment horizontal="right" vertical="top" wrapText="1"/>
    </xf>
    <xf numFmtId="166" fontId="12" fillId="0" borderId="4" xfId="1" applyNumberFormat="1" applyFont="1" applyFill="1" applyBorder="1" applyAlignment="1" applyProtection="1">
      <alignment horizontal="right" vertical="top" wrapText="1"/>
      <protection locked="0"/>
    </xf>
    <xf numFmtId="165" fontId="12" fillId="0" borderId="4" xfId="1" applyNumberFormat="1" applyFont="1" applyFill="1" applyBorder="1" applyAlignment="1">
      <alignment horizontal="right" vertical="top" wrapText="1"/>
    </xf>
    <xf numFmtId="166" fontId="12" fillId="0" borderId="4" xfId="0" applyNumberFormat="1" applyFont="1" applyFill="1" applyBorder="1" applyAlignment="1" applyProtection="1">
      <alignment horizontal="right" vertical="top" wrapText="1"/>
      <protection locked="0"/>
    </xf>
    <xf numFmtId="4" fontId="10" fillId="0" borderId="4" xfId="1" applyNumberFormat="1" applyFont="1" applyFill="1" applyBorder="1" applyAlignment="1">
      <alignment horizontal="right" vertical="center" wrapText="1"/>
    </xf>
    <xf numFmtId="166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4" xfId="0" applyFont="1" applyFill="1" applyBorder="1" applyAlignment="1">
      <alignment vertical="center" wrapText="1"/>
    </xf>
    <xf numFmtId="0" fontId="32" fillId="3" borderId="4" xfId="0" applyFont="1" applyFill="1" applyBorder="1"/>
    <xf numFmtId="1" fontId="31" fillId="3" borderId="4" xfId="4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169" fontId="10" fillId="0" borderId="4" xfId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 vertical="center" wrapText="1"/>
    </xf>
    <xf numFmtId="4" fontId="12" fillId="3" borderId="4" xfId="1" applyNumberFormat="1" applyFont="1" applyFill="1" applyBorder="1" applyAlignment="1">
      <alignment horizontal="right" vertical="center" wrapText="1"/>
    </xf>
    <xf numFmtId="165" fontId="12" fillId="3" borderId="4" xfId="1" applyNumberFormat="1" applyFont="1" applyFill="1" applyBorder="1" applyAlignment="1">
      <alignment horizontal="right" vertical="center" wrapText="1"/>
    </xf>
    <xf numFmtId="166" fontId="1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left" vertical="center" wrapText="1"/>
    </xf>
    <xf numFmtId="4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/>
    </xf>
    <xf numFmtId="167" fontId="12" fillId="3" borderId="4" xfId="0" applyNumberFormat="1" applyFont="1" applyFill="1" applyBorder="1" applyAlignment="1">
      <alignment horizontal="right"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169" fontId="12" fillId="3" borderId="4" xfId="1" applyNumberFormat="1" applyFont="1" applyFill="1" applyBorder="1" applyAlignment="1">
      <alignment horizontal="right" vertical="center" wrapText="1"/>
    </xf>
    <xf numFmtId="166" fontId="12" fillId="3" borderId="4" xfId="1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right" vertical="center"/>
    </xf>
    <xf numFmtId="2" fontId="12" fillId="3" borderId="4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vertical="center"/>
    </xf>
    <xf numFmtId="165" fontId="16" fillId="3" borderId="4" xfId="0" applyNumberFormat="1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4" fontId="17" fillId="3" borderId="4" xfId="0" applyNumberFormat="1" applyFont="1" applyFill="1" applyBorder="1" applyAlignment="1">
      <alignment vertical="center"/>
    </xf>
    <xf numFmtId="169" fontId="12" fillId="3" borderId="4" xfId="2" applyNumberFormat="1" applyFont="1" applyFill="1" applyBorder="1" applyAlignment="1">
      <alignment horizontal="right" vertical="center" wrapText="1"/>
    </xf>
    <xf numFmtId="165" fontId="12" fillId="3" borderId="4" xfId="2" applyNumberFormat="1" applyFont="1" applyFill="1" applyBorder="1" applyAlignment="1">
      <alignment horizontal="right" vertical="center" wrapText="1"/>
    </xf>
    <xf numFmtId="166" fontId="12" fillId="3" borderId="4" xfId="2" applyNumberFormat="1" applyFont="1" applyFill="1" applyBorder="1" applyAlignment="1" applyProtection="1">
      <alignment horizontal="right" vertical="center" wrapText="1"/>
      <protection locked="0"/>
    </xf>
    <xf numFmtId="49" fontId="17" fillId="3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top" wrapText="1"/>
    </xf>
    <xf numFmtId="0" fontId="17" fillId="3" borderId="4" xfId="0" applyFont="1" applyFill="1" applyBorder="1" applyAlignment="1">
      <alignment horizontal="right" vertical="center"/>
    </xf>
    <xf numFmtId="49" fontId="17" fillId="3" borderId="0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2" fontId="17" fillId="3" borderId="0" xfId="0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73" fontId="21" fillId="3" borderId="2" xfId="0" applyNumberFormat="1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9" fontId="21" fillId="3" borderId="4" xfId="0" applyNumberFormat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0" xfId="0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3" borderId="0" xfId="3" applyFont="1" applyFill="1" applyAlignment="1">
      <alignment horizontal="center" vertical="center" wrapText="1"/>
    </xf>
    <xf numFmtId="0" fontId="10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4" fontId="10" fillId="3" borderId="4" xfId="1" applyNumberFormat="1" applyFont="1" applyFill="1" applyBorder="1" applyAlignment="1">
      <alignment horizontal="right" vertical="top" wrapText="1"/>
    </xf>
    <xf numFmtId="0" fontId="10" fillId="3" borderId="4" xfId="0" applyFont="1" applyFill="1" applyBorder="1" applyAlignment="1">
      <alignment horizontal="center" vertical="center" wrapText="1"/>
    </xf>
    <xf numFmtId="4" fontId="10" fillId="3" borderId="4" xfId="1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5" fontId="17" fillId="3" borderId="4" xfId="0" applyNumberFormat="1" applyFont="1" applyFill="1" applyBorder="1" applyAlignment="1">
      <alignment vertical="center"/>
    </xf>
    <xf numFmtId="170" fontId="17" fillId="3" borderId="4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65" fontId="10" fillId="3" borderId="4" xfId="1" applyNumberFormat="1" applyFont="1" applyFill="1" applyBorder="1" applyAlignment="1">
      <alignment horizontal="right" vertical="top" wrapText="1"/>
    </xf>
    <xf numFmtId="166" fontId="10" fillId="3" borderId="4" xfId="1" applyNumberFormat="1" applyFont="1" applyFill="1" applyBorder="1" applyAlignment="1" applyProtection="1">
      <alignment horizontal="right" vertical="top" wrapText="1"/>
      <protection locked="0"/>
    </xf>
    <xf numFmtId="166" fontId="10" fillId="3" borderId="4" xfId="1" applyNumberFormat="1" applyFont="1" applyFill="1" applyBorder="1" applyAlignment="1">
      <alignment horizontal="right" vertical="top" wrapText="1"/>
    </xf>
    <xf numFmtId="0" fontId="15" fillId="3" borderId="4" xfId="0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vertical="top" wrapText="1"/>
    </xf>
    <xf numFmtId="171" fontId="16" fillId="3" borderId="4" xfId="0" applyNumberFormat="1" applyFont="1" applyFill="1" applyBorder="1" applyAlignment="1">
      <alignment vertical="center"/>
    </xf>
    <xf numFmtId="0" fontId="22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8" fillId="3" borderId="0" xfId="0" applyFont="1" applyFill="1"/>
    <xf numFmtId="4" fontId="6" fillId="3" borderId="4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top" wrapText="1"/>
    </xf>
    <xf numFmtId="0" fontId="15" fillId="3" borderId="4" xfId="0" quotePrefix="1" applyFont="1" applyFill="1" applyBorder="1" applyAlignment="1">
      <alignment horizontal="center" vertical="top" wrapText="1"/>
    </xf>
    <xf numFmtId="166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4" xfId="0" applyNumberFormat="1" applyFont="1" applyFill="1" applyBorder="1" applyAlignment="1">
      <alignment horizontal="center" vertical="center"/>
    </xf>
    <xf numFmtId="0" fontId="14" fillId="3" borderId="4" xfId="0" quotePrefix="1" applyFont="1" applyFill="1" applyBorder="1" applyAlignment="1">
      <alignment horizontal="center" vertical="top" wrapText="1"/>
    </xf>
    <xf numFmtId="4" fontId="17" fillId="3" borderId="0" xfId="0" applyNumberFormat="1" applyFont="1" applyFill="1" applyBorder="1" applyAlignment="1">
      <alignment horizontal="right" vertical="center"/>
    </xf>
    <xf numFmtId="165" fontId="17" fillId="3" borderId="0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center" vertical="center"/>
    </xf>
    <xf numFmtId="167" fontId="10" fillId="3" borderId="4" xfId="0" applyNumberFormat="1" applyFont="1" applyFill="1" applyBorder="1" applyAlignment="1">
      <alignment horizontal="right" vertical="center"/>
    </xf>
    <xf numFmtId="166" fontId="10" fillId="3" borderId="4" xfId="0" applyNumberFormat="1" applyFont="1" applyFill="1" applyBorder="1" applyAlignment="1" applyProtection="1">
      <alignment horizontal="right" vertical="top" wrapText="1"/>
      <protection locked="0"/>
    </xf>
    <xf numFmtId="0" fontId="12" fillId="3" borderId="4" xfId="0" applyFont="1" applyFill="1" applyBorder="1" applyAlignment="1">
      <alignment horizontal="center" vertical="top" wrapText="1"/>
    </xf>
    <xf numFmtId="166" fontId="10" fillId="3" borderId="4" xfId="1" applyNumberFormat="1" applyFont="1" applyFill="1" applyBorder="1" applyAlignment="1" applyProtection="1">
      <alignment horizontal="right" vertical="center" wrapText="1"/>
      <protection locked="0"/>
    </xf>
    <xf numFmtId="0" fontId="17" fillId="3" borderId="4" xfId="0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vertical="center"/>
    </xf>
    <xf numFmtId="4" fontId="10" fillId="3" borderId="4" xfId="2" applyNumberFormat="1" applyFont="1" applyFill="1" applyBorder="1" applyAlignment="1">
      <alignment horizontal="right" vertical="top" wrapText="1"/>
    </xf>
    <xf numFmtId="166" fontId="10" fillId="3" borderId="4" xfId="2" applyNumberFormat="1" applyFont="1" applyFill="1" applyBorder="1" applyAlignment="1" applyProtection="1">
      <alignment horizontal="right" vertical="top" wrapText="1"/>
      <protection locked="0"/>
    </xf>
    <xf numFmtId="165" fontId="10" fillId="3" borderId="4" xfId="2" applyNumberFormat="1" applyFont="1" applyFill="1" applyBorder="1" applyAlignment="1">
      <alignment horizontal="right" vertical="top" wrapText="1"/>
    </xf>
    <xf numFmtId="171" fontId="12" fillId="3" borderId="4" xfId="2" applyNumberFormat="1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wrapText="1"/>
    </xf>
    <xf numFmtId="0" fontId="17" fillId="3" borderId="4" xfId="0" applyFont="1" applyFill="1" applyBorder="1"/>
    <xf numFmtId="2" fontId="17" fillId="3" borderId="4" xfId="0" applyNumberFormat="1" applyFont="1" applyFill="1" applyBorder="1" applyAlignment="1">
      <alignment vertical="center"/>
    </xf>
    <xf numFmtId="172" fontId="17" fillId="3" borderId="4" xfId="0" applyNumberFormat="1" applyFont="1" applyFill="1" applyBorder="1" applyAlignment="1">
      <alignment horizontal="right" vertical="center"/>
    </xf>
    <xf numFmtId="2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 wrapText="1"/>
    </xf>
    <xf numFmtId="2" fontId="32" fillId="0" borderId="4" xfId="0" applyNumberFormat="1" applyFont="1" applyBorder="1" applyAlignment="1">
      <alignment horizontal="center" vertical="center"/>
    </xf>
    <xf numFmtId="0" fontId="32" fillId="0" borderId="4" xfId="0" applyFont="1" applyBorder="1"/>
    <xf numFmtId="2" fontId="29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43" fontId="3" fillId="0" borderId="4" xfId="0" applyNumberFormat="1" applyFont="1" applyBorder="1"/>
    <xf numFmtId="4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2" fontId="17" fillId="3" borderId="4" xfId="0" applyNumberFormat="1" applyFont="1" applyFill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6" fontId="12" fillId="3" borderId="4" xfId="1" applyNumberFormat="1" applyFont="1" applyFill="1" applyBorder="1" applyAlignment="1">
      <alignment horizontal="center" vertical="center" wrapText="1"/>
    </xf>
    <xf numFmtId="166" fontId="12" fillId="3" borderId="4" xfId="2" applyNumberFormat="1" applyFont="1" applyFill="1" applyBorder="1" applyAlignment="1">
      <alignment horizontal="center" vertical="center" wrapText="1"/>
    </xf>
    <xf numFmtId="166" fontId="10" fillId="3" borderId="4" xfId="2" applyNumberFormat="1" applyFont="1" applyFill="1" applyBorder="1" applyAlignment="1">
      <alignment horizontal="center" vertical="center" wrapText="1"/>
    </xf>
    <xf numFmtId="166" fontId="10" fillId="3" borderId="4" xfId="1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4" fontId="17" fillId="3" borderId="4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 wrapText="1"/>
    </xf>
    <xf numFmtId="173" fontId="21" fillId="3" borderId="2" xfId="0" applyNumberFormat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2" fontId="12" fillId="0" borderId="4" xfId="0" applyNumberFormat="1" applyFont="1" applyFill="1" applyBorder="1" applyAlignment="1">
      <alignment horizontal="right" vertical="center"/>
    </xf>
    <xf numFmtId="9" fontId="21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16" fillId="3" borderId="4" xfId="0" applyNumberFormat="1" applyFont="1" applyFill="1" applyBorder="1" applyAlignment="1">
      <alignment vertical="center"/>
    </xf>
    <xf numFmtId="2" fontId="16" fillId="3" borderId="4" xfId="0" applyNumberFormat="1" applyFont="1" applyFill="1" applyBorder="1" applyAlignment="1">
      <alignment horizontal="right" vertical="center"/>
    </xf>
    <xf numFmtId="166" fontId="12" fillId="3" borderId="4" xfId="1" applyNumberFormat="1" applyFont="1" applyFill="1" applyBorder="1" applyAlignment="1">
      <alignment horizontal="right" vertical="top" wrapText="1"/>
    </xf>
    <xf numFmtId="4" fontId="32" fillId="0" borderId="4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0" fontId="27" fillId="3" borderId="3" xfId="4" applyFont="1" applyFill="1" applyBorder="1" applyAlignment="1">
      <alignment horizontal="center" vertical="center"/>
    </xf>
    <xf numFmtId="0" fontId="28" fillId="3" borderId="3" xfId="4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/>
    <xf numFmtId="0" fontId="10" fillId="3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24" fillId="3" borderId="0" xfId="3" applyFont="1" applyFill="1" applyAlignment="1">
      <alignment horizontal="center"/>
    </xf>
    <xf numFmtId="0" fontId="25" fillId="3" borderId="0" xfId="3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4" fontId="5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4" fillId="3" borderId="4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Обычный 2" xfId="3"/>
    <cellStyle name="Обычный_Лист1" xfId="4"/>
    <cellStyle name="მძიმე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C6" sqref="C6:E11"/>
    </sheetView>
  </sheetViews>
  <sheetFormatPr defaultRowHeight="15"/>
  <cols>
    <col min="1" max="1" width="5.5703125" customWidth="1"/>
    <col min="2" max="2" width="51" customWidth="1"/>
    <col min="3" max="3" width="13.140625" customWidth="1"/>
    <col min="4" max="4" width="11.85546875" customWidth="1"/>
    <col min="5" max="5" width="12.5703125" customWidth="1"/>
    <col min="258" max="258" width="8" customWidth="1"/>
    <col min="259" max="259" width="69.28515625" customWidth="1"/>
    <col min="260" max="260" width="23" customWidth="1"/>
    <col min="261" max="261" width="16" customWidth="1"/>
    <col min="514" max="514" width="8" customWidth="1"/>
    <col min="515" max="515" width="69.28515625" customWidth="1"/>
    <col min="516" max="516" width="23" customWidth="1"/>
    <col min="517" max="517" width="16" customWidth="1"/>
    <col min="770" max="770" width="8" customWidth="1"/>
    <col min="771" max="771" width="69.28515625" customWidth="1"/>
    <col min="772" max="772" width="23" customWidth="1"/>
    <col min="773" max="773" width="16" customWidth="1"/>
    <col min="1026" max="1026" width="8" customWidth="1"/>
    <col min="1027" max="1027" width="69.28515625" customWidth="1"/>
    <col min="1028" max="1028" width="23" customWidth="1"/>
    <col min="1029" max="1029" width="16" customWidth="1"/>
    <col min="1282" max="1282" width="8" customWidth="1"/>
    <col min="1283" max="1283" width="69.28515625" customWidth="1"/>
    <col min="1284" max="1284" width="23" customWidth="1"/>
    <col min="1285" max="1285" width="16" customWidth="1"/>
    <col min="1538" max="1538" width="8" customWidth="1"/>
    <col min="1539" max="1539" width="69.28515625" customWidth="1"/>
    <col min="1540" max="1540" width="23" customWidth="1"/>
    <col min="1541" max="1541" width="16" customWidth="1"/>
    <col min="1794" max="1794" width="8" customWidth="1"/>
    <col min="1795" max="1795" width="69.28515625" customWidth="1"/>
    <col min="1796" max="1796" width="23" customWidth="1"/>
    <col min="1797" max="1797" width="16" customWidth="1"/>
    <col min="2050" max="2050" width="8" customWidth="1"/>
    <col min="2051" max="2051" width="69.28515625" customWidth="1"/>
    <col min="2052" max="2052" width="23" customWidth="1"/>
    <col min="2053" max="2053" width="16" customWidth="1"/>
    <col min="2306" max="2306" width="8" customWidth="1"/>
    <col min="2307" max="2307" width="69.28515625" customWidth="1"/>
    <col min="2308" max="2308" width="23" customWidth="1"/>
    <col min="2309" max="2309" width="16" customWidth="1"/>
    <col min="2562" max="2562" width="8" customWidth="1"/>
    <col min="2563" max="2563" width="69.28515625" customWidth="1"/>
    <col min="2564" max="2564" width="23" customWidth="1"/>
    <col min="2565" max="2565" width="16" customWidth="1"/>
    <col min="2818" max="2818" width="8" customWidth="1"/>
    <col min="2819" max="2819" width="69.28515625" customWidth="1"/>
    <col min="2820" max="2820" width="23" customWidth="1"/>
    <col min="2821" max="2821" width="16" customWidth="1"/>
    <col min="3074" max="3074" width="8" customWidth="1"/>
    <col min="3075" max="3075" width="69.28515625" customWidth="1"/>
    <col min="3076" max="3076" width="23" customWidth="1"/>
    <col min="3077" max="3077" width="16" customWidth="1"/>
    <col min="3330" max="3330" width="8" customWidth="1"/>
    <col min="3331" max="3331" width="69.28515625" customWidth="1"/>
    <col min="3332" max="3332" width="23" customWidth="1"/>
    <col min="3333" max="3333" width="16" customWidth="1"/>
    <col min="3586" max="3586" width="8" customWidth="1"/>
    <col min="3587" max="3587" width="69.28515625" customWidth="1"/>
    <col min="3588" max="3588" width="23" customWidth="1"/>
    <col min="3589" max="3589" width="16" customWidth="1"/>
    <col min="3842" max="3842" width="8" customWidth="1"/>
    <col min="3843" max="3843" width="69.28515625" customWidth="1"/>
    <col min="3844" max="3844" width="23" customWidth="1"/>
    <col min="3845" max="3845" width="16" customWidth="1"/>
    <col min="4098" max="4098" width="8" customWidth="1"/>
    <col min="4099" max="4099" width="69.28515625" customWidth="1"/>
    <col min="4100" max="4100" width="23" customWidth="1"/>
    <col min="4101" max="4101" width="16" customWidth="1"/>
    <col min="4354" max="4354" width="8" customWidth="1"/>
    <col min="4355" max="4355" width="69.28515625" customWidth="1"/>
    <col min="4356" max="4356" width="23" customWidth="1"/>
    <col min="4357" max="4357" width="16" customWidth="1"/>
    <col min="4610" max="4610" width="8" customWidth="1"/>
    <col min="4611" max="4611" width="69.28515625" customWidth="1"/>
    <col min="4612" max="4612" width="23" customWidth="1"/>
    <col min="4613" max="4613" width="16" customWidth="1"/>
    <col min="4866" max="4866" width="8" customWidth="1"/>
    <col min="4867" max="4867" width="69.28515625" customWidth="1"/>
    <col min="4868" max="4868" width="23" customWidth="1"/>
    <col min="4869" max="4869" width="16" customWidth="1"/>
    <col min="5122" max="5122" width="8" customWidth="1"/>
    <col min="5123" max="5123" width="69.28515625" customWidth="1"/>
    <col min="5124" max="5124" width="23" customWidth="1"/>
    <col min="5125" max="5125" width="16" customWidth="1"/>
    <col min="5378" max="5378" width="8" customWidth="1"/>
    <col min="5379" max="5379" width="69.28515625" customWidth="1"/>
    <col min="5380" max="5380" width="23" customWidth="1"/>
    <col min="5381" max="5381" width="16" customWidth="1"/>
    <col min="5634" max="5634" width="8" customWidth="1"/>
    <col min="5635" max="5635" width="69.28515625" customWidth="1"/>
    <col min="5636" max="5636" width="23" customWidth="1"/>
    <col min="5637" max="5637" width="16" customWidth="1"/>
    <col min="5890" max="5890" width="8" customWidth="1"/>
    <col min="5891" max="5891" width="69.28515625" customWidth="1"/>
    <col min="5892" max="5892" width="23" customWidth="1"/>
    <col min="5893" max="5893" width="16" customWidth="1"/>
    <col min="6146" max="6146" width="8" customWidth="1"/>
    <col min="6147" max="6147" width="69.28515625" customWidth="1"/>
    <col min="6148" max="6148" width="23" customWidth="1"/>
    <col min="6149" max="6149" width="16" customWidth="1"/>
    <col min="6402" max="6402" width="8" customWidth="1"/>
    <col min="6403" max="6403" width="69.28515625" customWidth="1"/>
    <col min="6404" max="6404" width="23" customWidth="1"/>
    <col min="6405" max="6405" width="16" customWidth="1"/>
    <col min="6658" max="6658" width="8" customWidth="1"/>
    <col min="6659" max="6659" width="69.28515625" customWidth="1"/>
    <col min="6660" max="6660" width="23" customWidth="1"/>
    <col min="6661" max="6661" width="16" customWidth="1"/>
    <col min="6914" max="6914" width="8" customWidth="1"/>
    <col min="6915" max="6915" width="69.28515625" customWidth="1"/>
    <col min="6916" max="6916" width="23" customWidth="1"/>
    <col min="6917" max="6917" width="16" customWidth="1"/>
    <col min="7170" max="7170" width="8" customWidth="1"/>
    <col min="7171" max="7171" width="69.28515625" customWidth="1"/>
    <col min="7172" max="7172" width="23" customWidth="1"/>
    <col min="7173" max="7173" width="16" customWidth="1"/>
    <col min="7426" max="7426" width="8" customWidth="1"/>
    <col min="7427" max="7427" width="69.28515625" customWidth="1"/>
    <col min="7428" max="7428" width="23" customWidth="1"/>
    <col min="7429" max="7429" width="16" customWidth="1"/>
    <col min="7682" max="7682" width="8" customWidth="1"/>
    <col min="7683" max="7683" width="69.28515625" customWidth="1"/>
    <col min="7684" max="7684" width="23" customWidth="1"/>
    <col min="7685" max="7685" width="16" customWidth="1"/>
    <col min="7938" max="7938" width="8" customWidth="1"/>
    <col min="7939" max="7939" width="69.28515625" customWidth="1"/>
    <col min="7940" max="7940" width="23" customWidth="1"/>
    <col min="7941" max="7941" width="16" customWidth="1"/>
    <col min="8194" max="8194" width="8" customWidth="1"/>
    <col min="8195" max="8195" width="69.28515625" customWidth="1"/>
    <col min="8196" max="8196" width="23" customWidth="1"/>
    <col min="8197" max="8197" width="16" customWidth="1"/>
    <col min="8450" max="8450" width="8" customWidth="1"/>
    <col min="8451" max="8451" width="69.28515625" customWidth="1"/>
    <col min="8452" max="8452" width="23" customWidth="1"/>
    <col min="8453" max="8453" width="16" customWidth="1"/>
    <col min="8706" max="8706" width="8" customWidth="1"/>
    <col min="8707" max="8707" width="69.28515625" customWidth="1"/>
    <col min="8708" max="8708" width="23" customWidth="1"/>
    <col min="8709" max="8709" width="16" customWidth="1"/>
    <col min="8962" max="8962" width="8" customWidth="1"/>
    <col min="8963" max="8963" width="69.28515625" customWidth="1"/>
    <col min="8964" max="8964" width="23" customWidth="1"/>
    <col min="8965" max="8965" width="16" customWidth="1"/>
    <col min="9218" max="9218" width="8" customWidth="1"/>
    <col min="9219" max="9219" width="69.28515625" customWidth="1"/>
    <col min="9220" max="9220" width="23" customWidth="1"/>
    <col min="9221" max="9221" width="16" customWidth="1"/>
    <col min="9474" max="9474" width="8" customWidth="1"/>
    <col min="9475" max="9475" width="69.28515625" customWidth="1"/>
    <col min="9476" max="9476" width="23" customWidth="1"/>
    <col min="9477" max="9477" width="16" customWidth="1"/>
    <col min="9730" max="9730" width="8" customWidth="1"/>
    <col min="9731" max="9731" width="69.28515625" customWidth="1"/>
    <col min="9732" max="9732" width="23" customWidth="1"/>
    <col min="9733" max="9733" width="16" customWidth="1"/>
    <col min="9986" max="9986" width="8" customWidth="1"/>
    <col min="9987" max="9987" width="69.28515625" customWidth="1"/>
    <col min="9988" max="9988" width="23" customWidth="1"/>
    <col min="9989" max="9989" width="16" customWidth="1"/>
    <col min="10242" max="10242" width="8" customWidth="1"/>
    <col min="10243" max="10243" width="69.28515625" customWidth="1"/>
    <col min="10244" max="10244" width="23" customWidth="1"/>
    <col min="10245" max="10245" width="16" customWidth="1"/>
    <col min="10498" max="10498" width="8" customWidth="1"/>
    <col min="10499" max="10499" width="69.28515625" customWidth="1"/>
    <col min="10500" max="10500" width="23" customWidth="1"/>
    <col min="10501" max="10501" width="16" customWidth="1"/>
    <col min="10754" max="10754" width="8" customWidth="1"/>
    <col min="10755" max="10755" width="69.28515625" customWidth="1"/>
    <col min="10756" max="10756" width="23" customWidth="1"/>
    <col min="10757" max="10757" width="16" customWidth="1"/>
    <col min="11010" max="11010" width="8" customWidth="1"/>
    <col min="11011" max="11011" width="69.28515625" customWidth="1"/>
    <col min="11012" max="11012" width="23" customWidth="1"/>
    <col min="11013" max="11013" width="16" customWidth="1"/>
    <col min="11266" max="11266" width="8" customWidth="1"/>
    <col min="11267" max="11267" width="69.28515625" customWidth="1"/>
    <col min="11268" max="11268" width="23" customWidth="1"/>
    <col min="11269" max="11269" width="16" customWidth="1"/>
    <col min="11522" max="11522" width="8" customWidth="1"/>
    <col min="11523" max="11523" width="69.28515625" customWidth="1"/>
    <col min="11524" max="11524" width="23" customWidth="1"/>
    <col min="11525" max="11525" width="16" customWidth="1"/>
    <col min="11778" max="11778" width="8" customWidth="1"/>
    <col min="11779" max="11779" width="69.28515625" customWidth="1"/>
    <col min="11780" max="11780" width="23" customWidth="1"/>
    <col min="11781" max="11781" width="16" customWidth="1"/>
    <col min="12034" max="12034" width="8" customWidth="1"/>
    <col min="12035" max="12035" width="69.28515625" customWidth="1"/>
    <col min="12036" max="12036" width="23" customWidth="1"/>
    <col min="12037" max="12037" width="16" customWidth="1"/>
    <col min="12290" max="12290" width="8" customWidth="1"/>
    <col min="12291" max="12291" width="69.28515625" customWidth="1"/>
    <col min="12292" max="12292" width="23" customWidth="1"/>
    <col min="12293" max="12293" width="16" customWidth="1"/>
    <col min="12546" max="12546" width="8" customWidth="1"/>
    <col min="12547" max="12547" width="69.28515625" customWidth="1"/>
    <col min="12548" max="12548" width="23" customWidth="1"/>
    <col min="12549" max="12549" width="16" customWidth="1"/>
    <col min="12802" max="12802" width="8" customWidth="1"/>
    <col min="12803" max="12803" width="69.28515625" customWidth="1"/>
    <col min="12804" max="12804" width="23" customWidth="1"/>
    <col min="12805" max="12805" width="16" customWidth="1"/>
    <col min="13058" max="13058" width="8" customWidth="1"/>
    <col min="13059" max="13059" width="69.28515625" customWidth="1"/>
    <col min="13060" max="13060" width="23" customWidth="1"/>
    <col min="13061" max="13061" width="16" customWidth="1"/>
    <col min="13314" max="13314" width="8" customWidth="1"/>
    <col min="13315" max="13315" width="69.28515625" customWidth="1"/>
    <col min="13316" max="13316" width="23" customWidth="1"/>
    <col min="13317" max="13317" width="16" customWidth="1"/>
    <col min="13570" max="13570" width="8" customWidth="1"/>
    <col min="13571" max="13571" width="69.28515625" customWidth="1"/>
    <col min="13572" max="13572" width="23" customWidth="1"/>
    <col min="13573" max="13573" width="16" customWidth="1"/>
    <col min="13826" max="13826" width="8" customWidth="1"/>
    <col min="13827" max="13827" width="69.28515625" customWidth="1"/>
    <col min="13828" max="13828" width="23" customWidth="1"/>
    <col min="13829" max="13829" width="16" customWidth="1"/>
    <col min="14082" max="14082" width="8" customWidth="1"/>
    <col min="14083" max="14083" width="69.28515625" customWidth="1"/>
    <col min="14084" max="14084" width="23" customWidth="1"/>
    <col min="14085" max="14085" width="16" customWidth="1"/>
    <col min="14338" max="14338" width="8" customWidth="1"/>
    <col min="14339" max="14339" width="69.28515625" customWidth="1"/>
    <col min="14340" max="14340" width="23" customWidth="1"/>
    <col min="14341" max="14341" width="16" customWidth="1"/>
    <col min="14594" max="14594" width="8" customWidth="1"/>
    <col min="14595" max="14595" width="69.28515625" customWidth="1"/>
    <col min="14596" max="14596" width="23" customWidth="1"/>
    <col min="14597" max="14597" width="16" customWidth="1"/>
    <col min="14850" max="14850" width="8" customWidth="1"/>
    <col min="14851" max="14851" width="69.28515625" customWidth="1"/>
    <col min="14852" max="14852" width="23" customWidth="1"/>
    <col min="14853" max="14853" width="16" customWidth="1"/>
    <col min="15106" max="15106" width="8" customWidth="1"/>
    <col min="15107" max="15107" width="69.28515625" customWidth="1"/>
    <col min="15108" max="15108" width="23" customWidth="1"/>
    <col min="15109" max="15109" width="16" customWidth="1"/>
    <col min="15362" max="15362" width="8" customWidth="1"/>
    <col min="15363" max="15363" width="69.28515625" customWidth="1"/>
    <col min="15364" max="15364" width="23" customWidth="1"/>
    <col min="15365" max="15365" width="16" customWidth="1"/>
    <col min="15618" max="15618" width="8" customWidth="1"/>
    <col min="15619" max="15619" width="69.28515625" customWidth="1"/>
    <col min="15620" max="15620" width="23" customWidth="1"/>
    <col min="15621" max="15621" width="16" customWidth="1"/>
    <col min="15874" max="15874" width="8" customWidth="1"/>
    <col min="15875" max="15875" width="69.28515625" customWidth="1"/>
    <col min="15876" max="15876" width="23" customWidth="1"/>
    <col min="15877" max="15877" width="16" customWidth="1"/>
    <col min="16130" max="16130" width="8" customWidth="1"/>
    <col min="16131" max="16131" width="69.28515625" customWidth="1"/>
    <col min="16132" max="16132" width="23" customWidth="1"/>
    <col min="16133" max="16133" width="16" customWidth="1"/>
  </cols>
  <sheetData>
    <row r="2" spans="1:5" ht="33" customHeight="1">
      <c r="A2" s="286" t="s">
        <v>325</v>
      </c>
      <c r="B2" s="286"/>
      <c r="C2" s="286"/>
      <c r="D2" s="286"/>
      <c r="E2" s="286"/>
    </row>
    <row r="4" spans="1:5" ht="15.75">
      <c r="A4" s="243" t="s">
        <v>1</v>
      </c>
      <c r="B4" s="243" t="s">
        <v>323</v>
      </c>
      <c r="C4" s="243" t="s">
        <v>324</v>
      </c>
      <c r="D4" s="243" t="s">
        <v>335</v>
      </c>
      <c r="E4" s="243" t="s">
        <v>333</v>
      </c>
    </row>
    <row r="5" spans="1:5" ht="15.75">
      <c r="A5" s="243">
        <v>1</v>
      </c>
      <c r="B5" s="243">
        <v>2</v>
      </c>
      <c r="C5" s="243">
        <v>3</v>
      </c>
      <c r="D5" s="243">
        <v>4</v>
      </c>
      <c r="E5" s="243">
        <v>5</v>
      </c>
    </row>
    <row r="6" spans="1:5" ht="33" customHeight="1">
      <c r="A6" s="243">
        <v>1</v>
      </c>
      <c r="B6" s="244" t="s">
        <v>326</v>
      </c>
      <c r="C6" s="245"/>
      <c r="D6" s="245"/>
      <c r="E6" s="245"/>
    </row>
    <row r="7" spans="1:5" ht="31.5">
      <c r="A7" s="243">
        <v>2</v>
      </c>
      <c r="B7" s="244" t="s">
        <v>327</v>
      </c>
      <c r="C7" s="275"/>
      <c r="D7" s="275"/>
      <c r="E7" s="281"/>
    </row>
    <row r="8" spans="1:5" ht="31.5">
      <c r="A8" s="243">
        <v>3</v>
      </c>
      <c r="B8" s="244" t="s">
        <v>328</v>
      </c>
      <c r="C8" s="275"/>
      <c r="D8" s="275"/>
      <c r="E8" s="280"/>
    </row>
    <row r="9" spans="1:5" ht="15.75">
      <c r="A9" s="243"/>
      <c r="B9" s="244" t="s">
        <v>329</v>
      </c>
      <c r="C9" s="247"/>
      <c r="D9" s="247"/>
      <c r="E9" s="247"/>
    </row>
    <row r="10" spans="1:5" ht="15.75">
      <c r="A10" s="246"/>
      <c r="B10" s="246" t="s">
        <v>330</v>
      </c>
      <c r="C10" s="245"/>
      <c r="D10" s="245"/>
      <c r="E10" s="245"/>
    </row>
    <row r="11" spans="1:5" ht="15.75">
      <c r="A11" s="246"/>
      <c r="B11" s="246" t="s">
        <v>331</v>
      </c>
      <c r="C11" s="247"/>
      <c r="D11" s="247"/>
      <c r="E11" s="247"/>
    </row>
  </sheetData>
  <mergeCells count="1">
    <mergeCell ref="A2:E2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view="pageBreakPreview" topLeftCell="A40" zoomScaleSheetLayoutView="100" workbookViewId="0">
      <selection activeCell="O169" sqref="O169"/>
    </sheetView>
  </sheetViews>
  <sheetFormatPr defaultRowHeight="15.75"/>
  <cols>
    <col min="1" max="1" width="3.28515625" style="185" customWidth="1"/>
    <col min="2" max="2" width="4.85546875" style="186" customWidth="1"/>
    <col min="3" max="3" width="28.42578125" style="187" customWidth="1"/>
    <col min="4" max="4" width="6.42578125" style="185" customWidth="1"/>
    <col min="5" max="5" width="6.28515625" style="188" customWidth="1"/>
    <col min="6" max="6" width="7.42578125" style="188" customWidth="1"/>
    <col min="7" max="7" width="6.42578125" style="188" customWidth="1"/>
    <col min="8" max="8" width="11" style="270" customWidth="1"/>
    <col min="9" max="9" width="3.140625" style="2" customWidth="1"/>
    <col min="10" max="10" width="11.5703125" style="2" customWidth="1"/>
    <col min="11" max="11" width="8.85546875" style="2" customWidth="1"/>
    <col min="12" max="12" width="11.28515625" style="2" customWidth="1"/>
    <col min="13" max="16384" width="9.140625" style="2"/>
  </cols>
  <sheetData>
    <row r="1" spans="1:12">
      <c r="A1" s="298">
        <v>1</v>
      </c>
      <c r="B1" s="299"/>
      <c r="C1" s="299"/>
      <c r="D1" s="299"/>
      <c r="E1" s="299"/>
      <c r="F1" s="299"/>
      <c r="G1" s="299"/>
      <c r="H1" s="299"/>
    </row>
    <row r="2" spans="1:12">
      <c r="A2" s="300" t="s">
        <v>22</v>
      </c>
      <c r="B2" s="301"/>
      <c r="C2" s="301"/>
      <c r="D2" s="301"/>
      <c r="E2" s="301"/>
      <c r="F2" s="301"/>
      <c r="G2" s="301"/>
      <c r="H2" s="301"/>
    </row>
    <row r="3" spans="1:12">
      <c r="A3" s="300" t="s">
        <v>217</v>
      </c>
      <c r="B3" s="301"/>
      <c r="C3" s="301"/>
      <c r="D3" s="301"/>
      <c r="E3" s="301"/>
      <c r="F3" s="301"/>
      <c r="G3" s="301"/>
      <c r="H3" s="301"/>
    </row>
    <row r="4" spans="1:12">
      <c r="A4" s="133"/>
      <c r="B4" s="134"/>
      <c r="C4" s="303" t="s">
        <v>292</v>
      </c>
      <c r="D4" s="304"/>
      <c r="E4" s="304"/>
      <c r="F4" s="304"/>
      <c r="G4" s="304"/>
      <c r="H4" s="304"/>
    </row>
    <row r="5" spans="1:12">
      <c r="A5" s="302"/>
      <c r="B5" s="302"/>
      <c r="C5" s="302"/>
      <c r="D5" s="302"/>
      <c r="E5" s="302"/>
      <c r="F5" s="302"/>
      <c r="G5" s="302"/>
      <c r="H5" s="302"/>
    </row>
    <row r="6" spans="1:12" s="3" customFormat="1" ht="25.5" customHeight="1">
      <c r="A6" s="290" t="s">
        <v>1</v>
      </c>
      <c r="B6" s="290" t="s">
        <v>2</v>
      </c>
      <c r="C6" s="290" t="s">
        <v>3</v>
      </c>
      <c r="D6" s="305" t="s">
        <v>4</v>
      </c>
      <c r="E6" s="306" t="s">
        <v>5</v>
      </c>
      <c r="F6" s="306"/>
      <c r="G6" s="293" t="s">
        <v>6</v>
      </c>
      <c r="H6" s="293"/>
      <c r="I6" s="307" t="s">
        <v>332</v>
      </c>
      <c r="J6" s="307"/>
      <c r="K6" s="307" t="s">
        <v>333</v>
      </c>
      <c r="L6" s="307"/>
    </row>
    <row r="7" spans="1:12" s="3" customFormat="1" ht="56.25">
      <c r="A7" s="290"/>
      <c r="B7" s="291"/>
      <c r="C7" s="290"/>
      <c r="D7" s="290"/>
      <c r="E7" s="210" t="s">
        <v>7</v>
      </c>
      <c r="F7" s="211" t="s">
        <v>8</v>
      </c>
      <c r="G7" s="211" t="s">
        <v>9</v>
      </c>
      <c r="H7" s="212" t="s">
        <v>10</v>
      </c>
      <c r="I7" s="249" t="s">
        <v>5</v>
      </c>
      <c r="J7" s="249" t="s">
        <v>324</v>
      </c>
      <c r="K7" s="249" t="s">
        <v>5</v>
      </c>
      <c r="L7" s="249" t="s">
        <v>324</v>
      </c>
    </row>
    <row r="8" spans="1:12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213">
        <v>6</v>
      </c>
      <c r="G8" s="213">
        <v>7</v>
      </c>
      <c r="H8" s="213">
        <v>8</v>
      </c>
      <c r="I8" s="213">
        <v>9</v>
      </c>
      <c r="J8" s="213">
        <v>10</v>
      </c>
      <c r="K8" s="213">
        <v>11</v>
      </c>
      <c r="L8" s="213">
        <v>12</v>
      </c>
    </row>
    <row r="9" spans="1:12" ht="17.25" customHeight="1">
      <c r="A9" s="288" t="s">
        <v>23</v>
      </c>
      <c r="B9" s="288"/>
      <c r="C9" s="288"/>
      <c r="D9" s="168"/>
      <c r="E9" s="168"/>
      <c r="F9" s="213"/>
      <c r="G9" s="213"/>
      <c r="H9" s="213"/>
      <c r="I9" s="250"/>
      <c r="J9" s="250"/>
      <c r="K9" s="250"/>
      <c r="L9" s="250"/>
    </row>
    <row r="10" spans="1:12" ht="84" customHeight="1">
      <c r="A10" s="289">
        <v>1</v>
      </c>
      <c r="B10" s="135" t="s">
        <v>26</v>
      </c>
      <c r="C10" s="136" t="s">
        <v>24</v>
      </c>
      <c r="D10" s="137" t="s">
        <v>14</v>
      </c>
      <c r="E10" s="138"/>
      <c r="F10" s="139">
        <v>0.32</v>
      </c>
      <c r="G10" s="140"/>
      <c r="H10" s="258"/>
      <c r="I10" s="250"/>
      <c r="J10" s="250"/>
      <c r="K10" s="273"/>
      <c r="L10" s="250"/>
    </row>
    <row r="11" spans="1:12" ht="27">
      <c r="A11" s="289"/>
      <c r="B11" s="214" t="s">
        <v>279</v>
      </c>
      <c r="C11" s="191" t="s">
        <v>278</v>
      </c>
      <c r="D11" s="192" t="s">
        <v>12</v>
      </c>
      <c r="E11" s="193">
        <f>24*1.3</f>
        <v>31.200000000000003</v>
      </c>
      <c r="F11" s="193">
        <f>F10*E11</f>
        <v>9.9840000000000018</v>
      </c>
      <c r="G11" s="201"/>
      <c r="H11" s="261"/>
      <c r="I11" s="250"/>
      <c r="J11" s="251"/>
      <c r="K11" s="274"/>
      <c r="L11" s="251"/>
    </row>
    <row r="12" spans="1:12" ht="27">
      <c r="A12" s="289"/>
      <c r="B12" s="203" t="s">
        <v>28</v>
      </c>
      <c r="C12" s="191" t="s">
        <v>25</v>
      </c>
      <c r="D12" s="192" t="s">
        <v>14</v>
      </c>
      <c r="E12" s="193" t="s">
        <v>27</v>
      </c>
      <c r="F12" s="193">
        <f>F10*1</f>
        <v>0.32</v>
      </c>
      <c r="G12" s="201"/>
      <c r="H12" s="261"/>
      <c r="I12" s="250"/>
      <c r="J12" s="251"/>
      <c r="K12" s="274"/>
      <c r="L12" s="251"/>
    </row>
    <row r="13" spans="1:12" ht="27">
      <c r="A13" s="289"/>
      <c r="B13" s="203" t="s">
        <v>35</v>
      </c>
      <c r="C13" s="191" t="s">
        <v>29</v>
      </c>
      <c r="D13" s="192" t="s">
        <v>30</v>
      </c>
      <c r="E13" s="193">
        <v>7.5</v>
      </c>
      <c r="F13" s="193">
        <f>E13*F10</f>
        <v>2.4</v>
      </c>
      <c r="G13" s="201"/>
      <c r="H13" s="261"/>
      <c r="I13" s="250"/>
      <c r="J13" s="251"/>
      <c r="K13" s="274"/>
      <c r="L13" s="251"/>
    </row>
    <row r="14" spans="1:12" ht="22.5">
      <c r="A14" s="289"/>
      <c r="B14" s="203" t="s">
        <v>34</v>
      </c>
      <c r="C14" s="191" t="s">
        <v>31</v>
      </c>
      <c r="D14" s="192" t="s">
        <v>17</v>
      </c>
      <c r="E14" s="193">
        <v>3.01</v>
      </c>
      <c r="F14" s="193">
        <f>E14*F10</f>
        <v>0.96319999999999995</v>
      </c>
      <c r="G14" s="201"/>
      <c r="H14" s="261"/>
      <c r="I14" s="250"/>
      <c r="J14" s="251"/>
      <c r="K14" s="274"/>
      <c r="L14" s="251"/>
    </row>
    <row r="15" spans="1:12">
      <c r="A15" s="289"/>
      <c r="B15" s="203"/>
      <c r="C15" s="191" t="s">
        <v>32</v>
      </c>
      <c r="D15" s="192" t="s">
        <v>0</v>
      </c>
      <c r="E15" s="193">
        <v>1.38</v>
      </c>
      <c r="F15" s="193">
        <f>F10*E15</f>
        <v>0.44159999999999999</v>
      </c>
      <c r="G15" s="201"/>
      <c r="H15" s="261"/>
      <c r="I15" s="250"/>
      <c r="J15" s="251"/>
      <c r="K15" s="274"/>
      <c r="L15" s="251"/>
    </row>
    <row r="16" spans="1:12">
      <c r="A16" s="289"/>
      <c r="B16" s="215"/>
      <c r="C16" s="191" t="s">
        <v>33</v>
      </c>
      <c r="D16" s="194" t="s">
        <v>0</v>
      </c>
      <c r="E16" s="193">
        <v>1.3</v>
      </c>
      <c r="F16" s="195">
        <f>F10*E16</f>
        <v>0.41600000000000004</v>
      </c>
      <c r="G16" s="216"/>
      <c r="H16" s="261"/>
      <c r="I16" s="250"/>
      <c r="J16" s="251"/>
      <c r="K16" s="274"/>
      <c r="L16" s="251"/>
    </row>
    <row r="17" spans="1:12" ht="79.5" customHeight="1">
      <c r="A17" s="289">
        <v>2</v>
      </c>
      <c r="B17" s="135" t="s">
        <v>37</v>
      </c>
      <c r="C17" s="141" t="s">
        <v>36</v>
      </c>
      <c r="D17" s="137" t="s">
        <v>16</v>
      </c>
      <c r="E17" s="142"/>
      <c r="F17" s="142">
        <v>15</v>
      </c>
      <c r="G17" s="142"/>
      <c r="H17" s="259"/>
      <c r="I17" s="250"/>
      <c r="J17" s="251"/>
      <c r="K17" s="274"/>
      <c r="L17" s="251"/>
    </row>
    <row r="18" spans="1:12" ht="27">
      <c r="A18" s="289"/>
      <c r="B18" s="135"/>
      <c r="C18" s="196" t="s">
        <v>280</v>
      </c>
      <c r="D18" s="192" t="s">
        <v>12</v>
      </c>
      <c r="E18" s="193">
        <f>0.39*1.3</f>
        <v>0.50700000000000001</v>
      </c>
      <c r="F18" s="159">
        <f>E18*F17</f>
        <v>7.6050000000000004</v>
      </c>
      <c r="G18" s="159"/>
      <c r="H18" s="260"/>
      <c r="I18" s="250"/>
      <c r="J18" s="251"/>
      <c r="K18" s="274"/>
      <c r="L18" s="251"/>
    </row>
    <row r="19" spans="1:12" ht="27">
      <c r="A19" s="289"/>
      <c r="B19" s="203" t="s">
        <v>28</v>
      </c>
      <c r="C19" s="191" t="s">
        <v>25</v>
      </c>
      <c r="D19" s="192" t="s">
        <v>14</v>
      </c>
      <c r="E19" s="193" t="s">
        <v>27</v>
      </c>
      <c r="F19" s="193">
        <v>1.03</v>
      </c>
      <c r="G19" s="201"/>
      <c r="H19" s="260"/>
      <c r="I19" s="250"/>
      <c r="J19" s="251"/>
      <c r="K19" s="274"/>
      <c r="L19" s="251"/>
    </row>
    <row r="20" spans="1:12">
      <c r="A20" s="289"/>
      <c r="B20" s="217" t="s">
        <v>40</v>
      </c>
      <c r="C20" s="196" t="s">
        <v>39</v>
      </c>
      <c r="D20" s="194" t="s">
        <v>17</v>
      </c>
      <c r="E20" s="197">
        <v>7.1999999999999995E-2</v>
      </c>
      <c r="F20" s="159">
        <f>E20*F17</f>
        <v>1.0799999999999998</v>
      </c>
      <c r="G20" s="159"/>
      <c r="H20" s="260"/>
      <c r="I20" s="250"/>
      <c r="J20" s="251"/>
      <c r="K20" s="274"/>
      <c r="L20" s="251"/>
    </row>
    <row r="21" spans="1:12">
      <c r="A21" s="289"/>
      <c r="B21" s="217"/>
      <c r="C21" s="196" t="s">
        <v>32</v>
      </c>
      <c r="D21" s="194" t="s">
        <v>0</v>
      </c>
      <c r="E21" s="198">
        <v>5.4999999999999997E-3</v>
      </c>
      <c r="F21" s="159">
        <f>E21*F17</f>
        <v>8.249999999999999E-2</v>
      </c>
      <c r="G21" s="159"/>
      <c r="H21" s="260"/>
      <c r="I21" s="250"/>
      <c r="J21" s="251"/>
      <c r="K21" s="274"/>
      <c r="L21" s="251"/>
    </row>
    <row r="22" spans="1:12">
      <c r="A22" s="289"/>
      <c r="B22" s="217"/>
      <c r="C22" s="196" t="s">
        <v>33</v>
      </c>
      <c r="D22" s="194" t="s">
        <v>0</v>
      </c>
      <c r="E22" s="159">
        <v>2.8000000000000001E-2</v>
      </c>
      <c r="F22" s="159">
        <f>E22*F17</f>
        <v>0.42</v>
      </c>
      <c r="G22" s="159"/>
      <c r="H22" s="260"/>
      <c r="I22" s="250"/>
      <c r="J22" s="251"/>
      <c r="K22" s="274"/>
      <c r="L22" s="251"/>
    </row>
    <row r="23" spans="1:12" ht="67.5">
      <c r="A23" s="289">
        <v>3</v>
      </c>
      <c r="B23" s="135" t="s">
        <v>26</v>
      </c>
      <c r="C23" s="141" t="s">
        <v>41</v>
      </c>
      <c r="D23" s="143" t="s">
        <v>13</v>
      </c>
      <c r="E23" s="142"/>
      <c r="F23" s="142">
        <v>0.9</v>
      </c>
      <c r="G23" s="142"/>
      <c r="H23" s="258"/>
      <c r="I23" s="250"/>
      <c r="J23" s="251"/>
      <c r="K23" s="274"/>
      <c r="L23" s="251"/>
    </row>
    <row r="24" spans="1:12" ht="27">
      <c r="A24" s="289"/>
      <c r="B24" s="218"/>
      <c r="C24" s="191" t="s">
        <v>278</v>
      </c>
      <c r="D24" s="192" t="s">
        <v>12</v>
      </c>
      <c r="E24" s="193">
        <f>24*1.3</f>
        <v>31.200000000000003</v>
      </c>
      <c r="F24" s="193">
        <f>F23*E24</f>
        <v>28.080000000000002</v>
      </c>
      <c r="G24" s="201"/>
      <c r="H24" s="261"/>
      <c r="I24" s="250"/>
      <c r="J24" s="251"/>
      <c r="K24" s="274"/>
      <c r="L24" s="251"/>
    </row>
    <row r="25" spans="1:12" ht="27">
      <c r="A25" s="289"/>
      <c r="B25" s="203" t="s">
        <v>28</v>
      </c>
      <c r="C25" s="191" t="s">
        <v>25</v>
      </c>
      <c r="D25" s="192" t="s">
        <v>14</v>
      </c>
      <c r="E25" s="193" t="s">
        <v>27</v>
      </c>
      <c r="F25" s="193">
        <f>F23*1</f>
        <v>0.9</v>
      </c>
      <c r="G25" s="201"/>
      <c r="H25" s="261"/>
      <c r="I25" s="250"/>
      <c r="J25" s="251"/>
      <c r="K25" s="274"/>
      <c r="L25" s="251"/>
    </row>
    <row r="26" spans="1:12" ht="27">
      <c r="A26" s="289"/>
      <c r="B26" s="203" t="s">
        <v>35</v>
      </c>
      <c r="C26" s="191" t="s">
        <v>29</v>
      </c>
      <c r="D26" s="192" t="s">
        <v>30</v>
      </c>
      <c r="E26" s="193">
        <v>7.5</v>
      </c>
      <c r="F26" s="193">
        <f>E26*F23</f>
        <v>6.75</v>
      </c>
      <c r="G26" s="201"/>
      <c r="H26" s="261"/>
      <c r="I26" s="250"/>
      <c r="J26" s="251"/>
      <c r="K26" s="274"/>
      <c r="L26" s="251"/>
    </row>
    <row r="27" spans="1:12" ht="22.5">
      <c r="A27" s="289"/>
      <c r="B27" s="203" t="s">
        <v>34</v>
      </c>
      <c r="C27" s="191" t="s">
        <v>31</v>
      </c>
      <c r="D27" s="192" t="s">
        <v>17</v>
      </c>
      <c r="E27" s="193">
        <v>3.01</v>
      </c>
      <c r="F27" s="193">
        <f>E27*F23</f>
        <v>2.7090000000000001</v>
      </c>
      <c r="G27" s="201"/>
      <c r="H27" s="261"/>
      <c r="I27" s="250"/>
      <c r="J27" s="251"/>
      <c r="K27" s="274"/>
      <c r="L27" s="251"/>
    </row>
    <row r="28" spans="1:12">
      <c r="A28" s="289"/>
      <c r="B28" s="203"/>
      <c r="C28" s="191" t="s">
        <v>32</v>
      </c>
      <c r="D28" s="192" t="s">
        <v>0</v>
      </c>
      <c r="E28" s="193">
        <v>1.38</v>
      </c>
      <c r="F28" s="193">
        <f>F23*E28</f>
        <v>1.242</v>
      </c>
      <c r="G28" s="201"/>
      <c r="H28" s="261"/>
      <c r="I28" s="250"/>
      <c r="J28" s="251"/>
      <c r="K28" s="274"/>
      <c r="L28" s="251"/>
    </row>
    <row r="29" spans="1:12">
      <c r="A29" s="289"/>
      <c r="B29" s="215"/>
      <c r="C29" s="191" t="s">
        <v>33</v>
      </c>
      <c r="D29" s="194" t="s">
        <v>0</v>
      </c>
      <c r="E29" s="193">
        <v>1.3</v>
      </c>
      <c r="F29" s="195">
        <f>F23*E29</f>
        <v>1.1700000000000002</v>
      </c>
      <c r="G29" s="216"/>
      <c r="H29" s="261"/>
      <c r="I29" s="250"/>
      <c r="J29" s="251"/>
      <c r="K29" s="274"/>
      <c r="L29" s="251"/>
    </row>
    <row r="30" spans="1:12" ht="54">
      <c r="A30" s="289">
        <v>4</v>
      </c>
      <c r="B30" s="135" t="s">
        <v>26</v>
      </c>
      <c r="C30" s="141" t="s">
        <v>42</v>
      </c>
      <c r="D30" s="143" t="s">
        <v>13</v>
      </c>
      <c r="E30" s="142"/>
      <c r="F30" s="142">
        <v>3.11</v>
      </c>
      <c r="G30" s="142"/>
      <c r="H30" s="258"/>
      <c r="I30" s="250"/>
      <c r="J30" s="251"/>
      <c r="K30" s="274"/>
      <c r="L30" s="251"/>
    </row>
    <row r="31" spans="1:12" ht="27">
      <c r="A31" s="289"/>
      <c r="B31" s="218"/>
      <c r="C31" s="191" t="s">
        <v>278</v>
      </c>
      <c r="D31" s="192" t="s">
        <v>12</v>
      </c>
      <c r="E31" s="193">
        <f>24*1.3</f>
        <v>31.200000000000003</v>
      </c>
      <c r="F31" s="193">
        <f>F30*E31</f>
        <v>97.032000000000011</v>
      </c>
      <c r="G31" s="201"/>
      <c r="H31" s="261"/>
      <c r="I31" s="250"/>
      <c r="J31" s="251"/>
      <c r="K31" s="274"/>
      <c r="L31" s="251"/>
    </row>
    <row r="32" spans="1:12" ht="27">
      <c r="A32" s="289"/>
      <c r="B32" s="203" t="s">
        <v>28</v>
      </c>
      <c r="C32" s="191" t="s">
        <v>25</v>
      </c>
      <c r="D32" s="192" t="s">
        <v>14</v>
      </c>
      <c r="E32" s="193" t="s">
        <v>27</v>
      </c>
      <c r="F32" s="193">
        <f>F30*1</f>
        <v>3.11</v>
      </c>
      <c r="G32" s="201"/>
      <c r="H32" s="261"/>
      <c r="I32" s="250"/>
      <c r="J32" s="251"/>
      <c r="K32" s="274"/>
      <c r="L32" s="251"/>
    </row>
    <row r="33" spans="1:12" ht="27">
      <c r="A33" s="289"/>
      <c r="B33" s="203" t="s">
        <v>35</v>
      </c>
      <c r="C33" s="191" t="s">
        <v>29</v>
      </c>
      <c r="D33" s="192" t="s">
        <v>30</v>
      </c>
      <c r="E33" s="193">
        <v>7.5</v>
      </c>
      <c r="F33" s="193">
        <f>E33*F30</f>
        <v>23.324999999999999</v>
      </c>
      <c r="G33" s="201"/>
      <c r="H33" s="261"/>
      <c r="I33" s="250"/>
      <c r="J33" s="251"/>
      <c r="K33" s="274"/>
      <c r="L33" s="251"/>
    </row>
    <row r="34" spans="1:12" ht="22.5">
      <c r="A34" s="289"/>
      <c r="B34" s="203" t="s">
        <v>34</v>
      </c>
      <c r="C34" s="191" t="s">
        <v>31</v>
      </c>
      <c r="D34" s="192" t="s">
        <v>17</v>
      </c>
      <c r="E34" s="193">
        <v>3.01</v>
      </c>
      <c r="F34" s="193">
        <f>E34*F30</f>
        <v>9.3610999999999986</v>
      </c>
      <c r="G34" s="201"/>
      <c r="H34" s="261"/>
      <c r="I34" s="250"/>
      <c r="J34" s="251"/>
      <c r="K34" s="274"/>
      <c r="L34" s="251"/>
    </row>
    <row r="35" spans="1:12">
      <c r="A35" s="289"/>
      <c r="B35" s="203"/>
      <c r="C35" s="191" t="s">
        <v>32</v>
      </c>
      <c r="D35" s="192" t="s">
        <v>0</v>
      </c>
      <c r="E35" s="193">
        <v>1.38</v>
      </c>
      <c r="F35" s="193">
        <f>F30*E35</f>
        <v>4.2917999999999994</v>
      </c>
      <c r="G35" s="201"/>
      <c r="H35" s="261"/>
      <c r="I35" s="250"/>
      <c r="J35" s="251"/>
      <c r="K35" s="274"/>
      <c r="L35" s="251"/>
    </row>
    <row r="36" spans="1:12">
      <c r="A36" s="289"/>
      <c r="B36" s="215"/>
      <c r="C36" s="191" t="s">
        <v>33</v>
      </c>
      <c r="D36" s="194" t="s">
        <v>0</v>
      </c>
      <c r="E36" s="193">
        <v>1.3</v>
      </c>
      <c r="F36" s="195">
        <f>F30*E36</f>
        <v>4.0430000000000001</v>
      </c>
      <c r="G36" s="216"/>
      <c r="H36" s="261"/>
      <c r="I36" s="250"/>
      <c r="J36" s="251"/>
      <c r="K36" s="274"/>
      <c r="L36" s="251"/>
    </row>
    <row r="37" spans="1:12" ht="27">
      <c r="A37" s="289">
        <v>5</v>
      </c>
      <c r="B37" s="135" t="s">
        <v>44</v>
      </c>
      <c r="C37" s="141" t="s">
        <v>43</v>
      </c>
      <c r="D37" s="143" t="s">
        <v>13</v>
      </c>
      <c r="E37" s="142"/>
      <c r="F37" s="142">
        <v>0.45</v>
      </c>
      <c r="G37" s="142"/>
      <c r="H37" s="258"/>
      <c r="I37" s="250"/>
      <c r="J37" s="251"/>
      <c r="K37" s="274"/>
      <c r="L37" s="251"/>
    </row>
    <row r="38" spans="1:12" ht="27">
      <c r="A38" s="289"/>
      <c r="B38" s="218"/>
      <c r="C38" s="191" t="s">
        <v>281</v>
      </c>
      <c r="D38" s="192" t="s">
        <v>12</v>
      </c>
      <c r="E38" s="193">
        <f>23.8*1.3</f>
        <v>30.94</v>
      </c>
      <c r="F38" s="193">
        <f>F37*E38</f>
        <v>13.923</v>
      </c>
      <c r="G38" s="201"/>
      <c r="H38" s="261"/>
      <c r="I38" s="250"/>
      <c r="J38" s="251"/>
      <c r="K38" s="274"/>
      <c r="L38" s="251"/>
    </row>
    <row r="39" spans="1:12" ht="27">
      <c r="A39" s="289"/>
      <c r="B39" s="203" t="s">
        <v>28</v>
      </c>
      <c r="C39" s="191" t="s">
        <v>25</v>
      </c>
      <c r="D39" s="192" t="s">
        <v>14</v>
      </c>
      <c r="E39" s="193" t="s">
        <v>27</v>
      </c>
      <c r="F39" s="193">
        <f>F37*1</f>
        <v>0.45</v>
      </c>
      <c r="G39" s="201"/>
      <c r="H39" s="261"/>
      <c r="I39" s="250"/>
      <c r="J39" s="251"/>
      <c r="K39" s="274"/>
      <c r="L39" s="251"/>
    </row>
    <row r="40" spans="1:12">
      <c r="A40" s="289"/>
      <c r="B40" s="217" t="s">
        <v>40</v>
      </c>
      <c r="C40" s="196" t="s">
        <v>39</v>
      </c>
      <c r="D40" s="194" t="s">
        <v>17</v>
      </c>
      <c r="E40" s="197">
        <v>7.2</v>
      </c>
      <c r="F40" s="159">
        <f>E40*F37</f>
        <v>3.24</v>
      </c>
      <c r="G40" s="159"/>
      <c r="H40" s="261"/>
      <c r="I40" s="250"/>
      <c r="J40" s="251"/>
      <c r="K40" s="274"/>
      <c r="L40" s="251"/>
    </row>
    <row r="41" spans="1:12" ht="22.5">
      <c r="A41" s="289"/>
      <c r="B41" s="203" t="s">
        <v>34</v>
      </c>
      <c r="C41" s="191" t="s">
        <v>31</v>
      </c>
      <c r="D41" s="192" t="s">
        <v>17</v>
      </c>
      <c r="E41" s="193">
        <v>1.96</v>
      </c>
      <c r="F41" s="193">
        <f>E41*F37</f>
        <v>0.88200000000000001</v>
      </c>
      <c r="G41" s="201"/>
      <c r="H41" s="261"/>
      <c r="I41" s="250"/>
      <c r="J41" s="251"/>
      <c r="K41" s="274"/>
      <c r="L41" s="251"/>
    </row>
    <row r="42" spans="1:12">
      <c r="A42" s="289"/>
      <c r="B42" s="203"/>
      <c r="C42" s="191" t="s">
        <v>32</v>
      </c>
      <c r="D42" s="192" t="s">
        <v>0</v>
      </c>
      <c r="E42" s="193">
        <v>3.44</v>
      </c>
      <c r="F42" s="193">
        <f>F37*E42</f>
        <v>1.548</v>
      </c>
      <c r="G42" s="201"/>
      <c r="H42" s="261"/>
      <c r="I42" s="250"/>
      <c r="J42" s="251"/>
      <c r="K42" s="274"/>
      <c r="L42" s="251"/>
    </row>
    <row r="43" spans="1:12">
      <c r="A43" s="289"/>
      <c r="B43" s="215"/>
      <c r="C43" s="191" t="s">
        <v>33</v>
      </c>
      <c r="D43" s="194" t="s">
        <v>0</v>
      </c>
      <c r="E43" s="193">
        <v>2.1</v>
      </c>
      <c r="F43" s="195">
        <f>F37*E43</f>
        <v>0.94500000000000006</v>
      </c>
      <c r="G43" s="216"/>
      <c r="H43" s="261"/>
      <c r="I43" s="250"/>
      <c r="J43" s="251"/>
      <c r="K43" s="274"/>
      <c r="L43" s="251"/>
    </row>
    <row r="44" spans="1:12" ht="54">
      <c r="A44" s="292">
        <v>6</v>
      </c>
      <c r="B44" s="143" t="s">
        <v>46</v>
      </c>
      <c r="C44" s="144" t="s">
        <v>45</v>
      </c>
      <c r="D44" s="145" t="s">
        <v>51</v>
      </c>
      <c r="E44" s="142"/>
      <c r="F44" s="146">
        <v>1</v>
      </c>
      <c r="G44" s="142"/>
      <c r="H44" s="262"/>
      <c r="I44" s="250"/>
      <c r="J44" s="251"/>
      <c r="K44" s="274"/>
      <c r="L44" s="251"/>
    </row>
    <row r="45" spans="1:12" ht="27">
      <c r="A45" s="292"/>
      <c r="B45" s="143" t="s">
        <v>47</v>
      </c>
      <c r="C45" s="191" t="s">
        <v>11</v>
      </c>
      <c r="D45" s="192" t="s">
        <v>12</v>
      </c>
      <c r="E45" s="193">
        <v>7.46</v>
      </c>
      <c r="F45" s="193">
        <f>F44*E45</f>
        <v>7.46</v>
      </c>
      <c r="G45" s="201"/>
      <c r="H45" s="261"/>
      <c r="I45" s="250"/>
      <c r="J45" s="251"/>
      <c r="K45" s="274"/>
      <c r="L45" s="251"/>
    </row>
    <row r="46" spans="1:12" ht="40.5">
      <c r="A46" s="292"/>
      <c r="B46" s="143" t="s">
        <v>50</v>
      </c>
      <c r="C46" s="222" t="s">
        <v>48</v>
      </c>
      <c r="D46" s="223" t="s">
        <v>49</v>
      </c>
      <c r="E46" s="159"/>
      <c r="F46" s="224">
        <v>2.5</v>
      </c>
      <c r="G46" s="159"/>
      <c r="H46" s="261"/>
      <c r="I46" s="250"/>
      <c r="J46" s="251"/>
      <c r="K46" s="274"/>
      <c r="L46" s="251"/>
    </row>
    <row r="47" spans="1:12" ht="67.5">
      <c r="A47" s="289">
        <v>7</v>
      </c>
      <c r="B47" s="147" t="s">
        <v>53</v>
      </c>
      <c r="C47" s="148" t="s">
        <v>52</v>
      </c>
      <c r="D47" s="137" t="s">
        <v>14</v>
      </c>
      <c r="E47" s="149"/>
      <c r="F47" s="138">
        <v>0.11</v>
      </c>
      <c r="G47" s="150"/>
      <c r="H47" s="258"/>
      <c r="I47" s="250"/>
      <c r="J47" s="251"/>
      <c r="K47" s="274"/>
      <c r="L47" s="251"/>
    </row>
    <row r="48" spans="1:12" ht="27">
      <c r="A48" s="289"/>
      <c r="B48" s="158"/>
      <c r="C48" s="191" t="s">
        <v>282</v>
      </c>
      <c r="D48" s="192" t="s">
        <v>12</v>
      </c>
      <c r="E48" s="193">
        <f>14.2*1.3</f>
        <v>18.46</v>
      </c>
      <c r="F48" s="193">
        <f>F47*E48</f>
        <v>2.0306000000000002</v>
      </c>
      <c r="G48" s="201"/>
      <c r="H48" s="261"/>
      <c r="I48" s="250"/>
      <c r="J48" s="251"/>
      <c r="K48" s="274"/>
      <c r="L48" s="251"/>
    </row>
    <row r="49" spans="1:12" ht="27">
      <c r="A49" s="289"/>
      <c r="B49" s="158"/>
      <c r="C49" s="191" t="s">
        <v>25</v>
      </c>
      <c r="D49" s="192" t="s">
        <v>14</v>
      </c>
      <c r="E49" s="193" t="s">
        <v>27</v>
      </c>
      <c r="F49" s="200">
        <v>0.11</v>
      </c>
      <c r="G49" s="225"/>
      <c r="H49" s="261"/>
      <c r="I49" s="250"/>
      <c r="J49" s="251"/>
      <c r="K49" s="274"/>
      <c r="L49" s="251"/>
    </row>
    <row r="50" spans="1:12">
      <c r="A50" s="289"/>
      <c r="B50" s="135" t="s">
        <v>40</v>
      </c>
      <c r="C50" s="191" t="s">
        <v>54</v>
      </c>
      <c r="D50" s="158" t="s">
        <v>17</v>
      </c>
      <c r="E50" s="159">
        <v>0.7</v>
      </c>
      <c r="F50" s="159">
        <f>E50*F47</f>
        <v>7.6999999999999999E-2</v>
      </c>
      <c r="G50" s="159"/>
      <c r="H50" s="261"/>
      <c r="I50" s="250"/>
      <c r="J50" s="251"/>
      <c r="K50" s="274"/>
      <c r="L50" s="251"/>
    </row>
    <row r="51" spans="1:12">
      <c r="A51" s="289"/>
      <c r="B51" s="158"/>
      <c r="C51" s="191" t="s">
        <v>32</v>
      </c>
      <c r="D51" s="158" t="s">
        <v>0</v>
      </c>
      <c r="E51" s="159">
        <v>2.68</v>
      </c>
      <c r="F51" s="159">
        <f>E51*F47</f>
        <v>0.29480000000000001</v>
      </c>
      <c r="G51" s="159"/>
      <c r="H51" s="261"/>
      <c r="I51" s="250"/>
      <c r="J51" s="251"/>
      <c r="K51" s="274"/>
      <c r="L51" s="251"/>
    </row>
    <row r="52" spans="1:12">
      <c r="A52" s="289"/>
      <c r="B52" s="158"/>
      <c r="C52" s="191" t="s">
        <v>33</v>
      </c>
      <c r="D52" s="158" t="s">
        <v>0</v>
      </c>
      <c r="E52" s="159">
        <v>1.38</v>
      </c>
      <c r="F52" s="159">
        <f>E52*F47</f>
        <v>0.15179999999999999</v>
      </c>
      <c r="G52" s="159"/>
      <c r="H52" s="261"/>
      <c r="I52" s="250"/>
      <c r="J52" s="251"/>
      <c r="K52" s="274"/>
      <c r="L52" s="251"/>
    </row>
    <row r="53" spans="1:12" ht="54">
      <c r="A53" s="289">
        <v>8</v>
      </c>
      <c r="B53" s="147" t="s">
        <v>53</v>
      </c>
      <c r="C53" s="148" t="s">
        <v>55</v>
      </c>
      <c r="D53" s="137" t="s">
        <v>14</v>
      </c>
      <c r="E53" s="149"/>
      <c r="F53" s="138">
        <v>0.82</v>
      </c>
      <c r="G53" s="150"/>
      <c r="H53" s="258"/>
      <c r="I53" s="250"/>
      <c r="J53" s="251"/>
      <c r="K53" s="274"/>
      <c r="L53" s="251"/>
    </row>
    <row r="54" spans="1:12" ht="27">
      <c r="A54" s="289"/>
      <c r="B54" s="158"/>
      <c r="C54" s="191" t="s">
        <v>283</v>
      </c>
      <c r="D54" s="192" t="s">
        <v>12</v>
      </c>
      <c r="E54" s="193">
        <f>14.2*1.3</f>
        <v>18.46</v>
      </c>
      <c r="F54" s="193">
        <f>F53*E54</f>
        <v>15.1372</v>
      </c>
      <c r="G54" s="201"/>
      <c r="H54" s="261"/>
      <c r="I54" s="250"/>
      <c r="J54" s="251"/>
      <c r="K54" s="274"/>
      <c r="L54" s="251"/>
    </row>
    <row r="55" spans="1:12" ht="27">
      <c r="A55" s="289"/>
      <c r="B55" s="158"/>
      <c r="C55" s="191" t="s">
        <v>25</v>
      </c>
      <c r="D55" s="192" t="s">
        <v>14</v>
      </c>
      <c r="E55" s="193" t="s">
        <v>27</v>
      </c>
      <c r="F55" s="200">
        <v>0.11</v>
      </c>
      <c r="G55" s="225"/>
      <c r="H55" s="261"/>
      <c r="I55" s="250"/>
      <c r="J55" s="251"/>
      <c r="K55" s="274"/>
      <c r="L55" s="251"/>
    </row>
    <row r="56" spans="1:12">
      <c r="A56" s="289"/>
      <c r="B56" s="135" t="s">
        <v>40</v>
      </c>
      <c r="C56" s="191" t="s">
        <v>54</v>
      </c>
      <c r="D56" s="158" t="s">
        <v>17</v>
      </c>
      <c r="E56" s="159">
        <v>0.7</v>
      </c>
      <c r="F56" s="159">
        <f>E56*F53</f>
        <v>0.57399999999999995</v>
      </c>
      <c r="G56" s="159"/>
      <c r="H56" s="261"/>
      <c r="I56" s="250"/>
      <c r="J56" s="251"/>
      <c r="K56" s="274"/>
      <c r="L56" s="251"/>
    </row>
    <row r="57" spans="1:12">
      <c r="A57" s="289"/>
      <c r="B57" s="158"/>
      <c r="C57" s="191" t="s">
        <v>32</v>
      </c>
      <c r="D57" s="158" t="s">
        <v>0</v>
      </c>
      <c r="E57" s="159">
        <v>2.68</v>
      </c>
      <c r="F57" s="159">
        <f>E57*F53</f>
        <v>2.1976</v>
      </c>
      <c r="G57" s="159"/>
      <c r="H57" s="261"/>
      <c r="I57" s="250"/>
      <c r="J57" s="251"/>
      <c r="K57" s="274"/>
      <c r="L57" s="251"/>
    </row>
    <row r="58" spans="1:12">
      <c r="A58" s="289"/>
      <c r="B58" s="158"/>
      <c r="C58" s="191" t="s">
        <v>33</v>
      </c>
      <c r="D58" s="158" t="s">
        <v>0</v>
      </c>
      <c r="E58" s="159">
        <v>1.38</v>
      </c>
      <c r="F58" s="159">
        <f>E58*F53</f>
        <v>1.1315999999999999</v>
      </c>
      <c r="G58" s="159"/>
      <c r="H58" s="261"/>
      <c r="I58" s="250"/>
      <c r="J58" s="251"/>
      <c r="K58" s="274"/>
      <c r="L58" s="251"/>
    </row>
    <row r="59" spans="1:12">
      <c r="A59" s="221"/>
      <c r="B59" s="158"/>
      <c r="C59" s="226" t="s">
        <v>56</v>
      </c>
      <c r="D59" s="158"/>
      <c r="E59" s="159"/>
      <c r="F59" s="159"/>
      <c r="G59" s="159"/>
      <c r="H59" s="263"/>
      <c r="I59" s="250"/>
      <c r="J59" s="251"/>
      <c r="K59" s="274"/>
      <c r="L59" s="251"/>
    </row>
    <row r="60" spans="1:12" ht="54">
      <c r="A60" s="289">
        <v>9</v>
      </c>
      <c r="B60" s="152" t="s">
        <v>59</v>
      </c>
      <c r="C60" s="141" t="s">
        <v>57</v>
      </c>
      <c r="D60" s="153" t="s">
        <v>16</v>
      </c>
      <c r="E60" s="154"/>
      <c r="F60" s="146">
        <v>53</v>
      </c>
      <c r="G60" s="155"/>
      <c r="H60" s="264"/>
      <c r="I60" s="250"/>
      <c r="J60" s="251"/>
      <c r="K60" s="274"/>
      <c r="L60" s="251"/>
    </row>
    <row r="61" spans="1:12" ht="27">
      <c r="A61" s="289"/>
      <c r="B61" s="215"/>
      <c r="C61" s="191" t="s">
        <v>11</v>
      </c>
      <c r="D61" s="192" t="s">
        <v>12</v>
      </c>
      <c r="E61" s="195">
        <v>0.83899999999999997</v>
      </c>
      <c r="F61" s="195">
        <f>F60*E61</f>
        <v>44.466999999999999</v>
      </c>
      <c r="G61" s="227"/>
      <c r="H61" s="261"/>
      <c r="I61" s="250"/>
      <c r="J61" s="251"/>
      <c r="K61" s="274"/>
      <c r="L61" s="251"/>
    </row>
    <row r="62" spans="1:12" ht="22.5">
      <c r="A62" s="289"/>
      <c r="B62" s="203" t="s">
        <v>60</v>
      </c>
      <c r="C62" s="191" t="s">
        <v>58</v>
      </c>
      <c r="D62" s="192" t="s">
        <v>14</v>
      </c>
      <c r="E62" s="195">
        <v>0.16800000000000001</v>
      </c>
      <c r="F62" s="195">
        <f>E62*F60</f>
        <v>8.9039999999999999</v>
      </c>
      <c r="G62" s="227"/>
      <c r="H62" s="261"/>
      <c r="I62" s="250"/>
      <c r="J62" s="251"/>
      <c r="K62" s="274"/>
      <c r="L62" s="251"/>
    </row>
    <row r="63" spans="1:12" ht="22.5">
      <c r="A63" s="289"/>
      <c r="B63" s="203" t="s">
        <v>61</v>
      </c>
      <c r="C63" s="191" t="s">
        <v>15</v>
      </c>
      <c r="D63" s="158" t="s">
        <v>14</v>
      </c>
      <c r="E63" s="159">
        <v>1.6E-2</v>
      </c>
      <c r="F63" s="159">
        <f>E63*F60</f>
        <v>0.84799999999999998</v>
      </c>
      <c r="G63" s="159"/>
      <c r="H63" s="261"/>
      <c r="I63" s="250"/>
      <c r="J63" s="251"/>
      <c r="K63" s="274"/>
      <c r="L63" s="251"/>
    </row>
    <row r="64" spans="1:12" ht="94.5">
      <c r="A64" s="289">
        <v>10</v>
      </c>
      <c r="B64" s="147" t="s">
        <v>64</v>
      </c>
      <c r="C64" s="148" t="s">
        <v>62</v>
      </c>
      <c r="D64" s="143" t="s">
        <v>16</v>
      </c>
      <c r="E64" s="142"/>
      <c r="F64" s="157">
        <v>16.399999999999999</v>
      </c>
      <c r="G64" s="142"/>
      <c r="H64" s="258"/>
      <c r="I64" s="250"/>
      <c r="J64" s="251"/>
      <c r="K64" s="274"/>
      <c r="L64" s="251"/>
    </row>
    <row r="65" spans="1:12">
      <c r="A65" s="289"/>
      <c r="B65" s="158"/>
      <c r="C65" s="191" t="s">
        <v>63</v>
      </c>
      <c r="D65" s="158" t="s">
        <v>12</v>
      </c>
      <c r="E65" s="159">
        <v>0.23599999999999999</v>
      </c>
      <c r="F65" s="159">
        <f>F64*E65</f>
        <v>3.8703999999999996</v>
      </c>
      <c r="G65" s="159"/>
      <c r="H65" s="263"/>
      <c r="I65" s="250"/>
      <c r="J65" s="251"/>
      <c r="K65" s="274"/>
      <c r="L65" s="251"/>
    </row>
    <row r="66" spans="1:12">
      <c r="A66" s="289"/>
      <c r="B66" s="158"/>
      <c r="C66" s="191" t="s">
        <v>25</v>
      </c>
      <c r="D66" s="158" t="s">
        <v>14</v>
      </c>
      <c r="E66" s="159" t="s">
        <v>65</v>
      </c>
      <c r="F66" s="159">
        <v>1.5</v>
      </c>
      <c r="G66" s="159"/>
      <c r="H66" s="263"/>
      <c r="I66" s="250"/>
      <c r="J66" s="251"/>
      <c r="K66" s="274"/>
      <c r="L66" s="251"/>
    </row>
    <row r="67" spans="1:12">
      <c r="A67" s="289"/>
      <c r="B67" s="158"/>
      <c r="C67" s="191" t="s">
        <v>66</v>
      </c>
      <c r="D67" s="158" t="s">
        <v>0</v>
      </c>
      <c r="E67" s="159">
        <v>2.5000000000000001E-2</v>
      </c>
      <c r="F67" s="159">
        <f>E67*F64</f>
        <v>0.41</v>
      </c>
      <c r="G67" s="159"/>
      <c r="H67" s="263"/>
      <c r="I67" s="250"/>
      <c r="J67" s="251"/>
      <c r="K67" s="274"/>
      <c r="L67" s="251"/>
    </row>
    <row r="68" spans="1:12">
      <c r="A68" s="289"/>
      <c r="B68" s="158"/>
      <c r="C68" s="191" t="s">
        <v>32</v>
      </c>
      <c r="D68" s="158" t="s">
        <v>0</v>
      </c>
      <c r="E68" s="159">
        <v>1.2800000000000001E-2</v>
      </c>
      <c r="F68" s="159">
        <f>E68*F64</f>
        <v>0.20992</v>
      </c>
      <c r="G68" s="159"/>
      <c r="H68" s="263"/>
      <c r="I68" s="250"/>
      <c r="J68" s="251"/>
      <c r="K68" s="274"/>
      <c r="L68" s="251"/>
    </row>
    <row r="69" spans="1:12">
      <c r="A69" s="156"/>
      <c r="B69" s="147"/>
      <c r="C69" s="137" t="s">
        <v>67</v>
      </c>
      <c r="D69" s="143"/>
      <c r="E69" s="142"/>
      <c r="F69" s="157"/>
      <c r="G69" s="142"/>
      <c r="H69" s="258"/>
      <c r="I69" s="250"/>
      <c r="J69" s="251"/>
      <c r="K69" s="274"/>
      <c r="L69" s="251"/>
    </row>
    <row r="70" spans="1:12" ht="67.5">
      <c r="A70" s="289">
        <v>11</v>
      </c>
      <c r="B70" s="158" t="s">
        <v>94</v>
      </c>
      <c r="C70" s="136" t="s">
        <v>68</v>
      </c>
      <c r="D70" s="158" t="s">
        <v>16</v>
      </c>
      <c r="E70" s="159"/>
      <c r="F70" s="159">
        <v>3</v>
      </c>
      <c r="G70" s="159"/>
      <c r="H70" s="264"/>
      <c r="I70" s="250"/>
      <c r="J70" s="251"/>
      <c r="K70" s="274"/>
      <c r="L70" s="251"/>
    </row>
    <row r="71" spans="1:12">
      <c r="A71" s="289"/>
      <c r="B71" s="158"/>
      <c r="C71" s="191" t="s">
        <v>287</v>
      </c>
      <c r="D71" s="158" t="s">
        <v>12</v>
      </c>
      <c r="E71" s="159">
        <f>2.33*1.2</f>
        <v>2.7959999999999998</v>
      </c>
      <c r="F71" s="159">
        <f>E71*F70</f>
        <v>8.3879999999999999</v>
      </c>
      <c r="G71" s="159"/>
      <c r="H71" s="263"/>
      <c r="I71" s="250"/>
      <c r="J71" s="251"/>
      <c r="K71" s="274"/>
      <c r="L71" s="251"/>
    </row>
    <row r="72" spans="1:12">
      <c r="A72" s="289"/>
      <c r="B72" s="158" t="s">
        <v>73</v>
      </c>
      <c r="C72" s="191" t="s">
        <v>286</v>
      </c>
      <c r="D72" s="158" t="s">
        <v>16</v>
      </c>
      <c r="E72" s="159">
        <v>1</v>
      </c>
      <c r="F72" s="159">
        <f>F70*E72</f>
        <v>3</v>
      </c>
      <c r="G72" s="159"/>
      <c r="H72" s="263"/>
      <c r="I72" s="250"/>
      <c r="J72" s="251"/>
      <c r="K72" s="274"/>
      <c r="L72" s="251"/>
    </row>
    <row r="73" spans="1:12">
      <c r="A73" s="289"/>
      <c r="B73" s="158" t="s">
        <v>34</v>
      </c>
      <c r="C73" s="191" t="s">
        <v>71</v>
      </c>
      <c r="D73" s="158" t="s">
        <v>17</v>
      </c>
      <c r="E73" s="159">
        <v>2.5099999999999998</v>
      </c>
      <c r="F73" s="159">
        <f>E73*F70</f>
        <v>7.5299999999999994</v>
      </c>
      <c r="G73" s="159"/>
      <c r="H73" s="263"/>
      <c r="I73" s="250"/>
      <c r="J73" s="251"/>
      <c r="K73" s="274"/>
      <c r="L73" s="251"/>
    </row>
    <row r="74" spans="1:12">
      <c r="A74" s="289"/>
      <c r="B74" s="158" t="s">
        <v>74</v>
      </c>
      <c r="C74" s="191" t="s">
        <v>72</v>
      </c>
      <c r="D74" s="158" t="s">
        <v>16</v>
      </c>
      <c r="E74" s="159">
        <v>1.7</v>
      </c>
      <c r="F74" s="159">
        <f>E74*F70</f>
        <v>5.0999999999999996</v>
      </c>
      <c r="G74" s="159"/>
      <c r="H74" s="263"/>
      <c r="I74" s="250"/>
      <c r="J74" s="251"/>
      <c r="K74" s="274"/>
      <c r="L74" s="251"/>
    </row>
    <row r="75" spans="1:12">
      <c r="A75" s="289"/>
      <c r="B75" s="158" t="s">
        <v>76</v>
      </c>
      <c r="C75" s="191" t="s">
        <v>75</v>
      </c>
      <c r="D75" s="158" t="s">
        <v>17</v>
      </c>
      <c r="E75" s="159">
        <v>0.114</v>
      </c>
      <c r="F75" s="159">
        <f>E75*F70</f>
        <v>0.34200000000000003</v>
      </c>
      <c r="G75" s="159"/>
      <c r="H75" s="263"/>
      <c r="I75" s="250"/>
      <c r="J75" s="251"/>
      <c r="K75" s="274"/>
      <c r="L75" s="251"/>
    </row>
    <row r="76" spans="1:12">
      <c r="A76" s="289"/>
      <c r="B76" s="228"/>
      <c r="C76" s="191" t="s">
        <v>32</v>
      </c>
      <c r="D76" s="158" t="s">
        <v>0</v>
      </c>
      <c r="E76" s="229">
        <v>0.32</v>
      </c>
      <c r="F76" s="159">
        <f>E76*F70</f>
        <v>0.96</v>
      </c>
      <c r="G76" s="159"/>
      <c r="H76" s="263"/>
      <c r="I76" s="250"/>
      <c r="J76" s="251"/>
      <c r="K76" s="274"/>
      <c r="L76" s="251"/>
    </row>
    <row r="77" spans="1:12">
      <c r="A77" s="221"/>
      <c r="B77" s="228"/>
      <c r="C77" s="191" t="s">
        <v>33</v>
      </c>
      <c r="D77" s="158" t="s">
        <v>0</v>
      </c>
      <c r="E77" s="229">
        <v>0.33</v>
      </c>
      <c r="F77" s="159">
        <f>E77*F70</f>
        <v>0.99</v>
      </c>
      <c r="G77" s="159"/>
      <c r="H77" s="263"/>
      <c r="I77" s="250"/>
      <c r="J77" s="251"/>
      <c r="K77" s="274"/>
      <c r="L77" s="251"/>
    </row>
    <row r="78" spans="1:12" ht="67.5">
      <c r="A78" s="289">
        <v>12</v>
      </c>
      <c r="B78" s="158" t="s">
        <v>94</v>
      </c>
      <c r="C78" s="136" t="s">
        <v>77</v>
      </c>
      <c r="D78" s="153" t="s">
        <v>16</v>
      </c>
      <c r="E78" s="154"/>
      <c r="F78" s="155">
        <v>2</v>
      </c>
      <c r="G78" s="155"/>
      <c r="H78" s="264"/>
      <c r="I78" s="250"/>
      <c r="J78" s="251"/>
      <c r="K78" s="274"/>
      <c r="L78" s="251"/>
    </row>
    <row r="79" spans="1:12">
      <c r="A79" s="289"/>
      <c r="B79" s="158"/>
      <c r="C79" s="191" t="s">
        <v>287</v>
      </c>
      <c r="D79" s="158" t="s">
        <v>12</v>
      </c>
      <c r="E79" s="159">
        <f>2.33*1.2</f>
        <v>2.7959999999999998</v>
      </c>
      <c r="F79" s="159">
        <f>E79*F78</f>
        <v>5.5919999999999996</v>
      </c>
      <c r="G79" s="159"/>
      <c r="H79" s="263"/>
      <c r="I79" s="250"/>
      <c r="J79" s="251"/>
      <c r="K79" s="274"/>
      <c r="L79" s="251"/>
    </row>
    <row r="80" spans="1:12">
      <c r="A80" s="289"/>
      <c r="B80" s="158" t="s">
        <v>73</v>
      </c>
      <c r="C80" s="191" t="s">
        <v>286</v>
      </c>
      <c r="D80" s="158" t="s">
        <v>16</v>
      </c>
      <c r="E80" s="159">
        <v>1</v>
      </c>
      <c r="F80" s="159">
        <f>F78*E80</f>
        <v>2</v>
      </c>
      <c r="G80" s="159"/>
      <c r="H80" s="263"/>
      <c r="I80" s="250"/>
      <c r="J80" s="251"/>
      <c r="K80" s="274"/>
      <c r="L80" s="251"/>
    </row>
    <row r="81" spans="1:12">
      <c r="A81" s="289"/>
      <c r="B81" s="158" t="s">
        <v>34</v>
      </c>
      <c r="C81" s="191" t="s">
        <v>71</v>
      </c>
      <c r="D81" s="158" t="s">
        <v>17</v>
      </c>
      <c r="E81" s="159">
        <v>2.5099999999999998</v>
      </c>
      <c r="F81" s="159">
        <f>E81*F78</f>
        <v>5.0199999999999996</v>
      </c>
      <c r="G81" s="159"/>
      <c r="H81" s="263"/>
      <c r="I81" s="250"/>
      <c r="J81" s="251"/>
      <c r="K81" s="274"/>
      <c r="L81" s="251"/>
    </row>
    <row r="82" spans="1:12">
      <c r="A82" s="289"/>
      <c r="B82" s="158" t="s">
        <v>74</v>
      </c>
      <c r="C82" s="191" t="s">
        <v>72</v>
      </c>
      <c r="D82" s="158" t="s">
        <v>16</v>
      </c>
      <c r="E82" s="159">
        <v>1.7</v>
      </c>
      <c r="F82" s="159">
        <f>E82*F78</f>
        <v>3.4</v>
      </c>
      <c r="G82" s="159"/>
      <c r="H82" s="263"/>
      <c r="I82" s="250"/>
      <c r="J82" s="251"/>
      <c r="K82" s="274"/>
      <c r="L82" s="251"/>
    </row>
    <row r="83" spans="1:12">
      <c r="A83" s="289"/>
      <c r="B83" s="158" t="s">
        <v>76</v>
      </c>
      <c r="C83" s="191" t="s">
        <v>75</v>
      </c>
      <c r="D83" s="158" t="s">
        <v>17</v>
      </c>
      <c r="E83" s="159">
        <v>0.114</v>
      </c>
      <c r="F83" s="159">
        <f>E83*F78</f>
        <v>0.22800000000000001</v>
      </c>
      <c r="G83" s="159"/>
      <c r="H83" s="263"/>
      <c r="I83" s="250"/>
      <c r="J83" s="251"/>
      <c r="K83" s="274"/>
      <c r="L83" s="251"/>
    </row>
    <row r="84" spans="1:12">
      <c r="A84" s="289"/>
      <c r="B84" s="228"/>
      <c r="C84" s="191" t="s">
        <v>32</v>
      </c>
      <c r="D84" s="158" t="s">
        <v>0</v>
      </c>
      <c r="E84" s="229">
        <v>0.32</v>
      </c>
      <c r="F84" s="159">
        <f>E84*F78</f>
        <v>0.64</v>
      </c>
      <c r="G84" s="159"/>
      <c r="H84" s="263"/>
      <c r="I84" s="250"/>
      <c r="J84" s="251"/>
      <c r="K84" s="274"/>
      <c r="L84" s="251"/>
    </row>
    <row r="85" spans="1:12" ht="40.5">
      <c r="A85" s="292">
        <v>13</v>
      </c>
      <c r="B85" s="143" t="s">
        <v>82</v>
      </c>
      <c r="C85" s="144" t="s">
        <v>78</v>
      </c>
      <c r="D85" s="145" t="s">
        <v>81</v>
      </c>
      <c r="E85" s="142"/>
      <c r="F85" s="146">
        <v>2</v>
      </c>
      <c r="G85" s="142"/>
      <c r="H85" s="262"/>
      <c r="I85" s="250"/>
      <c r="J85" s="251"/>
      <c r="K85" s="274"/>
      <c r="L85" s="251"/>
    </row>
    <row r="86" spans="1:12">
      <c r="A86" s="292"/>
      <c r="B86" s="158"/>
      <c r="C86" s="230" t="s">
        <v>38</v>
      </c>
      <c r="D86" s="158" t="s">
        <v>12</v>
      </c>
      <c r="E86" s="159">
        <v>0.73</v>
      </c>
      <c r="F86" s="159">
        <f>E86*F85</f>
        <v>1.46</v>
      </c>
      <c r="G86" s="159"/>
      <c r="H86" s="265"/>
      <c r="I86" s="250"/>
      <c r="J86" s="251"/>
      <c r="K86" s="274"/>
      <c r="L86" s="251"/>
    </row>
    <row r="87" spans="1:12">
      <c r="A87" s="292"/>
      <c r="B87" s="158" t="s">
        <v>84</v>
      </c>
      <c r="C87" s="230" t="s">
        <v>79</v>
      </c>
      <c r="D87" s="223" t="s">
        <v>83</v>
      </c>
      <c r="E87" s="159"/>
      <c r="F87" s="159">
        <v>2</v>
      </c>
      <c r="G87" s="159"/>
      <c r="H87" s="265"/>
      <c r="I87" s="250"/>
      <c r="J87" s="251"/>
      <c r="K87" s="274"/>
      <c r="L87" s="251"/>
    </row>
    <row r="88" spans="1:12" ht="27">
      <c r="A88" s="292"/>
      <c r="B88" s="228" t="s">
        <v>85</v>
      </c>
      <c r="C88" s="222" t="s">
        <v>80</v>
      </c>
      <c r="D88" s="158" t="s">
        <v>83</v>
      </c>
      <c r="E88" s="159"/>
      <c r="F88" s="159">
        <v>15</v>
      </c>
      <c r="G88" s="231"/>
      <c r="H88" s="265"/>
      <c r="I88" s="250"/>
      <c r="J88" s="251"/>
      <c r="K88" s="274"/>
      <c r="L88" s="251"/>
    </row>
    <row r="89" spans="1:12" ht="40.5">
      <c r="A89" s="289">
        <v>14</v>
      </c>
      <c r="B89" s="158" t="s">
        <v>94</v>
      </c>
      <c r="C89" s="144" t="s">
        <v>86</v>
      </c>
      <c r="D89" s="145" t="s">
        <v>81</v>
      </c>
      <c r="E89" s="142"/>
      <c r="F89" s="146">
        <v>1</v>
      </c>
      <c r="G89" s="142"/>
      <c r="H89" s="262"/>
      <c r="I89" s="250"/>
      <c r="J89" s="251"/>
      <c r="K89" s="274"/>
      <c r="L89" s="251"/>
    </row>
    <row r="90" spans="1:12">
      <c r="A90" s="289"/>
      <c r="B90" s="158"/>
      <c r="C90" s="230" t="s">
        <v>287</v>
      </c>
      <c r="D90" s="158" t="s">
        <v>12</v>
      </c>
      <c r="E90" s="159">
        <v>2.8</v>
      </c>
      <c r="F90" s="159">
        <f>E90*F89</f>
        <v>2.8</v>
      </c>
      <c r="G90" s="159"/>
      <c r="H90" s="265"/>
      <c r="I90" s="250"/>
      <c r="J90" s="251"/>
      <c r="K90" s="274"/>
      <c r="L90" s="251"/>
    </row>
    <row r="91" spans="1:12">
      <c r="A91" s="289"/>
      <c r="B91" s="158" t="s">
        <v>88</v>
      </c>
      <c r="C91" s="230" t="s">
        <v>87</v>
      </c>
      <c r="D91" s="223" t="s">
        <v>16</v>
      </c>
      <c r="E91" s="159"/>
      <c r="F91" s="159">
        <v>1</v>
      </c>
      <c r="G91" s="159"/>
      <c r="H91" s="265"/>
      <c r="I91" s="250"/>
      <c r="J91" s="251"/>
      <c r="K91" s="274"/>
      <c r="L91" s="251"/>
    </row>
    <row r="92" spans="1:12">
      <c r="A92" s="289"/>
      <c r="B92" s="158" t="s">
        <v>74</v>
      </c>
      <c r="C92" s="191" t="s">
        <v>72</v>
      </c>
      <c r="D92" s="158" t="s">
        <v>16</v>
      </c>
      <c r="E92" s="159">
        <v>1.7</v>
      </c>
      <c r="F92" s="159">
        <f>E92*F89</f>
        <v>1.7</v>
      </c>
      <c r="G92" s="159"/>
      <c r="H92" s="265"/>
      <c r="I92" s="250"/>
      <c r="J92" s="251"/>
      <c r="K92" s="274"/>
      <c r="L92" s="251"/>
    </row>
    <row r="93" spans="1:12" ht="27">
      <c r="A93" s="289"/>
      <c r="B93" s="228" t="s">
        <v>85</v>
      </c>
      <c r="C93" s="222" t="s">
        <v>80</v>
      </c>
      <c r="D93" s="158" t="s">
        <v>83</v>
      </c>
      <c r="E93" s="159"/>
      <c r="F93" s="159">
        <v>4</v>
      </c>
      <c r="G93" s="231"/>
      <c r="H93" s="265"/>
      <c r="I93" s="250"/>
      <c r="J93" s="251"/>
      <c r="K93" s="274"/>
      <c r="L93" s="251"/>
    </row>
    <row r="94" spans="1:12">
      <c r="A94" s="289"/>
      <c r="B94" s="228"/>
      <c r="C94" s="222" t="s">
        <v>32</v>
      </c>
      <c r="D94" s="158" t="s">
        <v>0</v>
      </c>
      <c r="E94" s="159">
        <v>0.32</v>
      </c>
      <c r="F94" s="159">
        <f>E94*F89</f>
        <v>0.32</v>
      </c>
      <c r="G94" s="231"/>
      <c r="H94" s="265"/>
      <c r="I94" s="250"/>
      <c r="J94" s="251"/>
      <c r="K94" s="274"/>
      <c r="L94" s="251"/>
    </row>
    <row r="95" spans="1:12">
      <c r="A95" s="289"/>
      <c r="B95" s="228"/>
      <c r="C95" s="222" t="s">
        <v>33</v>
      </c>
      <c r="D95" s="158" t="s">
        <v>0</v>
      </c>
      <c r="E95" s="159">
        <v>0.33</v>
      </c>
      <c r="F95" s="159">
        <f>E95*F89</f>
        <v>0.33</v>
      </c>
      <c r="G95" s="231"/>
      <c r="H95" s="265"/>
      <c r="I95" s="250"/>
      <c r="J95" s="251"/>
      <c r="K95" s="274"/>
      <c r="L95" s="251"/>
    </row>
    <row r="96" spans="1:12" ht="54">
      <c r="A96" s="289">
        <v>15</v>
      </c>
      <c r="B96" s="158" t="s">
        <v>69</v>
      </c>
      <c r="C96" s="136" t="s">
        <v>89</v>
      </c>
      <c r="D96" s="153" t="s">
        <v>16</v>
      </c>
      <c r="E96" s="154"/>
      <c r="F96" s="155">
        <v>4.8</v>
      </c>
      <c r="G96" s="155"/>
      <c r="H96" s="264"/>
      <c r="I96" s="250"/>
      <c r="J96" s="251"/>
      <c r="K96" s="274"/>
      <c r="L96" s="251"/>
    </row>
    <row r="97" spans="1:12">
      <c r="A97" s="289"/>
      <c r="B97" s="158"/>
      <c r="C97" s="191" t="s">
        <v>288</v>
      </c>
      <c r="D97" s="158" t="s">
        <v>12</v>
      </c>
      <c r="E97" s="159">
        <f>2.56*1.2</f>
        <v>3.0720000000000001</v>
      </c>
      <c r="F97" s="159">
        <f>E97*F96</f>
        <v>14.7456</v>
      </c>
      <c r="G97" s="159"/>
      <c r="H97" s="263"/>
      <c r="I97" s="250"/>
      <c r="J97" s="251"/>
      <c r="K97" s="274"/>
      <c r="L97" s="251"/>
    </row>
    <row r="98" spans="1:12">
      <c r="A98" s="289"/>
      <c r="B98" s="158" t="s">
        <v>73</v>
      </c>
      <c r="C98" s="191" t="s">
        <v>70</v>
      </c>
      <c r="D98" s="158" t="s">
        <v>16</v>
      </c>
      <c r="E98" s="159">
        <v>1</v>
      </c>
      <c r="F98" s="159">
        <f>F96*E98</f>
        <v>4.8</v>
      </c>
      <c r="G98" s="159"/>
      <c r="H98" s="263"/>
      <c r="I98" s="250"/>
      <c r="J98" s="251"/>
      <c r="K98" s="274"/>
      <c r="L98" s="251"/>
    </row>
    <row r="99" spans="1:12">
      <c r="A99" s="289"/>
      <c r="B99" s="158" t="s">
        <v>34</v>
      </c>
      <c r="C99" s="191" t="s">
        <v>71</v>
      </c>
      <c r="D99" s="158" t="s">
        <v>17</v>
      </c>
      <c r="E99" s="159">
        <v>2.6</v>
      </c>
      <c r="F99" s="159">
        <f>E99*F96</f>
        <v>12.48</v>
      </c>
      <c r="G99" s="159"/>
      <c r="H99" s="263"/>
      <c r="I99" s="250"/>
      <c r="J99" s="251"/>
      <c r="K99" s="274"/>
      <c r="L99" s="251"/>
    </row>
    <row r="100" spans="1:12" ht="16.5" customHeight="1">
      <c r="A100" s="289"/>
      <c r="B100" s="158" t="s">
        <v>74</v>
      </c>
      <c r="C100" s="191" t="s">
        <v>72</v>
      </c>
      <c r="D100" s="158" t="s">
        <v>16</v>
      </c>
      <c r="E100" s="159">
        <v>1.76</v>
      </c>
      <c r="F100" s="159">
        <f>E100*F96</f>
        <v>8.4480000000000004</v>
      </c>
      <c r="G100" s="159"/>
      <c r="H100" s="263"/>
      <c r="I100" s="250"/>
      <c r="J100" s="251"/>
      <c r="K100" s="274"/>
      <c r="L100" s="251"/>
    </row>
    <row r="101" spans="1:12">
      <c r="A101" s="289"/>
      <c r="B101" s="158" t="s">
        <v>76</v>
      </c>
      <c r="C101" s="191" t="s">
        <v>75</v>
      </c>
      <c r="D101" s="158" t="s">
        <v>17</v>
      </c>
      <c r="E101" s="159">
        <v>0.114</v>
      </c>
      <c r="F101" s="159">
        <f>E101*F96</f>
        <v>0.54720000000000002</v>
      </c>
      <c r="G101" s="159"/>
      <c r="H101" s="263"/>
      <c r="I101" s="250"/>
      <c r="J101" s="251"/>
      <c r="K101" s="274"/>
      <c r="L101" s="251"/>
    </row>
    <row r="102" spans="1:12">
      <c r="A102" s="289"/>
      <c r="B102" s="228"/>
      <c r="C102" s="191" t="s">
        <v>32</v>
      </c>
      <c r="D102" s="158" t="s">
        <v>0</v>
      </c>
      <c r="E102" s="229">
        <v>0.26</v>
      </c>
      <c r="F102" s="159">
        <f>E102*F96</f>
        <v>1.248</v>
      </c>
      <c r="G102" s="159"/>
      <c r="H102" s="263"/>
      <c r="I102" s="250"/>
      <c r="J102" s="251"/>
      <c r="K102" s="274"/>
      <c r="L102" s="251"/>
    </row>
    <row r="103" spans="1:12" ht="15.75" customHeight="1">
      <c r="A103" s="289"/>
      <c r="B103" s="228" t="s">
        <v>34</v>
      </c>
      <c r="C103" s="191" t="s">
        <v>90</v>
      </c>
      <c r="D103" s="158" t="s">
        <v>81</v>
      </c>
      <c r="E103" s="229"/>
      <c r="F103" s="159">
        <v>4</v>
      </c>
      <c r="G103" s="159"/>
      <c r="H103" s="263"/>
      <c r="I103" s="250"/>
      <c r="J103" s="251"/>
      <c r="K103" s="274"/>
      <c r="L103" s="251"/>
    </row>
    <row r="104" spans="1:12" ht="40.5">
      <c r="A104" s="289">
        <v>16</v>
      </c>
      <c r="B104" s="158" t="s">
        <v>94</v>
      </c>
      <c r="C104" s="136" t="s">
        <v>95</v>
      </c>
      <c r="D104" s="153" t="s">
        <v>16</v>
      </c>
      <c r="E104" s="154"/>
      <c r="F104" s="155">
        <v>4</v>
      </c>
      <c r="G104" s="155"/>
      <c r="H104" s="264"/>
      <c r="I104" s="250"/>
      <c r="J104" s="251"/>
      <c r="K104" s="274"/>
      <c r="L104" s="251"/>
    </row>
    <row r="105" spans="1:12">
      <c r="A105" s="289"/>
      <c r="B105" s="158"/>
      <c r="C105" s="191" t="s">
        <v>287</v>
      </c>
      <c r="D105" s="158" t="s">
        <v>12</v>
      </c>
      <c r="E105" s="159">
        <f>2.33*1.2</f>
        <v>2.7959999999999998</v>
      </c>
      <c r="F105" s="159">
        <f>E105*F104</f>
        <v>11.183999999999999</v>
      </c>
      <c r="G105" s="159"/>
      <c r="H105" s="263"/>
      <c r="I105" s="250"/>
      <c r="J105" s="251"/>
      <c r="K105" s="274"/>
      <c r="L105" s="251"/>
    </row>
    <row r="106" spans="1:12">
      <c r="A106" s="289"/>
      <c r="B106" s="158" t="s">
        <v>92</v>
      </c>
      <c r="C106" s="191" t="s">
        <v>93</v>
      </c>
      <c r="D106" s="158" t="s">
        <v>16</v>
      </c>
      <c r="E106" s="159">
        <v>1</v>
      </c>
      <c r="F106" s="159">
        <f>F104*E106</f>
        <v>4</v>
      </c>
      <c r="G106" s="159"/>
      <c r="H106" s="263"/>
      <c r="I106" s="250"/>
      <c r="J106" s="251"/>
      <c r="K106" s="274"/>
      <c r="L106" s="251"/>
    </row>
    <row r="107" spans="1:12" ht="25.5" customHeight="1">
      <c r="A107" s="289"/>
      <c r="B107" s="158" t="s">
        <v>34</v>
      </c>
      <c r="C107" s="191" t="s">
        <v>71</v>
      </c>
      <c r="D107" s="158" t="s">
        <v>17</v>
      </c>
      <c r="E107" s="159">
        <v>2.5099999999999998</v>
      </c>
      <c r="F107" s="159">
        <f>E107*F104</f>
        <v>10.039999999999999</v>
      </c>
      <c r="G107" s="159"/>
      <c r="H107" s="263"/>
      <c r="I107" s="250"/>
      <c r="J107" s="251"/>
      <c r="K107" s="274"/>
      <c r="L107" s="251"/>
    </row>
    <row r="108" spans="1:12" ht="17.25" customHeight="1">
      <c r="A108" s="289"/>
      <c r="B108" s="158" t="s">
        <v>74</v>
      </c>
      <c r="C108" s="191" t="s">
        <v>72</v>
      </c>
      <c r="D108" s="158" t="s">
        <v>16</v>
      </c>
      <c r="E108" s="159">
        <v>1.7</v>
      </c>
      <c r="F108" s="159">
        <f>E108*F104</f>
        <v>6.8</v>
      </c>
      <c r="G108" s="159"/>
      <c r="H108" s="263"/>
      <c r="I108" s="250"/>
      <c r="J108" s="251"/>
      <c r="K108" s="274"/>
      <c r="L108" s="251"/>
    </row>
    <row r="109" spans="1:12">
      <c r="A109" s="289"/>
      <c r="B109" s="158" t="s">
        <v>76</v>
      </c>
      <c r="C109" s="191" t="s">
        <v>75</v>
      </c>
      <c r="D109" s="158" t="s">
        <v>17</v>
      </c>
      <c r="E109" s="159">
        <v>0.114</v>
      </c>
      <c r="F109" s="159">
        <f>E109*F104</f>
        <v>0.45600000000000002</v>
      </c>
      <c r="G109" s="159"/>
      <c r="H109" s="263"/>
      <c r="I109" s="250"/>
      <c r="J109" s="251"/>
      <c r="K109" s="274"/>
      <c r="L109" s="251"/>
    </row>
    <row r="110" spans="1:12">
      <c r="A110" s="289"/>
      <c r="B110" s="228"/>
      <c r="C110" s="191" t="s">
        <v>32</v>
      </c>
      <c r="D110" s="158" t="s">
        <v>0</v>
      </c>
      <c r="E110" s="229">
        <v>0.32</v>
      </c>
      <c r="F110" s="159">
        <f>E110*F104</f>
        <v>1.28</v>
      </c>
      <c r="G110" s="159"/>
      <c r="H110" s="263"/>
      <c r="I110" s="250"/>
      <c r="J110" s="251"/>
      <c r="K110" s="274"/>
      <c r="L110" s="251"/>
    </row>
    <row r="111" spans="1:12" ht="15" customHeight="1">
      <c r="A111" s="289"/>
      <c r="B111" s="228" t="s">
        <v>34</v>
      </c>
      <c r="C111" s="191" t="s">
        <v>91</v>
      </c>
      <c r="D111" s="158" t="s">
        <v>81</v>
      </c>
      <c r="E111" s="229"/>
      <c r="F111" s="159">
        <v>1</v>
      </c>
      <c r="G111" s="159"/>
      <c r="H111" s="263"/>
      <c r="I111" s="250"/>
      <c r="J111" s="251"/>
      <c r="K111" s="274"/>
      <c r="L111" s="251"/>
    </row>
    <row r="112" spans="1:12" ht="54">
      <c r="A112" s="289">
        <v>17</v>
      </c>
      <c r="B112" s="147" t="s">
        <v>97</v>
      </c>
      <c r="C112" s="148" t="s">
        <v>96</v>
      </c>
      <c r="D112" s="137" t="s">
        <v>16</v>
      </c>
      <c r="E112" s="160"/>
      <c r="F112" s="161">
        <v>7</v>
      </c>
      <c r="G112" s="162"/>
      <c r="H112" s="259"/>
      <c r="I112" s="250"/>
      <c r="J112" s="251"/>
      <c r="K112" s="274"/>
      <c r="L112" s="251"/>
    </row>
    <row r="113" spans="1:12" ht="27">
      <c r="A113" s="289"/>
      <c r="B113" s="158"/>
      <c r="C113" s="191" t="s">
        <v>38</v>
      </c>
      <c r="D113" s="192" t="s">
        <v>12</v>
      </c>
      <c r="E113" s="232">
        <v>1.23</v>
      </c>
      <c r="F113" s="232">
        <v>8.61</v>
      </c>
      <c r="G113" s="233"/>
      <c r="H113" s="260"/>
      <c r="I113" s="250"/>
      <c r="J113" s="251"/>
      <c r="K113" s="274"/>
      <c r="L113" s="251"/>
    </row>
    <row r="114" spans="1:12">
      <c r="A114" s="289"/>
      <c r="B114" s="158" t="s">
        <v>28</v>
      </c>
      <c r="C114" s="191" t="s">
        <v>25</v>
      </c>
      <c r="D114" s="192" t="s">
        <v>14</v>
      </c>
      <c r="E114" s="232"/>
      <c r="F114" s="234">
        <v>0.56000000000000005</v>
      </c>
      <c r="G114" s="225"/>
      <c r="H114" s="260"/>
      <c r="I114" s="250"/>
      <c r="J114" s="251"/>
      <c r="K114" s="274"/>
      <c r="L114" s="251"/>
    </row>
    <row r="115" spans="1:12">
      <c r="A115" s="289"/>
      <c r="B115" s="158"/>
      <c r="C115" s="191" t="s">
        <v>32</v>
      </c>
      <c r="D115" s="158" t="s">
        <v>0</v>
      </c>
      <c r="E115" s="159">
        <v>0.18</v>
      </c>
      <c r="F115" s="159">
        <f>E115*F112</f>
        <v>1.26</v>
      </c>
      <c r="G115" s="159"/>
      <c r="H115" s="260"/>
      <c r="I115" s="250"/>
      <c r="J115" s="251"/>
      <c r="K115" s="274"/>
      <c r="L115" s="251"/>
    </row>
    <row r="116" spans="1:12">
      <c r="A116" s="289"/>
      <c r="B116" s="158"/>
      <c r="C116" s="191" t="s">
        <v>33</v>
      </c>
      <c r="D116" s="158" t="s">
        <v>0</v>
      </c>
      <c r="E116" s="159">
        <v>0.14000000000000001</v>
      </c>
      <c r="F116" s="159">
        <f>E116*F112</f>
        <v>0.98000000000000009</v>
      </c>
      <c r="G116" s="159"/>
      <c r="H116" s="260"/>
      <c r="I116" s="250"/>
      <c r="J116" s="251"/>
      <c r="K116" s="274"/>
      <c r="L116" s="251"/>
    </row>
    <row r="117" spans="1:12">
      <c r="A117" s="308" t="s">
        <v>98</v>
      </c>
      <c r="B117" s="309"/>
      <c r="C117" s="309"/>
      <c r="D117" s="310"/>
      <c r="E117" s="241"/>
      <c r="F117" s="241"/>
      <c r="G117" s="241"/>
      <c r="H117" s="153"/>
      <c r="I117" s="250"/>
      <c r="J117" s="251"/>
      <c r="K117" s="274"/>
      <c r="L117" s="251"/>
    </row>
    <row r="118" spans="1:12" ht="67.5">
      <c r="A118" s="289">
        <v>18</v>
      </c>
      <c r="B118" s="147" t="s">
        <v>97</v>
      </c>
      <c r="C118" s="148" t="s">
        <v>99</v>
      </c>
      <c r="D118" s="137" t="s">
        <v>16</v>
      </c>
      <c r="E118" s="160"/>
      <c r="F118" s="161">
        <v>1.26</v>
      </c>
      <c r="G118" s="162"/>
      <c r="H118" s="259"/>
      <c r="I118" s="250"/>
      <c r="J118" s="251"/>
      <c r="K118" s="274"/>
      <c r="L118" s="251"/>
    </row>
    <row r="119" spans="1:12" ht="27">
      <c r="A119" s="289"/>
      <c r="B119" s="158"/>
      <c r="C119" s="191" t="s">
        <v>284</v>
      </c>
      <c r="D119" s="192" t="s">
        <v>12</v>
      </c>
      <c r="E119" s="232">
        <f>1.23*1.3</f>
        <v>1.599</v>
      </c>
      <c r="F119" s="232">
        <f>E119*F118</f>
        <v>2.0147400000000002</v>
      </c>
      <c r="G119" s="233"/>
      <c r="H119" s="260"/>
      <c r="I119" s="250"/>
      <c r="J119" s="251"/>
      <c r="K119" s="274"/>
      <c r="L119" s="251"/>
    </row>
    <row r="120" spans="1:12">
      <c r="A120" s="289"/>
      <c r="B120" s="158" t="s">
        <v>28</v>
      </c>
      <c r="C120" s="191" t="s">
        <v>25</v>
      </c>
      <c r="D120" s="192" t="s">
        <v>14</v>
      </c>
      <c r="E120" s="232"/>
      <c r="F120" s="234">
        <v>0.18</v>
      </c>
      <c r="G120" s="225"/>
      <c r="H120" s="260"/>
      <c r="I120" s="250"/>
      <c r="J120" s="251"/>
      <c r="K120" s="274"/>
      <c r="L120" s="251"/>
    </row>
    <row r="121" spans="1:12">
      <c r="A121" s="289"/>
      <c r="B121" s="158"/>
      <c r="C121" s="191" t="s">
        <v>32</v>
      </c>
      <c r="D121" s="158" t="s">
        <v>0</v>
      </c>
      <c r="E121" s="159">
        <v>0.18</v>
      </c>
      <c r="F121" s="159">
        <f>E121*F118</f>
        <v>0.2268</v>
      </c>
      <c r="G121" s="159"/>
      <c r="H121" s="260"/>
      <c r="I121" s="250"/>
      <c r="J121" s="251"/>
      <c r="K121" s="274"/>
      <c r="L121" s="251"/>
    </row>
    <row r="122" spans="1:12">
      <c r="A122" s="289"/>
      <c r="B122" s="158"/>
      <c r="C122" s="191" t="s">
        <v>33</v>
      </c>
      <c r="D122" s="158" t="s">
        <v>0</v>
      </c>
      <c r="E122" s="159">
        <v>0.14000000000000001</v>
      </c>
      <c r="F122" s="159">
        <f>E122*F118</f>
        <v>0.17640000000000003</v>
      </c>
      <c r="G122" s="159"/>
      <c r="H122" s="260"/>
      <c r="I122" s="250"/>
      <c r="J122" s="251"/>
      <c r="K122" s="274"/>
      <c r="L122" s="251"/>
    </row>
    <row r="123" spans="1:12" ht="45.75" customHeight="1">
      <c r="A123" s="289">
        <v>19</v>
      </c>
      <c r="B123" s="147" t="s">
        <v>110</v>
      </c>
      <c r="C123" s="148" t="s">
        <v>101</v>
      </c>
      <c r="D123" s="137" t="s">
        <v>83</v>
      </c>
      <c r="E123" s="160"/>
      <c r="F123" s="235">
        <v>8</v>
      </c>
      <c r="G123" s="162"/>
      <c r="H123" s="259"/>
      <c r="I123" s="250"/>
      <c r="J123" s="251"/>
      <c r="K123" s="274"/>
      <c r="L123" s="251"/>
    </row>
    <row r="124" spans="1:12" ht="27">
      <c r="A124" s="289"/>
      <c r="B124" s="158"/>
      <c r="C124" s="191" t="s">
        <v>285</v>
      </c>
      <c r="D124" s="192" t="s">
        <v>12</v>
      </c>
      <c r="E124" s="232">
        <f>0.73*1.3</f>
        <v>0.94899999999999995</v>
      </c>
      <c r="F124" s="232">
        <f>E124*F123</f>
        <v>7.5919999999999996</v>
      </c>
      <c r="G124" s="233"/>
      <c r="H124" s="260"/>
      <c r="I124" s="250"/>
      <c r="J124" s="251"/>
      <c r="K124" s="274"/>
      <c r="L124" s="251"/>
    </row>
    <row r="125" spans="1:12">
      <c r="A125" s="289"/>
      <c r="B125" s="158" t="s">
        <v>28</v>
      </c>
      <c r="C125" s="191" t="s">
        <v>102</v>
      </c>
      <c r="D125" s="192" t="s">
        <v>14</v>
      </c>
      <c r="E125" s="232"/>
      <c r="F125" s="234">
        <v>0.56000000000000005</v>
      </c>
      <c r="G125" s="225"/>
      <c r="H125" s="260"/>
      <c r="I125" s="250"/>
      <c r="J125" s="251"/>
      <c r="K125" s="274"/>
      <c r="L125" s="251"/>
    </row>
    <row r="126" spans="1:12" ht="27">
      <c r="A126" s="289"/>
      <c r="B126" s="158"/>
      <c r="C126" s="191" t="s">
        <v>103</v>
      </c>
      <c r="D126" s="158" t="s">
        <v>14</v>
      </c>
      <c r="E126" s="159"/>
      <c r="F126" s="159">
        <v>0.72</v>
      </c>
      <c r="G126" s="159"/>
      <c r="H126" s="260"/>
      <c r="I126" s="250"/>
      <c r="J126" s="251"/>
      <c r="K126" s="274"/>
      <c r="L126" s="251"/>
    </row>
    <row r="127" spans="1:12">
      <c r="A127" s="289"/>
      <c r="B127" s="158"/>
      <c r="C127" s="191" t="s">
        <v>105</v>
      </c>
      <c r="D127" s="158" t="s">
        <v>14</v>
      </c>
      <c r="E127" s="159"/>
      <c r="F127" s="159">
        <v>0.33600000000000002</v>
      </c>
      <c r="G127" s="159"/>
      <c r="H127" s="260"/>
      <c r="I127" s="250"/>
      <c r="J127" s="251"/>
      <c r="K127" s="274"/>
      <c r="L127" s="251"/>
    </row>
    <row r="128" spans="1:12">
      <c r="A128" s="289"/>
      <c r="B128" s="163"/>
      <c r="C128" s="164" t="s">
        <v>104</v>
      </c>
      <c r="D128" s="158" t="s">
        <v>14</v>
      </c>
      <c r="E128" s="165"/>
      <c r="F128" s="171">
        <v>0.152</v>
      </c>
      <c r="G128" s="171"/>
      <c r="H128" s="260"/>
      <c r="I128" s="250"/>
      <c r="J128" s="251"/>
      <c r="K128" s="274"/>
      <c r="L128" s="251"/>
    </row>
    <row r="129" spans="1:12">
      <c r="A129" s="289"/>
      <c r="B129" s="163"/>
      <c r="C129" s="164" t="s">
        <v>106</v>
      </c>
      <c r="D129" s="158" t="s">
        <v>107</v>
      </c>
      <c r="E129" s="165"/>
      <c r="F129" s="171">
        <v>16</v>
      </c>
      <c r="G129" s="171"/>
      <c r="H129" s="260"/>
      <c r="I129" s="250"/>
      <c r="J129" s="251"/>
      <c r="K129" s="274"/>
      <c r="L129" s="251"/>
    </row>
    <row r="130" spans="1:12">
      <c r="A130" s="289"/>
      <c r="B130" s="158"/>
      <c r="C130" s="164" t="s">
        <v>111</v>
      </c>
      <c r="D130" s="158" t="s">
        <v>83</v>
      </c>
      <c r="E130" s="165"/>
      <c r="F130" s="171">
        <v>16</v>
      </c>
      <c r="G130" s="171"/>
      <c r="H130" s="260"/>
      <c r="I130" s="250"/>
      <c r="J130" s="251"/>
      <c r="K130" s="274"/>
      <c r="L130" s="251"/>
    </row>
    <row r="131" spans="1:12">
      <c r="A131" s="289"/>
      <c r="B131" s="158" t="s">
        <v>112</v>
      </c>
      <c r="C131" s="236" t="s">
        <v>108</v>
      </c>
      <c r="D131" s="158" t="s">
        <v>16</v>
      </c>
      <c r="E131" s="165"/>
      <c r="F131" s="171">
        <v>8</v>
      </c>
      <c r="G131" s="171"/>
      <c r="H131" s="260"/>
      <c r="I131" s="250"/>
      <c r="J131" s="251"/>
      <c r="K131" s="274"/>
      <c r="L131" s="251"/>
    </row>
    <row r="132" spans="1:12" ht="27">
      <c r="A132" s="289"/>
      <c r="B132" s="163" t="s">
        <v>113</v>
      </c>
      <c r="C132" s="237" t="s">
        <v>109</v>
      </c>
      <c r="D132" s="158" t="s">
        <v>16</v>
      </c>
      <c r="E132" s="165"/>
      <c r="F132" s="171">
        <v>12.8</v>
      </c>
      <c r="G132" s="171"/>
      <c r="H132" s="260"/>
      <c r="I132" s="250"/>
      <c r="J132" s="251"/>
      <c r="K132" s="274"/>
      <c r="L132" s="251"/>
    </row>
    <row r="133" spans="1:12" ht="56.25" customHeight="1">
      <c r="A133" s="156"/>
      <c r="B133" s="147" t="s">
        <v>110</v>
      </c>
      <c r="C133" s="148" t="s">
        <v>114</v>
      </c>
      <c r="D133" s="137" t="s">
        <v>83</v>
      </c>
      <c r="E133" s="160"/>
      <c r="F133" s="235">
        <v>4</v>
      </c>
      <c r="G133" s="162"/>
      <c r="H133" s="259"/>
      <c r="I133" s="250"/>
      <c r="J133" s="251"/>
      <c r="K133" s="274"/>
      <c r="L133" s="251"/>
    </row>
    <row r="134" spans="1:12" ht="27">
      <c r="A134" s="289">
        <v>20</v>
      </c>
      <c r="B134" s="158"/>
      <c r="C134" s="191" t="s">
        <v>285</v>
      </c>
      <c r="D134" s="192" t="s">
        <v>12</v>
      </c>
      <c r="E134" s="232">
        <f>0.73*1.3</f>
        <v>0.94899999999999995</v>
      </c>
      <c r="F134" s="232">
        <f>E134*F133</f>
        <v>3.7959999999999998</v>
      </c>
      <c r="G134" s="233"/>
      <c r="H134" s="260"/>
      <c r="I134" s="250"/>
      <c r="J134" s="251"/>
      <c r="K134" s="274"/>
      <c r="L134" s="251"/>
    </row>
    <row r="135" spans="1:12">
      <c r="A135" s="289"/>
      <c r="B135" s="158" t="s">
        <v>28</v>
      </c>
      <c r="C135" s="191" t="s">
        <v>102</v>
      </c>
      <c r="D135" s="192" t="s">
        <v>14</v>
      </c>
      <c r="E135" s="232"/>
      <c r="F135" s="234">
        <v>0.28000000000000003</v>
      </c>
      <c r="G135" s="225"/>
      <c r="H135" s="260"/>
      <c r="I135" s="250"/>
      <c r="J135" s="251"/>
      <c r="K135" s="274"/>
      <c r="L135" s="251"/>
    </row>
    <row r="136" spans="1:12" ht="27">
      <c r="A136" s="289"/>
      <c r="B136" s="158"/>
      <c r="C136" s="191" t="s">
        <v>103</v>
      </c>
      <c r="D136" s="158" t="s">
        <v>14</v>
      </c>
      <c r="E136" s="159"/>
      <c r="F136" s="159">
        <v>0.02</v>
      </c>
      <c r="G136" s="159"/>
      <c r="H136" s="260"/>
      <c r="I136" s="250"/>
      <c r="J136" s="251"/>
      <c r="K136" s="274"/>
      <c r="L136" s="251"/>
    </row>
    <row r="137" spans="1:12">
      <c r="A137" s="289"/>
      <c r="B137" s="158"/>
      <c r="C137" s="191" t="s">
        <v>105</v>
      </c>
      <c r="D137" s="158" t="s">
        <v>14</v>
      </c>
      <c r="E137" s="159"/>
      <c r="F137" s="197">
        <v>1.2E-2</v>
      </c>
      <c r="G137" s="159"/>
      <c r="H137" s="260"/>
      <c r="I137" s="250"/>
      <c r="J137" s="251"/>
      <c r="K137" s="274"/>
      <c r="L137" s="251"/>
    </row>
    <row r="138" spans="1:12">
      <c r="A138" s="289"/>
      <c r="B138" s="163"/>
      <c r="C138" s="164" t="s">
        <v>104</v>
      </c>
      <c r="D138" s="158" t="s">
        <v>14</v>
      </c>
      <c r="E138" s="165"/>
      <c r="F138" s="171">
        <v>0.14000000000000001</v>
      </c>
      <c r="G138" s="171"/>
      <c r="H138" s="260"/>
      <c r="I138" s="250"/>
      <c r="J138" s="251"/>
      <c r="K138" s="274"/>
      <c r="L138" s="251"/>
    </row>
    <row r="139" spans="1:12">
      <c r="A139" s="289"/>
      <c r="B139" s="163"/>
      <c r="C139" s="164" t="s">
        <v>106</v>
      </c>
      <c r="D139" s="158" t="s">
        <v>107</v>
      </c>
      <c r="E139" s="165"/>
      <c r="F139" s="171">
        <v>17.600000000000001</v>
      </c>
      <c r="G139" s="171"/>
      <c r="H139" s="260"/>
      <c r="I139" s="250"/>
      <c r="J139" s="251"/>
      <c r="K139" s="274"/>
      <c r="L139" s="251"/>
    </row>
    <row r="140" spans="1:12">
      <c r="A140" s="289"/>
      <c r="B140" s="158"/>
      <c r="C140" s="164" t="s">
        <v>111</v>
      </c>
      <c r="D140" s="158" t="s">
        <v>83</v>
      </c>
      <c r="E140" s="165"/>
      <c r="F140" s="171">
        <v>6</v>
      </c>
      <c r="G140" s="171"/>
      <c r="H140" s="260"/>
      <c r="I140" s="250"/>
      <c r="J140" s="251"/>
      <c r="K140" s="274"/>
      <c r="L140" s="251"/>
    </row>
    <row r="141" spans="1:12">
      <c r="A141" s="289"/>
      <c r="B141" s="158" t="s">
        <v>112</v>
      </c>
      <c r="C141" s="236" t="s">
        <v>108</v>
      </c>
      <c r="D141" s="158" t="s">
        <v>16</v>
      </c>
      <c r="E141" s="165"/>
      <c r="F141" s="171">
        <v>3.2</v>
      </c>
      <c r="G141" s="171"/>
      <c r="H141" s="260"/>
      <c r="I141" s="250"/>
      <c r="J141" s="251"/>
      <c r="K141" s="274"/>
      <c r="L141" s="251"/>
    </row>
    <row r="142" spans="1:12" ht="27">
      <c r="A142" s="289"/>
      <c r="B142" s="163" t="s">
        <v>113</v>
      </c>
      <c r="C142" s="237" t="s">
        <v>109</v>
      </c>
      <c r="D142" s="158" t="s">
        <v>16</v>
      </c>
      <c r="E142" s="165"/>
      <c r="F142" s="171">
        <v>4.8</v>
      </c>
      <c r="G142" s="171"/>
      <c r="H142" s="260"/>
      <c r="I142" s="250"/>
      <c r="J142" s="251"/>
      <c r="K142" s="274"/>
      <c r="L142" s="251"/>
    </row>
    <row r="143" spans="1:12" ht="41.25">
      <c r="A143" s="289">
        <v>21</v>
      </c>
      <c r="B143" s="163" t="s">
        <v>97</v>
      </c>
      <c r="C143" s="167" t="s">
        <v>115</v>
      </c>
      <c r="D143" s="158" t="s">
        <v>16</v>
      </c>
      <c r="E143" s="165"/>
      <c r="F143" s="171">
        <v>7.54</v>
      </c>
      <c r="G143" s="171"/>
      <c r="H143" s="240"/>
      <c r="I143" s="250"/>
      <c r="J143" s="251"/>
      <c r="K143" s="274"/>
      <c r="L143" s="251"/>
    </row>
    <row r="144" spans="1:12" ht="27">
      <c r="A144" s="289"/>
      <c r="B144" s="163"/>
      <c r="C144" s="191" t="s">
        <v>289</v>
      </c>
      <c r="D144" s="192" t="s">
        <v>12</v>
      </c>
      <c r="E144" s="232">
        <f>1.23*1.3</f>
        <v>1.599</v>
      </c>
      <c r="F144" s="232">
        <f>E144*F143</f>
        <v>12.05646</v>
      </c>
      <c r="G144" s="233"/>
      <c r="H144" s="260"/>
      <c r="I144" s="250"/>
      <c r="J144" s="251"/>
      <c r="K144" s="274"/>
      <c r="L144" s="251"/>
    </row>
    <row r="145" spans="1:12" ht="27">
      <c r="A145" s="289"/>
      <c r="B145" s="163" t="s">
        <v>118</v>
      </c>
      <c r="C145" s="237" t="s">
        <v>119</v>
      </c>
      <c r="D145" s="158" t="s">
        <v>16</v>
      </c>
      <c r="E145" s="165"/>
      <c r="F145" s="171">
        <v>8.82</v>
      </c>
      <c r="G145" s="171"/>
      <c r="H145" s="260"/>
      <c r="I145" s="250"/>
      <c r="J145" s="251"/>
      <c r="K145" s="274"/>
      <c r="L145" s="251"/>
    </row>
    <row r="146" spans="1:12" ht="27">
      <c r="A146" s="289"/>
      <c r="B146" s="163" t="s">
        <v>121</v>
      </c>
      <c r="C146" s="237" t="s">
        <v>120</v>
      </c>
      <c r="D146" s="158" t="s">
        <v>116</v>
      </c>
      <c r="E146" s="165"/>
      <c r="F146" s="171">
        <v>4.2</v>
      </c>
      <c r="G146" s="171"/>
      <c r="H146" s="260"/>
      <c r="I146" s="250"/>
      <c r="J146" s="251"/>
      <c r="K146" s="274"/>
      <c r="L146" s="251"/>
    </row>
    <row r="147" spans="1:12" ht="27.75">
      <c r="A147" s="289"/>
      <c r="B147" s="163" t="s">
        <v>122</v>
      </c>
      <c r="C147" s="236" t="s">
        <v>117</v>
      </c>
      <c r="D147" s="158" t="s">
        <v>83</v>
      </c>
      <c r="E147" s="165"/>
      <c r="F147" s="171">
        <v>8</v>
      </c>
      <c r="G147" s="171"/>
      <c r="H147" s="260"/>
      <c r="I147" s="250"/>
      <c r="J147" s="251"/>
      <c r="K147" s="274"/>
      <c r="L147" s="251"/>
    </row>
    <row r="148" spans="1:12">
      <c r="A148" s="308" t="s">
        <v>123</v>
      </c>
      <c r="B148" s="309"/>
      <c r="C148" s="309"/>
      <c r="D148" s="310"/>
      <c r="E148" s="241"/>
      <c r="F148" s="241"/>
      <c r="G148" s="241"/>
      <c r="H148" s="153"/>
      <c r="I148" s="250"/>
      <c r="J148" s="251"/>
      <c r="K148" s="274"/>
      <c r="L148" s="251"/>
    </row>
    <row r="149" spans="1:12" ht="54.75" customHeight="1">
      <c r="A149" s="289">
        <v>22</v>
      </c>
      <c r="B149" s="163" t="s">
        <v>125</v>
      </c>
      <c r="C149" s="164" t="s">
        <v>124</v>
      </c>
      <c r="D149" s="158" t="s">
        <v>14</v>
      </c>
      <c r="E149" s="165"/>
      <c r="F149" s="171">
        <v>5.72</v>
      </c>
      <c r="G149" s="171"/>
      <c r="H149" s="240"/>
      <c r="I149" s="250"/>
      <c r="J149" s="251"/>
      <c r="K149" s="274"/>
      <c r="L149" s="251"/>
    </row>
    <row r="150" spans="1:12" ht="27">
      <c r="A150" s="289"/>
      <c r="B150" s="163"/>
      <c r="C150" s="191" t="s">
        <v>38</v>
      </c>
      <c r="D150" s="192" t="s">
        <v>12</v>
      </c>
      <c r="E150" s="165">
        <v>1.6</v>
      </c>
      <c r="F150" s="171">
        <f>E150*F149</f>
        <v>9.1519999999999992</v>
      </c>
      <c r="G150" s="171"/>
      <c r="H150" s="266"/>
      <c r="I150" s="250"/>
      <c r="J150" s="251"/>
      <c r="K150" s="274"/>
      <c r="L150" s="251"/>
    </row>
    <row r="151" spans="1:12" ht="27">
      <c r="A151" s="289"/>
      <c r="B151" s="163" t="s">
        <v>130</v>
      </c>
      <c r="C151" s="237" t="s">
        <v>126</v>
      </c>
      <c r="D151" s="158" t="s">
        <v>127</v>
      </c>
      <c r="E151" s="165">
        <v>0.77500000000000002</v>
      </c>
      <c r="F151" s="171">
        <f>E151*F149</f>
        <v>4.4329999999999998</v>
      </c>
      <c r="G151" s="171"/>
      <c r="H151" s="266"/>
      <c r="I151" s="250"/>
      <c r="J151" s="251"/>
      <c r="K151" s="274"/>
      <c r="L151" s="251"/>
    </row>
    <row r="152" spans="1:12" ht="27">
      <c r="A152" s="289"/>
      <c r="B152" s="163" t="s">
        <v>129</v>
      </c>
      <c r="C152" s="237" t="s">
        <v>128</v>
      </c>
      <c r="D152" s="158" t="s">
        <v>127</v>
      </c>
      <c r="E152" s="165">
        <v>1.9E-2</v>
      </c>
      <c r="F152" s="171">
        <f>E152*F149</f>
        <v>0.10868</v>
      </c>
      <c r="G152" s="171"/>
      <c r="H152" s="266"/>
      <c r="I152" s="250"/>
      <c r="J152" s="251"/>
      <c r="K152" s="274"/>
      <c r="L152" s="251"/>
    </row>
    <row r="153" spans="1:12" ht="68.25">
      <c r="A153" s="289">
        <v>23</v>
      </c>
      <c r="B153" s="163" t="s">
        <v>138</v>
      </c>
      <c r="C153" s="167" t="s">
        <v>131</v>
      </c>
      <c r="D153" s="158" t="s">
        <v>132</v>
      </c>
      <c r="E153" s="165"/>
      <c r="F153" s="171">
        <v>0.498</v>
      </c>
      <c r="G153" s="171"/>
      <c r="H153" s="240"/>
      <c r="I153" s="250"/>
      <c r="J153" s="251"/>
      <c r="K153" s="274"/>
      <c r="L153" s="251"/>
    </row>
    <row r="154" spans="1:12" ht="27">
      <c r="A154" s="289"/>
      <c r="B154" s="163"/>
      <c r="C154" s="191" t="s">
        <v>38</v>
      </c>
      <c r="D154" s="192" t="s">
        <v>12</v>
      </c>
      <c r="E154" s="165">
        <v>34.9</v>
      </c>
      <c r="F154" s="238">
        <f>E154*F153</f>
        <v>17.380199999999999</v>
      </c>
      <c r="G154" s="171"/>
      <c r="H154" s="266"/>
      <c r="I154" s="250"/>
      <c r="J154" s="251"/>
      <c r="K154" s="274"/>
      <c r="L154" s="251"/>
    </row>
    <row r="155" spans="1:12" ht="27">
      <c r="A155" s="289"/>
      <c r="B155" s="163" t="s">
        <v>141</v>
      </c>
      <c r="C155" s="237" t="s">
        <v>133</v>
      </c>
      <c r="D155" s="158" t="s">
        <v>17</v>
      </c>
      <c r="E155" s="165"/>
      <c r="F155" s="238">
        <v>293.3</v>
      </c>
      <c r="G155" s="171"/>
      <c r="H155" s="266"/>
      <c r="I155" s="250"/>
      <c r="J155" s="251"/>
      <c r="K155" s="274"/>
      <c r="L155" s="251"/>
    </row>
    <row r="156" spans="1:12" ht="27">
      <c r="A156" s="289"/>
      <c r="B156" s="163" t="s">
        <v>142</v>
      </c>
      <c r="C156" s="237" t="s">
        <v>134</v>
      </c>
      <c r="D156" s="158" t="s">
        <v>17</v>
      </c>
      <c r="E156" s="165"/>
      <c r="F156" s="238">
        <v>79</v>
      </c>
      <c r="G156" s="171"/>
      <c r="H156" s="266"/>
      <c r="I156" s="250"/>
      <c r="J156" s="251"/>
      <c r="K156" s="274"/>
      <c r="L156" s="251"/>
    </row>
    <row r="157" spans="1:12" ht="27">
      <c r="A157" s="289"/>
      <c r="B157" s="163" t="s">
        <v>143</v>
      </c>
      <c r="C157" s="237" t="s">
        <v>135</v>
      </c>
      <c r="D157" s="158" t="s">
        <v>17</v>
      </c>
      <c r="E157" s="165"/>
      <c r="F157" s="238">
        <v>55</v>
      </c>
      <c r="G157" s="171"/>
      <c r="H157" s="266"/>
      <c r="I157" s="250"/>
      <c r="J157" s="251"/>
      <c r="K157" s="274"/>
      <c r="L157" s="251"/>
    </row>
    <row r="158" spans="1:12" ht="27">
      <c r="A158" s="289"/>
      <c r="B158" s="163" t="s">
        <v>144</v>
      </c>
      <c r="C158" s="237" t="s">
        <v>136</v>
      </c>
      <c r="D158" s="158" t="s">
        <v>17</v>
      </c>
      <c r="E158" s="165"/>
      <c r="F158" s="238">
        <v>56.4</v>
      </c>
      <c r="G158" s="171"/>
      <c r="H158" s="266"/>
      <c r="I158" s="250"/>
      <c r="J158" s="251"/>
      <c r="K158" s="274"/>
      <c r="L158" s="251"/>
    </row>
    <row r="159" spans="1:12" ht="27">
      <c r="A159" s="289"/>
      <c r="B159" s="163" t="s">
        <v>145</v>
      </c>
      <c r="C159" s="237" t="s">
        <v>137</v>
      </c>
      <c r="D159" s="158" t="s">
        <v>17</v>
      </c>
      <c r="E159" s="165"/>
      <c r="F159" s="238">
        <v>14.3</v>
      </c>
      <c r="G159" s="171"/>
      <c r="H159" s="266"/>
      <c r="I159" s="250"/>
      <c r="J159" s="251"/>
      <c r="K159" s="274"/>
      <c r="L159" s="251"/>
    </row>
    <row r="160" spans="1:12" ht="27">
      <c r="A160" s="289"/>
      <c r="B160" s="163" t="s">
        <v>35</v>
      </c>
      <c r="C160" s="237" t="s">
        <v>139</v>
      </c>
      <c r="D160" s="158" t="s">
        <v>17</v>
      </c>
      <c r="E160" s="165">
        <v>3.3</v>
      </c>
      <c r="F160" s="238">
        <f>E160*F153</f>
        <v>1.6434</v>
      </c>
      <c r="G160" s="171"/>
      <c r="H160" s="266"/>
      <c r="I160" s="250"/>
      <c r="J160" s="251"/>
      <c r="K160" s="274"/>
      <c r="L160" s="251"/>
    </row>
    <row r="161" spans="1:12" ht="27">
      <c r="A161" s="289"/>
      <c r="B161" s="163" t="s">
        <v>146</v>
      </c>
      <c r="C161" s="237" t="s">
        <v>140</v>
      </c>
      <c r="D161" s="158" t="s">
        <v>17</v>
      </c>
      <c r="E161" s="165">
        <v>15.2</v>
      </c>
      <c r="F161" s="171">
        <f>E161*F153</f>
        <v>7.5695999999999994</v>
      </c>
      <c r="G161" s="171"/>
      <c r="H161" s="266"/>
      <c r="I161" s="250"/>
      <c r="J161" s="251"/>
      <c r="K161" s="274"/>
      <c r="L161" s="251"/>
    </row>
    <row r="162" spans="1:12">
      <c r="A162" s="289"/>
      <c r="B162" s="163"/>
      <c r="C162" s="237" t="s">
        <v>32</v>
      </c>
      <c r="D162" s="158" t="s">
        <v>0</v>
      </c>
      <c r="E162" s="165">
        <v>2.78</v>
      </c>
      <c r="F162" s="171">
        <f>F153*E162</f>
        <v>1.3844399999999999</v>
      </c>
      <c r="G162" s="171"/>
      <c r="H162" s="266"/>
      <c r="I162" s="250"/>
      <c r="J162" s="251"/>
      <c r="K162" s="274"/>
      <c r="L162" s="251"/>
    </row>
    <row r="163" spans="1:12">
      <c r="A163" s="289"/>
      <c r="B163" s="163"/>
      <c r="C163" s="237" t="s">
        <v>33</v>
      </c>
      <c r="D163" s="158" t="s">
        <v>0</v>
      </c>
      <c r="E163" s="165">
        <v>2.78</v>
      </c>
      <c r="F163" s="171">
        <f>F153*E163</f>
        <v>1.3844399999999999</v>
      </c>
      <c r="G163" s="171"/>
      <c r="H163" s="266"/>
      <c r="I163" s="250"/>
      <c r="J163" s="251"/>
      <c r="K163" s="274"/>
      <c r="L163" s="251"/>
    </row>
    <row r="164" spans="1:12" ht="41.25">
      <c r="A164" s="289">
        <v>24</v>
      </c>
      <c r="B164" s="163" t="s">
        <v>149</v>
      </c>
      <c r="C164" s="167" t="s">
        <v>147</v>
      </c>
      <c r="D164" s="158" t="s">
        <v>16</v>
      </c>
      <c r="E164" s="165"/>
      <c r="F164" s="171">
        <v>41.4</v>
      </c>
      <c r="G164" s="171"/>
      <c r="H164" s="240"/>
      <c r="I164" s="250"/>
      <c r="J164" s="251"/>
      <c r="K164" s="274"/>
      <c r="L164" s="251"/>
    </row>
    <row r="165" spans="1:12" ht="27">
      <c r="A165" s="289"/>
      <c r="B165" s="163"/>
      <c r="C165" s="191" t="s">
        <v>38</v>
      </c>
      <c r="D165" s="192" t="s">
        <v>12</v>
      </c>
      <c r="E165" s="165">
        <v>0.68</v>
      </c>
      <c r="F165" s="238">
        <f>E165*F164</f>
        <v>28.152000000000001</v>
      </c>
      <c r="G165" s="171"/>
      <c r="H165" s="266"/>
      <c r="I165" s="250"/>
      <c r="J165" s="251"/>
      <c r="K165" s="274"/>
      <c r="L165" s="251"/>
    </row>
    <row r="166" spans="1:12" ht="27">
      <c r="A166" s="289"/>
      <c r="B166" s="163" t="s">
        <v>152</v>
      </c>
      <c r="C166" s="237" t="s">
        <v>148</v>
      </c>
      <c r="D166" s="158" t="s">
        <v>17</v>
      </c>
      <c r="E166" s="165">
        <v>0.24</v>
      </c>
      <c r="F166" s="171">
        <f>E166*F164</f>
        <v>9.9359999999999999</v>
      </c>
      <c r="G166" s="171"/>
      <c r="H166" s="266"/>
      <c r="I166" s="250"/>
      <c r="J166" s="251"/>
      <c r="K166" s="274"/>
      <c r="L166" s="251"/>
    </row>
    <row r="167" spans="1:12" ht="19.5" customHeight="1">
      <c r="A167" s="289"/>
      <c r="B167" s="163" t="s">
        <v>153</v>
      </c>
      <c r="C167" s="237" t="s">
        <v>150</v>
      </c>
      <c r="D167" s="158" t="s">
        <v>151</v>
      </c>
      <c r="E167" s="165">
        <v>0.02</v>
      </c>
      <c r="F167" s="171">
        <f>E167*F164</f>
        <v>0.82799999999999996</v>
      </c>
      <c r="G167" s="171"/>
      <c r="H167" s="266"/>
      <c r="I167" s="250"/>
      <c r="J167" s="251"/>
      <c r="K167" s="274"/>
      <c r="L167" s="251"/>
    </row>
    <row r="168" spans="1:12" ht="27.75">
      <c r="A168" s="289">
        <v>25</v>
      </c>
      <c r="B168" s="163" t="s">
        <v>157</v>
      </c>
      <c r="C168" s="167" t="s">
        <v>156</v>
      </c>
      <c r="D168" s="158" t="s">
        <v>14</v>
      </c>
      <c r="E168" s="165"/>
      <c r="F168" s="171">
        <v>1.4</v>
      </c>
      <c r="G168" s="171"/>
      <c r="H168" s="240"/>
      <c r="I168" s="250"/>
      <c r="J168" s="251"/>
      <c r="K168" s="274"/>
      <c r="L168" s="251"/>
    </row>
    <row r="169" spans="1:12" ht="27">
      <c r="A169" s="289"/>
      <c r="B169" s="163"/>
      <c r="C169" s="237" t="s">
        <v>154</v>
      </c>
      <c r="D169" s="192" t="s">
        <v>12</v>
      </c>
      <c r="E169" s="165">
        <v>4.5</v>
      </c>
      <c r="F169" s="238">
        <f>E169*F168</f>
        <v>6.3</v>
      </c>
      <c r="G169" s="171"/>
      <c r="H169" s="266"/>
      <c r="I169" s="250"/>
      <c r="J169" s="251"/>
      <c r="K169" s="274"/>
      <c r="L169" s="251"/>
    </row>
    <row r="170" spans="1:12" ht="19.5" customHeight="1">
      <c r="A170" s="289"/>
      <c r="B170" s="163" t="s">
        <v>159</v>
      </c>
      <c r="C170" s="237" t="s">
        <v>155</v>
      </c>
      <c r="D170" s="158" t="s">
        <v>14</v>
      </c>
      <c r="E170" s="165">
        <v>1.02</v>
      </c>
      <c r="F170" s="171">
        <f>E170*F168</f>
        <v>1.4279999999999999</v>
      </c>
      <c r="G170" s="171"/>
      <c r="H170" s="266"/>
      <c r="I170" s="250"/>
      <c r="J170" s="251"/>
      <c r="K170" s="274"/>
      <c r="L170" s="251"/>
    </row>
    <row r="171" spans="1:12" ht="27">
      <c r="A171" s="289"/>
      <c r="B171" s="163" t="s">
        <v>160</v>
      </c>
      <c r="C171" s="237" t="s">
        <v>158</v>
      </c>
      <c r="D171" s="158" t="s">
        <v>16</v>
      </c>
      <c r="E171" s="165">
        <v>1.61</v>
      </c>
      <c r="F171" s="171">
        <f>E171*F168</f>
        <v>2.254</v>
      </c>
      <c r="G171" s="171"/>
      <c r="H171" s="266"/>
      <c r="I171" s="250"/>
      <c r="J171" s="251"/>
      <c r="K171" s="274"/>
      <c r="L171" s="251"/>
    </row>
    <row r="172" spans="1:12" ht="27">
      <c r="A172" s="289"/>
      <c r="B172" s="163" t="s">
        <v>28</v>
      </c>
      <c r="C172" s="237" t="s">
        <v>25</v>
      </c>
      <c r="D172" s="158" t="s">
        <v>14</v>
      </c>
      <c r="E172" s="165">
        <v>1.7000000000000001E-2</v>
      </c>
      <c r="F172" s="171">
        <f>E172*F168</f>
        <v>2.3800000000000002E-2</v>
      </c>
      <c r="G172" s="171"/>
      <c r="H172" s="266"/>
      <c r="I172" s="250"/>
      <c r="J172" s="251"/>
      <c r="K172" s="274"/>
      <c r="L172" s="251"/>
    </row>
    <row r="173" spans="1:12">
      <c r="A173" s="289"/>
      <c r="B173" s="163"/>
      <c r="C173" s="237" t="s">
        <v>32</v>
      </c>
      <c r="D173" s="158" t="s">
        <v>0</v>
      </c>
      <c r="E173" s="165">
        <v>0.28000000000000003</v>
      </c>
      <c r="F173" s="171">
        <f>F168*E173</f>
        <v>0.39200000000000002</v>
      </c>
      <c r="G173" s="171"/>
      <c r="H173" s="266"/>
      <c r="I173" s="250"/>
      <c r="J173" s="251"/>
      <c r="K173" s="274"/>
      <c r="L173" s="251"/>
    </row>
    <row r="174" spans="1:12">
      <c r="A174" s="289"/>
      <c r="B174" s="163"/>
      <c r="C174" s="237" t="s">
        <v>33</v>
      </c>
      <c r="D174" s="158" t="s">
        <v>0</v>
      </c>
      <c r="E174" s="165">
        <v>0.37</v>
      </c>
      <c r="F174" s="171">
        <f>F168*E174</f>
        <v>0.51800000000000002</v>
      </c>
      <c r="G174" s="171"/>
      <c r="H174" s="266"/>
      <c r="I174" s="250"/>
      <c r="J174" s="251"/>
      <c r="K174" s="274"/>
      <c r="L174" s="251"/>
    </row>
    <row r="175" spans="1:12">
      <c r="A175" s="308" t="s">
        <v>161</v>
      </c>
      <c r="B175" s="309"/>
      <c r="C175" s="309"/>
      <c r="D175" s="310"/>
      <c r="E175" s="241"/>
      <c r="F175" s="241"/>
      <c r="G175" s="241"/>
      <c r="H175" s="153"/>
      <c r="I175" s="250"/>
      <c r="J175" s="251"/>
      <c r="K175" s="274"/>
      <c r="L175" s="251"/>
    </row>
    <row r="176" spans="1:12" ht="54.75">
      <c r="A176" s="221">
        <v>26</v>
      </c>
      <c r="B176" s="163" t="s">
        <v>164</v>
      </c>
      <c r="C176" s="167" t="s">
        <v>162</v>
      </c>
      <c r="D176" s="158" t="s">
        <v>83</v>
      </c>
      <c r="E176" s="165"/>
      <c r="F176" s="171">
        <v>70</v>
      </c>
      <c r="G176" s="171"/>
      <c r="H176" s="240"/>
      <c r="I176" s="250"/>
      <c r="J176" s="251"/>
      <c r="K176" s="274"/>
      <c r="L176" s="251"/>
    </row>
    <row r="177" spans="1:12">
      <c r="A177" s="221"/>
      <c r="B177" s="163"/>
      <c r="C177" s="237" t="s">
        <v>165</v>
      </c>
      <c r="D177" s="158" t="s">
        <v>163</v>
      </c>
      <c r="E177" s="165">
        <f>2.86*0.1</f>
        <v>0.28599999999999998</v>
      </c>
      <c r="F177" s="171">
        <f>E177*F176</f>
        <v>20.02</v>
      </c>
      <c r="G177" s="171"/>
      <c r="H177" s="266"/>
      <c r="I177" s="250"/>
      <c r="J177" s="251"/>
      <c r="K177" s="274"/>
      <c r="L177" s="251"/>
    </row>
    <row r="178" spans="1:12">
      <c r="A178" s="221"/>
      <c r="B178" s="163"/>
      <c r="C178" s="237" t="s">
        <v>33</v>
      </c>
      <c r="D178" s="158" t="s">
        <v>0</v>
      </c>
      <c r="E178" s="165">
        <v>0.33</v>
      </c>
      <c r="F178" s="171">
        <f>E178*F176</f>
        <v>23.1</v>
      </c>
      <c r="G178" s="171"/>
      <c r="H178" s="266"/>
      <c r="I178" s="250"/>
      <c r="J178" s="251"/>
      <c r="K178" s="274"/>
      <c r="L178" s="251"/>
    </row>
    <row r="179" spans="1:12" ht="41.25">
      <c r="A179" s="221"/>
      <c r="B179" s="163" t="s">
        <v>169</v>
      </c>
      <c r="C179" s="167" t="s">
        <v>166</v>
      </c>
      <c r="D179" s="158" t="s">
        <v>14</v>
      </c>
      <c r="E179" s="165"/>
      <c r="F179" s="171">
        <v>8</v>
      </c>
      <c r="G179" s="171"/>
      <c r="H179" s="240"/>
      <c r="I179" s="250"/>
      <c r="J179" s="251"/>
      <c r="K179" s="274"/>
      <c r="L179" s="251"/>
    </row>
    <row r="180" spans="1:12">
      <c r="A180" s="221">
        <v>27</v>
      </c>
      <c r="B180" s="163"/>
      <c r="C180" s="237" t="s">
        <v>168</v>
      </c>
      <c r="D180" s="158" t="s">
        <v>163</v>
      </c>
      <c r="E180" s="165">
        <v>0.89</v>
      </c>
      <c r="F180" s="171">
        <f>E180*F179</f>
        <v>7.12</v>
      </c>
      <c r="G180" s="171"/>
      <c r="H180" s="266"/>
      <c r="I180" s="250"/>
      <c r="J180" s="251"/>
      <c r="K180" s="274"/>
      <c r="L180" s="251"/>
    </row>
    <row r="181" spans="1:12">
      <c r="A181" s="221"/>
      <c r="B181" s="163"/>
      <c r="C181" s="237" t="s">
        <v>167</v>
      </c>
      <c r="D181" s="158" t="s">
        <v>14</v>
      </c>
      <c r="E181" s="165">
        <v>1.1499999999999999</v>
      </c>
      <c r="F181" s="171">
        <f>E181*F179</f>
        <v>9.1999999999999993</v>
      </c>
      <c r="G181" s="171"/>
      <c r="H181" s="266"/>
      <c r="I181" s="250"/>
      <c r="J181" s="251"/>
      <c r="K181" s="274"/>
      <c r="L181" s="251"/>
    </row>
    <row r="182" spans="1:12" ht="27.75">
      <c r="A182" s="221"/>
      <c r="B182" s="163" t="s">
        <v>169</v>
      </c>
      <c r="C182" s="167" t="s">
        <v>170</v>
      </c>
      <c r="D182" s="158" t="s">
        <v>14</v>
      </c>
      <c r="E182" s="165"/>
      <c r="F182" s="171">
        <v>1.6</v>
      </c>
      <c r="G182" s="171"/>
      <c r="H182" s="240"/>
      <c r="I182" s="250"/>
      <c r="J182" s="251"/>
      <c r="K182" s="274"/>
      <c r="L182" s="251"/>
    </row>
    <row r="183" spans="1:12">
      <c r="A183" s="221">
        <v>28</v>
      </c>
      <c r="B183" s="163"/>
      <c r="C183" s="237" t="s">
        <v>168</v>
      </c>
      <c r="D183" s="158" t="s">
        <v>163</v>
      </c>
      <c r="E183" s="165">
        <v>0.89</v>
      </c>
      <c r="F183" s="171">
        <f>E183*F182</f>
        <v>1.4240000000000002</v>
      </c>
      <c r="G183" s="171"/>
      <c r="H183" s="266"/>
      <c r="I183" s="250"/>
      <c r="J183" s="251"/>
      <c r="K183" s="274"/>
      <c r="L183" s="251"/>
    </row>
    <row r="184" spans="1:12">
      <c r="A184" s="221"/>
      <c r="B184" s="163"/>
      <c r="C184" s="237" t="s">
        <v>171</v>
      </c>
      <c r="D184" s="158" t="s">
        <v>14</v>
      </c>
      <c r="E184" s="165">
        <v>1.1499999999999999</v>
      </c>
      <c r="F184" s="171">
        <f>E184*F182</f>
        <v>1.8399999999999999</v>
      </c>
      <c r="G184" s="171"/>
      <c r="H184" s="266"/>
      <c r="I184" s="250"/>
      <c r="J184" s="251"/>
      <c r="K184" s="274"/>
      <c r="L184" s="251"/>
    </row>
    <row r="185" spans="1:12" ht="54.75">
      <c r="A185" s="289">
        <v>29</v>
      </c>
      <c r="B185" s="163" t="s">
        <v>174</v>
      </c>
      <c r="C185" s="167" t="s">
        <v>172</v>
      </c>
      <c r="D185" s="158" t="s">
        <v>14</v>
      </c>
      <c r="E185" s="165"/>
      <c r="F185" s="171">
        <v>4.1399999999999997</v>
      </c>
      <c r="G185" s="171"/>
      <c r="H185" s="240"/>
      <c r="I185" s="250"/>
      <c r="J185" s="251"/>
      <c r="K185" s="274"/>
      <c r="L185" s="251"/>
    </row>
    <row r="186" spans="1:12">
      <c r="A186" s="289"/>
      <c r="B186" s="163"/>
      <c r="C186" s="237" t="s">
        <v>168</v>
      </c>
      <c r="D186" s="158" t="s">
        <v>163</v>
      </c>
      <c r="E186" s="165">
        <v>8.4600000000000009</v>
      </c>
      <c r="F186" s="171">
        <f>E186*F185</f>
        <v>35.0244</v>
      </c>
      <c r="G186" s="171"/>
      <c r="H186" s="266"/>
      <c r="I186" s="250"/>
      <c r="J186" s="251"/>
      <c r="K186" s="274"/>
      <c r="L186" s="251"/>
    </row>
    <row r="187" spans="1:12" ht="18" customHeight="1">
      <c r="A187" s="289"/>
      <c r="B187" s="163" t="s">
        <v>175</v>
      </c>
      <c r="C187" s="237" t="s">
        <v>155</v>
      </c>
      <c r="D187" s="158" t="s">
        <v>14</v>
      </c>
      <c r="E187" s="165">
        <v>1.0149999999999999</v>
      </c>
      <c r="F187" s="171">
        <f>E187*F185</f>
        <v>4.2020999999999988</v>
      </c>
      <c r="G187" s="171"/>
      <c r="H187" s="266"/>
      <c r="I187" s="250"/>
      <c r="J187" s="251"/>
      <c r="K187" s="274"/>
      <c r="L187" s="251"/>
    </row>
    <row r="188" spans="1:12" ht="27">
      <c r="A188" s="221"/>
      <c r="B188" s="163" t="s">
        <v>176</v>
      </c>
      <c r="C188" s="237" t="s">
        <v>173</v>
      </c>
      <c r="D188" s="158" t="s">
        <v>17</v>
      </c>
      <c r="E188" s="165"/>
      <c r="F188" s="171">
        <v>245</v>
      </c>
      <c r="G188" s="171"/>
      <c r="H188" s="266"/>
      <c r="I188" s="250"/>
      <c r="J188" s="251"/>
      <c r="K188" s="274"/>
      <c r="L188" s="251"/>
    </row>
    <row r="189" spans="1:12" ht="27">
      <c r="A189" s="221"/>
      <c r="B189" s="163" t="s">
        <v>177</v>
      </c>
      <c r="C189" s="237" t="s">
        <v>158</v>
      </c>
      <c r="D189" s="158" t="s">
        <v>16</v>
      </c>
      <c r="E189" s="165">
        <v>1.93</v>
      </c>
      <c r="F189" s="171">
        <f>E189*F185</f>
        <v>7.9901999999999989</v>
      </c>
      <c r="G189" s="171"/>
      <c r="H189" s="266"/>
      <c r="I189" s="250"/>
      <c r="J189" s="251"/>
      <c r="K189" s="274"/>
      <c r="L189" s="251"/>
    </row>
    <row r="190" spans="1:12" ht="27">
      <c r="A190" s="221"/>
      <c r="B190" s="163" t="s">
        <v>28</v>
      </c>
      <c r="C190" s="237" t="s">
        <v>25</v>
      </c>
      <c r="D190" s="158" t="s">
        <v>14</v>
      </c>
      <c r="E190" s="165">
        <v>5.45E-2</v>
      </c>
      <c r="F190" s="171">
        <f>E190*F185</f>
        <v>0.22562999999999997</v>
      </c>
      <c r="G190" s="171"/>
      <c r="H190" s="266"/>
      <c r="I190" s="250"/>
      <c r="J190" s="251"/>
      <c r="K190" s="274"/>
      <c r="L190" s="251"/>
    </row>
    <row r="191" spans="1:12">
      <c r="A191" s="221"/>
      <c r="B191" s="163"/>
      <c r="C191" s="237" t="s">
        <v>32</v>
      </c>
      <c r="D191" s="158" t="s">
        <v>0</v>
      </c>
      <c r="E191" s="165">
        <v>1.04</v>
      </c>
      <c r="F191" s="171">
        <f>E191*F185</f>
        <v>4.3056000000000001</v>
      </c>
      <c r="G191" s="171"/>
      <c r="H191" s="266"/>
      <c r="I191" s="250"/>
      <c r="J191" s="251"/>
      <c r="K191" s="274"/>
      <c r="L191" s="251"/>
    </row>
    <row r="192" spans="1:12">
      <c r="A192" s="221"/>
      <c r="B192" s="163"/>
      <c r="C192" s="237" t="s">
        <v>33</v>
      </c>
      <c r="D192" s="158" t="s">
        <v>0</v>
      </c>
      <c r="E192" s="165">
        <v>0.82</v>
      </c>
      <c r="F192" s="171">
        <f>E192*F185</f>
        <v>3.3947999999999996</v>
      </c>
      <c r="G192" s="171"/>
      <c r="H192" s="266"/>
      <c r="I192" s="250"/>
      <c r="J192" s="251"/>
      <c r="K192" s="274"/>
      <c r="L192" s="251"/>
    </row>
    <row r="193" spans="1:12" ht="41.25">
      <c r="A193" s="221"/>
      <c r="B193" s="163" t="s">
        <v>164</v>
      </c>
      <c r="C193" s="167" t="s">
        <v>178</v>
      </c>
      <c r="D193" s="158" t="s">
        <v>179</v>
      </c>
      <c r="E193" s="165"/>
      <c r="F193" s="171">
        <v>91</v>
      </c>
      <c r="G193" s="171"/>
      <c r="H193" s="240"/>
      <c r="I193" s="250"/>
      <c r="J193" s="251"/>
      <c r="K193" s="274"/>
      <c r="L193" s="251"/>
    </row>
    <row r="194" spans="1:12" ht="20.25" customHeight="1">
      <c r="A194" s="289">
        <v>30</v>
      </c>
      <c r="B194" s="163"/>
      <c r="C194" s="237" t="s">
        <v>168</v>
      </c>
      <c r="D194" s="158" t="s">
        <v>163</v>
      </c>
      <c r="E194" s="165">
        <v>8.4600000000000009</v>
      </c>
      <c r="F194" s="171">
        <f>E194*F193</f>
        <v>769.86000000000013</v>
      </c>
      <c r="G194" s="171"/>
      <c r="H194" s="266"/>
      <c r="I194" s="250"/>
      <c r="J194" s="251"/>
      <c r="K194" s="274"/>
      <c r="L194" s="251"/>
    </row>
    <row r="195" spans="1:12" ht="22.5" customHeight="1">
      <c r="A195" s="289"/>
      <c r="B195" s="163" t="s">
        <v>175</v>
      </c>
      <c r="C195" s="237" t="s">
        <v>180</v>
      </c>
      <c r="D195" s="158" t="s">
        <v>14</v>
      </c>
      <c r="E195" s="165"/>
      <c r="F195" s="171">
        <v>2.1</v>
      </c>
      <c r="G195" s="171"/>
      <c r="H195" s="266"/>
      <c r="I195" s="250"/>
      <c r="J195" s="251"/>
      <c r="K195" s="274"/>
      <c r="L195" s="251"/>
    </row>
    <row r="196" spans="1:12" ht="21.75" customHeight="1">
      <c r="A196" s="289"/>
      <c r="B196" s="163" t="s">
        <v>176</v>
      </c>
      <c r="C196" s="237" t="s">
        <v>173</v>
      </c>
      <c r="D196" s="158" t="s">
        <v>17</v>
      </c>
      <c r="E196" s="165"/>
      <c r="F196" s="171">
        <v>320.5</v>
      </c>
      <c r="G196" s="171"/>
      <c r="H196" s="266"/>
      <c r="I196" s="250"/>
      <c r="J196" s="251"/>
      <c r="K196" s="274"/>
      <c r="L196" s="251"/>
    </row>
    <row r="197" spans="1:12" ht="16.5" customHeight="1">
      <c r="A197" s="289"/>
      <c r="B197" s="163" t="s">
        <v>184</v>
      </c>
      <c r="C197" s="237" t="s">
        <v>181</v>
      </c>
      <c r="D197" s="158" t="s">
        <v>16</v>
      </c>
      <c r="E197" s="165"/>
      <c r="F197" s="171">
        <v>31.9</v>
      </c>
      <c r="G197" s="171"/>
      <c r="H197" s="266"/>
      <c r="I197" s="250"/>
      <c r="J197" s="251"/>
      <c r="K197" s="274"/>
      <c r="L197" s="251"/>
    </row>
    <row r="198" spans="1:12" ht="17.25" customHeight="1">
      <c r="A198" s="289"/>
      <c r="B198" s="163" t="s">
        <v>184</v>
      </c>
      <c r="C198" s="237" t="s">
        <v>182</v>
      </c>
      <c r="D198" s="158" t="s">
        <v>16</v>
      </c>
      <c r="E198" s="165"/>
      <c r="F198" s="171">
        <v>9.1</v>
      </c>
      <c r="G198" s="171"/>
      <c r="H198" s="266"/>
      <c r="I198" s="250"/>
      <c r="J198" s="251"/>
      <c r="K198" s="274"/>
      <c r="L198" s="251"/>
    </row>
    <row r="199" spans="1:12" ht="27">
      <c r="A199" s="289"/>
      <c r="B199" s="163" t="s">
        <v>185</v>
      </c>
      <c r="C199" s="237" t="s">
        <v>183</v>
      </c>
      <c r="D199" s="158" t="s">
        <v>17</v>
      </c>
      <c r="E199" s="165"/>
      <c r="F199" s="171">
        <v>410</v>
      </c>
      <c r="G199" s="171"/>
      <c r="H199" s="266"/>
      <c r="I199" s="250"/>
      <c r="J199" s="251"/>
      <c r="K199" s="274"/>
      <c r="L199" s="251"/>
    </row>
    <row r="200" spans="1:12" ht="54.75">
      <c r="A200" s="221"/>
      <c r="B200" s="163" t="s">
        <v>187</v>
      </c>
      <c r="C200" s="167" t="s">
        <v>186</v>
      </c>
      <c r="D200" s="158" t="s">
        <v>179</v>
      </c>
      <c r="E200" s="165"/>
      <c r="F200" s="171">
        <v>36</v>
      </c>
      <c r="G200" s="171"/>
      <c r="H200" s="240"/>
      <c r="I200" s="250"/>
      <c r="J200" s="251"/>
      <c r="K200" s="274"/>
      <c r="L200" s="251"/>
    </row>
    <row r="201" spans="1:12">
      <c r="A201" s="289">
        <v>31</v>
      </c>
      <c r="B201" s="163"/>
      <c r="C201" s="237" t="s">
        <v>168</v>
      </c>
      <c r="D201" s="158" t="s">
        <v>163</v>
      </c>
      <c r="E201" s="165">
        <v>0.74</v>
      </c>
      <c r="F201" s="171">
        <f>E201*F200</f>
        <v>26.64</v>
      </c>
      <c r="G201" s="171"/>
      <c r="H201" s="266"/>
      <c r="I201" s="250"/>
      <c r="J201" s="251"/>
      <c r="K201" s="274"/>
      <c r="L201" s="251"/>
    </row>
    <row r="202" spans="1:12" ht="27">
      <c r="A202" s="289"/>
      <c r="B202" s="163" t="s">
        <v>176</v>
      </c>
      <c r="C202" s="237" t="s">
        <v>173</v>
      </c>
      <c r="D202" s="158" t="s">
        <v>17</v>
      </c>
      <c r="E202" s="165"/>
      <c r="F202" s="171">
        <v>198.6</v>
      </c>
      <c r="G202" s="171"/>
      <c r="H202" s="266"/>
      <c r="I202" s="250"/>
      <c r="J202" s="251"/>
      <c r="K202" s="274"/>
      <c r="L202" s="251"/>
    </row>
    <row r="203" spans="1:12" ht="27">
      <c r="A203" s="289"/>
      <c r="B203" s="163" t="s">
        <v>192</v>
      </c>
      <c r="C203" s="237" t="s">
        <v>190</v>
      </c>
      <c r="D203" s="158" t="s">
        <v>17</v>
      </c>
      <c r="E203" s="165"/>
      <c r="F203" s="171">
        <v>144</v>
      </c>
      <c r="G203" s="171"/>
      <c r="H203" s="266"/>
      <c r="I203" s="250"/>
      <c r="J203" s="251"/>
      <c r="K203" s="274"/>
      <c r="L203" s="251"/>
    </row>
    <row r="204" spans="1:12" ht="14.25" customHeight="1">
      <c r="A204" s="289"/>
      <c r="B204" s="163" t="s">
        <v>175</v>
      </c>
      <c r="C204" s="237" t="s">
        <v>188</v>
      </c>
      <c r="D204" s="158" t="s">
        <v>14</v>
      </c>
      <c r="E204" s="165"/>
      <c r="F204" s="171">
        <v>4.32</v>
      </c>
      <c r="G204" s="171"/>
      <c r="H204" s="266"/>
      <c r="I204" s="250"/>
      <c r="J204" s="251"/>
      <c r="K204" s="274"/>
      <c r="L204" s="251"/>
    </row>
    <row r="205" spans="1:12" ht="18.75" customHeight="1">
      <c r="A205" s="289"/>
      <c r="B205" s="163" t="s">
        <v>191</v>
      </c>
      <c r="C205" s="237" t="s">
        <v>189</v>
      </c>
      <c r="D205" s="158" t="s">
        <v>14</v>
      </c>
      <c r="E205" s="165">
        <v>5.9999999999999995E-4</v>
      </c>
      <c r="F205" s="171">
        <f>E205*F200</f>
        <v>2.1599999999999998E-2</v>
      </c>
      <c r="G205" s="171"/>
      <c r="H205" s="266"/>
      <c r="I205" s="250"/>
      <c r="J205" s="251"/>
      <c r="K205" s="274"/>
      <c r="L205" s="251"/>
    </row>
    <row r="206" spans="1:12">
      <c r="A206" s="289"/>
      <c r="B206" s="163"/>
      <c r="C206" s="237" t="s">
        <v>32</v>
      </c>
      <c r="D206" s="158" t="s">
        <v>0</v>
      </c>
      <c r="E206" s="165">
        <v>9.6000000000000002E-2</v>
      </c>
      <c r="F206" s="171">
        <f>E206*F200</f>
        <v>3.456</v>
      </c>
      <c r="G206" s="171"/>
      <c r="H206" s="266"/>
      <c r="I206" s="250"/>
      <c r="J206" s="251"/>
      <c r="K206" s="274"/>
      <c r="L206" s="251"/>
    </row>
    <row r="207" spans="1:12" ht="41.25">
      <c r="A207" s="221"/>
      <c r="B207" s="163" t="s">
        <v>169</v>
      </c>
      <c r="C207" s="167" t="s">
        <v>193</v>
      </c>
      <c r="D207" s="158" t="s">
        <v>14</v>
      </c>
      <c r="E207" s="165"/>
      <c r="F207" s="171">
        <v>48</v>
      </c>
      <c r="G207" s="171"/>
      <c r="H207" s="240"/>
      <c r="I207" s="250"/>
      <c r="J207" s="251"/>
      <c r="K207" s="274"/>
      <c r="L207" s="251"/>
    </row>
    <row r="208" spans="1:12">
      <c r="A208" s="289">
        <v>32</v>
      </c>
      <c r="B208" s="297"/>
      <c r="C208" s="237" t="s">
        <v>168</v>
      </c>
      <c r="D208" s="158" t="s">
        <v>163</v>
      </c>
      <c r="E208" s="165">
        <v>0.89</v>
      </c>
      <c r="F208" s="171">
        <f>E208*F207</f>
        <v>42.72</v>
      </c>
      <c r="G208" s="171"/>
      <c r="H208" s="266"/>
      <c r="I208" s="250"/>
      <c r="J208" s="251"/>
      <c r="K208" s="274"/>
      <c r="L208" s="251"/>
    </row>
    <row r="209" spans="1:12">
      <c r="A209" s="289"/>
      <c r="B209" s="297"/>
      <c r="C209" s="237" t="s">
        <v>167</v>
      </c>
      <c r="D209" s="158" t="s">
        <v>14</v>
      </c>
      <c r="E209" s="165">
        <v>1.1499999999999999</v>
      </c>
      <c r="F209" s="171">
        <f>24*1.15</f>
        <v>27.599999999999998</v>
      </c>
      <c r="G209" s="171"/>
      <c r="H209" s="266"/>
      <c r="I209" s="250"/>
      <c r="J209" s="251"/>
      <c r="K209" s="274"/>
      <c r="L209" s="251"/>
    </row>
    <row r="210" spans="1:12">
      <c r="A210" s="289"/>
      <c r="B210" s="297"/>
      <c r="C210" s="237" t="s">
        <v>194</v>
      </c>
      <c r="D210" s="158" t="s">
        <v>14</v>
      </c>
      <c r="E210" s="165">
        <v>1.1499999999999999</v>
      </c>
      <c r="F210" s="171">
        <f>24*1.15</f>
        <v>27.599999999999998</v>
      </c>
      <c r="G210" s="171"/>
      <c r="H210" s="266"/>
      <c r="I210" s="250"/>
      <c r="J210" s="251"/>
      <c r="K210" s="274"/>
      <c r="L210" s="251"/>
    </row>
    <row r="211" spans="1:12" ht="54.75">
      <c r="A211" s="221"/>
      <c r="B211" s="163" t="s">
        <v>197</v>
      </c>
      <c r="C211" s="167" t="s">
        <v>195</v>
      </c>
      <c r="D211" s="158" t="s">
        <v>16</v>
      </c>
      <c r="E211" s="165"/>
      <c r="F211" s="171">
        <v>54</v>
      </c>
      <c r="G211" s="171"/>
      <c r="H211" s="240"/>
      <c r="I211" s="250"/>
      <c r="J211" s="251"/>
      <c r="K211" s="274"/>
      <c r="L211" s="251"/>
    </row>
    <row r="212" spans="1:12">
      <c r="A212" s="289">
        <v>33</v>
      </c>
      <c r="B212" s="163"/>
      <c r="C212" s="237" t="s">
        <v>168</v>
      </c>
      <c r="D212" s="158" t="s">
        <v>163</v>
      </c>
      <c r="E212" s="165">
        <v>0.47899999999999998</v>
      </c>
      <c r="F212" s="171">
        <f>E212*F211</f>
        <v>25.866</v>
      </c>
      <c r="G212" s="171"/>
      <c r="H212" s="266"/>
      <c r="I212" s="250"/>
      <c r="J212" s="251"/>
      <c r="K212" s="274"/>
      <c r="L212" s="251"/>
    </row>
    <row r="213" spans="1:12">
      <c r="A213" s="289"/>
      <c r="B213" s="163"/>
      <c r="C213" s="237" t="s">
        <v>15</v>
      </c>
      <c r="D213" s="158" t="s">
        <v>14</v>
      </c>
      <c r="E213" s="165" t="s">
        <v>198</v>
      </c>
      <c r="F213" s="171">
        <v>24</v>
      </c>
      <c r="G213" s="171"/>
      <c r="H213" s="266"/>
      <c r="I213" s="250"/>
      <c r="J213" s="251"/>
      <c r="K213" s="274"/>
      <c r="L213" s="251"/>
    </row>
    <row r="214" spans="1:12">
      <c r="A214" s="289"/>
      <c r="B214" s="163"/>
      <c r="C214" s="237" t="s">
        <v>196</v>
      </c>
      <c r="D214" s="158" t="s">
        <v>14</v>
      </c>
      <c r="E214" s="165">
        <v>5.0000000000000001E-3</v>
      </c>
      <c r="F214" s="171">
        <f>E214*F211</f>
        <v>0.27</v>
      </c>
      <c r="G214" s="171"/>
      <c r="H214" s="266"/>
      <c r="I214" s="250"/>
      <c r="J214" s="251"/>
      <c r="K214" s="274"/>
      <c r="L214" s="251"/>
    </row>
    <row r="215" spans="1:12" ht="41.25">
      <c r="A215" s="289"/>
      <c r="B215" s="163"/>
      <c r="C215" s="236" t="s">
        <v>199</v>
      </c>
      <c r="D215" s="158" t="s">
        <v>14</v>
      </c>
      <c r="E215" s="165" t="s">
        <v>65</v>
      </c>
      <c r="F215" s="171">
        <v>3.15</v>
      </c>
      <c r="G215" s="171"/>
      <c r="H215" s="266"/>
      <c r="I215" s="250"/>
      <c r="J215" s="251"/>
      <c r="K215" s="274"/>
      <c r="L215" s="251"/>
    </row>
    <row r="216" spans="1:12" ht="54.75">
      <c r="A216" s="289">
        <v>34</v>
      </c>
      <c r="B216" s="163" t="s">
        <v>174</v>
      </c>
      <c r="C216" s="167" t="s">
        <v>172</v>
      </c>
      <c r="D216" s="158" t="s">
        <v>14</v>
      </c>
      <c r="E216" s="165"/>
      <c r="F216" s="171">
        <v>1.1499999999999999</v>
      </c>
      <c r="G216" s="171"/>
      <c r="H216" s="240"/>
      <c r="I216" s="250"/>
      <c r="J216" s="251"/>
      <c r="K216" s="274"/>
      <c r="L216" s="251"/>
    </row>
    <row r="217" spans="1:12">
      <c r="A217" s="289"/>
      <c r="B217" s="163"/>
      <c r="C217" s="237" t="s">
        <v>168</v>
      </c>
      <c r="D217" s="158" t="s">
        <v>163</v>
      </c>
      <c r="E217" s="165">
        <v>8.4600000000000009</v>
      </c>
      <c r="F217" s="171">
        <f>E217*F216</f>
        <v>9.729000000000001</v>
      </c>
      <c r="G217" s="171"/>
      <c r="H217" s="266"/>
      <c r="I217" s="250"/>
      <c r="J217" s="251"/>
      <c r="K217" s="274"/>
      <c r="L217" s="251"/>
    </row>
    <row r="218" spans="1:12" ht="21" customHeight="1">
      <c r="A218" s="289"/>
      <c r="B218" s="163" t="s">
        <v>175</v>
      </c>
      <c r="C218" s="237" t="s">
        <v>155</v>
      </c>
      <c r="D218" s="158" t="s">
        <v>14</v>
      </c>
      <c r="E218" s="165">
        <v>1.0149999999999999</v>
      </c>
      <c r="F218" s="171">
        <f>E218*F216</f>
        <v>1.1672499999999999</v>
      </c>
      <c r="G218" s="171"/>
      <c r="H218" s="266"/>
      <c r="I218" s="250"/>
      <c r="J218" s="251"/>
      <c r="K218" s="274"/>
      <c r="L218" s="251"/>
    </row>
    <row r="219" spans="1:12" ht="27">
      <c r="A219" s="289"/>
      <c r="B219" s="163" t="s">
        <v>176</v>
      </c>
      <c r="C219" s="237" t="s">
        <v>173</v>
      </c>
      <c r="D219" s="158" t="s">
        <v>17</v>
      </c>
      <c r="E219" s="165"/>
      <c r="F219" s="171">
        <v>99</v>
      </c>
      <c r="G219" s="171"/>
      <c r="H219" s="266"/>
      <c r="I219" s="250"/>
      <c r="J219" s="251"/>
      <c r="K219" s="274"/>
      <c r="L219" s="251"/>
    </row>
    <row r="220" spans="1:12" ht="27">
      <c r="A220" s="289"/>
      <c r="B220" s="163" t="s">
        <v>177</v>
      </c>
      <c r="C220" s="237" t="s">
        <v>158</v>
      </c>
      <c r="D220" s="158" t="s">
        <v>16</v>
      </c>
      <c r="E220" s="165">
        <v>1.93</v>
      </c>
      <c r="F220" s="171">
        <f>E220*F216</f>
        <v>2.2194999999999996</v>
      </c>
      <c r="G220" s="171"/>
      <c r="H220" s="266"/>
      <c r="I220" s="250"/>
      <c r="J220" s="251"/>
      <c r="K220" s="274"/>
      <c r="L220" s="251"/>
    </row>
    <row r="221" spans="1:12" ht="27">
      <c r="A221" s="289"/>
      <c r="B221" s="163" t="s">
        <v>28</v>
      </c>
      <c r="C221" s="237" t="s">
        <v>25</v>
      </c>
      <c r="D221" s="158" t="s">
        <v>14</v>
      </c>
      <c r="E221" s="165">
        <v>5.45E-2</v>
      </c>
      <c r="F221" s="171">
        <f>E221*F216</f>
        <v>6.2674999999999995E-2</v>
      </c>
      <c r="G221" s="171"/>
      <c r="H221" s="266"/>
      <c r="I221" s="250"/>
      <c r="J221" s="251"/>
      <c r="K221" s="274"/>
      <c r="L221" s="251"/>
    </row>
    <row r="222" spans="1:12">
      <c r="A222" s="289"/>
      <c r="B222" s="163"/>
      <c r="C222" s="237" t="s">
        <v>32</v>
      </c>
      <c r="D222" s="158" t="s">
        <v>0</v>
      </c>
      <c r="E222" s="165">
        <v>1.04</v>
      </c>
      <c r="F222" s="171">
        <f>E222*F216</f>
        <v>1.196</v>
      </c>
      <c r="G222" s="171"/>
      <c r="H222" s="266"/>
      <c r="I222" s="250"/>
      <c r="J222" s="251"/>
      <c r="K222" s="274"/>
      <c r="L222" s="251"/>
    </row>
    <row r="223" spans="1:12">
      <c r="A223" s="289"/>
      <c r="B223" s="163"/>
      <c r="C223" s="237" t="s">
        <v>33</v>
      </c>
      <c r="D223" s="158" t="s">
        <v>0</v>
      </c>
      <c r="E223" s="165">
        <v>0.82</v>
      </c>
      <c r="F223" s="171">
        <f>E223*F216</f>
        <v>0.94299999999999984</v>
      </c>
      <c r="G223" s="171"/>
      <c r="H223" s="266"/>
      <c r="I223" s="250"/>
      <c r="J223" s="251"/>
      <c r="K223" s="274"/>
      <c r="L223" s="251"/>
    </row>
    <row r="224" spans="1:12" ht="41.25">
      <c r="A224" s="289">
        <v>35</v>
      </c>
      <c r="B224" s="163" t="s">
        <v>197</v>
      </c>
      <c r="C224" s="167" t="s">
        <v>200</v>
      </c>
      <c r="D224" s="158" t="s">
        <v>14</v>
      </c>
      <c r="E224" s="165"/>
      <c r="F224" s="171">
        <v>2</v>
      </c>
      <c r="G224" s="171"/>
      <c r="H224" s="240"/>
      <c r="I224" s="250"/>
      <c r="J224" s="251"/>
      <c r="K224" s="274"/>
      <c r="L224" s="251"/>
    </row>
    <row r="225" spans="1:12">
      <c r="A225" s="289"/>
      <c r="B225" s="163"/>
      <c r="C225" s="237" t="s">
        <v>168</v>
      </c>
      <c r="D225" s="158" t="s">
        <v>163</v>
      </c>
      <c r="E225" s="165">
        <v>8.2100000000000009</v>
      </c>
      <c r="F225" s="171">
        <f>E225*F224</f>
        <v>16.420000000000002</v>
      </c>
      <c r="G225" s="171"/>
      <c r="H225" s="266"/>
      <c r="I225" s="250"/>
      <c r="J225" s="251"/>
      <c r="K225" s="274"/>
      <c r="L225" s="251"/>
    </row>
    <row r="226" spans="1:12">
      <c r="A226" s="289"/>
      <c r="B226" s="163"/>
      <c r="C226" s="237" t="s">
        <v>201</v>
      </c>
      <c r="D226" s="158" t="s">
        <v>14</v>
      </c>
      <c r="E226" s="165">
        <v>5.0000000000000001E-3</v>
      </c>
      <c r="F226" s="171">
        <f>E226*F224</f>
        <v>0.01</v>
      </c>
      <c r="G226" s="171"/>
      <c r="H226" s="266"/>
      <c r="I226" s="250"/>
      <c r="J226" s="251"/>
      <c r="K226" s="274"/>
      <c r="L226" s="251"/>
    </row>
    <row r="227" spans="1:12" ht="41.25">
      <c r="A227" s="289"/>
      <c r="B227" s="163"/>
      <c r="C227" s="236" t="s">
        <v>199</v>
      </c>
      <c r="D227" s="158" t="s">
        <v>14</v>
      </c>
      <c r="E227" s="165" t="s">
        <v>65</v>
      </c>
      <c r="F227" s="171">
        <v>2</v>
      </c>
      <c r="G227" s="171"/>
      <c r="H227" s="266"/>
      <c r="I227" s="250"/>
      <c r="J227" s="251"/>
      <c r="K227" s="274"/>
      <c r="L227" s="251"/>
    </row>
    <row r="228" spans="1:12" ht="54.75">
      <c r="A228" s="289">
        <v>36</v>
      </c>
      <c r="B228" s="163" t="s">
        <v>174</v>
      </c>
      <c r="C228" s="167" t="s">
        <v>202</v>
      </c>
      <c r="D228" s="158" t="s">
        <v>14</v>
      </c>
      <c r="E228" s="165"/>
      <c r="F228" s="171">
        <v>3.09</v>
      </c>
      <c r="G228" s="171"/>
      <c r="H228" s="240"/>
      <c r="I228" s="250"/>
      <c r="J228" s="251"/>
      <c r="K228" s="274"/>
      <c r="L228" s="251"/>
    </row>
    <row r="229" spans="1:12">
      <c r="A229" s="289"/>
      <c r="B229" s="163"/>
      <c r="C229" s="237" t="s">
        <v>168</v>
      </c>
      <c r="D229" s="158" t="s">
        <v>163</v>
      </c>
      <c r="E229" s="165">
        <v>8.4600000000000009</v>
      </c>
      <c r="F229" s="171">
        <f>E229*F228</f>
        <v>26.141400000000001</v>
      </c>
      <c r="G229" s="171"/>
      <c r="H229" s="266"/>
      <c r="I229" s="250"/>
      <c r="J229" s="251"/>
      <c r="K229" s="274"/>
      <c r="L229" s="251"/>
    </row>
    <row r="230" spans="1:12" ht="17.25" customHeight="1">
      <c r="A230" s="289"/>
      <c r="B230" s="163" t="s">
        <v>175</v>
      </c>
      <c r="C230" s="237" t="s">
        <v>155</v>
      </c>
      <c r="D230" s="158" t="s">
        <v>14</v>
      </c>
      <c r="E230" s="165">
        <v>1.0149999999999999</v>
      </c>
      <c r="F230" s="171">
        <f>E230*F228</f>
        <v>3.1363499999999997</v>
      </c>
      <c r="G230" s="171"/>
      <c r="H230" s="266"/>
      <c r="I230" s="250"/>
      <c r="J230" s="251"/>
      <c r="K230" s="274"/>
      <c r="L230" s="251"/>
    </row>
    <row r="231" spans="1:12" ht="27">
      <c r="A231" s="289"/>
      <c r="B231" s="163" t="s">
        <v>176</v>
      </c>
      <c r="C231" s="237" t="s">
        <v>203</v>
      </c>
      <c r="D231" s="158" t="s">
        <v>17</v>
      </c>
      <c r="E231" s="165"/>
      <c r="F231" s="171">
        <v>66</v>
      </c>
      <c r="G231" s="171"/>
      <c r="H231" s="266"/>
      <c r="I231" s="250"/>
      <c r="J231" s="251"/>
      <c r="K231" s="274"/>
      <c r="L231" s="251"/>
    </row>
    <row r="232" spans="1:12" ht="27">
      <c r="A232" s="289"/>
      <c r="B232" s="163" t="s">
        <v>28</v>
      </c>
      <c r="C232" s="237" t="s">
        <v>25</v>
      </c>
      <c r="D232" s="158" t="s">
        <v>14</v>
      </c>
      <c r="E232" s="165">
        <v>5.45E-2</v>
      </c>
      <c r="F232" s="171">
        <f>E232*F228</f>
        <v>0.168405</v>
      </c>
      <c r="G232" s="171"/>
      <c r="H232" s="266"/>
      <c r="I232" s="250"/>
      <c r="J232" s="251"/>
      <c r="K232" s="274"/>
      <c r="L232" s="251"/>
    </row>
    <row r="233" spans="1:12">
      <c r="A233" s="289"/>
      <c r="B233" s="163"/>
      <c r="C233" s="237" t="s">
        <v>32</v>
      </c>
      <c r="D233" s="158" t="s">
        <v>0</v>
      </c>
      <c r="E233" s="165">
        <v>1.04</v>
      </c>
      <c r="F233" s="171">
        <f>E233*F228</f>
        <v>3.2136</v>
      </c>
      <c r="G233" s="171"/>
      <c r="H233" s="266"/>
      <c r="I233" s="250"/>
      <c r="J233" s="251"/>
      <c r="K233" s="274"/>
      <c r="L233" s="251"/>
    </row>
    <row r="234" spans="1:12">
      <c r="A234" s="289"/>
      <c r="B234" s="163"/>
      <c r="C234" s="237" t="s">
        <v>33</v>
      </c>
      <c r="D234" s="158" t="s">
        <v>0</v>
      </c>
      <c r="E234" s="165">
        <v>0.82</v>
      </c>
      <c r="F234" s="171">
        <f>E234*F228</f>
        <v>2.5337999999999998</v>
      </c>
      <c r="G234" s="171"/>
      <c r="H234" s="266"/>
      <c r="I234" s="250"/>
      <c r="J234" s="251"/>
      <c r="K234" s="274"/>
      <c r="L234" s="251"/>
    </row>
    <row r="235" spans="1:12" ht="68.25">
      <c r="A235" s="289">
        <v>37</v>
      </c>
      <c r="B235" s="163" t="s">
        <v>205</v>
      </c>
      <c r="C235" s="167" t="s">
        <v>204</v>
      </c>
      <c r="D235" s="158" t="s">
        <v>16</v>
      </c>
      <c r="E235" s="165"/>
      <c r="F235" s="254">
        <v>216</v>
      </c>
      <c r="G235" s="254"/>
      <c r="H235" s="240"/>
      <c r="I235" s="256"/>
      <c r="J235" s="255"/>
      <c r="K235" s="274"/>
      <c r="L235" s="252"/>
    </row>
    <row r="236" spans="1:12">
      <c r="A236" s="289"/>
      <c r="B236" s="163"/>
      <c r="C236" s="237" t="s">
        <v>168</v>
      </c>
      <c r="D236" s="158" t="s">
        <v>163</v>
      </c>
      <c r="E236" s="165">
        <v>0.45800000000000002</v>
      </c>
      <c r="F236" s="171">
        <f>E236*F235</f>
        <v>98.927999999999997</v>
      </c>
      <c r="G236" s="171"/>
      <c r="H236" s="266"/>
      <c r="I236" s="250"/>
      <c r="J236" s="251"/>
      <c r="K236" s="274"/>
      <c r="L236" s="251"/>
    </row>
    <row r="237" spans="1:12" ht="27">
      <c r="A237" s="289"/>
      <c r="B237" s="163" t="s">
        <v>209</v>
      </c>
      <c r="C237" s="237" t="s">
        <v>206</v>
      </c>
      <c r="D237" s="158" t="s">
        <v>132</v>
      </c>
      <c r="E237" s="165">
        <v>3.6999999999999999E-4</v>
      </c>
      <c r="F237" s="171">
        <f>E237*F235</f>
        <v>7.9920000000000005E-2</v>
      </c>
      <c r="G237" s="171"/>
      <c r="H237" s="266"/>
      <c r="I237" s="250"/>
      <c r="J237" s="251"/>
      <c r="K237" s="274"/>
      <c r="L237" s="251"/>
    </row>
    <row r="238" spans="1:12" ht="27">
      <c r="A238" s="289"/>
      <c r="B238" s="163" t="s">
        <v>210</v>
      </c>
      <c r="C238" s="237" t="s">
        <v>207</v>
      </c>
      <c r="D238" s="158" t="s">
        <v>14</v>
      </c>
      <c r="E238" s="165">
        <v>6.0000000000000002E-5</v>
      </c>
      <c r="F238" s="171">
        <f>E238*F235</f>
        <v>1.2960000000000001E-2</v>
      </c>
      <c r="G238" s="171"/>
      <c r="H238" s="266"/>
      <c r="I238" s="250"/>
      <c r="J238" s="251"/>
      <c r="K238" s="274"/>
      <c r="L238" s="251"/>
    </row>
    <row r="239" spans="1:12" ht="16.5" customHeight="1">
      <c r="A239" s="289"/>
      <c r="B239" s="163" t="s">
        <v>211</v>
      </c>
      <c r="C239" s="237" t="s">
        <v>208</v>
      </c>
      <c r="D239" s="158" t="s">
        <v>16</v>
      </c>
      <c r="E239" s="165">
        <v>1.2E-2</v>
      </c>
      <c r="F239" s="171">
        <f>E239*F235</f>
        <v>2.5920000000000001</v>
      </c>
      <c r="G239" s="171"/>
      <c r="H239" s="266"/>
      <c r="I239" s="250"/>
      <c r="J239" s="251"/>
      <c r="K239" s="274"/>
      <c r="L239" s="251"/>
    </row>
    <row r="240" spans="1:12" ht="54.75">
      <c r="A240" s="289">
        <v>38</v>
      </c>
      <c r="B240" s="163" t="s">
        <v>215</v>
      </c>
      <c r="C240" s="167" t="s">
        <v>212</v>
      </c>
      <c r="D240" s="158" t="s">
        <v>132</v>
      </c>
      <c r="E240" s="165"/>
      <c r="F240" s="171">
        <v>365</v>
      </c>
      <c r="G240" s="171"/>
      <c r="H240" s="240"/>
      <c r="I240" s="253"/>
      <c r="J240" s="255"/>
      <c r="K240" s="274"/>
      <c r="L240" s="251"/>
    </row>
    <row r="241" spans="1:14">
      <c r="A241" s="289"/>
      <c r="B241" s="158"/>
      <c r="C241" s="164" t="s">
        <v>38</v>
      </c>
      <c r="D241" s="158" t="s">
        <v>163</v>
      </c>
      <c r="E241" s="171">
        <v>0.89</v>
      </c>
      <c r="F241" s="171">
        <f>E241*F240</f>
        <v>324.85000000000002</v>
      </c>
      <c r="G241" s="171"/>
      <c r="H241" s="240"/>
      <c r="I241" s="250"/>
      <c r="J241" s="251"/>
      <c r="K241" s="274"/>
      <c r="L241" s="251"/>
    </row>
    <row r="242" spans="1:14">
      <c r="A242" s="289"/>
      <c r="B242" s="158" t="s">
        <v>213</v>
      </c>
      <c r="C242" s="236" t="s">
        <v>214</v>
      </c>
      <c r="D242" s="158" t="s">
        <v>127</v>
      </c>
      <c r="E242" s="239">
        <v>1.2E-2</v>
      </c>
      <c r="F242" s="171">
        <f>E242*F240</f>
        <v>4.38</v>
      </c>
      <c r="G242" s="171"/>
      <c r="H242" s="240"/>
      <c r="I242" s="250"/>
      <c r="J242" s="251"/>
      <c r="K242" s="274"/>
      <c r="L242" s="251"/>
    </row>
    <row r="243" spans="1:14" ht="54">
      <c r="A243" s="156">
        <v>39</v>
      </c>
      <c r="B243" s="135" t="s">
        <v>215</v>
      </c>
      <c r="C243" s="141" t="s">
        <v>216</v>
      </c>
      <c r="D243" s="153" t="s">
        <v>132</v>
      </c>
      <c r="E243" s="154"/>
      <c r="F243" s="155">
        <v>365</v>
      </c>
      <c r="G243" s="271"/>
      <c r="H243" s="264"/>
      <c r="I243" s="253"/>
      <c r="J243" s="252"/>
      <c r="K243" s="274"/>
      <c r="L243" s="255"/>
      <c r="N243" s="248"/>
    </row>
    <row r="244" spans="1:14" ht="54">
      <c r="A244" s="156">
        <v>40</v>
      </c>
      <c r="B244" s="240" t="s">
        <v>291</v>
      </c>
      <c r="C244" s="141" t="s">
        <v>290</v>
      </c>
      <c r="D244" s="153" t="s">
        <v>132</v>
      </c>
      <c r="E244" s="154"/>
      <c r="F244" s="155">
        <v>100</v>
      </c>
      <c r="G244" s="155"/>
      <c r="H244" s="264"/>
      <c r="I244" s="253"/>
      <c r="J244" s="255"/>
      <c r="K244" s="274"/>
      <c r="L244" s="255"/>
    </row>
    <row r="245" spans="1:14">
      <c r="A245" s="174"/>
      <c r="B245" s="174"/>
      <c r="C245" s="175" t="s">
        <v>18</v>
      </c>
      <c r="D245" s="174"/>
      <c r="E245" s="174"/>
      <c r="F245" s="174"/>
      <c r="G245" s="174"/>
      <c r="H245" s="267"/>
      <c r="I245" s="250"/>
      <c r="J245" s="251"/>
      <c r="K245" s="250"/>
      <c r="L245" s="251"/>
    </row>
    <row r="246" spans="1:14">
      <c r="A246" s="177"/>
      <c r="B246" s="177"/>
      <c r="C246" s="178" t="s">
        <v>19</v>
      </c>
      <c r="D246" s="272">
        <v>0.05</v>
      </c>
      <c r="E246" s="177"/>
      <c r="F246" s="177"/>
      <c r="G246" s="177"/>
      <c r="H246" s="268"/>
      <c r="I246" s="250"/>
      <c r="J246" s="251"/>
      <c r="K246" s="250"/>
      <c r="L246" s="251"/>
    </row>
    <row r="247" spans="1:14">
      <c r="A247" s="177"/>
      <c r="B247" s="177"/>
      <c r="C247" s="178" t="s">
        <v>20</v>
      </c>
      <c r="D247" s="272"/>
      <c r="E247" s="177"/>
      <c r="F247" s="177"/>
      <c r="G247" s="177"/>
      <c r="H247" s="268"/>
      <c r="I247" s="250"/>
      <c r="J247" s="251"/>
      <c r="K247" s="250"/>
      <c r="L247" s="251"/>
    </row>
    <row r="248" spans="1:14">
      <c r="A248" s="177"/>
      <c r="B248" s="177"/>
      <c r="C248" s="178" t="s">
        <v>100</v>
      </c>
      <c r="D248" s="272">
        <v>0.03</v>
      </c>
      <c r="E248" s="177"/>
      <c r="F248" s="177"/>
      <c r="G248" s="177"/>
      <c r="H248" s="268"/>
      <c r="I248" s="250"/>
      <c r="J248" s="251"/>
      <c r="K248" s="250"/>
      <c r="L248" s="251"/>
    </row>
    <row r="249" spans="1:14" ht="42" customHeight="1">
      <c r="A249" s="177"/>
      <c r="B249" s="177"/>
      <c r="C249" s="178" t="s">
        <v>21</v>
      </c>
      <c r="D249" s="177"/>
      <c r="E249" s="177"/>
      <c r="F249" s="177"/>
      <c r="G249" s="177"/>
      <c r="H249" s="268"/>
      <c r="I249" s="250"/>
      <c r="J249" s="257"/>
      <c r="K249" s="257"/>
      <c r="L249" s="257"/>
    </row>
    <row r="250" spans="1:14">
      <c r="A250" s="181"/>
      <c r="B250" s="166"/>
      <c r="C250" s="182"/>
      <c r="D250" s="183"/>
      <c r="E250" s="219"/>
      <c r="F250" s="220"/>
      <c r="G250" s="173"/>
      <c r="H250" s="269"/>
    </row>
    <row r="251" spans="1:14">
      <c r="A251" s="181"/>
      <c r="B251" s="166"/>
      <c r="C251" s="182"/>
      <c r="D251" s="183"/>
      <c r="E251" s="172"/>
      <c r="F251" s="172"/>
      <c r="G251" s="173"/>
      <c r="H251" s="269"/>
    </row>
    <row r="253" spans="1:14">
      <c r="A253" s="287"/>
      <c r="B253" s="287"/>
      <c r="C253" s="287"/>
      <c r="D253" s="287"/>
      <c r="E253" s="287"/>
      <c r="F253" s="287"/>
      <c r="G253" s="287"/>
      <c r="H253" s="287"/>
    </row>
    <row r="255" spans="1:14">
      <c r="A255" s="294"/>
      <c r="B255" s="295"/>
      <c r="C255" s="295"/>
      <c r="D255" s="295"/>
      <c r="E255" s="295"/>
      <c r="F255" s="295"/>
      <c r="G255" s="295"/>
      <c r="H255" s="295"/>
    </row>
    <row r="256" spans="1:14">
      <c r="A256" s="190"/>
      <c r="B256" s="190"/>
      <c r="C256" s="185"/>
      <c r="D256" s="186"/>
      <c r="E256" s="187"/>
      <c r="F256" s="185"/>
    </row>
    <row r="257" spans="1:8">
      <c r="A257" s="190"/>
      <c r="B257" s="190"/>
      <c r="C257" s="296"/>
      <c r="D257" s="296"/>
      <c r="E257" s="296"/>
      <c r="F257" s="296"/>
      <c r="G257" s="296"/>
      <c r="H257" s="296"/>
    </row>
    <row r="258" spans="1:8">
      <c r="A258" s="190"/>
      <c r="B258" s="190"/>
      <c r="C258" s="185"/>
      <c r="D258" s="186"/>
      <c r="E258" s="187"/>
      <c r="F258" s="185"/>
    </row>
  </sheetData>
  <mergeCells count="56">
    <mergeCell ref="A228:A234"/>
    <mergeCell ref="D6:D7"/>
    <mergeCell ref="E6:F6"/>
    <mergeCell ref="I6:J6"/>
    <mergeCell ref="K6:L6"/>
    <mergeCell ref="A117:D117"/>
    <mergeCell ref="A175:D175"/>
    <mergeCell ref="A148:D148"/>
    <mergeCell ref="A153:A163"/>
    <mergeCell ref="A164:A167"/>
    <mergeCell ref="A168:A174"/>
    <mergeCell ref="A123:A132"/>
    <mergeCell ref="A134:A142"/>
    <mergeCell ref="A143:A147"/>
    <mergeCell ref="A149:A152"/>
    <mergeCell ref="A30:A36"/>
    <mergeCell ref="A70:A76"/>
    <mergeCell ref="A85:A88"/>
    <mergeCell ref="A37:A43"/>
    <mergeCell ref="A1:H1"/>
    <mergeCell ref="A2:H2"/>
    <mergeCell ref="A3:H3"/>
    <mergeCell ref="A5:H5"/>
    <mergeCell ref="C4:H4"/>
    <mergeCell ref="A255:H255"/>
    <mergeCell ref="C257:H257"/>
    <mergeCell ref="A23:A29"/>
    <mergeCell ref="A53:A58"/>
    <mergeCell ref="A112:A116"/>
    <mergeCell ref="A118:A122"/>
    <mergeCell ref="A89:A95"/>
    <mergeCell ref="A78:A84"/>
    <mergeCell ref="A96:A103"/>
    <mergeCell ref="A104:A111"/>
    <mergeCell ref="A47:A52"/>
    <mergeCell ref="A60:A63"/>
    <mergeCell ref="A64:A68"/>
    <mergeCell ref="A185:A187"/>
    <mergeCell ref="A194:A199"/>
    <mergeCell ref="B208:B210"/>
    <mergeCell ref="A253:H253"/>
    <mergeCell ref="A9:C9"/>
    <mergeCell ref="A10:A16"/>
    <mergeCell ref="A17:A22"/>
    <mergeCell ref="A6:A7"/>
    <mergeCell ref="B6:B7"/>
    <mergeCell ref="C6:C7"/>
    <mergeCell ref="A201:A206"/>
    <mergeCell ref="A208:A210"/>
    <mergeCell ref="A240:A242"/>
    <mergeCell ref="A212:A215"/>
    <mergeCell ref="A216:A223"/>
    <mergeCell ref="A235:A239"/>
    <mergeCell ref="A44:A46"/>
    <mergeCell ref="G6:H6"/>
    <mergeCell ref="A224:A227"/>
  </mergeCells>
  <pageMargins left="0.27559055118110237" right="0.27559055118110237" top="0.23622047244094491" bottom="0.19685039370078741" header="0.31496062992125984" footer="0.31496062992125984"/>
  <pageSetup paperSize="9" scale="90" orientation="portrait" horizontalDpi="180" verticalDpi="180" r:id="rId1"/>
  <colBreaks count="1" manualBreakCount="1">
    <brk id="12" max="2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10" workbookViewId="0">
      <selection activeCell="L86" sqref="L86"/>
    </sheetView>
  </sheetViews>
  <sheetFormatPr defaultRowHeight="15.75"/>
  <cols>
    <col min="1" max="1" width="2.28515625" style="189" customWidth="1"/>
    <col min="2" max="2" width="3.5703125" style="186" customWidth="1"/>
    <col min="3" max="3" width="30.5703125" style="187" customWidth="1"/>
    <col min="4" max="4" width="7.5703125" style="189" customWidth="1"/>
    <col min="5" max="5" width="6" style="188" customWidth="1"/>
    <col min="6" max="6" width="8.140625" style="188" customWidth="1"/>
    <col min="7" max="7" width="7" style="188" customWidth="1"/>
    <col min="8" max="8" width="10.7109375" style="188" customWidth="1"/>
    <col min="9" max="10" width="4.5703125" style="2" customWidth="1"/>
    <col min="11" max="11" width="8" style="2" customWidth="1"/>
    <col min="12" max="12" width="10.28515625" style="2" customWidth="1"/>
    <col min="13" max="16384" width="9.140625" style="2"/>
  </cols>
  <sheetData>
    <row r="1" spans="1:12">
      <c r="A1" s="298"/>
      <c r="B1" s="299"/>
      <c r="C1" s="299"/>
      <c r="D1" s="299"/>
      <c r="E1" s="299"/>
      <c r="F1" s="299"/>
      <c r="G1" s="299"/>
      <c r="H1" s="299"/>
    </row>
    <row r="2" spans="1:12" ht="28.5" customHeight="1">
      <c r="A2" s="300" t="s">
        <v>22</v>
      </c>
      <c r="B2" s="301"/>
      <c r="C2" s="301"/>
      <c r="D2" s="301"/>
      <c r="E2" s="301"/>
      <c r="F2" s="301"/>
      <c r="G2" s="301"/>
      <c r="H2" s="301"/>
    </row>
    <row r="3" spans="1:12">
      <c r="A3" s="300" t="s">
        <v>321</v>
      </c>
      <c r="B3" s="301"/>
      <c r="C3" s="301"/>
      <c r="D3" s="301"/>
      <c r="E3" s="301"/>
      <c r="F3" s="301"/>
      <c r="G3" s="301"/>
      <c r="H3" s="301"/>
    </row>
    <row r="4" spans="1:12">
      <c r="A4" s="133"/>
      <c r="B4" s="134"/>
      <c r="C4" s="313" t="s">
        <v>322</v>
      </c>
      <c r="D4" s="313"/>
      <c r="E4" s="313"/>
      <c r="F4" s="313"/>
      <c r="G4" s="313"/>
      <c r="H4" s="313"/>
    </row>
    <row r="5" spans="1:12">
      <c r="A5" s="311"/>
      <c r="B5" s="311"/>
      <c r="C5" s="311"/>
      <c r="D5" s="311"/>
      <c r="E5" s="311"/>
      <c r="F5" s="312"/>
      <c r="G5" s="312"/>
      <c r="H5" s="199"/>
    </row>
    <row r="6" spans="1:12" s="3" customFormat="1" ht="24" customHeight="1">
      <c r="A6" s="290" t="s">
        <v>1</v>
      </c>
      <c r="B6" s="290" t="s">
        <v>2</v>
      </c>
      <c r="C6" s="290" t="s">
        <v>3</v>
      </c>
      <c r="D6" s="305" t="s">
        <v>4</v>
      </c>
      <c r="E6" s="306" t="s">
        <v>5</v>
      </c>
      <c r="F6" s="306"/>
      <c r="G6" s="293" t="s">
        <v>6</v>
      </c>
      <c r="H6" s="293"/>
      <c r="I6" s="307" t="s">
        <v>332</v>
      </c>
      <c r="J6" s="307"/>
      <c r="K6" s="307" t="s">
        <v>333</v>
      </c>
      <c r="L6" s="307"/>
    </row>
    <row r="7" spans="1:12" s="3" customFormat="1" ht="56.25">
      <c r="A7" s="290"/>
      <c r="B7" s="291"/>
      <c r="C7" s="290"/>
      <c r="D7" s="290"/>
      <c r="E7" s="210" t="s">
        <v>7</v>
      </c>
      <c r="F7" s="211" t="s">
        <v>8</v>
      </c>
      <c r="G7" s="211" t="s">
        <v>9</v>
      </c>
      <c r="H7" s="212" t="s">
        <v>10</v>
      </c>
      <c r="I7" s="249" t="s">
        <v>5</v>
      </c>
      <c r="J7" s="249" t="s">
        <v>324</v>
      </c>
      <c r="K7" s="249" t="s">
        <v>5</v>
      </c>
      <c r="L7" s="249" t="s">
        <v>324</v>
      </c>
    </row>
    <row r="8" spans="1:12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213">
        <v>6</v>
      </c>
      <c r="G8" s="213">
        <v>7</v>
      </c>
      <c r="H8" s="213">
        <v>8</v>
      </c>
      <c r="I8" s="213">
        <v>9</v>
      </c>
      <c r="J8" s="213">
        <v>10</v>
      </c>
      <c r="K8" s="213">
        <v>11</v>
      </c>
      <c r="L8" s="213">
        <v>12</v>
      </c>
    </row>
    <row r="9" spans="1:12">
      <c r="A9" s="314" t="s">
        <v>293</v>
      </c>
      <c r="B9" s="315"/>
      <c r="C9" s="315"/>
      <c r="D9" s="168"/>
      <c r="E9" s="168"/>
      <c r="F9" s="213"/>
      <c r="G9" s="213"/>
      <c r="H9" s="213"/>
      <c r="I9" s="250"/>
      <c r="J9" s="250"/>
      <c r="K9" s="250"/>
      <c r="L9" s="250"/>
    </row>
    <row r="10" spans="1:12">
      <c r="A10" s="168"/>
      <c r="B10" s="314" t="s">
        <v>298</v>
      </c>
      <c r="C10" s="315"/>
      <c r="D10" s="315"/>
      <c r="E10" s="193"/>
      <c r="F10" s="193"/>
      <c r="G10" s="201"/>
      <c r="H10" s="202"/>
      <c r="I10" s="250"/>
      <c r="J10" s="251"/>
      <c r="K10" s="273"/>
      <c r="L10" s="251"/>
    </row>
    <row r="11" spans="1:12" ht="40.5">
      <c r="A11" s="169">
        <v>9</v>
      </c>
      <c r="B11" s="135" t="s">
        <v>295</v>
      </c>
      <c r="C11" s="136" t="s">
        <v>296</v>
      </c>
      <c r="D11" s="137" t="s">
        <v>14</v>
      </c>
      <c r="E11" s="165"/>
      <c r="F11" s="277">
        <v>69</v>
      </c>
      <c r="G11" s="278"/>
      <c r="H11" s="279"/>
      <c r="I11" s="276"/>
      <c r="J11" s="252"/>
      <c r="K11" s="273"/>
      <c r="L11" s="252"/>
    </row>
    <row r="12" spans="1:12">
      <c r="A12" s="151"/>
      <c r="B12" s="218"/>
      <c r="C12" s="191" t="s">
        <v>38</v>
      </c>
      <c r="D12" s="192" t="s">
        <v>12</v>
      </c>
      <c r="E12" s="193">
        <v>5.09</v>
      </c>
      <c r="F12" s="193">
        <f>F11*E12</f>
        <v>351.21</v>
      </c>
      <c r="G12" s="201"/>
      <c r="H12" s="202"/>
      <c r="I12" s="251"/>
      <c r="J12" s="251"/>
      <c r="K12" s="273"/>
      <c r="L12" s="251"/>
    </row>
    <row r="13" spans="1:12">
      <c r="A13" s="151"/>
      <c r="B13" s="203"/>
      <c r="C13" s="191" t="s">
        <v>297</v>
      </c>
      <c r="D13" s="192" t="s">
        <v>14</v>
      </c>
      <c r="E13" s="193">
        <v>0.92</v>
      </c>
      <c r="F13" s="193">
        <f>F11*E13</f>
        <v>63.480000000000004</v>
      </c>
      <c r="G13" s="201"/>
      <c r="H13" s="202"/>
      <c r="I13" s="251"/>
      <c r="J13" s="251"/>
      <c r="K13" s="273"/>
      <c r="L13" s="251"/>
    </row>
    <row r="14" spans="1:12" ht="33.75">
      <c r="A14" s="170"/>
      <c r="B14" s="203" t="s">
        <v>191</v>
      </c>
      <c r="C14" s="191" t="s">
        <v>294</v>
      </c>
      <c r="D14" s="192" t="s">
        <v>14</v>
      </c>
      <c r="E14" s="193">
        <v>0.18</v>
      </c>
      <c r="F14" s="193">
        <f>E14*F11</f>
        <v>12.42</v>
      </c>
      <c r="G14" s="201"/>
      <c r="H14" s="202"/>
      <c r="I14" s="251"/>
      <c r="J14" s="251"/>
      <c r="K14" s="273"/>
      <c r="L14" s="251"/>
    </row>
    <row r="15" spans="1:12">
      <c r="A15" s="168"/>
      <c r="B15" s="314" t="s">
        <v>299</v>
      </c>
      <c r="C15" s="315"/>
      <c r="D15" s="315"/>
      <c r="E15" s="193"/>
      <c r="F15" s="193"/>
      <c r="G15" s="201"/>
      <c r="H15" s="202"/>
      <c r="I15" s="250"/>
      <c r="J15" s="251"/>
      <c r="K15" s="273"/>
      <c r="L15" s="251"/>
    </row>
    <row r="16" spans="1:12" ht="40.5">
      <c r="A16" s="316">
        <v>12</v>
      </c>
      <c r="B16" s="135" t="s">
        <v>44</v>
      </c>
      <c r="C16" s="204" t="s">
        <v>300</v>
      </c>
      <c r="D16" s="143" t="s">
        <v>13</v>
      </c>
      <c r="E16" s="142"/>
      <c r="F16" s="142">
        <v>2</v>
      </c>
      <c r="G16" s="142"/>
      <c r="H16" s="202"/>
      <c r="I16" s="250"/>
      <c r="J16" s="251"/>
      <c r="K16" s="273"/>
      <c r="L16" s="251"/>
    </row>
    <row r="17" spans="1:12">
      <c r="A17" s="317"/>
      <c r="B17" s="218"/>
      <c r="C17" s="191" t="s">
        <v>281</v>
      </c>
      <c r="D17" s="192" t="s">
        <v>12</v>
      </c>
      <c r="E17" s="193">
        <f>23.8*1.3</f>
        <v>30.94</v>
      </c>
      <c r="F17" s="193">
        <f>F16*E17</f>
        <v>61.88</v>
      </c>
      <c r="G17" s="201"/>
      <c r="H17" s="202"/>
      <c r="I17" s="250"/>
      <c r="J17" s="251"/>
      <c r="K17" s="273"/>
      <c r="L17" s="251"/>
    </row>
    <row r="18" spans="1:12" ht="27">
      <c r="A18" s="317"/>
      <c r="B18" s="203" t="s">
        <v>28</v>
      </c>
      <c r="C18" s="191" t="s">
        <v>25</v>
      </c>
      <c r="D18" s="192" t="s">
        <v>14</v>
      </c>
      <c r="E18" s="193" t="s">
        <v>27</v>
      </c>
      <c r="F18" s="193">
        <v>2.8</v>
      </c>
      <c r="G18" s="201"/>
      <c r="H18" s="202"/>
      <c r="I18" s="250"/>
      <c r="J18" s="251"/>
      <c r="K18" s="273"/>
      <c r="L18" s="251"/>
    </row>
    <row r="19" spans="1:12">
      <c r="A19" s="317"/>
      <c r="B19" s="217" t="s">
        <v>40</v>
      </c>
      <c r="C19" s="196" t="s">
        <v>39</v>
      </c>
      <c r="D19" s="194" t="s">
        <v>17</v>
      </c>
      <c r="E19" s="197">
        <v>7.2</v>
      </c>
      <c r="F19" s="159">
        <f>E19*F16</f>
        <v>14.4</v>
      </c>
      <c r="G19" s="159"/>
      <c r="H19" s="202"/>
      <c r="I19" s="250"/>
      <c r="J19" s="251"/>
      <c r="K19" s="273"/>
      <c r="L19" s="251"/>
    </row>
    <row r="20" spans="1:12" ht="33.75">
      <c r="A20" s="317"/>
      <c r="B20" s="203" t="s">
        <v>34</v>
      </c>
      <c r="C20" s="191" t="s">
        <v>31</v>
      </c>
      <c r="D20" s="192" t="s">
        <v>17</v>
      </c>
      <c r="E20" s="193">
        <v>1.96</v>
      </c>
      <c r="F20" s="193">
        <f>E20*F16</f>
        <v>3.92</v>
      </c>
      <c r="G20" s="201"/>
      <c r="H20" s="202"/>
      <c r="I20" s="250"/>
      <c r="J20" s="251"/>
      <c r="K20" s="273"/>
      <c r="L20" s="251"/>
    </row>
    <row r="21" spans="1:12">
      <c r="A21" s="317"/>
      <c r="B21" s="203"/>
      <c r="C21" s="191" t="s">
        <v>32</v>
      </c>
      <c r="D21" s="192" t="s">
        <v>0</v>
      </c>
      <c r="E21" s="193">
        <v>3.44</v>
      </c>
      <c r="F21" s="193">
        <f>F16*E21</f>
        <v>6.88</v>
      </c>
      <c r="G21" s="201"/>
      <c r="H21" s="202"/>
      <c r="I21" s="250"/>
      <c r="J21" s="251"/>
      <c r="K21" s="273"/>
      <c r="L21" s="251"/>
    </row>
    <row r="22" spans="1:12">
      <c r="A22" s="318"/>
      <c r="B22" s="215"/>
      <c r="C22" s="191" t="s">
        <v>33</v>
      </c>
      <c r="D22" s="194" t="s">
        <v>0</v>
      </c>
      <c r="E22" s="193">
        <v>2.1</v>
      </c>
      <c r="F22" s="195">
        <f>F16*E22</f>
        <v>4.2</v>
      </c>
      <c r="G22" s="216"/>
      <c r="H22" s="202"/>
      <c r="I22" s="250"/>
      <c r="J22" s="251"/>
      <c r="K22" s="273"/>
      <c r="L22" s="251"/>
    </row>
    <row r="23" spans="1:12" ht="40.5">
      <c r="A23" s="316">
        <v>13</v>
      </c>
      <c r="B23" s="135" t="s">
        <v>44</v>
      </c>
      <c r="C23" s="204" t="s">
        <v>301</v>
      </c>
      <c r="D23" s="143" t="s">
        <v>13</v>
      </c>
      <c r="E23" s="142"/>
      <c r="F23" s="142">
        <v>4</v>
      </c>
      <c r="G23" s="142"/>
      <c r="H23" s="202"/>
      <c r="I23" s="250"/>
      <c r="J23" s="251"/>
      <c r="K23" s="273"/>
      <c r="L23" s="251"/>
    </row>
    <row r="24" spans="1:12">
      <c r="A24" s="317"/>
      <c r="B24" s="218"/>
      <c r="C24" s="191" t="s">
        <v>281</v>
      </c>
      <c r="D24" s="192" t="s">
        <v>12</v>
      </c>
      <c r="E24" s="193">
        <f>23.8*1.3</f>
        <v>30.94</v>
      </c>
      <c r="F24" s="193">
        <f>F23*E24</f>
        <v>123.76</v>
      </c>
      <c r="G24" s="201"/>
      <c r="H24" s="202"/>
      <c r="I24" s="250"/>
      <c r="J24" s="251"/>
      <c r="K24" s="273"/>
      <c r="L24" s="251"/>
    </row>
    <row r="25" spans="1:12" ht="27">
      <c r="A25" s="317"/>
      <c r="B25" s="203" t="s">
        <v>28</v>
      </c>
      <c r="C25" s="191" t="s">
        <v>25</v>
      </c>
      <c r="D25" s="192" t="s">
        <v>14</v>
      </c>
      <c r="E25" s="193" t="s">
        <v>27</v>
      </c>
      <c r="F25" s="193">
        <v>5</v>
      </c>
      <c r="G25" s="201"/>
      <c r="H25" s="202"/>
      <c r="I25" s="250"/>
      <c r="J25" s="251"/>
      <c r="K25" s="273"/>
      <c r="L25" s="251"/>
    </row>
    <row r="26" spans="1:12">
      <c r="A26" s="317"/>
      <c r="B26" s="217" t="s">
        <v>40</v>
      </c>
      <c r="C26" s="196" t="s">
        <v>39</v>
      </c>
      <c r="D26" s="194" t="s">
        <v>17</v>
      </c>
      <c r="E26" s="197">
        <v>7.2</v>
      </c>
      <c r="F26" s="159">
        <f>E26*F23</f>
        <v>28.8</v>
      </c>
      <c r="G26" s="159"/>
      <c r="H26" s="202"/>
      <c r="I26" s="250"/>
      <c r="J26" s="251"/>
      <c r="K26" s="273"/>
      <c r="L26" s="251"/>
    </row>
    <row r="27" spans="1:12" ht="33.75">
      <c r="A27" s="317"/>
      <c r="B27" s="203" t="s">
        <v>34</v>
      </c>
      <c r="C27" s="191" t="s">
        <v>31</v>
      </c>
      <c r="D27" s="192" t="s">
        <v>17</v>
      </c>
      <c r="E27" s="193">
        <v>1.96</v>
      </c>
      <c r="F27" s="193">
        <f>E27*F23</f>
        <v>7.84</v>
      </c>
      <c r="G27" s="201"/>
      <c r="H27" s="202"/>
      <c r="I27" s="250"/>
      <c r="J27" s="251"/>
      <c r="K27" s="273"/>
      <c r="L27" s="251"/>
    </row>
    <row r="28" spans="1:12">
      <c r="A28" s="317"/>
      <c r="B28" s="203"/>
      <c r="C28" s="191" t="s">
        <v>32</v>
      </c>
      <c r="D28" s="192" t="s">
        <v>0</v>
      </c>
      <c r="E28" s="193">
        <v>3.44</v>
      </c>
      <c r="F28" s="193">
        <f>F23*E28</f>
        <v>13.76</v>
      </c>
      <c r="G28" s="201"/>
      <c r="H28" s="202"/>
      <c r="I28" s="250"/>
      <c r="J28" s="251"/>
      <c r="K28" s="273"/>
      <c r="L28" s="251"/>
    </row>
    <row r="29" spans="1:12">
      <c r="A29" s="318"/>
      <c r="B29" s="215"/>
      <c r="C29" s="191" t="s">
        <v>33</v>
      </c>
      <c r="D29" s="194" t="s">
        <v>0</v>
      </c>
      <c r="E29" s="193">
        <v>2.1</v>
      </c>
      <c r="F29" s="195">
        <f>F23*E29</f>
        <v>8.4</v>
      </c>
      <c r="G29" s="216"/>
      <c r="H29" s="202"/>
      <c r="I29" s="250"/>
      <c r="J29" s="251"/>
      <c r="K29" s="273"/>
      <c r="L29" s="251"/>
    </row>
    <row r="30" spans="1:12" ht="40.5">
      <c r="A30" s="316">
        <v>14</v>
      </c>
      <c r="B30" s="147" t="s">
        <v>64</v>
      </c>
      <c r="C30" s="148" t="s">
        <v>302</v>
      </c>
      <c r="D30" s="143" t="s">
        <v>16</v>
      </c>
      <c r="E30" s="142"/>
      <c r="F30" s="157">
        <v>67.3</v>
      </c>
      <c r="G30" s="142"/>
      <c r="H30" s="202"/>
      <c r="I30" s="250"/>
      <c r="J30" s="251"/>
      <c r="K30" s="273"/>
      <c r="L30" s="251"/>
    </row>
    <row r="31" spans="1:12">
      <c r="A31" s="317"/>
      <c r="B31" s="158"/>
      <c r="C31" s="191" t="s">
        <v>63</v>
      </c>
      <c r="D31" s="158" t="s">
        <v>12</v>
      </c>
      <c r="E31" s="159">
        <v>0.23599999999999999</v>
      </c>
      <c r="F31" s="159">
        <f>F30*E31</f>
        <v>15.882799999999998</v>
      </c>
      <c r="G31" s="159"/>
      <c r="H31" s="202"/>
      <c r="I31" s="250"/>
      <c r="J31" s="251"/>
      <c r="K31" s="273"/>
      <c r="L31" s="251"/>
    </row>
    <row r="32" spans="1:12">
      <c r="A32" s="317"/>
      <c r="B32" s="158"/>
      <c r="C32" s="191" t="s">
        <v>25</v>
      </c>
      <c r="D32" s="158" t="s">
        <v>14</v>
      </c>
      <c r="E32" s="159" t="s">
        <v>65</v>
      </c>
      <c r="F32" s="159">
        <v>7.33</v>
      </c>
      <c r="G32" s="159"/>
      <c r="H32" s="202"/>
      <c r="I32" s="250"/>
      <c r="J32" s="251"/>
      <c r="K32" s="273"/>
      <c r="L32" s="251"/>
    </row>
    <row r="33" spans="1:12">
      <c r="A33" s="317"/>
      <c r="B33" s="158"/>
      <c r="C33" s="191" t="s">
        <v>66</v>
      </c>
      <c r="D33" s="158" t="s">
        <v>0</v>
      </c>
      <c r="E33" s="159">
        <v>2.5000000000000001E-2</v>
      </c>
      <c r="F33" s="159">
        <f>E33*F30</f>
        <v>1.6825000000000001</v>
      </c>
      <c r="G33" s="159"/>
      <c r="H33" s="202"/>
      <c r="I33" s="250"/>
      <c r="J33" s="251"/>
      <c r="K33" s="273"/>
      <c r="L33" s="251"/>
    </row>
    <row r="34" spans="1:12">
      <c r="A34" s="317"/>
      <c r="B34" s="158"/>
      <c r="C34" s="191" t="s">
        <v>32</v>
      </c>
      <c r="D34" s="158" t="s">
        <v>0</v>
      </c>
      <c r="E34" s="159">
        <v>1.2800000000000001E-2</v>
      </c>
      <c r="F34" s="159">
        <f>E34*F30</f>
        <v>0.86143999999999998</v>
      </c>
      <c r="G34" s="159"/>
      <c r="H34" s="202"/>
      <c r="I34" s="250"/>
      <c r="J34" s="251"/>
      <c r="K34" s="273"/>
      <c r="L34" s="251"/>
    </row>
    <row r="35" spans="1:12" ht="40.5">
      <c r="A35" s="316">
        <v>15</v>
      </c>
      <c r="B35" s="147" t="s">
        <v>303</v>
      </c>
      <c r="C35" s="148" t="s">
        <v>304</v>
      </c>
      <c r="D35" s="143" t="s">
        <v>16</v>
      </c>
      <c r="E35" s="142"/>
      <c r="F35" s="157">
        <v>67.3</v>
      </c>
      <c r="G35" s="142"/>
      <c r="H35" s="202"/>
      <c r="I35" s="250"/>
      <c r="J35" s="251"/>
      <c r="K35" s="273"/>
      <c r="L35" s="251"/>
    </row>
    <row r="36" spans="1:12">
      <c r="A36" s="317"/>
      <c r="B36" s="158"/>
      <c r="C36" s="191" t="s">
        <v>63</v>
      </c>
      <c r="D36" s="158" t="s">
        <v>12</v>
      </c>
      <c r="E36" s="159">
        <v>0.64700000000000002</v>
      </c>
      <c r="F36" s="159">
        <f>E36*F35</f>
        <v>43.543100000000003</v>
      </c>
      <c r="G36" s="159"/>
      <c r="H36" s="202"/>
      <c r="I36" s="250"/>
      <c r="J36" s="251"/>
      <c r="K36" s="273"/>
      <c r="L36" s="251"/>
    </row>
    <row r="37" spans="1:12">
      <c r="A37" s="317"/>
      <c r="B37" s="158" t="s">
        <v>74</v>
      </c>
      <c r="C37" s="191" t="s">
        <v>72</v>
      </c>
      <c r="D37" s="158" t="s">
        <v>16</v>
      </c>
      <c r="E37" s="159"/>
      <c r="F37" s="159">
        <v>67.3</v>
      </c>
      <c r="G37" s="159"/>
      <c r="H37" s="202"/>
      <c r="I37" s="250"/>
      <c r="J37" s="251"/>
      <c r="K37" s="273"/>
      <c r="L37" s="251"/>
    </row>
    <row r="38" spans="1:12">
      <c r="A38" s="317"/>
      <c r="B38" s="158"/>
      <c r="C38" s="191" t="s">
        <v>15</v>
      </c>
      <c r="D38" s="158" t="s">
        <v>14</v>
      </c>
      <c r="E38" s="159"/>
      <c r="F38" s="159">
        <v>6.8</v>
      </c>
      <c r="G38" s="159"/>
      <c r="H38" s="202"/>
      <c r="I38" s="250"/>
      <c r="J38" s="251"/>
      <c r="K38" s="273"/>
      <c r="L38" s="251"/>
    </row>
    <row r="39" spans="1:12">
      <c r="A39" s="318"/>
      <c r="B39" s="158"/>
      <c r="C39" s="191" t="s">
        <v>66</v>
      </c>
      <c r="D39" s="158" t="s">
        <v>0</v>
      </c>
      <c r="E39" s="159">
        <v>0.11</v>
      </c>
      <c r="F39" s="159">
        <f>E39*F35</f>
        <v>7.4029999999999996</v>
      </c>
      <c r="G39" s="159"/>
      <c r="H39" s="202"/>
      <c r="I39" s="250"/>
      <c r="J39" s="251"/>
      <c r="K39" s="273"/>
      <c r="L39" s="251"/>
    </row>
    <row r="40" spans="1:12" ht="40.5">
      <c r="A40" s="316">
        <v>16</v>
      </c>
      <c r="B40" s="135" t="s">
        <v>44</v>
      </c>
      <c r="C40" s="136" t="s">
        <v>305</v>
      </c>
      <c r="D40" s="143" t="s">
        <v>13</v>
      </c>
      <c r="E40" s="142"/>
      <c r="F40" s="142">
        <v>1.28</v>
      </c>
      <c r="G40" s="142"/>
      <c r="H40" s="202"/>
      <c r="I40" s="250"/>
      <c r="J40" s="251"/>
      <c r="K40" s="273"/>
      <c r="L40" s="251"/>
    </row>
    <row r="41" spans="1:12">
      <c r="A41" s="317"/>
      <c r="B41" s="218"/>
      <c r="C41" s="191" t="s">
        <v>281</v>
      </c>
      <c r="D41" s="192" t="s">
        <v>12</v>
      </c>
      <c r="E41" s="193">
        <f>23.8*1.3</f>
        <v>30.94</v>
      </c>
      <c r="F41" s="193">
        <f>F40*E41</f>
        <v>39.603200000000001</v>
      </c>
      <c r="G41" s="201"/>
      <c r="H41" s="202"/>
      <c r="I41" s="250"/>
      <c r="J41" s="251"/>
      <c r="K41" s="273"/>
      <c r="L41" s="251"/>
    </row>
    <row r="42" spans="1:12" ht="27">
      <c r="A42" s="317"/>
      <c r="B42" s="203" t="s">
        <v>28</v>
      </c>
      <c r="C42" s="191" t="s">
        <v>25</v>
      </c>
      <c r="D42" s="192" t="s">
        <v>14</v>
      </c>
      <c r="E42" s="193" t="s">
        <v>27</v>
      </c>
      <c r="F42" s="193">
        <v>1.5</v>
      </c>
      <c r="G42" s="201"/>
      <c r="H42" s="202"/>
      <c r="I42" s="250"/>
      <c r="J42" s="251"/>
      <c r="K42" s="273"/>
      <c r="L42" s="251"/>
    </row>
    <row r="43" spans="1:12">
      <c r="A43" s="317"/>
      <c r="B43" s="217" t="s">
        <v>40</v>
      </c>
      <c r="C43" s="196" t="s">
        <v>39</v>
      </c>
      <c r="D43" s="194" t="s">
        <v>17</v>
      </c>
      <c r="E43" s="197">
        <v>7.2</v>
      </c>
      <c r="F43" s="159">
        <f>E43*F40</f>
        <v>9.2160000000000011</v>
      </c>
      <c r="G43" s="159"/>
      <c r="H43" s="202"/>
      <c r="I43" s="250"/>
      <c r="J43" s="251"/>
      <c r="K43" s="273"/>
      <c r="L43" s="251"/>
    </row>
    <row r="44" spans="1:12" ht="33.75">
      <c r="A44" s="317"/>
      <c r="B44" s="203" t="s">
        <v>34</v>
      </c>
      <c r="C44" s="191" t="s">
        <v>31</v>
      </c>
      <c r="D44" s="192" t="s">
        <v>17</v>
      </c>
      <c r="E44" s="193">
        <v>1.96</v>
      </c>
      <c r="F44" s="193">
        <f>E44*F40</f>
        <v>2.5087999999999999</v>
      </c>
      <c r="G44" s="201"/>
      <c r="H44" s="202"/>
      <c r="I44" s="250"/>
      <c r="J44" s="251"/>
      <c r="K44" s="273"/>
      <c r="L44" s="251"/>
    </row>
    <row r="45" spans="1:12">
      <c r="A45" s="317"/>
      <c r="B45" s="203"/>
      <c r="C45" s="191" t="s">
        <v>32</v>
      </c>
      <c r="D45" s="192" t="s">
        <v>0</v>
      </c>
      <c r="E45" s="193">
        <v>3.44</v>
      </c>
      <c r="F45" s="193">
        <f>F40*E45</f>
        <v>4.4032</v>
      </c>
      <c r="G45" s="201"/>
      <c r="H45" s="202"/>
      <c r="I45" s="250"/>
      <c r="J45" s="251"/>
      <c r="K45" s="273"/>
      <c r="L45" s="251"/>
    </row>
    <row r="46" spans="1:12">
      <c r="A46" s="318"/>
      <c r="B46" s="215"/>
      <c r="C46" s="191" t="s">
        <v>33</v>
      </c>
      <c r="D46" s="194" t="s">
        <v>0</v>
      </c>
      <c r="E46" s="193">
        <v>2.1</v>
      </c>
      <c r="F46" s="195">
        <f>F40*E46</f>
        <v>2.6880000000000002</v>
      </c>
      <c r="G46" s="216"/>
      <c r="H46" s="202"/>
      <c r="I46" s="250"/>
      <c r="J46" s="251"/>
      <c r="K46" s="273"/>
      <c r="L46" s="251"/>
    </row>
    <row r="47" spans="1:12" ht="63.75" customHeight="1">
      <c r="A47" s="316">
        <v>17</v>
      </c>
      <c r="B47" s="147" t="s">
        <v>303</v>
      </c>
      <c r="C47" s="148" t="s">
        <v>306</v>
      </c>
      <c r="D47" s="143" t="s">
        <v>16</v>
      </c>
      <c r="E47" s="142"/>
      <c r="F47" s="205">
        <v>30</v>
      </c>
      <c r="G47" s="142"/>
      <c r="H47" s="202"/>
      <c r="I47" s="250"/>
      <c r="J47" s="251"/>
      <c r="K47" s="273"/>
      <c r="L47" s="251"/>
    </row>
    <row r="48" spans="1:12">
      <c r="A48" s="317"/>
      <c r="B48" s="158"/>
      <c r="C48" s="191" t="s">
        <v>63</v>
      </c>
      <c r="D48" s="158" t="s">
        <v>12</v>
      </c>
      <c r="E48" s="159">
        <v>0.64700000000000002</v>
      </c>
      <c r="F48" s="159">
        <f>E48*F47</f>
        <v>19.41</v>
      </c>
      <c r="G48" s="159"/>
      <c r="H48" s="202"/>
      <c r="I48" s="250"/>
      <c r="J48" s="251"/>
      <c r="K48" s="273"/>
      <c r="L48" s="251"/>
    </row>
    <row r="49" spans="1:12">
      <c r="A49" s="317"/>
      <c r="B49" s="158" t="s">
        <v>74</v>
      </c>
      <c r="C49" s="191" t="s">
        <v>72</v>
      </c>
      <c r="D49" s="158" t="s">
        <v>16</v>
      </c>
      <c r="E49" s="159"/>
      <c r="F49" s="159">
        <f>F47*1</f>
        <v>30</v>
      </c>
      <c r="G49" s="159"/>
      <c r="H49" s="202"/>
      <c r="I49" s="250"/>
      <c r="J49" s="251"/>
      <c r="K49" s="273"/>
      <c r="L49" s="251"/>
    </row>
    <row r="50" spans="1:12">
      <c r="A50" s="318"/>
      <c r="B50" s="158"/>
      <c r="C50" s="191" t="s">
        <v>66</v>
      </c>
      <c r="D50" s="158" t="s">
        <v>0</v>
      </c>
      <c r="E50" s="159">
        <v>0.11</v>
      </c>
      <c r="F50" s="159">
        <f>E50*F47</f>
        <v>3.3</v>
      </c>
      <c r="G50" s="159"/>
      <c r="H50" s="202"/>
      <c r="I50" s="250"/>
      <c r="J50" s="251"/>
      <c r="K50" s="273"/>
      <c r="L50" s="251"/>
    </row>
    <row r="51" spans="1:12" ht="40.5">
      <c r="A51" s="316">
        <v>18</v>
      </c>
      <c r="B51" s="135" t="s">
        <v>44</v>
      </c>
      <c r="C51" s="136" t="s">
        <v>307</v>
      </c>
      <c r="D51" s="143" t="s">
        <v>13</v>
      </c>
      <c r="E51" s="142"/>
      <c r="F51" s="142">
        <v>1.28</v>
      </c>
      <c r="G51" s="142"/>
      <c r="H51" s="202"/>
      <c r="I51" s="250"/>
      <c r="J51" s="251"/>
      <c r="K51" s="273"/>
      <c r="L51" s="251"/>
    </row>
    <row r="52" spans="1:12">
      <c r="A52" s="317"/>
      <c r="B52" s="218"/>
      <c r="C52" s="191" t="s">
        <v>281</v>
      </c>
      <c r="D52" s="192" t="s">
        <v>12</v>
      </c>
      <c r="E52" s="193">
        <f>23.8*1.3</f>
        <v>30.94</v>
      </c>
      <c r="F52" s="193">
        <f>F51*E52</f>
        <v>39.603200000000001</v>
      </c>
      <c r="G52" s="201"/>
      <c r="H52" s="202"/>
      <c r="I52" s="250"/>
      <c r="J52" s="251"/>
      <c r="K52" s="273"/>
      <c r="L52" s="251"/>
    </row>
    <row r="53" spans="1:12" ht="27">
      <c r="A53" s="317"/>
      <c r="B53" s="203" t="s">
        <v>28</v>
      </c>
      <c r="C53" s="191" t="s">
        <v>25</v>
      </c>
      <c r="D53" s="192" t="s">
        <v>14</v>
      </c>
      <c r="E53" s="193" t="s">
        <v>27</v>
      </c>
      <c r="F53" s="193">
        <v>1.5</v>
      </c>
      <c r="G53" s="201"/>
      <c r="H53" s="202"/>
      <c r="I53" s="250"/>
      <c r="J53" s="251"/>
      <c r="K53" s="273"/>
      <c r="L53" s="251"/>
    </row>
    <row r="54" spans="1:12">
      <c r="A54" s="317"/>
      <c r="B54" s="217" t="s">
        <v>40</v>
      </c>
      <c r="C54" s="196" t="s">
        <v>39</v>
      </c>
      <c r="D54" s="194" t="s">
        <v>17</v>
      </c>
      <c r="E54" s="197">
        <v>7.2</v>
      </c>
      <c r="F54" s="159">
        <f>E54*F51</f>
        <v>9.2160000000000011</v>
      </c>
      <c r="G54" s="159"/>
      <c r="H54" s="202"/>
      <c r="I54" s="250"/>
      <c r="J54" s="251"/>
      <c r="K54" s="273"/>
      <c r="L54" s="251"/>
    </row>
    <row r="55" spans="1:12" ht="33.75">
      <c r="A55" s="317"/>
      <c r="B55" s="203" t="s">
        <v>34</v>
      </c>
      <c r="C55" s="191" t="s">
        <v>31</v>
      </c>
      <c r="D55" s="192" t="s">
        <v>17</v>
      </c>
      <c r="E55" s="193">
        <v>1.96</v>
      </c>
      <c r="F55" s="193">
        <f>E55*F51</f>
        <v>2.5087999999999999</v>
      </c>
      <c r="G55" s="201"/>
      <c r="H55" s="202"/>
      <c r="I55" s="250"/>
      <c r="J55" s="251"/>
      <c r="K55" s="273"/>
      <c r="L55" s="251"/>
    </row>
    <row r="56" spans="1:12">
      <c r="A56" s="317"/>
      <c r="B56" s="203"/>
      <c r="C56" s="191" t="s">
        <v>32</v>
      </c>
      <c r="D56" s="192" t="s">
        <v>0</v>
      </c>
      <c r="E56" s="193">
        <v>3.44</v>
      </c>
      <c r="F56" s="193">
        <f>F51*E56</f>
        <v>4.4032</v>
      </c>
      <c r="G56" s="201"/>
      <c r="H56" s="202"/>
      <c r="I56" s="250"/>
      <c r="J56" s="251"/>
      <c r="K56" s="273"/>
      <c r="L56" s="251"/>
    </row>
    <row r="57" spans="1:12">
      <c r="A57" s="317"/>
      <c r="B57" s="215"/>
      <c r="C57" s="191" t="s">
        <v>33</v>
      </c>
      <c r="D57" s="194" t="s">
        <v>0</v>
      </c>
      <c r="E57" s="193">
        <v>2.1</v>
      </c>
      <c r="F57" s="195">
        <f>F51*E57</f>
        <v>2.6880000000000002</v>
      </c>
      <c r="G57" s="216"/>
      <c r="H57" s="202"/>
      <c r="I57" s="250"/>
      <c r="J57" s="251"/>
      <c r="K57" s="273"/>
      <c r="L57" s="251"/>
    </row>
    <row r="58" spans="1:12" ht="54">
      <c r="A58" s="316">
        <v>19</v>
      </c>
      <c r="B58" s="135" t="s">
        <v>44</v>
      </c>
      <c r="C58" s="136" t="s">
        <v>308</v>
      </c>
      <c r="D58" s="143" t="s">
        <v>13</v>
      </c>
      <c r="E58" s="142"/>
      <c r="F58" s="142">
        <v>1.6</v>
      </c>
      <c r="G58" s="142"/>
      <c r="H58" s="202"/>
      <c r="I58" s="250"/>
      <c r="J58" s="251"/>
      <c r="K58" s="273"/>
      <c r="L58" s="251"/>
    </row>
    <row r="59" spans="1:12">
      <c r="A59" s="317"/>
      <c r="B59" s="218"/>
      <c r="C59" s="191" t="s">
        <v>281</v>
      </c>
      <c r="D59" s="192" t="s">
        <v>12</v>
      </c>
      <c r="E59" s="193">
        <f>23.8*1.3</f>
        <v>30.94</v>
      </c>
      <c r="F59" s="193">
        <f>F58*E59</f>
        <v>49.504000000000005</v>
      </c>
      <c r="G59" s="201"/>
      <c r="H59" s="202"/>
      <c r="I59" s="250"/>
      <c r="J59" s="251"/>
      <c r="K59" s="273"/>
      <c r="L59" s="251"/>
    </row>
    <row r="60" spans="1:12" ht="27">
      <c r="A60" s="317"/>
      <c r="B60" s="203" t="s">
        <v>28</v>
      </c>
      <c r="C60" s="191" t="s">
        <v>25</v>
      </c>
      <c r="D60" s="192" t="s">
        <v>14</v>
      </c>
      <c r="E60" s="193" t="s">
        <v>27</v>
      </c>
      <c r="F60" s="193">
        <v>1.7</v>
      </c>
      <c r="G60" s="201"/>
      <c r="H60" s="202"/>
      <c r="I60" s="250"/>
      <c r="J60" s="251"/>
      <c r="K60" s="273"/>
      <c r="L60" s="251"/>
    </row>
    <row r="61" spans="1:12">
      <c r="A61" s="317"/>
      <c r="B61" s="217" t="s">
        <v>40</v>
      </c>
      <c r="C61" s="196" t="s">
        <v>39</v>
      </c>
      <c r="D61" s="194" t="s">
        <v>17</v>
      </c>
      <c r="E61" s="197">
        <v>7.2</v>
      </c>
      <c r="F61" s="159">
        <f>E61*F58</f>
        <v>11.520000000000001</v>
      </c>
      <c r="G61" s="159"/>
      <c r="H61" s="202"/>
      <c r="I61" s="250"/>
      <c r="J61" s="251"/>
      <c r="K61" s="273"/>
      <c r="L61" s="251"/>
    </row>
    <row r="62" spans="1:12" ht="33.75">
      <c r="A62" s="317"/>
      <c r="B62" s="203" t="s">
        <v>34</v>
      </c>
      <c r="C62" s="191" t="s">
        <v>31</v>
      </c>
      <c r="D62" s="192" t="s">
        <v>17</v>
      </c>
      <c r="E62" s="193">
        <v>1.96</v>
      </c>
      <c r="F62" s="193">
        <f>E62*F58</f>
        <v>3.1360000000000001</v>
      </c>
      <c r="G62" s="201"/>
      <c r="H62" s="202"/>
      <c r="I62" s="250"/>
      <c r="J62" s="251"/>
      <c r="K62" s="273"/>
      <c r="L62" s="251"/>
    </row>
    <row r="63" spans="1:12">
      <c r="A63" s="317"/>
      <c r="B63" s="203"/>
      <c r="C63" s="191" t="s">
        <v>32</v>
      </c>
      <c r="D63" s="192" t="s">
        <v>0</v>
      </c>
      <c r="E63" s="193">
        <v>3.44</v>
      </c>
      <c r="F63" s="193">
        <f>F58*E63</f>
        <v>5.5040000000000004</v>
      </c>
      <c r="G63" s="201"/>
      <c r="H63" s="202"/>
      <c r="I63" s="250"/>
      <c r="J63" s="251"/>
      <c r="K63" s="273"/>
      <c r="L63" s="251"/>
    </row>
    <row r="64" spans="1:12">
      <c r="A64" s="317"/>
      <c r="B64" s="215"/>
      <c r="C64" s="191" t="s">
        <v>33</v>
      </c>
      <c r="D64" s="194" t="s">
        <v>0</v>
      </c>
      <c r="E64" s="193">
        <v>2.1</v>
      </c>
      <c r="F64" s="195">
        <f>F58*E64</f>
        <v>3.3600000000000003</v>
      </c>
      <c r="G64" s="216"/>
      <c r="H64" s="202"/>
      <c r="I64" s="250"/>
      <c r="J64" s="251"/>
      <c r="K64" s="273"/>
      <c r="L64" s="251"/>
    </row>
    <row r="65" spans="1:12" ht="39" customHeight="1">
      <c r="A65" s="316">
        <v>20</v>
      </c>
      <c r="B65" s="147" t="s">
        <v>64</v>
      </c>
      <c r="C65" s="148" t="s">
        <v>309</v>
      </c>
      <c r="D65" s="143" t="s">
        <v>16</v>
      </c>
      <c r="E65" s="142"/>
      <c r="F65" s="157">
        <v>93</v>
      </c>
      <c r="G65" s="142"/>
      <c r="H65" s="202"/>
      <c r="I65" s="250"/>
      <c r="J65" s="251"/>
      <c r="K65" s="273"/>
      <c r="L65" s="251"/>
    </row>
    <row r="66" spans="1:12">
      <c r="A66" s="317"/>
      <c r="B66" s="158"/>
      <c r="C66" s="191" t="s">
        <v>63</v>
      </c>
      <c r="D66" s="158" t="s">
        <v>12</v>
      </c>
      <c r="E66" s="159">
        <v>0.23599999999999999</v>
      </c>
      <c r="F66" s="159">
        <f>F65*E66</f>
        <v>21.948</v>
      </c>
      <c r="G66" s="159"/>
      <c r="H66" s="202"/>
      <c r="I66" s="250"/>
      <c r="J66" s="251"/>
      <c r="K66" s="273"/>
      <c r="L66" s="251"/>
    </row>
    <row r="67" spans="1:12">
      <c r="A67" s="317"/>
      <c r="B67" s="158"/>
      <c r="C67" s="191" t="s">
        <v>25</v>
      </c>
      <c r="D67" s="158" t="s">
        <v>14</v>
      </c>
      <c r="E67" s="159" t="s">
        <v>65</v>
      </c>
      <c r="F67" s="159">
        <v>1.1499999999999999</v>
      </c>
      <c r="G67" s="159"/>
      <c r="H67" s="202"/>
      <c r="I67" s="250"/>
      <c r="J67" s="251"/>
      <c r="K67" s="273"/>
      <c r="L67" s="251"/>
    </row>
    <row r="68" spans="1:12">
      <c r="A68" s="317"/>
      <c r="B68" s="158"/>
      <c r="C68" s="191" t="s">
        <v>66</v>
      </c>
      <c r="D68" s="158" t="s">
        <v>0</v>
      </c>
      <c r="E68" s="197">
        <v>2.5000000000000001E-2</v>
      </c>
      <c r="F68" s="159">
        <f>E68*F65</f>
        <v>2.3250000000000002</v>
      </c>
      <c r="G68" s="159"/>
      <c r="H68" s="202"/>
      <c r="I68" s="250"/>
      <c r="J68" s="251"/>
      <c r="K68" s="273"/>
      <c r="L68" s="251"/>
    </row>
    <row r="69" spans="1:12">
      <c r="A69" s="318"/>
      <c r="B69" s="158"/>
      <c r="C69" s="191" t="s">
        <v>32</v>
      </c>
      <c r="D69" s="158" t="s">
        <v>0</v>
      </c>
      <c r="E69" s="197">
        <v>1.2800000000000001E-2</v>
      </c>
      <c r="F69" s="159">
        <f>E69*F65</f>
        <v>1.1904000000000001</v>
      </c>
      <c r="G69" s="159"/>
      <c r="H69" s="202"/>
      <c r="I69" s="250"/>
      <c r="J69" s="251"/>
      <c r="K69" s="273"/>
      <c r="L69" s="251"/>
    </row>
    <row r="70" spans="1:12" ht="40.5">
      <c r="A70" s="316">
        <v>21</v>
      </c>
      <c r="B70" s="242" t="s">
        <v>311</v>
      </c>
      <c r="C70" s="136" t="s">
        <v>310</v>
      </c>
      <c r="D70" s="143" t="s">
        <v>16</v>
      </c>
      <c r="E70" s="197"/>
      <c r="F70" s="142">
        <v>93</v>
      </c>
      <c r="G70" s="159"/>
      <c r="H70" s="202"/>
      <c r="I70" s="250"/>
      <c r="J70" s="251"/>
      <c r="K70" s="273"/>
      <c r="L70" s="251"/>
    </row>
    <row r="71" spans="1:12">
      <c r="A71" s="317"/>
      <c r="B71" s="158"/>
      <c r="C71" s="191" t="s">
        <v>63</v>
      </c>
      <c r="D71" s="158" t="s">
        <v>12</v>
      </c>
      <c r="E71" s="159">
        <v>0.439</v>
      </c>
      <c r="F71" s="159">
        <f>F70*E71</f>
        <v>40.826999999999998</v>
      </c>
      <c r="G71" s="159"/>
      <c r="H71" s="202"/>
      <c r="I71" s="250"/>
      <c r="J71" s="251"/>
      <c r="K71" s="273"/>
      <c r="L71" s="251"/>
    </row>
    <row r="72" spans="1:12">
      <c r="A72" s="317"/>
      <c r="B72" s="158" t="s">
        <v>314</v>
      </c>
      <c r="C72" s="191" t="s">
        <v>312</v>
      </c>
      <c r="D72" s="158" t="s">
        <v>16</v>
      </c>
      <c r="E72" s="197">
        <v>1.1200000000000001</v>
      </c>
      <c r="F72" s="159">
        <f>E72*F70</f>
        <v>104.16000000000001</v>
      </c>
      <c r="G72" s="159"/>
      <c r="H72" s="202"/>
      <c r="I72" s="250"/>
      <c r="J72" s="251"/>
      <c r="K72" s="273"/>
      <c r="L72" s="251"/>
    </row>
    <row r="73" spans="1:12">
      <c r="A73" s="317"/>
      <c r="B73" s="158" t="s">
        <v>315</v>
      </c>
      <c r="C73" s="191" t="s">
        <v>313</v>
      </c>
      <c r="D73" s="158" t="s">
        <v>83</v>
      </c>
      <c r="E73" s="197">
        <v>6</v>
      </c>
      <c r="F73" s="159">
        <f>E73*F70</f>
        <v>558</v>
      </c>
      <c r="G73" s="159"/>
      <c r="H73" s="202"/>
      <c r="I73" s="250"/>
      <c r="J73" s="251"/>
      <c r="K73" s="273"/>
      <c r="L73" s="251"/>
    </row>
    <row r="74" spans="1:12">
      <c r="A74" s="318"/>
      <c r="B74" s="158"/>
      <c r="C74" s="191" t="s">
        <v>33</v>
      </c>
      <c r="D74" s="158" t="s">
        <v>0</v>
      </c>
      <c r="E74" s="197">
        <v>3.5000000000000003E-2</v>
      </c>
      <c r="F74" s="159">
        <f>E74*F70</f>
        <v>3.2550000000000003</v>
      </c>
      <c r="G74" s="159"/>
      <c r="H74" s="202"/>
      <c r="I74" s="250"/>
      <c r="J74" s="251"/>
      <c r="K74" s="273"/>
      <c r="L74" s="251"/>
    </row>
    <row r="75" spans="1:12" ht="54">
      <c r="A75" s="316">
        <v>22</v>
      </c>
      <c r="B75" s="242" t="s">
        <v>318</v>
      </c>
      <c r="C75" s="136" t="s">
        <v>316</v>
      </c>
      <c r="D75" s="143" t="s">
        <v>16</v>
      </c>
      <c r="E75" s="197"/>
      <c r="F75" s="142">
        <v>34.4</v>
      </c>
      <c r="G75" s="159"/>
      <c r="H75" s="202"/>
      <c r="I75" s="250"/>
      <c r="J75" s="251"/>
      <c r="K75" s="273"/>
      <c r="L75" s="251"/>
    </row>
    <row r="76" spans="1:12">
      <c r="A76" s="317"/>
      <c r="B76" s="158"/>
      <c r="C76" s="191" t="s">
        <v>63</v>
      </c>
      <c r="D76" s="158" t="s">
        <v>12</v>
      </c>
      <c r="E76" s="159">
        <v>0.83</v>
      </c>
      <c r="F76" s="159">
        <f>F75*E76</f>
        <v>28.551999999999996</v>
      </c>
      <c r="G76" s="159"/>
      <c r="H76" s="202"/>
      <c r="I76" s="250"/>
      <c r="J76" s="251"/>
      <c r="K76" s="273"/>
      <c r="L76" s="251"/>
    </row>
    <row r="77" spans="1:12">
      <c r="A77" s="317"/>
      <c r="B77" s="158" t="s">
        <v>320</v>
      </c>
      <c r="C77" s="191" t="s">
        <v>317</v>
      </c>
      <c r="D77" s="158" t="s">
        <v>16</v>
      </c>
      <c r="E77" s="197"/>
      <c r="F77" s="159">
        <v>37.799999999999997</v>
      </c>
      <c r="G77" s="159"/>
      <c r="H77" s="202"/>
      <c r="I77" s="250"/>
      <c r="J77" s="251"/>
      <c r="K77" s="273"/>
      <c r="L77" s="251"/>
    </row>
    <row r="78" spans="1:12">
      <c r="A78" s="318"/>
      <c r="B78" s="158"/>
      <c r="C78" s="191" t="s">
        <v>319</v>
      </c>
      <c r="D78" s="158" t="s">
        <v>83</v>
      </c>
      <c r="E78" s="197"/>
      <c r="F78" s="159">
        <v>48</v>
      </c>
      <c r="G78" s="159"/>
      <c r="H78" s="202"/>
      <c r="I78" s="250"/>
      <c r="J78" s="251"/>
      <c r="K78" s="273"/>
      <c r="L78" s="251"/>
    </row>
    <row r="79" spans="1:12">
      <c r="A79" s="174"/>
      <c r="B79" s="174"/>
      <c r="C79" s="175" t="s">
        <v>18</v>
      </c>
      <c r="D79" s="174"/>
      <c r="E79" s="174"/>
      <c r="F79" s="174"/>
      <c r="G79" s="174"/>
      <c r="H79" s="176"/>
      <c r="I79" s="250"/>
      <c r="J79" s="251"/>
      <c r="K79" s="250"/>
      <c r="L79" s="251"/>
    </row>
    <row r="80" spans="1:12">
      <c r="A80" s="177"/>
      <c r="B80" s="177"/>
      <c r="C80" s="178" t="s">
        <v>19</v>
      </c>
      <c r="D80" s="272">
        <v>0.05</v>
      </c>
      <c r="E80" s="177"/>
      <c r="F80" s="177"/>
      <c r="G80" s="177"/>
      <c r="H80" s="180"/>
      <c r="I80" s="250"/>
      <c r="J80" s="251"/>
      <c r="K80" s="250"/>
      <c r="L80" s="251"/>
    </row>
    <row r="81" spans="1:12">
      <c r="A81" s="177"/>
      <c r="B81" s="177"/>
      <c r="C81" s="178" t="s">
        <v>20</v>
      </c>
      <c r="D81" s="272"/>
      <c r="E81" s="177"/>
      <c r="F81" s="177"/>
      <c r="G81" s="177"/>
      <c r="H81" s="180"/>
      <c r="I81" s="250"/>
      <c r="J81" s="251"/>
      <c r="K81" s="250"/>
      <c r="L81" s="251"/>
    </row>
    <row r="82" spans="1:12">
      <c r="A82" s="177"/>
      <c r="B82" s="177"/>
      <c r="C82" s="178" t="s">
        <v>100</v>
      </c>
      <c r="D82" s="272">
        <v>0.03</v>
      </c>
      <c r="E82" s="177"/>
      <c r="F82" s="177"/>
      <c r="G82" s="177"/>
      <c r="H82" s="180"/>
      <c r="I82" s="250"/>
      <c r="J82" s="251"/>
      <c r="K82" s="250"/>
      <c r="L82" s="251"/>
    </row>
    <row r="83" spans="1:12">
      <c r="A83" s="177"/>
      <c r="B83" s="177"/>
      <c r="C83" s="178" t="s">
        <v>21</v>
      </c>
      <c r="D83" s="177"/>
      <c r="E83" s="177"/>
      <c r="F83" s="177"/>
      <c r="G83" s="177"/>
      <c r="H83" s="180"/>
      <c r="I83" s="250"/>
      <c r="J83" s="251"/>
      <c r="K83" s="250"/>
      <c r="L83" s="251"/>
    </row>
    <row r="84" spans="1:12">
      <c r="A84" s="181"/>
      <c r="B84" s="166"/>
      <c r="C84" s="182"/>
      <c r="D84" s="183"/>
      <c r="E84" s="172"/>
      <c r="F84" s="172"/>
      <c r="G84" s="173"/>
      <c r="H84" s="184"/>
    </row>
    <row r="85" spans="1:12">
      <c r="A85" s="181"/>
      <c r="B85" s="166"/>
      <c r="C85" s="182"/>
      <c r="D85" s="183"/>
      <c r="E85" s="172"/>
      <c r="F85" s="172"/>
      <c r="G85" s="173"/>
      <c r="H85" s="184"/>
    </row>
    <row r="87" spans="1:12">
      <c r="A87" s="287"/>
      <c r="B87" s="287"/>
      <c r="C87" s="287"/>
      <c r="D87" s="287"/>
      <c r="E87" s="287"/>
      <c r="F87" s="287"/>
      <c r="G87" s="287"/>
      <c r="H87" s="287"/>
    </row>
    <row r="89" spans="1:12">
      <c r="A89" s="294"/>
      <c r="B89" s="295"/>
      <c r="C89" s="295"/>
      <c r="D89" s="295"/>
      <c r="E89" s="295"/>
      <c r="F89" s="295"/>
      <c r="G89" s="295"/>
      <c r="H89" s="295"/>
    </row>
    <row r="90" spans="1:12">
      <c r="A90" s="190"/>
      <c r="B90" s="190"/>
      <c r="C90" s="189"/>
      <c r="D90" s="186"/>
      <c r="E90" s="187"/>
      <c r="F90" s="189"/>
    </row>
    <row r="91" spans="1:12">
      <c r="A91" s="190"/>
      <c r="B91" s="190"/>
      <c r="C91" s="296"/>
      <c r="D91" s="296"/>
      <c r="E91" s="296"/>
      <c r="F91" s="296"/>
      <c r="G91" s="296"/>
      <c r="H91" s="296"/>
    </row>
    <row r="92" spans="1:12">
      <c r="A92" s="190"/>
      <c r="B92" s="190"/>
      <c r="C92" s="189"/>
      <c r="D92" s="186"/>
      <c r="E92" s="187"/>
      <c r="F92" s="189"/>
    </row>
  </sheetData>
  <mergeCells count="31">
    <mergeCell ref="I6:J6"/>
    <mergeCell ref="K6:L6"/>
    <mergeCell ref="A58:A64"/>
    <mergeCell ref="A65:A69"/>
    <mergeCell ref="A70:A74"/>
    <mergeCell ref="A16:A22"/>
    <mergeCell ref="A6:A7"/>
    <mergeCell ref="B6:B7"/>
    <mergeCell ref="C6:C7"/>
    <mergeCell ref="D6:D7"/>
    <mergeCell ref="E6:F6"/>
    <mergeCell ref="A89:H89"/>
    <mergeCell ref="C91:H91"/>
    <mergeCell ref="C4:H4"/>
    <mergeCell ref="B10:D10"/>
    <mergeCell ref="G6:H6"/>
    <mergeCell ref="A9:C9"/>
    <mergeCell ref="A87:H87"/>
    <mergeCell ref="B15:D15"/>
    <mergeCell ref="A75:A78"/>
    <mergeCell ref="A23:A29"/>
    <mergeCell ref="A30:A34"/>
    <mergeCell ref="A35:A39"/>
    <mergeCell ref="A40:A46"/>
    <mergeCell ref="A47:A50"/>
    <mergeCell ref="A51:A57"/>
    <mergeCell ref="A1:H1"/>
    <mergeCell ref="A2:H2"/>
    <mergeCell ref="A3:H3"/>
    <mergeCell ref="A5:E5"/>
    <mergeCell ref="F5:G5"/>
  </mergeCells>
  <pageMargins left="0.51" right="0.31" top="0.75" bottom="0.5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52" workbookViewId="0">
      <selection activeCell="Y8" sqref="Y8"/>
    </sheetView>
  </sheetViews>
  <sheetFormatPr defaultRowHeight="15.75"/>
  <cols>
    <col min="1" max="1" width="4.5703125" style="64" customWidth="1"/>
    <col min="2" max="2" width="7.7109375" style="36" customWidth="1"/>
    <col min="3" max="3" width="35.140625" style="37" customWidth="1"/>
    <col min="4" max="4" width="8.5703125" style="64" customWidth="1"/>
    <col min="5" max="5" width="8.85546875" style="38" customWidth="1"/>
    <col min="6" max="6" width="10.140625" style="30" customWidth="1"/>
    <col min="7" max="7" width="8.5703125" style="38" customWidth="1"/>
    <col min="8" max="8" width="10.7109375" style="30" customWidth="1"/>
    <col min="9" max="9" width="13.28515625" style="1" hidden="1" customWidth="1"/>
    <col min="10" max="10" width="12.85546875" style="2" hidden="1" customWidth="1"/>
    <col min="11" max="11" width="8.28515625" style="2" hidden="1" customWidth="1"/>
    <col min="12" max="12" width="11.42578125" style="2" hidden="1" customWidth="1"/>
    <col min="13" max="13" width="6.7109375" style="2" hidden="1" customWidth="1"/>
    <col min="14" max="21" width="0" style="2" hidden="1" customWidth="1"/>
    <col min="22" max="16384" width="9.140625" style="2"/>
  </cols>
  <sheetData>
    <row r="1" spans="1:12">
      <c r="A1" s="319"/>
      <c r="B1" s="320"/>
      <c r="C1" s="320"/>
      <c r="D1" s="320"/>
      <c r="E1" s="320"/>
      <c r="F1" s="320"/>
      <c r="G1" s="320"/>
      <c r="H1" s="320"/>
    </row>
    <row r="2" spans="1:12">
      <c r="A2" s="303" t="s">
        <v>334</v>
      </c>
      <c r="B2" s="304"/>
      <c r="C2" s="304"/>
      <c r="D2" s="304"/>
      <c r="E2" s="304"/>
      <c r="F2" s="304"/>
      <c r="G2" s="304"/>
      <c r="H2" s="304"/>
    </row>
    <row r="3" spans="1:12">
      <c r="A3" s="303" t="s">
        <v>276</v>
      </c>
      <c r="B3" s="304"/>
      <c r="C3" s="304"/>
      <c r="D3" s="304"/>
      <c r="E3" s="304"/>
      <c r="F3" s="304"/>
      <c r="G3" s="304"/>
      <c r="H3" s="304"/>
    </row>
    <row r="4" spans="1:12">
      <c r="A4" s="322" t="s">
        <v>277</v>
      </c>
      <c r="B4" s="322"/>
      <c r="C4" s="322"/>
      <c r="D4" s="322"/>
      <c r="E4" s="322"/>
      <c r="F4" s="322"/>
      <c r="G4" s="322"/>
      <c r="H4" s="322"/>
    </row>
    <row r="5" spans="1:12" s="209" customFormat="1" ht="24.75" customHeight="1">
      <c r="A5" s="290" t="s">
        <v>1</v>
      </c>
      <c r="B5" s="290" t="s">
        <v>2</v>
      </c>
      <c r="C5" s="290" t="s">
        <v>3</v>
      </c>
      <c r="D5" s="305" t="s">
        <v>4</v>
      </c>
      <c r="E5" s="306" t="s">
        <v>5</v>
      </c>
      <c r="F5" s="306"/>
      <c r="G5" s="293" t="s">
        <v>6</v>
      </c>
      <c r="H5" s="293"/>
    </row>
    <row r="6" spans="1:12" s="209" customFormat="1" ht="45">
      <c r="A6" s="290"/>
      <c r="B6" s="291"/>
      <c r="C6" s="290"/>
      <c r="D6" s="290"/>
      <c r="E6" s="210" t="s">
        <v>7</v>
      </c>
      <c r="F6" s="211" t="s">
        <v>8</v>
      </c>
      <c r="G6" s="211" t="s">
        <v>9</v>
      </c>
      <c r="H6" s="212" t="s">
        <v>10</v>
      </c>
    </row>
    <row r="7" spans="1:12" s="15" customFormat="1">
      <c r="A7" s="168">
        <v>1</v>
      </c>
      <c r="B7" s="168">
        <v>2</v>
      </c>
      <c r="C7" s="168">
        <v>3</v>
      </c>
      <c r="D7" s="168">
        <v>4</v>
      </c>
      <c r="E7" s="168">
        <v>5</v>
      </c>
      <c r="F7" s="213">
        <v>6</v>
      </c>
      <c r="G7" s="213">
        <v>7</v>
      </c>
      <c r="H7" s="213">
        <v>8</v>
      </c>
    </row>
    <row r="8" spans="1:12" ht="27">
      <c r="A8" s="18">
        <v>1</v>
      </c>
      <c r="B8" s="50" t="s">
        <v>219</v>
      </c>
      <c r="C8" s="51" t="s">
        <v>218</v>
      </c>
      <c r="D8" s="49" t="s">
        <v>83</v>
      </c>
      <c r="E8" s="52"/>
      <c r="F8" s="53">
        <v>1</v>
      </c>
      <c r="G8" s="54"/>
      <c r="H8" s="27"/>
      <c r="J8" s="4">
        <v>51</v>
      </c>
      <c r="K8" s="64">
        <f>J8*0.05</f>
        <v>2.5500000000000003</v>
      </c>
      <c r="L8" s="64"/>
    </row>
    <row r="9" spans="1:12">
      <c r="A9" s="18"/>
      <c r="B9" s="65"/>
      <c r="C9" s="66" t="s">
        <v>38</v>
      </c>
      <c r="D9" s="67" t="s">
        <v>12</v>
      </c>
      <c r="E9" s="68">
        <v>23</v>
      </c>
      <c r="F9" s="69">
        <f>E9*F8</f>
        <v>23</v>
      </c>
      <c r="G9" s="70"/>
      <c r="H9" s="27"/>
      <c r="K9" s="64"/>
      <c r="L9" s="64"/>
    </row>
    <row r="10" spans="1:12" ht="27">
      <c r="A10" s="18">
        <v>2</v>
      </c>
      <c r="B10" s="50" t="s">
        <v>219</v>
      </c>
      <c r="C10" s="51" t="s">
        <v>220</v>
      </c>
      <c r="D10" s="49" t="s">
        <v>83</v>
      </c>
      <c r="E10" s="52"/>
      <c r="F10" s="53">
        <v>1</v>
      </c>
      <c r="G10" s="54"/>
      <c r="H10" s="27"/>
      <c r="K10" s="64"/>
      <c r="L10" s="64"/>
    </row>
    <row r="11" spans="1:12">
      <c r="A11" s="18"/>
      <c r="B11" s="65"/>
      <c r="C11" s="66" t="s">
        <v>38</v>
      </c>
      <c r="D11" s="67" t="s">
        <v>12</v>
      </c>
      <c r="E11" s="68">
        <v>23</v>
      </c>
      <c r="F11" s="69">
        <f>E11*F10</f>
        <v>23</v>
      </c>
      <c r="G11" s="70"/>
      <c r="H11" s="27"/>
      <c r="K11" s="64"/>
      <c r="L11" s="64"/>
    </row>
    <row r="12" spans="1:12">
      <c r="A12" s="18"/>
      <c r="B12" s="71" t="s">
        <v>222</v>
      </c>
      <c r="C12" s="66" t="s">
        <v>221</v>
      </c>
      <c r="D12" s="67" t="s">
        <v>83</v>
      </c>
      <c r="E12" s="68"/>
      <c r="F12" s="69">
        <v>1</v>
      </c>
      <c r="G12" s="70"/>
      <c r="H12" s="27"/>
      <c r="K12" s="64"/>
      <c r="L12" s="64"/>
    </row>
    <row r="13" spans="1:12" ht="54">
      <c r="A13" s="321">
        <v>3</v>
      </c>
      <c r="B13" s="50" t="s">
        <v>225</v>
      </c>
      <c r="C13" s="56" t="s">
        <v>223</v>
      </c>
      <c r="D13" s="57" t="s">
        <v>83</v>
      </c>
      <c r="E13" s="58"/>
      <c r="F13" s="59">
        <v>1</v>
      </c>
      <c r="G13" s="58"/>
      <c r="H13" s="27"/>
      <c r="I13" s="2"/>
      <c r="J13" s="4">
        <v>163</v>
      </c>
    </row>
    <row r="14" spans="1:12">
      <c r="A14" s="321"/>
      <c r="B14" s="50"/>
      <c r="C14" s="72" t="s">
        <v>38</v>
      </c>
      <c r="D14" s="67" t="s">
        <v>12</v>
      </c>
      <c r="E14" s="68">
        <v>3</v>
      </c>
      <c r="F14" s="22">
        <f>E14*F13</f>
        <v>3</v>
      </c>
      <c r="G14" s="21"/>
      <c r="H14" s="27"/>
      <c r="I14" s="2"/>
      <c r="J14" s="4"/>
    </row>
    <row r="15" spans="1:12" ht="27">
      <c r="A15" s="321"/>
      <c r="B15" s="71"/>
      <c r="C15" s="56" t="s">
        <v>224</v>
      </c>
      <c r="D15" s="67" t="s">
        <v>83</v>
      </c>
      <c r="E15" s="68"/>
      <c r="F15" s="69">
        <v>1</v>
      </c>
      <c r="G15" s="70"/>
      <c r="H15" s="27"/>
      <c r="I15" s="2"/>
      <c r="J15" s="4"/>
    </row>
    <row r="16" spans="1:12">
      <c r="A16" s="23">
        <v>4</v>
      </c>
      <c r="B16" s="73" t="s">
        <v>226</v>
      </c>
      <c r="C16" s="82" t="s">
        <v>227</v>
      </c>
      <c r="D16" s="74" t="s">
        <v>107</v>
      </c>
      <c r="E16" s="75"/>
      <c r="F16" s="76">
        <v>28</v>
      </c>
      <c r="G16" s="77"/>
      <c r="H16" s="27"/>
      <c r="I16" s="2"/>
      <c r="J16" s="4"/>
    </row>
    <row r="17" spans="1:10">
      <c r="A17" s="23"/>
      <c r="B17" s="78"/>
      <c r="C17" s="91" t="s">
        <v>229</v>
      </c>
      <c r="D17" s="79" t="s">
        <v>163</v>
      </c>
      <c r="E17" s="90">
        <v>0.13900000000000001</v>
      </c>
      <c r="F17" s="80">
        <f>E17*F16</f>
        <v>3.8920000000000003</v>
      </c>
      <c r="G17" s="81"/>
      <c r="H17" s="27"/>
      <c r="I17" s="2"/>
      <c r="J17" s="4"/>
    </row>
    <row r="18" spans="1:10">
      <c r="A18" s="24"/>
      <c r="B18" s="94" t="s">
        <v>230</v>
      </c>
      <c r="C18" s="83" t="s">
        <v>228</v>
      </c>
      <c r="D18" s="79" t="s">
        <v>107</v>
      </c>
      <c r="E18" s="86"/>
      <c r="F18" s="80">
        <v>28</v>
      </c>
      <c r="G18" s="129"/>
      <c r="H18" s="27"/>
      <c r="I18" s="2"/>
      <c r="J18" s="4"/>
    </row>
    <row r="19" spans="1:10">
      <c r="A19" s="325">
        <v>5</v>
      </c>
      <c r="B19" s="73" t="s">
        <v>226</v>
      </c>
      <c r="C19" s="82" t="s">
        <v>231</v>
      </c>
      <c r="D19" s="74" t="s">
        <v>107</v>
      </c>
      <c r="E19" s="75"/>
      <c r="F19" s="76">
        <v>60</v>
      </c>
      <c r="G19" s="77"/>
      <c r="H19" s="27"/>
      <c r="J19" s="4">
        <v>6.75</v>
      </c>
    </row>
    <row r="20" spans="1:10">
      <c r="A20" s="326"/>
      <c r="B20" s="78"/>
      <c r="C20" s="91" t="s">
        <v>229</v>
      </c>
      <c r="D20" s="79" t="s">
        <v>163</v>
      </c>
      <c r="E20" s="90">
        <v>0.13900000000000001</v>
      </c>
      <c r="F20" s="80">
        <f>E20*F19</f>
        <v>8.34</v>
      </c>
      <c r="G20" s="81"/>
      <c r="H20" s="27"/>
      <c r="J20" s="8"/>
    </row>
    <row r="21" spans="1:10">
      <c r="A21" s="327"/>
      <c r="B21" s="94" t="s">
        <v>233</v>
      </c>
      <c r="C21" s="83" t="s">
        <v>232</v>
      </c>
      <c r="D21" s="79" t="s">
        <v>107</v>
      </c>
      <c r="E21" s="130"/>
      <c r="F21" s="80">
        <f>F19*1</f>
        <v>60</v>
      </c>
      <c r="G21" s="129"/>
      <c r="H21" s="27"/>
      <c r="J21" s="8"/>
    </row>
    <row r="22" spans="1:10">
      <c r="A22" s="325">
        <v>6</v>
      </c>
      <c r="B22" s="73" t="s">
        <v>226</v>
      </c>
      <c r="C22" s="82" t="s">
        <v>234</v>
      </c>
      <c r="D22" s="74" t="s">
        <v>107</v>
      </c>
      <c r="E22" s="75"/>
      <c r="F22" s="76">
        <v>32</v>
      </c>
      <c r="G22" s="77"/>
      <c r="H22" s="27"/>
      <c r="J22" s="8"/>
    </row>
    <row r="23" spans="1:10">
      <c r="A23" s="326"/>
      <c r="B23" s="78"/>
      <c r="C23" s="83" t="s">
        <v>229</v>
      </c>
      <c r="D23" s="79" t="s">
        <v>163</v>
      </c>
      <c r="E23" s="90">
        <v>0.13900000000000001</v>
      </c>
      <c r="F23" s="80">
        <f>E23*F22</f>
        <v>4.4480000000000004</v>
      </c>
      <c r="G23" s="81"/>
      <c r="H23" s="27"/>
      <c r="J23" s="8"/>
    </row>
    <row r="24" spans="1:10">
      <c r="A24" s="326"/>
      <c r="B24" s="84" t="s">
        <v>236</v>
      </c>
      <c r="C24" s="93" t="s">
        <v>235</v>
      </c>
      <c r="D24" s="85" t="s">
        <v>107</v>
      </c>
      <c r="E24" s="86"/>
      <c r="F24" s="87">
        <f>F22*1</f>
        <v>32</v>
      </c>
      <c r="G24" s="88"/>
      <c r="H24" s="27"/>
      <c r="J24" s="8"/>
    </row>
    <row r="25" spans="1:10" ht="27">
      <c r="A25" s="327"/>
      <c r="B25" s="55"/>
      <c r="C25" s="5" t="s">
        <v>237</v>
      </c>
      <c r="D25" s="11" t="s">
        <v>179</v>
      </c>
      <c r="E25" s="6"/>
      <c r="F25" s="14">
        <v>90</v>
      </c>
      <c r="G25" s="25"/>
      <c r="H25" s="27"/>
      <c r="J25" s="4">
        <v>3.2</v>
      </c>
    </row>
    <row r="26" spans="1:10" ht="27">
      <c r="A26" s="92">
        <v>7</v>
      </c>
      <c r="B26" s="50" t="s">
        <v>240</v>
      </c>
      <c r="C26" s="56" t="s">
        <v>238</v>
      </c>
      <c r="D26" s="60" t="s">
        <v>83</v>
      </c>
      <c r="E26" s="58"/>
      <c r="F26" s="59">
        <v>18</v>
      </c>
      <c r="G26" s="58"/>
      <c r="H26" s="27"/>
      <c r="J26" s="4">
        <v>106.5</v>
      </c>
    </row>
    <row r="27" spans="1:10">
      <c r="A27" s="23"/>
      <c r="B27" s="94"/>
      <c r="C27" s="91" t="s">
        <v>239</v>
      </c>
      <c r="D27" s="79" t="s">
        <v>163</v>
      </c>
      <c r="E27" s="89">
        <f>1*0.4</f>
        <v>0.4</v>
      </c>
      <c r="F27" s="80">
        <f>E27*F26</f>
        <v>7.2</v>
      </c>
      <c r="G27" s="81"/>
      <c r="H27" s="27"/>
      <c r="J27" s="4"/>
    </row>
    <row r="28" spans="1:10">
      <c r="A28" s="24"/>
      <c r="B28" s="71"/>
      <c r="C28" s="66" t="s">
        <v>241</v>
      </c>
      <c r="D28" s="67" t="s">
        <v>83</v>
      </c>
      <c r="E28" s="68"/>
      <c r="F28" s="69">
        <v>18</v>
      </c>
      <c r="G28" s="70"/>
      <c r="H28" s="27"/>
      <c r="J28" s="4"/>
    </row>
    <row r="29" spans="1:10" ht="27.75" customHeight="1">
      <c r="A29" s="92">
        <v>8</v>
      </c>
      <c r="B29" s="95" t="s">
        <v>242</v>
      </c>
      <c r="C29" s="98" t="s">
        <v>243</v>
      </c>
      <c r="D29" s="99" t="s">
        <v>83</v>
      </c>
      <c r="E29" s="68"/>
      <c r="F29" s="69">
        <v>3</v>
      </c>
      <c r="G29" s="70"/>
      <c r="H29" s="27"/>
      <c r="J29" s="4"/>
    </row>
    <row r="30" spans="1:10">
      <c r="A30" s="23"/>
      <c r="B30" s="78"/>
      <c r="C30" s="100" t="s">
        <v>229</v>
      </c>
      <c r="D30" s="101" t="s">
        <v>163</v>
      </c>
      <c r="E30" s="61">
        <v>0.96</v>
      </c>
      <c r="F30" s="96">
        <f>E30*F29</f>
        <v>2.88</v>
      </c>
      <c r="G30" s="97"/>
      <c r="H30" s="27"/>
      <c r="J30" s="4"/>
    </row>
    <row r="31" spans="1:10">
      <c r="A31" s="23"/>
      <c r="B31" s="102" t="s">
        <v>245</v>
      </c>
      <c r="C31" s="28" t="s">
        <v>244</v>
      </c>
      <c r="D31" s="103" t="s">
        <v>83</v>
      </c>
      <c r="E31" s="61"/>
      <c r="F31" s="96">
        <v>3</v>
      </c>
      <c r="G31" s="97"/>
      <c r="H31" s="27"/>
      <c r="J31" s="4"/>
    </row>
    <row r="32" spans="1:10" ht="27.75">
      <c r="A32" s="92">
        <v>9</v>
      </c>
      <c r="B32" s="104" t="s">
        <v>242</v>
      </c>
      <c r="C32" s="98" t="s">
        <v>246</v>
      </c>
      <c r="D32" s="99" t="s">
        <v>83</v>
      </c>
      <c r="E32" s="68"/>
      <c r="F32" s="69">
        <v>3</v>
      </c>
      <c r="G32" s="70"/>
      <c r="H32" s="27"/>
      <c r="J32" s="4"/>
    </row>
    <row r="33" spans="1:12">
      <c r="A33" s="23"/>
      <c r="B33" s="105"/>
      <c r="C33" s="100" t="s">
        <v>229</v>
      </c>
      <c r="D33" s="101" t="s">
        <v>163</v>
      </c>
      <c r="E33" s="61">
        <v>0.96</v>
      </c>
      <c r="F33" s="96">
        <f>E33*F32</f>
        <v>2.88</v>
      </c>
      <c r="G33" s="97"/>
      <c r="H33" s="27"/>
      <c r="I33" s="43"/>
      <c r="J33" s="4">
        <v>0</v>
      </c>
      <c r="K33" s="4">
        <v>0.8</v>
      </c>
      <c r="L33" s="10">
        <f>J33*K33</f>
        <v>0</v>
      </c>
    </row>
    <row r="34" spans="1:12">
      <c r="A34" s="24"/>
      <c r="B34" s="106" t="s">
        <v>248</v>
      </c>
      <c r="C34" s="28" t="s">
        <v>247</v>
      </c>
      <c r="D34" s="103" t="s">
        <v>83</v>
      </c>
      <c r="E34" s="61"/>
      <c r="F34" s="96">
        <v>3</v>
      </c>
      <c r="G34" s="97"/>
      <c r="H34" s="27"/>
      <c r="I34" s="43"/>
      <c r="J34" s="4"/>
      <c r="K34" s="4"/>
      <c r="L34" s="10"/>
    </row>
    <row r="35" spans="1:12" ht="27">
      <c r="A35" s="92">
        <v>10</v>
      </c>
      <c r="B35" s="108" t="s">
        <v>249</v>
      </c>
      <c r="C35" s="111" t="s">
        <v>251</v>
      </c>
      <c r="D35" s="108" t="s">
        <v>250</v>
      </c>
      <c r="E35" s="68"/>
      <c r="F35" s="69">
        <v>2</v>
      </c>
      <c r="G35" s="70"/>
      <c r="H35" s="27"/>
      <c r="I35" s="43"/>
      <c r="J35" s="4"/>
      <c r="K35" s="4"/>
      <c r="L35" s="10"/>
    </row>
    <row r="36" spans="1:12">
      <c r="A36" s="23"/>
      <c r="B36" s="109"/>
      <c r="C36" s="83" t="s">
        <v>229</v>
      </c>
      <c r="D36" s="101" t="s">
        <v>163</v>
      </c>
      <c r="E36" s="110">
        <v>0.69</v>
      </c>
      <c r="F36" s="22">
        <f>E36*F35</f>
        <v>1.38</v>
      </c>
      <c r="G36" s="21"/>
      <c r="H36" s="27"/>
      <c r="I36" s="43"/>
      <c r="J36" s="4"/>
      <c r="K36" s="4"/>
      <c r="L36" s="10"/>
    </row>
    <row r="37" spans="1:12">
      <c r="A37" s="24"/>
      <c r="B37" s="71" t="s">
        <v>253</v>
      </c>
      <c r="C37" s="66" t="s">
        <v>252</v>
      </c>
      <c r="D37" s="67" t="s">
        <v>83</v>
      </c>
      <c r="E37" s="68"/>
      <c r="F37" s="69">
        <v>2</v>
      </c>
      <c r="G37" s="70"/>
      <c r="H37" s="27"/>
      <c r="I37" s="43"/>
      <c r="J37" s="4"/>
      <c r="K37" s="4"/>
      <c r="L37" s="10"/>
    </row>
    <row r="38" spans="1:12">
      <c r="A38" s="325">
        <v>11</v>
      </c>
      <c r="B38" s="108" t="s">
        <v>249</v>
      </c>
      <c r="C38" s="111" t="s">
        <v>254</v>
      </c>
      <c r="D38" s="108" t="s">
        <v>250</v>
      </c>
      <c r="E38" s="68"/>
      <c r="F38" s="69">
        <v>4</v>
      </c>
      <c r="G38" s="70"/>
      <c r="H38" s="27"/>
    </row>
    <row r="39" spans="1:12">
      <c r="A39" s="326"/>
      <c r="B39" s="109"/>
      <c r="C39" s="83" t="s">
        <v>229</v>
      </c>
      <c r="D39" s="101" t="s">
        <v>163</v>
      </c>
      <c r="E39" s="110">
        <v>0.69</v>
      </c>
      <c r="F39" s="22">
        <f>E39*F38</f>
        <v>2.76</v>
      </c>
      <c r="G39" s="21"/>
      <c r="H39" s="27"/>
    </row>
    <row r="40" spans="1:12">
      <c r="A40" s="326"/>
      <c r="B40" s="71" t="s">
        <v>256</v>
      </c>
      <c r="C40" s="66" t="s">
        <v>255</v>
      </c>
      <c r="D40" s="67" t="s">
        <v>83</v>
      </c>
      <c r="E40" s="68"/>
      <c r="F40" s="69">
        <f>F38*1</f>
        <v>4</v>
      </c>
      <c r="G40" s="70"/>
      <c r="H40" s="27"/>
      <c r="J40" s="12"/>
      <c r="K40" s="64"/>
    </row>
    <row r="41" spans="1:12" ht="27">
      <c r="A41" s="92">
        <v>12</v>
      </c>
      <c r="B41" s="107" t="s">
        <v>259</v>
      </c>
      <c r="C41" s="111" t="s">
        <v>260</v>
      </c>
      <c r="D41" s="108" t="s">
        <v>250</v>
      </c>
      <c r="E41" s="68"/>
      <c r="F41" s="69">
        <v>19</v>
      </c>
      <c r="G41" s="70"/>
      <c r="H41" s="27"/>
      <c r="J41" s="12"/>
      <c r="K41" s="64"/>
    </row>
    <row r="42" spans="1:12">
      <c r="A42" s="23"/>
      <c r="B42" s="78"/>
      <c r="C42" s="83" t="s">
        <v>229</v>
      </c>
      <c r="D42" s="101" t="s">
        <v>163</v>
      </c>
      <c r="E42" s="21">
        <v>0.97</v>
      </c>
      <c r="F42" s="112">
        <f>E42*F41</f>
        <v>18.43</v>
      </c>
      <c r="G42" s="21"/>
      <c r="H42" s="27"/>
      <c r="J42" s="12"/>
      <c r="K42" s="64"/>
    </row>
    <row r="43" spans="1:12">
      <c r="A43" s="24"/>
      <c r="B43" s="19"/>
      <c r="C43" s="128" t="s">
        <v>258</v>
      </c>
      <c r="D43" s="49" t="s">
        <v>83</v>
      </c>
      <c r="E43" s="62"/>
      <c r="F43" s="126">
        <v>19</v>
      </c>
      <c r="G43" s="127"/>
      <c r="H43" s="27"/>
      <c r="J43" s="4">
        <f>F33*10</f>
        <v>28.799999999999997</v>
      </c>
      <c r="K43" s="10">
        <v>3</v>
      </c>
      <c r="L43" s="10">
        <f>J43/K43</f>
        <v>9.6</v>
      </c>
    </row>
    <row r="44" spans="1:12" ht="27">
      <c r="A44" s="92">
        <v>13</v>
      </c>
      <c r="B44" s="107" t="s">
        <v>259</v>
      </c>
      <c r="C44" s="111" t="s">
        <v>257</v>
      </c>
      <c r="D44" s="108" t="s">
        <v>250</v>
      </c>
      <c r="E44" s="68"/>
      <c r="F44" s="69">
        <v>4</v>
      </c>
      <c r="G44" s="70"/>
      <c r="H44" s="27"/>
    </row>
    <row r="45" spans="1:12">
      <c r="A45" s="23"/>
      <c r="B45" s="78"/>
      <c r="C45" s="83" t="s">
        <v>229</v>
      </c>
      <c r="D45" s="101" t="s">
        <v>163</v>
      </c>
      <c r="E45" s="21">
        <v>0.97</v>
      </c>
      <c r="F45" s="112">
        <f>E45*F44</f>
        <v>3.88</v>
      </c>
      <c r="G45" s="21"/>
      <c r="H45" s="27"/>
    </row>
    <row r="46" spans="1:12">
      <c r="A46" s="24"/>
      <c r="B46" s="19"/>
      <c r="C46" s="128" t="s">
        <v>258</v>
      </c>
      <c r="D46" s="131" t="s">
        <v>83</v>
      </c>
      <c r="E46" s="132"/>
      <c r="F46" s="126">
        <f>F44*1</f>
        <v>4</v>
      </c>
      <c r="G46" s="127"/>
      <c r="H46" s="27"/>
    </row>
    <row r="47" spans="1:12">
      <c r="A47" s="23"/>
      <c r="B47" s="19"/>
      <c r="C47" s="48" t="s">
        <v>262</v>
      </c>
      <c r="D47" s="49"/>
      <c r="E47" s="62"/>
      <c r="F47" s="52"/>
      <c r="G47" s="63"/>
      <c r="H47" s="27"/>
    </row>
    <row r="48" spans="1:12">
      <c r="A48" s="116">
        <v>14</v>
      </c>
      <c r="B48" s="113" t="s">
        <v>264</v>
      </c>
      <c r="C48" s="114" t="s">
        <v>261</v>
      </c>
      <c r="D48" s="85" t="s">
        <v>107</v>
      </c>
      <c r="E48" s="87"/>
      <c r="F48" s="87">
        <v>9</v>
      </c>
      <c r="G48" s="88"/>
      <c r="H48" s="27"/>
    </row>
    <row r="49" spans="1:10">
      <c r="A49" s="117">
        <v>15</v>
      </c>
      <c r="B49" s="113" t="s">
        <v>265</v>
      </c>
      <c r="C49" s="114" t="s">
        <v>263</v>
      </c>
      <c r="D49" s="85" t="s">
        <v>107</v>
      </c>
      <c r="E49" s="87"/>
      <c r="F49" s="87">
        <v>30</v>
      </c>
      <c r="G49" s="88"/>
      <c r="H49" s="27"/>
    </row>
    <row r="50" spans="1:10" ht="31.5">
      <c r="A50" s="118">
        <v>16</v>
      </c>
      <c r="B50" s="282" t="s">
        <v>267</v>
      </c>
      <c r="C50" s="115" t="s">
        <v>266</v>
      </c>
      <c r="D50" s="283" t="s">
        <v>107</v>
      </c>
      <c r="E50" s="284"/>
      <c r="F50" s="284">
        <v>9</v>
      </c>
      <c r="G50" s="285"/>
      <c r="H50" s="27"/>
      <c r="J50" s="4"/>
    </row>
    <row r="51" spans="1:10">
      <c r="A51" s="119">
        <v>17</v>
      </c>
      <c r="B51" s="60" t="s">
        <v>270</v>
      </c>
      <c r="C51" s="20" t="s">
        <v>268</v>
      </c>
      <c r="D51" s="120" t="s">
        <v>107</v>
      </c>
      <c r="E51" s="121"/>
      <c r="F51" s="122">
        <v>28</v>
      </c>
      <c r="G51" s="123"/>
      <c r="H51" s="27"/>
    </row>
    <row r="52" spans="1:10">
      <c r="A52" s="119">
        <v>18</v>
      </c>
      <c r="B52" s="60" t="s">
        <v>271</v>
      </c>
      <c r="C52" s="20" t="s">
        <v>269</v>
      </c>
      <c r="D52" s="120" t="s">
        <v>107</v>
      </c>
      <c r="E52" s="121"/>
      <c r="F52" s="124">
        <v>82</v>
      </c>
      <c r="G52" s="125"/>
      <c r="H52" s="27"/>
    </row>
    <row r="53" spans="1:10">
      <c r="A53" s="23"/>
      <c r="B53" s="42"/>
      <c r="C53" s="5" t="s">
        <v>272</v>
      </c>
      <c r="D53" s="9"/>
      <c r="E53" s="13"/>
      <c r="F53" s="7"/>
      <c r="G53" s="13"/>
      <c r="H53" s="27"/>
    </row>
    <row r="54" spans="1:10">
      <c r="A54" s="23"/>
      <c r="B54" s="9"/>
      <c r="C54" s="5" t="s">
        <v>273</v>
      </c>
      <c r="D54" s="9"/>
      <c r="E54" s="13"/>
      <c r="F54" s="7"/>
      <c r="G54" s="13"/>
      <c r="H54" s="26"/>
    </row>
    <row r="55" spans="1:10">
      <c r="A55" s="24"/>
      <c r="B55" s="44"/>
      <c r="C55" s="28" t="s">
        <v>274</v>
      </c>
      <c r="D55" s="44"/>
      <c r="E55" s="45"/>
      <c r="F55" s="46"/>
      <c r="G55" s="45"/>
      <c r="H55" s="47"/>
    </row>
    <row r="56" spans="1:10" s="15" customFormat="1" ht="27">
      <c r="A56" s="177"/>
      <c r="B56" s="177"/>
      <c r="C56" s="206" t="s">
        <v>275</v>
      </c>
      <c r="D56" s="179">
        <v>0.65</v>
      </c>
      <c r="E56" s="177"/>
      <c r="F56" s="177"/>
      <c r="G56" s="177"/>
      <c r="H56" s="180"/>
      <c r="J56" s="207"/>
    </row>
    <row r="57" spans="1:10" s="15" customFormat="1">
      <c r="A57" s="177"/>
      <c r="B57" s="177"/>
      <c r="C57" s="178" t="s">
        <v>20</v>
      </c>
      <c r="D57" s="179"/>
      <c r="E57" s="177"/>
      <c r="F57" s="177"/>
      <c r="G57" s="177"/>
      <c r="H57" s="180"/>
      <c r="J57" s="207"/>
    </row>
    <row r="58" spans="1:10" s="15" customFormat="1">
      <c r="A58" s="177"/>
      <c r="B58" s="177"/>
      <c r="C58" s="178" t="s">
        <v>100</v>
      </c>
      <c r="D58" s="179">
        <v>0.03</v>
      </c>
      <c r="E58" s="177"/>
      <c r="F58" s="177"/>
      <c r="G58" s="177"/>
      <c r="H58" s="180"/>
      <c r="J58" s="208" t="e">
        <f>#REF!+#REF!+#REF!+#REF!+#REF!+#REF!+#REF!</f>
        <v>#REF!</v>
      </c>
    </row>
    <row r="59" spans="1:10" s="15" customFormat="1">
      <c r="A59" s="177"/>
      <c r="B59" s="177"/>
      <c r="C59" s="178" t="s">
        <v>21</v>
      </c>
      <c r="D59" s="177"/>
      <c r="E59" s="177"/>
      <c r="F59" s="177"/>
      <c r="G59" s="177"/>
      <c r="H59" s="180"/>
      <c r="I59" s="188" t="e">
        <f>#REF!*1.08*1.06</f>
        <v>#REF!</v>
      </c>
      <c r="J59" s="208" t="e">
        <f>J58*1.08*1.06</f>
        <v>#REF!</v>
      </c>
    </row>
    <row r="60" spans="1:10">
      <c r="A60" s="31"/>
      <c r="B60" s="32"/>
      <c r="C60" s="33"/>
      <c r="D60" s="16"/>
      <c r="E60" s="34"/>
      <c r="F60" s="34"/>
      <c r="G60" s="17"/>
      <c r="H60" s="35"/>
      <c r="J60" s="29"/>
    </row>
    <row r="61" spans="1:10">
      <c r="A61" s="31"/>
      <c r="B61" s="32"/>
      <c r="C61" s="33"/>
      <c r="D61" s="16"/>
      <c r="E61" s="34"/>
      <c r="F61" s="34"/>
      <c r="G61" s="17"/>
      <c r="H61" s="35"/>
      <c r="J61" s="29"/>
    </row>
    <row r="62" spans="1:10">
      <c r="J62" s="29"/>
    </row>
    <row r="63" spans="1:10">
      <c r="A63" s="296"/>
      <c r="B63" s="296"/>
      <c r="C63" s="296"/>
      <c r="D63" s="296"/>
      <c r="E63" s="296"/>
      <c r="F63" s="296"/>
      <c r="G63" s="296"/>
      <c r="H63" s="296"/>
      <c r="J63" s="1"/>
    </row>
    <row r="65" spans="1:10">
      <c r="A65" s="323"/>
      <c r="B65" s="324"/>
      <c r="C65" s="324"/>
      <c r="D65" s="324"/>
      <c r="E65" s="324"/>
      <c r="F65" s="324"/>
      <c r="G65" s="324"/>
      <c r="H65" s="324"/>
      <c r="I65" s="39"/>
      <c r="J65" s="40"/>
    </row>
    <row r="66" spans="1:10">
      <c r="A66" s="41"/>
      <c r="B66" s="41"/>
      <c r="C66" s="64"/>
      <c r="D66" s="36"/>
      <c r="E66" s="37"/>
      <c r="F66" s="64"/>
      <c r="I66" s="38"/>
      <c r="J66" s="30"/>
    </row>
    <row r="67" spans="1:10">
      <c r="A67" s="41"/>
      <c r="B67" s="41"/>
      <c r="C67" s="296"/>
      <c r="D67" s="296"/>
      <c r="E67" s="296"/>
      <c r="F67" s="296"/>
      <c r="G67" s="296"/>
      <c r="H67" s="296"/>
      <c r="I67" s="296"/>
      <c r="J67" s="296"/>
    </row>
    <row r="68" spans="1:10">
      <c r="A68" s="41"/>
      <c r="B68" s="41"/>
      <c r="C68" s="64"/>
      <c r="D68" s="36"/>
      <c r="E68" s="37"/>
      <c r="F68" s="64"/>
      <c r="I68" s="38"/>
      <c r="J68" s="30"/>
    </row>
  </sheetData>
  <mergeCells count="17">
    <mergeCell ref="A13:A15"/>
    <mergeCell ref="A4:H4"/>
    <mergeCell ref="C67:J67"/>
    <mergeCell ref="A63:H63"/>
    <mergeCell ref="A65:H65"/>
    <mergeCell ref="A38:A40"/>
    <mergeCell ref="A22:A25"/>
    <mergeCell ref="G5:H5"/>
    <mergeCell ref="A19:A21"/>
    <mergeCell ref="A1:H1"/>
    <mergeCell ref="A2:H2"/>
    <mergeCell ref="A3:H3"/>
    <mergeCell ref="A5:A6"/>
    <mergeCell ref="B5:B6"/>
    <mergeCell ref="C5:C6"/>
    <mergeCell ref="D5:D6"/>
    <mergeCell ref="E5:F5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jamuri</vt:lpstr>
      <vt:lpstr>arqiteqtura</vt:lpstr>
      <vt:lpstr>konstruqcia</vt:lpstr>
      <vt:lpstr>eleqtrooba</vt:lpstr>
      <vt:lpstr>arqiteqtura!Print_Area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2019-08-09T13:53:59Z</dcterms:modified>
</cp:coreProperties>
</file>