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8680" yWindow="-120" windowWidth="19440" windowHeight="15600"/>
  </bookViews>
  <sheets>
    <sheet name="EXP" sheetId="15" r:id="rId1"/>
  </sheets>
  <definedNames>
    <definedName name="_xlnm._FilterDatabase" localSheetId="0" hidden="1">EXP!$A$5:$WVS$317</definedName>
    <definedName name="_xlnm.Print_Area" localSheetId="0">EXP!$A$1:$M$319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1" i="15"/>
  <c r="F159"/>
  <c r="F138"/>
  <c r="E13"/>
  <c r="F306"/>
  <c r="F302"/>
  <c r="F301"/>
  <c r="A301"/>
  <c r="A302" s="1"/>
  <c r="A303" s="1"/>
  <c r="A304" s="1"/>
  <c r="A305" s="1"/>
  <c r="A306" s="1"/>
  <c r="F298"/>
  <c r="F297"/>
  <c r="A291"/>
  <c r="A292" s="1"/>
  <c r="A293" s="1"/>
  <c r="A294" s="1"/>
  <c r="A295" s="1"/>
  <c r="A296" s="1"/>
  <c r="F290"/>
  <c r="F289"/>
  <c r="F288"/>
  <c r="F287"/>
  <c r="F286"/>
  <c r="A286"/>
  <c r="A287" s="1"/>
  <c r="A288" s="1"/>
  <c r="A289" s="1"/>
  <c r="A274"/>
  <c r="A275" s="1"/>
  <c r="A276" s="1"/>
  <c r="A277" s="1"/>
  <c r="F272"/>
  <c r="F266"/>
  <c r="F265"/>
  <c r="F264"/>
  <c r="A264"/>
  <c r="A265" s="1"/>
  <c r="A266" s="1"/>
  <c r="A267" s="1"/>
  <c r="A268" s="1"/>
  <c r="A269" s="1"/>
  <c r="A270" s="1"/>
  <c r="A271" s="1"/>
  <c r="A272" s="1"/>
  <c r="F261"/>
  <c r="F260"/>
  <c r="A260"/>
  <c r="A261" s="1"/>
  <c r="A262" s="1"/>
  <c r="F258"/>
  <c r="F257"/>
  <c r="F256"/>
  <c r="A256"/>
  <c r="A257" s="1"/>
  <c r="A258" s="1"/>
  <c r="F248"/>
  <c r="F247"/>
  <c r="F246"/>
  <c r="F245"/>
  <c r="F244"/>
  <c r="F243"/>
  <c r="A243"/>
  <c r="A244" s="1"/>
  <c r="A245" s="1"/>
  <c r="A246" s="1"/>
  <c r="A247" s="1"/>
  <c r="A248" s="1"/>
  <c r="A238"/>
  <c r="A239" s="1"/>
  <c r="A240" s="1"/>
  <c r="F237"/>
  <c r="F236"/>
  <c r="F234"/>
  <c r="E234"/>
  <c r="F233"/>
  <c r="F232"/>
  <c r="A232"/>
  <c r="A233" s="1"/>
  <c r="A234" s="1"/>
  <c r="A235" s="1"/>
  <c r="A236" s="1"/>
  <c r="A218"/>
  <c r="A219" s="1"/>
  <c r="A220" s="1"/>
  <c r="A211"/>
  <c r="A212" s="1"/>
  <c r="A213" s="1"/>
  <c r="A214" s="1"/>
  <c r="A215" s="1"/>
  <c r="A216" s="1"/>
  <c r="A204"/>
  <c r="A205" s="1"/>
  <c r="A206" s="1"/>
  <c r="A207" s="1"/>
  <c r="A208" s="1"/>
  <c r="A209" s="1"/>
  <c r="F202"/>
  <c r="F201"/>
  <c r="F200"/>
  <c r="F199"/>
  <c r="F198"/>
  <c r="F197"/>
  <c r="A197"/>
  <c r="A198" s="1"/>
  <c r="A199" s="1"/>
  <c r="A200" s="1"/>
  <c r="A201" s="1"/>
  <c r="A202" s="1"/>
  <c r="F195"/>
  <c r="F194"/>
  <c r="F193"/>
  <c r="F192"/>
  <c r="A192"/>
  <c r="A193" s="1"/>
  <c r="A194" s="1"/>
  <c r="A195" s="1"/>
  <c r="A181"/>
  <c r="A182" s="1"/>
  <c r="A183" s="1"/>
  <c r="A184" s="1"/>
  <c r="F180"/>
  <c r="F179"/>
  <c r="F176"/>
  <c r="A176"/>
  <c r="A177" s="1"/>
  <c r="A178" s="1"/>
  <c r="A179" s="1"/>
  <c r="F174"/>
  <c r="F173"/>
  <c r="F172"/>
  <c r="F171"/>
  <c r="A171"/>
  <c r="A172" s="1"/>
  <c r="A173" s="1"/>
  <c r="A174" s="1"/>
  <c r="A166"/>
  <c r="A167" s="1"/>
  <c r="A168" s="1"/>
  <c r="A169" s="1"/>
  <c r="F165"/>
  <c r="F164"/>
  <c r="F163"/>
  <c r="F162"/>
  <c r="F158"/>
  <c r="A158"/>
  <c r="A159" s="1"/>
  <c r="A160" s="1"/>
  <c r="A162" s="1"/>
  <c r="A163" s="1"/>
  <c r="A164" s="1"/>
  <c r="A144"/>
  <c r="A145" s="1"/>
  <c r="A146" s="1"/>
  <c r="A147" s="1"/>
  <c r="A148" s="1"/>
  <c r="A149" s="1"/>
  <c r="F143"/>
  <c r="F140"/>
  <c r="A139"/>
  <c r="A140" s="1"/>
  <c r="A141" s="1"/>
  <c r="A142" s="1"/>
  <c r="A133"/>
  <c r="A134" s="1"/>
  <c r="A135" s="1"/>
  <c r="A136" s="1"/>
  <c r="A137" s="1"/>
  <c r="F132"/>
  <c r="F134" s="1"/>
  <c r="F131"/>
  <c r="F130"/>
  <c r="F129"/>
  <c r="F128"/>
  <c r="A128"/>
  <c r="A129" s="1"/>
  <c r="A130" s="1"/>
  <c r="A131" s="1"/>
  <c r="F126"/>
  <c r="F123"/>
  <c r="F122"/>
  <c r="F121"/>
  <c r="F120"/>
  <c r="F119"/>
  <c r="A119"/>
  <c r="A120" s="1"/>
  <c r="A121" s="1"/>
  <c r="A122" s="1"/>
  <c r="A123" s="1"/>
  <c r="A124" s="1"/>
  <c r="A125" s="1"/>
  <c r="A126" s="1"/>
  <c r="F117"/>
  <c r="F116"/>
  <c r="F115"/>
  <c r="F114"/>
  <c r="A114"/>
  <c r="A115" s="1"/>
  <c r="A116" s="1"/>
  <c r="A117" s="1"/>
  <c r="A101"/>
  <c r="A102" s="1"/>
  <c r="A104" s="1"/>
  <c r="A105" s="1"/>
  <c r="F94"/>
  <c r="A94"/>
  <c r="A95" s="1"/>
  <c r="A96" s="1"/>
  <c r="A97" s="1"/>
  <c r="A98" s="1"/>
  <c r="A99" s="1"/>
  <c r="F92"/>
  <c r="F86"/>
  <c r="F85"/>
  <c r="F84"/>
  <c r="A84"/>
  <c r="A85" s="1"/>
  <c r="A86" s="1"/>
  <c r="A87" s="1"/>
  <c r="A88" s="1"/>
  <c r="A89" s="1"/>
  <c r="A90" s="1"/>
  <c r="A91" s="1"/>
  <c r="A92" s="1"/>
  <c r="A73"/>
  <c r="A74" s="1"/>
  <c r="A75" s="1"/>
  <c r="A76" s="1"/>
  <c r="A77" s="1"/>
  <c r="A78" s="1"/>
  <c r="A79" s="1"/>
  <c r="A80" s="1"/>
  <c r="A81" s="1"/>
  <c r="A67"/>
  <c r="A68" s="1"/>
  <c r="A69" s="1"/>
  <c r="A70" s="1"/>
  <c r="A71" s="1"/>
  <c r="F66"/>
  <c r="F68" s="1"/>
  <c r="F65"/>
  <c r="F64"/>
  <c r="F63"/>
  <c r="F62"/>
  <c r="A62"/>
  <c r="A63" s="1"/>
  <c r="A64" s="1"/>
  <c r="A65" s="1"/>
  <c r="F60"/>
  <c r="F57"/>
  <c r="F56"/>
  <c r="F55"/>
  <c r="F54"/>
  <c r="F53"/>
  <c r="A53"/>
  <c r="A54" s="1"/>
  <c r="A55" s="1"/>
  <c r="A56" s="1"/>
  <c r="A57" s="1"/>
  <c r="A58" s="1"/>
  <c r="A59" s="1"/>
  <c r="A60" s="1"/>
  <c r="F51"/>
  <c r="F50"/>
  <c r="F49"/>
  <c r="F48"/>
  <c r="A48"/>
  <c r="A49" s="1"/>
  <c r="A50" s="1"/>
  <c r="A51" s="1"/>
  <c r="A40"/>
  <c r="A38"/>
  <c r="F37"/>
  <c r="A34"/>
  <c r="A35" s="1"/>
  <c r="A36" s="1"/>
  <c r="F36"/>
  <c r="F32"/>
  <c r="A32"/>
  <c r="F30"/>
  <c r="F29"/>
  <c r="A29"/>
  <c r="A30" s="1"/>
  <c r="F21"/>
  <c r="A21"/>
  <c r="F19"/>
  <c r="F18"/>
  <c r="A18"/>
  <c r="A19" s="1"/>
  <c r="A16"/>
  <c r="F15"/>
  <c r="F14"/>
  <c r="F13"/>
  <c r="F12"/>
  <c r="A12"/>
  <c r="A13" s="1"/>
  <c r="A14" s="1"/>
  <c r="F67" l="1"/>
  <c r="F133"/>
  <c r="F184"/>
  <c r="F142"/>
  <c r="F16"/>
  <c r="F70"/>
  <c r="F71"/>
  <c r="F169"/>
  <c r="F38"/>
  <c r="F136"/>
  <c r="F137"/>
  <c r="F149"/>
  <c r="F299"/>
  <c r="F147"/>
  <c r="F146"/>
  <c r="F69"/>
  <c r="F135"/>
  <c r="F144"/>
  <c r="F148"/>
  <c r="F145"/>
  <c r="F139"/>
  <c r="F34"/>
  <c r="F35"/>
  <c r="F74"/>
  <c r="F73"/>
  <c r="F82"/>
  <c r="F81"/>
  <c r="F39"/>
  <c r="A299"/>
  <c r="A297"/>
  <c r="A298" s="1"/>
  <c r="F167"/>
  <c r="F166"/>
  <c r="F181"/>
  <c r="F182"/>
  <c r="F183"/>
  <c r="A223"/>
  <c r="A221"/>
  <c r="A222" s="1"/>
  <c r="F240"/>
  <c r="F239"/>
  <c r="F238"/>
  <c r="F291"/>
  <c r="F292"/>
  <c r="F40" l="1"/>
  <c r="F220"/>
  <c r="F219"/>
  <c r="F221"/>
  <c r="F223"/>
  <c r="F218"/>
  <c r="F222"/>
  <c r="F275" l="1"/>
  <c r="F274"/>
  <c r="F277"/>
  <c r="F276"/>
  <c r="F101" l="1"/>
  <c r="F104"/>
  <c r="F103"/>
  <c r="F102"/>
  <c r="F105"/>
</calcChain>
</file>

<file path=xl/sharedStrings.xml><?xml version="1.0" encoding="utf-8"?>
<sst xmlns="http://schemas.openxmlformats.org/spreadsheetml/2006/main" count="842" uniqueCount="309">
  <si>
    <t>lari</t>
  </si>
  <si>
    <t>raodenoba</t>
  </si>
  <si>
    <t>sabazro.</t>
  </si>
  <si>
    <t>m</t>
  </si>
  <si>
    <t>kac/sT</t>
  </si>
  <si>
    <t>sxva masala</t>
  </si>
  <si>
    <t xml:space="preserve">Sromis danaxarjebi </t>
  </si>
  <si>
    <t>kg</t>
  </si>
  <si>
    <t>eleqtrodi</t>
  </si>
  <si>
    <t>kompl.</t>
  </si>
  <si>
    <t>l</t>
  </si>
  <si>
    <t>ლარი</t>
  </si>
  <si>
    <t>m/sT</t>
  </si>
  <si>
    <t>safuZveli</t>
  </si>
  <si>
    <t>Gjami</t>
  </si>
  <si>
    <t>ganz. erTeulze</t>
  </si>
  <si>
    <t>saproeqto monacemze</t>
  </si>
  <si>
    <t>100 kubm</t>
  </si>
  <si>
    <t xml:space="preserve">SromiTi danaxarji </t>
  </si>
  <si>
    <t>tona</t>
  </si>
  <si>
    <t>SromiTi danaxarjebi</t>
  </si>
  <si>
    <t>kubm</t>
  </si>
  <si>
    <t xml:space="preserve">eqskavatori 0,5 kub.m </t>
  </si>
  <si>
    <t>3</t>
  </si>
  <si>
    <t>sabazro-sarelSekrulebo</t>
  </si>
  <si>
    <t>2</t>
  </si>
  <si>
    <t xml:space="preserve"> SromiTi danaxarji</t>
  </si>
  <si>
    <t>qviSa-xreSovani narevi</t>
  </si>
  <si>
    <t>manqanebi</t>
  </si>
  <si>
    <t>kv.m.</t>
  </si>
  <si>
    <t>c</t>
  </si>
  <si>
    <t xml:space="preserve">manqanebi </t>
  </si>
  <si>
    <t>kvm</t>
  </si>
  <si>
    <t>sxvadasxva masalebi</t>
  </si>
  <si>
    <t>mini fexburTis karebis kompleqti badiT (2 cali)</t>
  </si>
  <si>
    <t>kompleqti</t>
  </si>
  <si>
    <t>lokalur-resursuli uwyisis jami</t>
  </si>
  <si>
    <t>j a m i</t>
  </si>
  <si>
    <t>sxva manqana</t>
  </si>
  <si>
    <t>liTonis konstruqciebis damuSaveba zumfariT da SeRebva</t>
  </si>
  <si>
    <t>sxva masalebi</t>
  </si>
  <si>
    <t>d.R.g.</t>
  </si>
  <si>
    <t>mTliani saxarjTaRricxvo Rirebuleba</t>
  </si>
  <si>
    <t>4</t>
  </si>
  <si>
    <t>5</t>
  </si>
  <si>
    <t>masala</t>
  </si>
  <si>
    <t>t</t>
  </si>
  <si>
    <t>sxva manqanebi</t>
  </si>
  <si>
    <t>grZ.m</t>
  </si>
  <si>
    <t xml:space="preserve">SemoRobvis liTonis konstruqciis mowyoba  vertikaluri da horizontaluri  kavSirebiT, damzadeba da montaJi </t>
  </si>
  <si>
    <t>kvadratuli mili 80X80X4</t>
  </si>
  <si>
    <t>sabazro</t>
  </si>
  <si>
    <t>kuTxovana 40X40X3</t>
  </si>
  <si>
    <t>liTonis mili 89X4</t>
  </si>
  <si>
    <t>bade</t>
  </si>
  <si>
    <t xml:space="preserve"> SromiTi danaxarji </t>
  </si>
  <si>
    <t>anjama</t>
  </si>
  <si>
    <t>sn da w IV-2-82 t-1 1-22-14</t>
  </si>
  <si>
    <t>III kategoriis gruntis damuSaveba meqnizmebiT gverdze dayriT</t>
  </si>
  <si>
    <t xml:space="preserve">sxva manqanebi </t>
  </si>
  <si>
    <t>jami II</t>
  </si>
  <si>
    <t xml:space="preserve"> manqanebi </t>
  </si>
  <si>
    <t xml:space="preserve"> yalibis fari </t>
  </si>
  <si>
    <t xml:space="preserve"> daxerxili xe-tye</t>
  </si>
  <si>
    <r>
      <t>armatura A</t>
    </r>
    <r>
      <rPr>
        <sz val="9"/>
        <rFont val="Arial"/>
        <family val="2"/>
        <charset val="204"/>
      </rPr>
      <t>A­I</t>
    </r>
  </si>
  <si>
    <r>
      <t>armatura A</t>
    </r>
    <r>
      <rPr>
        <sz val="9"/>
        <rFont val="Arial"/>
        <family val="2"/>
        <charset val="204"/>
      </rPr>
      <t>A­III</t>
    </r>
  </si>
  <si>
    <t xml:space="preserve">sxva masala </t>
  </si>
  <si>
    <t>kg.</t>
  </si>
  <si>
    <t>kalaTburTis faris mowyoba  (2 cali)</t>
  </si>
  <si>
    <t>betoni klasiT В25</t>
  </si>
  <si>
    <t>1</t>
  </si>
  <si>
    <t>jami III</t>
  </si>
  <si>
    <t xml:space="preserve">zednadebi xarjebi </t>
  </si>
  <si>
    <t>gegmiuri dagroveba</t>
  </si>
  <si>
    <t>liTonis furceli 10mm</t>
  </si>
  <si>
    <t>liTonis furceli 5 mm</t>
  </si>
  <si>
    <t>5.1.10</t>
  </si>
  <si>
    <t>1.10.14</t>
  </si>
  <si>
    <t>betoni klasiT В22.5</t>
  </si>
  <si>
    <t>glinula 6.5 mm</t>
  </si>
  <si>
    <t>1-80-3</t>
  </si>
  <si>
    <t xml:space="preserve">III kategoriis gruntis damuSaveba xeliT </t>
  </si>
  <si>
    <t xml:space="preserve">saZirkvlebis qveS fuZis (baliSis) mowyoba qviSa-xreSovani nareviT da etapobrivi datkepna fena-fena </t>
  </si>
  <si>
    <t xml:space="preserve">jami </t>
  </si>
  <si>
    <t>100 kub.m</t>
  </si>
  <si>
    <t>kalaTburTis fari kalaTiT</t>
  </si>
  <si>
    <r>
      <t xml:space="preserve">wertilovani saZirkvlis mowyoba klasiT </t>
    </r>
    <r>
      <rPr>
        <b/>
        <sz val="9"/>
        <rFont val="Arial Cyr"/>
        <charset val="204"/>
      </rPr>
      <t>B</t>
    </r>
    <r>
      <rPr>
        <b/>
        <sz val="9"/>
        <rFont val="AcadNusx"/>
      </rPr>
      <t xml:space="preserve">25 </t>
    </r>
  </si>
  <si>
    <t>proeqtiT</t>
  </si>
  <si>
    <t>gruntis datvirTva xeliT avtoTviTmclelze</t>
  </si>
  <si>
    <t>gruntis nagvis transportireba</t>
  </si>
  <si>
    <t>eqskavatori 0.5</t>
  </si>
  <si>
    <t>14-126</t>
  </si>
  <si>
    <t>srf
II kv. 2018w.</t>
  </si>
  <si>
    <t>sn da w
IV-2-82
8-3-2</t>
  </si>
  <si>
    <t>Sromis danaxarjebi (2.49/2.2)</t>
  </si>
  <si>
    <t>manqanebi ((0.205+0.06)/2.2)</t>
  </si>
  <si>
    <t>СНиП
IV-2-82
15-164-7</t>
  </si>
  <si>
    <t>sn da w
6-1-2
miy.</t>
  </si>
  <si>
    <t>kuTxovana 20X20X3</t>
  </si>
  <si>
    <t>proeqt.</t>
  </si>
  <si>
    <t>kvadratuli mili 40X40X3</t>
  </si>
  <si>
    <t>kvadratuli mili 40X80X4</t>
  </si>
  <si>
    <t>7-21-9 misadag.</t>
  </si>
  <si>
    <t>moednis SemoRobva plastamasis garsiT izolirebuli 4mm-iani liTonis mavTulbadiT.</t>
  </si>
  <si>
    <t>bagiris damWimi</t>
  </si>
  <si>
    <t>zolovana 30X3</t>
  </si>
  <si>
    <t>xamuTebi, samagrebi (qanCiT da sayeluriT)</t>
  </si>
  <si>
    <t>jami I</t>
  </si>
  <si>
    <t>saketi (fiqsatoriT)</t>
  </si>
  <si>
    <t>saketi (saxeluriT)</t>
  </si>
  <si>
    <t>1,4,33</t>
  </si>
  <si>
    <t>liTonis mili 76X3</t>
  </si>
  <si>
    <t>kvadratuli mili 150X150X5</t>
  </si>
  <si>
    <t xml:space="preserve">sndaw
IV-6-82
8-609-1   </t>
  </si>
  <si>
    <t>sanaTebis montaJi</t>
  </si>
  <si>
    <t xml:space="preserve">sndaw
IV-6-82
8-409-3   </t>
  </si>
  <si>
    <t xml:space="preserve"> el. sadenebis gayvana</t>
  </si>
  <si>
    <t xml:space="preserve">grZ.m </t>
  </si>
  <si>
    <t>8.3.21</t>
  </si>
  <si>
    <t>cali</t>
  </si>
  <si>
    <t>8.2.106</t>
  </si>
  <si>
    <t xml:space="preserve">8-471-1 mis. </t>
  </si>
  <si>
    <t>კომპლ.</t>
  </si>
  <si>
    <r>
      <t xml:space="preserve">armatura </t>
    </r>
    <r>
      <rPr>
        <sz val="9"/>
        <rFont val="Calibri"/>
        <family val="2"/>
      </rPr>
      <t>Ø-8</t>
    </r>
    <r>
      <rPr>
        <sz val="9"/>
        <rFont val="AcadNusx"/>
      </rPr>
      <t>mm</t>
    </r>
  </si>
  <si>
    <t xml:space="preserve">m
</t>
  </si>
  <si>
    <r>
      <t xml:space="preserve">glinula </t>
    </r>
    <r>
      <rPr>
        <sz val="9"/>
        <rFont val="Calibri"/>
        <family val="2"/>
      </rPr>
      <t>Ø-8</t>
    </r>
    <r>
      <rPr>
        <sz val="9"/>
        <rFont val="AcadNusx"/>
      </rPr>
      <t>mm</t>
    </r>
  </si>
  <si>
    <t>zednadebi xarjebi (xelfasidan)</t>
  </si>
  <si>
    <t>jami VII</t>
  </si>
  <si>
    <t>I demontaJis samuSaoebi</t>
  </si>
  <si>
    <t>СНиП
IV-2-82
33-303-4
miy.</t>
  </si>
  <si>
    <t>amwe-saburRi mowyobiloba avtomanqanaze</t>
  </si>
  <si>
    <t>amwe saavtomobilo svlaze 16 t</t>
  </si>
  <si>
    <t>liTonis mili 152X5mm</t>
  </si>
  <si>
    <t>liTonis mili 114X4 (Sesabamis flianeciT)</t>
  </si>
  <si>
    <t>makavSirebeli detali</t>
  </si>
  <si>
    <t>wyvili</t>
  </si>
  <si>
    <t>zednadebi l/k</t>
  </si>
  <si>
    <r>
      <t xml:space="preserve">Robis saZirkvlis mowyoba monoliTuri rk.betoniT </t>
    </r>
    <r>
      <rPr>
        <b/>
        <sz val="9"/>
        <rFont val="Calibri"/>
        <family val="2"/>
        <charset val="204"/>
      </rPr>
      <t>B</t>
    </r>
    <r>
      <rPr>
        <b/>
        <sz val="9"/>
        <rFont val="AcadNusx"/>
      </rPr>
      <t>-22.5 (qargilebisa da samontaJo masalebis gaTvaliswinebiT)</t>
    </r>
  </si>
  <si>
    <t>mavTulbadis damWeri bagiri 6 mm (izolaciiT)</t>
  </si>
  <si>
    <t>II. gruntis samuSaoebi</t>
  </si>
  <si>
    <t>III. moednis SemoRobva</t>
  </si>
  <si>
    <t xml:space="preserve">spilenZis el. sadeni  3X2.5 </t>
  </si>
  <si>
    <t>1,4,42</t>
  </si>
  <si>
    <t>13-126</t>
  </si>
  <si>
    <t>5.1.139</t>
  </si>
  <si>
    <t>1,1,26</t>
  </si>
  <si>
    <t>1,1,28</t>
  </si>
  <si>
    <t>2,2,87</t>
  </si>
  <si>
    <t>2,2,57</t>
  </si>
  <si>
    <t>2,2,47</t>
  </si>
  <si>
    <t>1,6,54</t>
  </si>
  <si>
    <t>kvadratuli mili 30X30X2</t>
  </si>
  <si>
    <t>2.2.36</t>
  </si>
  <si>
    <t>2,1,32</t>
  </si>
  <si>
    <t>2,1,111</t>
  </si>
  <si>
    <t>1,1,50</t>
  </si>
  <si>
    <t>2.2.114</t>
  </si>
  <si>
    <t>1,6,34</t>
  </si>
  <si>
    <t>1,6,31</t>
  </si>
  <si>
    <t>2,1,62</t>
  </si>
  <si>
    <t>2,1,53</t>
  </si>
  <si>
    <t>1,1,15</t>
  </si>
  <si>
    <t>betonis saZirkvlebis demontaJi</t>
  </si>
  <si>
    <t>liTonis konstruqciebis transportireba</t>
  </si>
  <si>
    <t>samSeneblo nagvis transportireba</t>
  </si>
  <si>
    <t>kuTxovana 40X40X3 (kuTxeebSi)</t>
  </si>
  <si>
    <t>27-7-2</t>
  </si>
  <si>
    <t>jami IV</t>
  </si>
  <si>
    <t>antikoroziuli saRebavi</t>
  </si>
  <si>
    <t>liTonis konstruqciebis SeRebva</t>
  </si>
  <si>
    <t>s.n. da w.        IV-2-82 t-8 cx.46-23-2</t>
  </si>
  <si>
    <t>sn da w  9_4_10 misadag.</t>
  </si>
  <si>
    <t>liTonis karis mowyoba (zomiT 100X192sm)</t>
  </si>
  <si>
    <t>ვზერი 1-3</t>
  </si>
  <si>
    <t>ყალიბის  ფარი</t>
  </si>
  <si>
    <t>კვმ</t>
  </si>
  <si>
    <t>ხის მასალა</t>
  </si>
  <si>
    <t>მ3</t>
  </si>
  <si>
    <t>15-164-8 gam.</t>
  </si>
  <si>
    <t>СНиП
IV-2-82
33-251-6
miy.</t>
  </si>
  <si>
    <t xml:space="preserve">damiwebis konturis mowyoba </t>
  </si>
  <si>
    <t>4.1.340</t>
  </si>
  <si>
    <t>4,1,235</t>
  </si>
  <si>
    <t>4.1.339</t>
  </si>
  <si>
    <t>4.1.235</t>
  </si>
  <si>
    <t>5,1,9</t>
  </si>
  <si>
    <t>13-46</t>
  </si>
  <si>
    <t>100 kvm</t>
  </si>
  <si>
    <t xml:space="preserve"> sxva manqanebi</t>
  </si>
  <si>
    <t>4.3.38</t>
  </si>
  <si>
    <t>zumfara</t>
  </si>
  <si>
    <t>4.2.16</t>
  </si>
  <si>
    <t>olifa</t>
  </si>
  <si>
    <t xml:space="preserve">eleqtrodi </t>
  </si>
  <si>
    <t>Sekvra</t>
  </si>
  <si>
    <t>satkepni vibraciuli 4t.</t>
  </si>
  <si>
    <t>eqskavatori niCbiT 0.25</t>
  </si>
  <si>
    <t>sarwyavi maqana 6000l</t>
  </si>
  <si>
    <t>sn da w
 IV-2-82
t-2
cx.6-9-10</t>
  </si>
  <si>
    <t>betonis filis armirebis mowyoba</t>
  </si>
  <si>
    <r>
      <t xml:space="preserve">armatura </t>
    </r>
    <r>
      <rPr>
        <sz val="9"/>
        <rFont val="Arial"/>
        <family val="2"/>
        <charset val="204"/>
      </rPr>
      <t>A</t>
    </r>
    <r>
      <rPr>
        <sz val="9"/>
        <rFont val="AcadNusx"/>
      </rPr>
      <t xml:space="preserve"> </t>
    </r>
    <r>
      <rPr>
        <sz val="9"/>
        <rFont val="Academiuri Nuskhuri"/>
      </rPr>
      <t>III</t>
    </r>
  </si>
  <si>
    <t>sn da w
 IV-2-82
t-2
cx.6-1-1</t>
  </si>
  <si>
    <t>betoni klasiT В18.5</t>
  </si>
  <si>
    <t>xelovnuri safaris mowyoba (meqanizmebisa da xelfasis gaTvaliswimebiT)</t>
  </si>
  <si>
    <t>1,4,46</t>
  </si>
  <si>
    <t>kuTxovana 50X50X3</t>
  </si>
  <si>
    <t>1.10.17</t>
  </si>
  <si>
    <t>WanWiki</t>
  </si>
  <si>
    <t>sn da w
8-3-1
miy.</t>
  </si>
  <si>
    <t>zeda Semavsebeli fenis mowyoba qviSisagan da davarcxna</t>
  </si>
  <si>
    <t>meqanizmebi</t>
  </si>
  <si>
    <t>4.1.338</t>
  </si>
  <si>
    <t>4.1.229</t>
  </si>
  <si>
    <t>s.n. da w.
IV-2-82
t-2
cx.15-52-1</t>
  </si>
  <si>
    <t xml:space="preserve">gare kedlebis maRalxarisxovani SebaTqaSeba </t>
  </si>
  <si>
    <t>13,191</t>
  </si>
  <si>
    <t xml:space="preserve"> duRabis tumbo 3 kubm/sT </t>
  </si>
  <si>
    <t xml:space="preserve"> duRabi mosapirkeTebeli 1:3</t>
  </si>
  <si>
    <t>s.n. da w.
IV-2-82
t-2
cx.15-168-7</t>
  </si>
  <si>
    <t>gare kedlebis maRalxarisxovani SeRebva wyalmedegi saRebaviT</t>
  </si>
  <si>
    <t xml:space="preserve"> SromiTi danaxarji (65,8+11,5)</t>
  </si>
  <si>
    <t xml:space="preserve"> manqanebi (1,00+0,02)</t>
  </si>
  <si>
    <t>4.2.60</t>
  </si>
  <si>
    <t xml:space="preserve"> saRebavi fasadis</t>
  </si>
  <si>
    <t>4.2.85</t>
  </si>
  <si>
    <t xml:space="preserve"> fiTxi fasadis</t>
  </si>
  <si>
    <t xml:space="preserve"> sxva masala (1,6+0,42)</t>
  </si>
  <si>
    <t>4,1,375</t>
  </si>
  <si>
    <t>arsebuli mavTulbadis demontaJi da transportireba 15-20km. manZilze</t>
  </si>
  <si>
    <t>9-17-1 misad</t>
  </si>
  <si>
    <t>k=0.6</t>
  </si>
  <si>
    <t>k=0.5</t>
  </si>
  <si>
    <t>liTonis konstruqciebis transportireba 15-20km. manZilze</t>
  </si>
  <si>
    <t>srf (misad)</t>
  </si>
  <si>
    <t>samSeneblo nagvis transportireba 15-20 km. manZilze</t>
  </si>
  <si>
    <t>1-11-15</t>
  </si>
  <si>
    <t>1000 kubm</t>
  </si>
  <si>
    <t xml:space="preserve">gruntis gatana 15-20 km manZilze </t>
  </si>
  <si>
    <t>sn da w
IV-2-82
6-1-22</t>
  </si>
  <si>
    <t>4,1,233</t>
  </si>
  <si>
    <t>qviSa-RorRovani narevi fr. 0-5mm</t>
  </si>
  <si>
    <r>
      <t xml:space="preserve">betonis mozadebis mowyoba xelovnuri safaris qveS klasiT </t>
    </r>
    <r>
      <rPr>
        <b/>
        <sz val="9"/>
        <rFont val="Arial Cyr"/>
        <charset val="204"/>
      </rPr>
      <t>B18.5</t>
    </r>
  </si>
  <si>
    <t>arsebuli safaris demontaJi da transportireba 15-20km. manZilze</t>
  </si>
  <si>
    <t>kbm</t>
  </si>
  <si>
    <t>2,2,53</t>
  </si>
  <si>
    <t>kvadratuli mili 40X60X3</t>
  </si>
  <si>
    <t xml:space="preserve">pandusisa da kibis konstruqciis qveS fuZis (baliSis) mowyoba qviSa-xreSovani nareviT da etapobrivi datkepna fena-fena </t>
  </si>
  <si>
    <t>s.n. da w. 
IV-2-82
6-1-17 misad</t>
  </si>
  <si>
    <t>4.2.30</t>
  </si>
  <si>
    <t>zeTovani saRebavi</t>
  </si>
  <si>
    <t>4,2-16</t>
  </si>
  <si>
    <t>jami VIII</t>
  </si>
  <si>
    <t>jami IX</t>
  </si>
  <si>
    <t>IV. Kkibis mowyoba</t>
  </si>
  <si>
    <t xml:space="preserve"> kibis mowyoba  betoniT</t>
  </si>
  <si>
    <t>kibis moajiris mowyoba</t>
  </si>
  <si>
    <t>s.n. da w. 10-9-3</t>
  </si>
  <si>
    <t>tribunis konstruqciis Seficvra</t>
  </si>
  <si>
    <t>5.1.3</t>
  </si>
  <si>
    <t>gamomSrali ficari 50mm (wifeli)</t>
  </si>
  <si>
    <t>1.10.16</t>
  </si>
  <si>
    <t>WanWiki qanCiT</t>
  </si>
  <si>
    <t xml:space="preserve"> sxva masala</t>
  </si>
  <si>
    <t>tribunis xis elementebis SeRebva 2jer</t>
  </si>
  <si>
    <t>4,2-28</t>
  </si>
  <si>
    <t>tribunebze plastmasis saerTaSoriso standartebis zurgiani skamebis montaJi masalisa da samuSaos Rirebulebis gaTvaliswinebiT</t>
  </si>
  <si>
    <t>4.3.39</t>
  </si>
  <si>
    <t>jami VI</t>
  </si>
  <si>
    <t>V. moednis safaris mowyoba</t>
  </si>
  <si>
    <t>jami V</t>
  </si>
  <si>
    <t>VI. sportuli inventari</t>
  </si>
  <si>
    <t>VIII. ganaTebis boZis safuZvlisa da konstruqciis  mowyoba</t>
  </si>
  <si>
    <t xml:space="preserve">IX. el. samontaJo samuSaoebi </t>
  </si>
  <si>
    <t>plastmasis skamebis demontaJi</t>
  </si>
  <si>
    <t xml:space="preserve">tribunisa da SemoRobvis konstruqciis Seficvris demontaJi </t>
  </si>
  <si>
    <t>arsebuli liTonis konstruqciebis demontaJi (Robis konstruqcia. ganaTebis boZi, sport. inventari da a.S.)</t>
  </si>
  <si>
    <t xml:space="preserve">safuZvlismowyoba qviSa-RorRovani narevisagan saS. sisqiT 10 sm </t>
  </si>
  <si>
    <t>sasignalo lenti</t>
  </si>
  <si>
    <t>gofrirebuli mili</t>
  </si>
  <si>
    <t>8,36,31</t>
  </si>
  <si>
    <t>el. sadeni miwaSi Casadebi 5X6 mm (spilenZi)</t>
  </si>
  <si>
    <t>sn da w IV-2-82 t-1 11-1-3</t>
  </si>
  <si>
    <t>safeni da safari Sris mowyoba wvrilmarcvlovani qviSiT</t>
  </si>
  <si>
    <t>SromiTi danaxarji</t>
  </si>
  <si>
    <t>4.1.232</t>
  </si>
  <si>
    <t>qviSa yviTeli</t>
  </si>
  <si>
    <t>VII. Aarsebul tribunis konstruqciaze skamebis mowyoba</t>
  </si>
  <si>
    <t xml:space="preserve">ganaTebis liTonis boZis mowyoba </t>
  </si>
  <si>
    <t>furclovani foladi sisqiT 3mm</t>
  </si>
  <si>
    <t>#</t>
  </si>
  <si>
    <t>samuSaos CamonaTvali</t>
  </si>
  <si>
    <t>ganz. erT</t>
  </si>
  <si>
    <t>xelfasi</t>
  </si>
  <si>
    <t>transporti da meqanizmebi</t>
  </si>
  <si>
    <t>erT. fasi</t>
  </si>
  <si>
    <t>III kategoriis gruntis damuSaveba meqnizmebiT, gruntis datvirTva eqskavatoriT</t>
  </si>
  <si>
    <t>9-7-2,</t>
  </si>
  <si>
    <t>man/sT</t>
  </si>
  <si>
    <t>greideri</t>
  </si>
  <si>
    <t>15-160-1</t>
  </si>
  <si>
    <r>
      <t>m</t>
    </r>
    <r>
      <rPr>
        <b/>
        <vertAlign val="superscript"/>
        <sz val="9"/>
        <rFont val="AcadNusx"/>
      </rPr>
      <t>2</t>
    </r>
  </si>
  <si>
    <r>
      <rPr>
        <sz val="9"/>
        <rFont val="Sylfaen"/>
        <family val="1"/>
        <charset val="204"/>
      </rPr>
      <t>PVC</t>
    </r>
    <r>
      <rPr>
        <sz val="9"/>
        <rFont val="AcadNusx"/>
      </rPr>
      <t>PPgarsiT izolirebuli 4mm-iani( d=2.7mm) liTonis mavTulbade 45X45</t>
    </r>
  </si>
  <si>
    <r>
      <t xml:space="preserve">xelovnuri safari 25mm </t>
    </r>
    <r>
      <rPr>
        <sz val="9"/>
        <rFont val="Calibri"/>
        <family val="2"/>
        <scheme val="minor"/>
      </rPr>
      <t xml:space="preserve">Dtex 14000, </t>
    </r>
    <r>
      <rPr>
        <sz val="9"/>
        <rFont val="AcadNusx"/>
      </rPr>
      <t xml:space="preserve"> SemaerTebeli lentiT, TeTri xazebiT da weboTi (ix. specifikacia)</t>
    </r>
  </si>
  <si>
    <r>
      <t>kvarcis qviSa orjer garecxili fraqciiT 
(0,25-1,2)mm, saSualod 20 kg//m</t>
    </r>
    <r>
      <rPr>
        <vertAlign val="superscript"/>
        <sz val="9"/>
        <rFont val="AcadNusx"/>
      </rPr>
      <t>2</t>
    </r>
  </si>
  <si>
    <r>
      <t>gare ganaTebis sanaTi 220</t>
    </r>
    <r>
      <rPr>
        <sz val="9"/>
        <rFont val="Calibri"/>
        <family val="2"/>
        <scheme val="minor"/>
      </rPr>
      <t>W</t>
    </r>
    <r>
      <rPr>
        <sz val="9"/>
        <rFont val="AcadNusx"/>
      </rPr>
      <t xml:space="preserve"> (ix. Eeskizi) </t>
    </r>
  </si>
  <si>
    <r>
      <t xml:space="preserve">aluminis TviTmzidi kabeli </t>
    </r>
    <r>
      <rPr>
        <sz val="9"/>
        <rFont val="Calibri"/>
        <family val="2"/>
        <scheme val="minor"/>
      </rPr>
      <t xml:space="preserve"> </t>
    </r>
    <r>
      <rPr>
        <sz val="9"/>
        <rFont val="AcadNusx"/>
      </rPr>
      <t>2X16</t>
    </r>
  </si>
  <si>
    <r>
      <t xml:space="preserve">germetuli momWeri </t>
    </r>
    <r>
      <rPr>
        <sz val="9"/>
        <rFont val="Calibri"/>
        <family val="2"/>
      </rPr>
      <t>Ø</t>
    </r>
    <r>
      <rPr>
        <sz val="9"/>
        <rFont val="AcadNusx"/>
      </rPr>
      <t>10-95</t>
    </r>
  </si>
  <si>
    <t>gauTvaliswinebeli xarji - ფიქსირებული თანხა 2814ლარი</t>
  </si>
  <si>
    <t xml:space="preserve">q. mcxeTaSi, #1 sajaro skolis mimdebared arsebuli mini sportuli moednis, reabilitaciis samuSaoebis saxarjTaRricxvo dokumentacia
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</si>
</sst>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0.0000"/>
    <numFmt numFmtId="165" formatCode="0.000"/>
    <numFmt numFmtId="166" formatCode="_-* #,##0.00_р_._-;\-* #,##0.00_р_._-;_-* &quot;-&quot;??_р_._-;_-@_-"/>
    <numFmt numFmtId="167" formatCode="0.0"/>
    <numFmt numFmtId="168" formatCode="#,##0.0_);\-#,##0.0"/>
    <numFmt numFmtId="169" formatCode="0.00000000000000"/>
  </numFmts>
  <fonts count="6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cadNusx"/>
    </font>
    <font>
      <b/>
      <sz val="9"/>
      <name val="AcadNusx"/>
    </font>
    <font>
      <sz val="9"/>
      <name val="Arial"/>
      <family val="2"/>
      <charset val="204"/>
    </font>
    <font>
      <b/>
      <sz val="9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60"/>
      <name val="Calibri"/>
      <family val="2"/>
      <charset val="162"/>
    </font>
    <font>
      <sz val="11"/>
      <color indexed="20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9"/>
      <name val="Calibri"/>
      <family val="2"/>
      <charset val="204"/>
    </font>
    <font>
      <sz val="11"/>
      <name val="Times New Roman"/>
      <family val="1"/>
      <charset val="204"/>
    </font>
    <font>
      <sz val="9"/>
      <name val="Calibri"/>
      <family val="2"/>
    </font>
    <font>
      <sz val="11"/>
      <color theme="1"/>
      <name val="Calibri"/>
      <family val="2"/>
      <charset val="1"/>
      <scheme val="minor"/>
    </font>
    <font>
      <sz val="9"/>
      <name val="Academiuri Nuskhuri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</font>
    <font>
      <b/>
      <vertAlign val="superscript"/>
      <sz val="9"/>
      <name val="AcadNusx"/>
    </font>
    <font>
      <sz val="9"/>
      <name val="AcadNusx"/>
      <family val="1"/>
      <charset val="204"/>
    </font>
    <font>
      <sz val="9"/>
      <name val="Sylfaen"/>
      <family val="1"/>
      <charset val="204"/>
    </font>
    <font>
      <b/>
      <sz val="9"/>
      <name val="Arial"/>
      <family val="2"/>
      <charset val="204"/>
    </font>
    <font>
      <vertAlign val="superscript"/>
      <sz val="9"/>
      <name val="AcadNusx"/>
    </font>
    <font>
      <sz val="9"/>
      <name val="AcadNusx"/>
      <family val="2"/>
    </font>
    <font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89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11" fillId="0" borderId="0"/>
    <xf numFmtId="43" fontId="9" fillId="0" borderId="0" applyFont="0" applyFill="0" applyBorder="0" applyAlignment="0" applyProtection="0"/>
    <xf numFmtId="0" fontId="2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" applyNumberFormat="0" applyAlignment="0" applyProtection="0"/>
    <xf numFmtId="0" fontId="34" fillId="21" borderId="13" applyNumberFormat="0" applyAlignment="0" applyProtection="0"/>
    <xf numFmtId="166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41" fillId="0" borderId="17" applyNumberFormat="0" applyFill="0" applyAlignment="0" applyProtection="0"/>
    <xf numFmtId="0" fontId="42" fillId="22" borderId="0" applyNumberFormat="0" applyBorder="0" applyAlignment="0" applyProtection="0"/>
    <xf numFmtId="0" fontId="10" fillId="0" borderId="0"/>
    <xf numFmtId="0" fontId="8" fillId="0" borderId="0"/>
    <xf numFmtId="0" fontId="2" fillId="0" borderId="0"/>
    <xf numFmtId="0" fontId="10" fillId="23" borderId="18" applyNumberFormat="0" applyFont="0" applyAlignment="0" applyProtection="0"/>
    <xf numFmtId="0" fontId="43" fillId="20" borderId="19" applyNumberFormat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6" fillId="20" borderId="19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2" fillId="21" borderId="13" applyNumberFormat="0" applyAlignment="0" applyProtection="0"/>
    <xf numFmtId="0" fontId="22" fillId="21" borderId="13" applyNumberFormat="0" applyAlignment="0" applyProtection="0"/>
    <xf numFmtId="0" fontId="22" fillId="21" borderId="13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8" fillId="0" borderId="0"/>
    <xf numFmtId="0" fontId="8" fillId="0" borderId="0"/>
    <xf numFmtId="0" fontId="10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" fillId="0" borderId="0"/>
    <xf numFmtId="0" fontId="48" fillId="0" borderId="0"/>
    <xf numFmtId="0" fontId="2" fillId="0" borderId="0"/>
    <xf numFmtId="0" fontId="50" fillId="0" borderId="0"/>
  </cellStyleXfs>
  <cellXfs count="133">
    <xf numFmtId="0" fontId="0" fillId="0" borderId="0" xfId="0"/>
    <xf numFmtId="1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4" fillId="0" borderId="2" xfId="185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 vertical="center" wrapText="1"/>
    </xf>
    <xf numFmtId="43" fontId="5" fillId="0" borderId="2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4" borderId="2" xfId="0" applyFont="1" applyFill="1" applyBorder="1" applyAlignment="1">
      <alignment horizontal="center" vertical="center" wrapText="1"/>
    </xf>
    <xf numFmtId="165" fontId="4" fillId="24" borderId="2" xfId="0" applyNumberFormat="1" applyFont="1" applyFill="1" applyBorder="1" applyAlignment="1">
      <alignment horizontal="center" vertical="center" wrapText="1"/>
    </xf>
    <xf numFmtId="4" fontId="3" fillId="24" borderId="2" xfId="0" applyNumberFormat="1" applyFont="1" applyFill="1" applyBorder="1" applyAlignment="1">
      <alignment horizontal="center" vertical="center" wrapText="1"/>
    </xf>
    <xf numFmtId="2" fontId="3" fillId="24" borderId="2" xfId="0" applyNumberFormat="1" applyFont="1" applyFill="1" applyBorder="1" applyAlignment="1">
      <alignment horizontal="center" vertical="center" wrapText="1"/>
    </xf>
    <xf numFmtId="167" fontId="3" fillId="24" borderId="2" xfId="0" applyNumberFormat="1" applyFont="1" applyFill="1" applyBorder="1" applyAlignment="1">
      <alignment horizontal="center" vertical="center" wrapText="1"/>
    </xf>
    <xf numFmtId="1" fontId="3" fillId="24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9" fillId="0" borderId="0" xfId="0" applyFont="1" applyFill="1" applyAlignment="1">
      <alignment vertical="center"/>
    </xf>
    <xf numFmtId="0" fontId="53" fillId="0" borderId="12" xfId="0" applyFont="1" applyFill="1" applyBorder="1" applyAlignment="1">
      <alignment horizontal="center" vertical="center" wrapText="1"/>
    </xf>
    <xf numFmtId="2" fontId="49" fillId="0" borderId="0" xfId="0" applyNumberFormat="1" applyFont="1" applyFill="1" applyAlignment="1">
      <alignment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center" vertical="center" wrapText="1"/>
    </xf>
    <xf numFmtId="0" fontId="4" fillId="24" borderId="2" xfId="0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2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5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/>
    <xf numFmtId="0" fontId="3" fillId="0" borderId="21" xfId="0" applyFont="1" applyFill="1" applyBorder="1"/>
    <xf numFmtId="0" fontId="3" fillId="0" borderId="2" xfId="0" quotePrefix="1" applyFont="1" applyFill="1" applyBorder="1" applyAlignment="1">
      <alignment horizontal="center" vertical="center" wrapText="1"/>
    </xf>
    <xf numFmtId="165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Alignment="1">
      <alignment vertical="center"/>
    </xf>
    <xf numFmtId="0" fontId="4" fillId="0" borderId="2" xfId="3" applyFont="1" applyFill="1" applyBorder="1" applyAlignment="1">
      <alignment horizontal="center" vertical="center" wrapText="1"/>
    </xf>
    <xf numFmtId="2" fontId="4" fillId="0" borderId="2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2" fontId="3" fillId="0" borderId="2" xfId="3" applyNumberFormat="1" applyFont="1" applyFill="1" applyBorder="1" applyAlignment="1">
      <alignment horizontal="center" vertical="center" wrapText="1"/>
    </xf>
    <xf numFmtId="14" fontId="3" fillId="0" borderId="2" xfId="3" applyNumberFormat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2" fontId="4" fillId="24" borderId="2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vertical="center" wrapText="1"/>
    </xf>
    <xf numFmtId="0" fontId="53" fillId="0" borderId="0" xfId="0" applyFont="1" applyFill="1" applyAlignment="1">
      <alignment vertical="center" wrapText="1"/>
    </xf>
    <xf numFmtId="43" fontId="3" fillId="0" borderId="2" xfId="2" applyFont="1" applyFill="1" applyBorder="1" applyAlignment="1" applyProtection="1">
      <alignment horizontal="center" vertical="center"/>
      <protection locked="0"/>
    </xf>
    <xf numFmtId="0" fontId="59" fillId="0" borderId="2" xfId="0" applyFont="1" applyFill="1" applyBorder="1"/>
    <xf numFmtId="0" fontId="5" fillId="0" borderId="2" xfId="0" applyFont="1" applyFill="1" applyBorder="1"/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4" borderId="2" xfId="3" applyFont="1" applyFill="1" applyBorder="1" applyAlignment="1">
      <alignment horizontal="center" vertical="center" wrapText="1"/>
    </xf>
    <xf numFmtId="2" fontId="4" fillId="24" borderId="2" xfId="3" applyNumberFormat="1" applyFont="1" applyFill="1" applyBorder="1" applyAlignment="1">
      <alignment horizontal="center" vertical="center" wrapText="1"/>
    </xf>
    <xf numFmtId="2" fontId="3" fillId="24" borderId="2" xfId="3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5" fontId="3" fillId="24" borderId="2" xfId="0" applyNumberFormat="1" applyFont="1" applyFill="1" applyBorder="1" applyAlignment="1">
      <alignment horizontal="center" vertical="center" wrapText="1"/>
    </xf>
    <xf numFmtId="0" fontId="3" fillId="24" borderId="0" xfId="0" applyFont="1" applyFill="1" applyAlignment="1">
      <alignment horizontal="center"/>
    </xf>
    <xf numFmtId="0" fontId="4" fillId="0" borderId="0" xfId="0" applyFont="1" applyFill="1"/>
    <xf numFmtId="2" fontId="3" fillId="24" borderId="2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wrapText="1"/>
    </xf>
    <xf numFmtId="2" fontId="3" fillId="24" borderId="0" xfId="0" applyNumberFormat="1" applyFont="1" applyFill="1" applyAlignment="1">
      <alignment horizontal="center" vertical="center"/>
    </xf>
    <xf numFmtId="0" fontId="53" fillId="0" borderId="0" xfId="0" applyFont="1" applyFill="1" applyAlignment="1">
      <alignment wrapText="1"/>
    </xf>
    <xf numFmtId="0" fontId="53" fillId="0" borderId="2" xfId="0" applyFont="1" applyFill="1" applyBorder="1" applyAlignment="1">
      <alignment horizontal="center" vertical="center" wrapText="1"/>
    </xf>
    <xf numFmtId="49" fontId="4" fillId="24" borderId="2" xfId="0" applyNumberFormat="1" applyFont="1" applyFill="1" applyBorder="1" applyAlignment="1">
      <alignment horizontal="center" vertical="center" wrapText="1"/>
    </xf>
    <xf numFmtId="0" fontId="53" fillId="0" borderId="0" xfId="0" applyFont="1" applyFill="1"/>
    <xf numFmtId="169" fontId="53" fillId="0" borderId="0" xfId="0" applyNumberFormat="1" applyFont="1" applyFill="1"/>
    <xf numFmtId="43" fontId="4" fillId="0" borderId="2" xfId="2" applyFont="1" applyFill="1" applyBorder="1" applyAlignment="1">
      <alignment horizontal="center" vertical="center" wrapText="1"/>
    </xf>
    <xf numFmtId="165" fontId="3" fillId="0" borderId="2" xfId="187" applyNumberFormat="1" applyFont="1" applyFill="1" applyBorder="1" applyAlignment="1">
      <alignment horizontal="center" vertical="center"/>
    </xf>
    <xf numFmtId="0" fontId="3" fillId="0" borderId="2" xfId="187" applyFont="1" applyFill="1" applyBorder="1" applyAlignment="1">
      <alignment horizontal="center"/>
    </xf>
    <xf numFmtId="0" fontId="3" fillId="0" borderId="2" xfId="187" applyFont="1" applyFill="1" applyBorder="1" applyAlignment="1">
      <alignment horizontal="center" vertical="center"/>
    </xf>
    <xf numFmtId="165" fontId="3" fillId="0" borderId="2" xfId="187" applyNumberFormat="1" applyFont="1" applyFill="1" applyBorder="1" applyAlignment="1">
      <alignment horizontal="center"/>
    </xf>
    <xf numFmtId="2" fontId="3" fillId="0" borderId="2" xfId="187" applyNumberFormat="1" applyFont="1" applyFill="1" applyBorder="1" applyAlignment="1">
      <alignment horizontal="center"/>
    </xf>
    <xf numFmtId="43" fontId="3" fillId="0" borderId="2" xfId="2" applyFont="1" applyFill="1" applyBorder="1" applyAlignment="1">
      <alignment horizontal="center"/>
    </xf>
    <xf numFmtId="2" fontId="3" fillId="0" borderId="2" xfId="187" applyNumberFormat="1" applyFont="1" applyFill="1" applyBorder="1" applyAlignment="1">
      <alignment horizontal="center" vertical="center"/>
    </xf>
    <xf numFmtId="43" fontId="3" fillId="0" borderId="2" xfId="2" applyFont="1" applyFill="1" applyBorder="1" applyAlignment="1">
      <alignment horizontal="center" vertical="center"/>
    </xf>
    <xf numFmtId="164" fontId="3" fillId="0" borderId="2" xfId="187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2" xfId="188" applyFont="1" applyFill="1" applyBorder="1" applyAlignment="1">
      <alignment horizontal="center" vertical="center" wrapText="1"/>
    </xf>
    <xf numFmtId="0" fontId="3" fillId="0" borderId="2" xfId="188" applyFont="1" applyFill="1" applyBorder="1" applyAlignment="1">
      <alignment horizontal="center"/>
    </xf>
    <xf numFmtId="2" fontId="3" fillId="0" borderId="2" xfId="188" applyNumberFormat="1" applyFont="1" applyFill="1" applyBorder="1" applyAlignment="1">
      <alignment horizontal="center"/>
    </xf>
    <xf numFmtId="165" fontId="3" fillId="0" borderId="2" xfId="188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2" fontId="3" fillId="25" borderId="2" xfId="0" applyNumberFormat="1" applyFont="1" applyFill="1" applyBorder="1" applyAlignment="1">
      <alignment horizontal="center" vertical="center" wrapText="1"/>
    </xf>
    <xf numFmtId="49" fontId="4" fillId="0" borderId="2" xfId="186" applyNumberFormat="1" applyFont="1" applyFill="1" applyBorder="1" applyAlignment="1">
      <alignment horizontal="center" vertical="top" wrapText="1"/>
    </xf>
    <xf numFmtId="14" fontId="4" fillId="0" borderId="2" xfId="0" applyNumberFormat="1" applyFont="1" applyFill="1" applyBorder="1" applyAlignment="1">
      <alignment horizontal="center" vertical="center" wrapText="1"/>
    </xf>
    <xf numFmtId="168" fontId="3" fillId="0" borderId="22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wrapText="1"/>
    </xf>
    <xf numFmtId="168" fontId="3" fillId="0" borderId="25" xfId="0" applyNumberFormat="1" applyFont="1" applyFill="1" applyBorder="1" applyAlignment="1">
      <alignment horizontal="center" vertical="center" wrapText="1"/>
    </xf>
    <xf numFmtId="168" fontId="61" fillId="0" borderId="22" xfId="0" applyNumberFormat="1" applyFont="1" applyFill="1" applyBorder="1" applyAlignment="1">
      <alignment horizontal="center" vertical="center" wrapText="1"/>
    </xf>
    <xf numFmtId="2" fontId="62" fillId="0" borderId="26" xfId="0" applyNumberFormat="1" applyFont="1" applyFill="1" applyBorder="1" applyAlignment="1">
      <alignment horizontal="center" vertical="center" wrapText="1"/>
    </xf>
    <xf numFmtId="2" fontId="62" fillId="0" borderId="27" xfId="0" applyNumberFormat="1" applyFont="1" applyFill="1" applyBorder="1" applyAlignment="1">
      <alignment horizontal="center" vertical="center" wrapText="1"/>
    </xf>
    <xf numFmtId="2" fontId="62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52" fillId="0" borderId="0" xfId="0" applyFont="1" applyFill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89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20% - Акцент1 2" xfId="15"/>
    <cellStyle name="20% - Акцент1 3" xfId="16"/>
    <cellStyle name="20% - Акцент1 4" xfId="17"/>
    <cellStyle name="20% - Акцент2 2" xfId="18"/>
    <cellStyle name="20% - Акцент2 3" xfId="19"/>
    <cellStyle name="20% - Акцент2 4" xfId="20"/>
    <cellStyle name="20% - Акцент3 2" xfId="21"/>
    <cellStyle name="20% - Акцент3 3" xfId="22"/>
    <cellStyle name="20% - Акцент3 4" xfId="23"/>
    <cellStyle name="20% - Акцент4 2" xfId="24"/>
    <cellStyle name="20% - Акцент4 3" xfId="25"/>
    <cellStyle name="20% - Акцент4 4" xfId="26"/>
    <cellStyle name="20% - Акцент5 2" xfId="27"/>
    <cellStyle name="20% - Акцент5 3" xfId="28"/>
    <cellStyle name="20% - Акцент5 4" xfId="29"/>
    <cellStyle name="20% - Акцент6 2" xfId="30"/>
    <cellStyle name="20% - Акцент6 3" xfId="31"/>
    <cellStyle name="20% - Акцент6 4" xfId="32"/>
    <cellStyle name="40% - Accent1 2" xfId="33"/>
    <cellStyle name="40% - Accent2 2" xfId="34"/>
    <cellStyle name="40% - Accent3 2" xfId="35"/>
    <cellStyle name="40% - Accent4 2" xfId="36"/>
    <cellStyle name="40% - Accent5 2" xfId="37"/>
    <cellStyle name="40% - Accent6 2" xfId="38"/>
    <cellStyle name="40% - Акцент1 2" xfId="39"/>
    <cellStyle name="40% - Акцент1 3" xfId="40"/>
    <cellStyle name="40% - Акцент1 4" xfId="41"/>
    <cellStyle name="40% - Акцент2 2" xfId="42"/>
    <cellStyle name="40% - Акцент2 3" xfId="43"/>
    <cellStyle name="40% - Акцент2 4" xfId="44"/>
    <cellStyle name="40% - Акцент3 2" xfId="45"/>
    <cellStyle name="40% - Акцент3 3" xfId="46"/>
    <cellStyle name="40% - Акцент3 4" xfId="47"/>
    <cellStyle name="40% - Акцент4 2" xfId="48"/>
    <cellStyle name="40% - Акцент4 3" xfId="49"/>
    <cellStyle name="40% - Акцент4 4" xfId="50"/>
    <cellStyle name="40% - Акцент5 2" xfId="51"/>
    <cellStyle name="40% - Акцент5 3" xfId="52"/>
    <cellStyle name="40% - Акцент5 4" xfId="53"/>
    <cellStyle name="40% - Акцент6 2" xfId="54"/>
    <cellStyle name="40% - Акцент6 3" xfId="55"/>
    <cellStyle name="40% - Акцент6 4" xfId="56"/>
    <cellStyle name="60% - Accent1 2" xfId="57"/>
    <cellStyle name="60% - Accent2 2" xfId="58"/>
    <cellStyle name="60% - Accent3 2" xfId="59"/>
    <cellStyle name="60% - Accent4 2" xfId="60"/>
    <cellStyle name="60% - Accent5 2" xfId="61"/>
    <cellStyle name="60% - Accent6 2" xfId="62"/>
    <cellStyle name="60% - Акцент1 2" xfId="63"/>
    <cellStyle name="60% - Акцент1 3" xfId="64"/>
    <cellStyle name="60% - Акцент1 4" xfId="65"/>
    <cellStyle name="60% - Акцент2 2" xfId="66"/>
    <cellStyle name="60% - Акцент2 3" xfId="67"/>
    <cellStyle name="60% - Акцент2 4" xfId="68"/>
    <cellStyle name="60% - Акцент3 2" xfId="69"/>
    <cellStyle name="60% - Акцент3 3" xfId="70"/>
    <cellStyle name="60% - Акцент3 4" xfId="71"/>
    <cellStyle name="60% - Акцент4 2" xfId="72"/>
    <cellStyle name="60% - Акцент4 3" xfId="73"/>
    <cellStyle name="60% - Акцент4 4" xfId="74"/>
    <cellStyle name="60% - Акцент5 2" xfId="75"/>
    <cellStyle name="60% - Акцент5 3" xfId="76"/>
    <cellStyle name="60% - Акцент5 4" xfId="77"/>
    <cellStyle name="60% - Акцент6 2" xfId="78"/>
    <cellStyle name="60% - Акцент6 3" xfId="79"/>
    <cellStyle name="60% - Акцент6 4" xfId="80"/>
    <cellStyle name="Accent1 2" xfId="81"/>
    <cellStyle name="Accent2 2" xfId="82"/>
    <cellStyle name="Accent3 2" xfId="83"/>
    <cellStyle name="Accent4 2" xfId="84"/>
    <cellStyle name="Accent5 2" xfId="85"/>
    <cellStyle name="Accent6 2" xfId="86"/>
    <cellStyle name="Bad 2" xfId="87"/>
    <cellStyle name="Calculation 2" xfId="88"/>
    <cellStyle name="Check Cell 2" xfId="89"/>
    <cellStyle name="Comma" xfId="2" builtinId="3"/>
    <cellStyle name="Comma 2" xfId="7"/>
    <cellStyle name="Comma 2 2" xfId="90"/>
    <cellStyle name="Comma 3" xfId="91"/>
    <cellStyle name="Explanatory Text 2" xfId="92"/>
    <cellStyle name="Good 2" xfId="93"/>
    <cellStyle name="Heading 1 2" xfId="94"/>
    <cellStyle name="Heading 2 2" xfId="95"/>
    <cellStyle name="Heading 3 2" xfId="96"/>
    <cellStyle name="Heading 4 2" xfId="97"/>
    <cellStyle name="Input 2" xfId="98"/>
    <cellStyle name="Linked Cell 2" xfId="99"/>
    <cellStyle name="Neutral 2" xfId="100"/>
    <cellStyle name="Normal" xfId="0" builtinId="0"/>
    <cellStyle name="Normal 11 2 2" xfId="185"/>
    <cellStyle name="Normal 14 3" xfId="101"/>
    <cellStyle name="Normal 2" xfId="1"/>
    <cellStyle name="Normal 2 10" xfId="187"/>
    <cellStyle name="Normal 2 2" xfId="102"/>
    <cellStyle name="Normal 3" xfId="5"/>
    <cellStyle name="Normal 36 2 2" xfId="188"/>
    <cellStyle name="Normal 4" xfId="4"/>
    <cellStyle name="Normal 5" xfId="8"/>
    <cellStyle name="Normal 6" xfId="103"/>
    <cellStyle name="Normal_stadion-1" xfId="186"/>
    <cellStyle name="Note 2" xfId="104"/>
    <cellStyle name="Output 2" xfId="105"/>
    <cellStyle name="Title 2" xfId="106"/>
    <cellStyle name="Total 2" xfId="107"/>
    <cellStyle name="Warning Text 2" xfId="108"/>
    <cellStyle name="Акцент1 2" xfId="109"/>
    <cellStyle name="Акцент1 3" xfId="110"/>
    <cellStyle name="Акцент1 4" xfId="111"/>
    <cellStyle name="Акцент2 2" xfId="112"/>
    <cellStyle name="Акцент2 3" xfId="113"/>
    <cellStyle name="Акцент2 4" xfId="114"/>
    <cellStyle name="Акцент3 2" xfId="115"/>
    <cellStyle name="Акцент3 3" xfId="116"/>
    <cellStyle name="Акцент3 4" xfId="117"/>
    <cellStyle name="Акцент4 2" xfId="118"/>
    <cellStyle name="Акцент4 3" xfId="119"/>
    <cellStyle name="Акцент4 4" xfId="120"/>
    <cellStyle name="Акцент5 2" xfId="121"/>
    <cellStyle name="Акцент5 3" xfId="122"/>
    <cellStyle name="Акцент5 4" xfId="123"/>
    <cellStyle name="Акцент6 2" xfId="124"/>
    <cellStyle name="Акцент6 3" xfId="125"/>
    <cellStyle name="Акцент6 4" xfId="126"/>
    <cellStyle name="Ввод  2" xfId="127"/>
    <cellStyle name="Ввод  3" xfId="128"/>
    <cellStyle name="Ввод  4" xfId="129"/>
    <cellStyle name="Вывод 2" xfId="130"/>
    <cellStyle name="Вывод 3" xfId="131"/>
    <cellStyle name="Вывод 4" xfId="132"/>
    <cellStyle name="Вычисление 2" xfId="133"/>
    <cellStyle name="Вычисление 3" xfId="134"/>
    <cellStyle name="Вычисление 4" xfId="135"/>
    <cellStyle name="Заголовок 1 2" xfId="136"/>
    <cellStyle name="Заголовок 1 3" xfId="137"/>
    <cellStyle name="Заголовок 1 4" xfId="138"/>
    <cellStyle name="Заголовок 2 2" xfId="139"/>
    <cellStyle name="Заголовок 2 3" xfId="140"/>
    <cellStyle name="Заголовок 2 4" xfId="141"/>
    <cellStyle name="Заголовок 3 2" xfId="142"/>
    <cellStyle name="Заголовок 3 3" xfId="143"/>
    <cellStyle name="Заголовок 3 4" xfId="144"/>
    <cellStyle name="Заголовок 4 2" xfId="145"/>
    <cellStyle name="Заголовок 4 3" xfId="146"/>
    <cellStyle name="Заголовок 4 4" xfId="147"/>
    <cellStyle name="Итог 2" xfId="148"/>
    <cellStyle name="Итог 3" xfId="149"/>
    <cellStyle name="Итог 4" xfId="150"/>
    <cellStyle name="Контрольная ячейка 2" xfId="151"/>
    <cellStyle name="Контрольная ячейка 3" xfId="152"/>
    <cellStyle name="Контрольная ячейка 4" xfId="153"/>
    <cellStyle name="Название 2" xfId="154"/>
    <cellStyle name="Название 3" xfId="155"/>
    <cellStyle name="Название 4" xfId="156"/>
    <cellStyle name="Нейтральный 2" xfId="157"/>
    <cellStyle name="Нейтральный 3" xfId="158"/>
    <cellStyle name="Нейтральный 4" xfId="159"/>
    <cellStyle name="Обычный 2" xfId="160"/>
    <cellStyle name="Обычный 2 2" xfId="161"/>
    <cellStyle name="Обычный 3" xfId="162"/>
    <cellStyle name="Обычный 4" xfId="6"/>
    <cellStyle name="Обычный 5" xfId="163"/>
    <cellStyle name="Обычный_Лист1" xfId="3"/>
    <cellStyle name="Плохой 2" xfId="164"/>
    <cellStyle name="Плохой 3" xfId="165"/>
    <cellStyle name="Плохой 4" xfId="166"/>
    <cellStyle name="Пояснение 2" xfId="167"/>
    <cellStyle name="Пояснение 3" xfId="168"/>
    <cellStyle name="Пояснение 4" xfId="169"/>
    <cellStyle name="Примечание 2" xfId="170"/>
    <cellStyle name="Примечание 3" xfId="171"/>
    <cellStyle name="Примечание 4" xfId="172"/>
    <cellStyle name="Связанная ячейка 2" xfId="173"/>
    <cellStyle name="Связанная ячейка 3" xfId="174"/>
    <cellStyle name="Связанная ячейка 4" xfId="175"/>
    <cellStyle name="Текст предупреждения 2" xfId="176"/>
    <cellStyle name="Текст предупреждения 3" xfId="177"/>
    <cellStyle name="Текст предупреждения 4" xfId="178"/>
    <cellStyle name="Финансовый 2" xfId="179"/>
    <cellStyle name="Финансовый 2 2" xfId="180"/>
    <cellStyle name="Финансовый 3" xfId="181"/>
    <cellStyle name="Хороший 2" xfId="182"/>
    <cellStyle name="Хороший 3" xfId="183"/>
    <cellStyle name="Хороший 4" xfId="18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9"/>
  <sheetViews>
    <sheetView tabSelected="1" view="pageBreakPreview" zoomScaleNormal="100" zoomScaleSheetLayoutView="100" workbookViewId="0">
      <selection sqref="A1:M1"/>
    </sheetView>
  </sheetViews>
  <sheetFormatPr defaultRowHeight="12.75"/>
  <cols>
    <col min="1" max="1" width="5.42578125" style="37" customWidth="1"/>
    <col min="2" max="2" width="13.7109375" style="37" customWidth="1"/>
    <col min="3" max="3" width="52.7109375" style="37" customWidth="1"/>
    <col min="4" max="4" width="12.85546875" style="37" customWidth="1"/>
    <col min="5" max="5" width="12.7109375" style="37" customWidth="1"/>
    <col min="6" max="6" width="11.5703125" style="37" customWidth="1"/>
    <col min="7" max="7" width="10.5703125" style="37" customWidth="1"/>
    <col min="8" max="8" width="9" style="37" customWidth="1"/>
    <col min="9" max="9" width="7.28515625" style="37" customWidth="1"/>
    <col min="10" max="10" width="8.5703125" style="37" customWidth="1"/>
    <col min="11" max="11" width="7.7109375" style="37" customWidth="1"/>
    <col min="12" max="12" width="8.28515625" style="37" customWidth="1"/>
    <col min="13" max="13" width="10.28515625" style="37" customWidth="1"/>
    <col min="14" max="14" width="13.7109375" style="37" customWidth="1"/>
    <col min="15" max="15" width="16.140625" style="37" bestFit="1" customWidth="1"/>
    <col min="16" max="16" width="9.42578125" style="37" bestFit="1" customWidth="1"/>
    <col min="17" max="17" width="9.28515625" style="37" bestFit="1" customWidth="1"/>
    <col min="18" max="18" width="9.42578125" style="37" customWidth="1"/>
    <col min="19" max="19" width="9.42578125" style="37" bestFit="1" customWidth="1"/>
    <col min="20" max="254" width="9.140625" style="37"/>
    <col min="255" max="255" width="3.7109375" style="37" customWidth="1"/>
    <col min="256" max="256" width="9.85546875" style="37" customWidth="1"/>
    <col min="257" max="257" width="38.140625" style="37" customWidth="1"/>
    <col min="258" max="258" width="9.140625" style="37"/>
    <col min="259" max="259" width="7.7109375" style="37" customWidth="1"/>
    <col min="260" max="261" width="9.28515625" style="37" customWidth="1"/>
    <col min="262" max="262" width="11.140625" style="37" customWidth="1"/>
    <col min="263" max="266" width="9.28515625" style="37" customWidth="1"/>
    <col min="267" max="267" width="11.28515625" style="37" customWidth="1"/>
    <col min="268" max="510" width="9.140625" style="37"/>
    <col min="511" max="511" width="3.7109375" style="37" customWidth="1"/>
    <col min="512" max="512" width="9.85546875" style="37" customWidth="1"/>
    <col min="513" max="513" width="38.140625" style="37" customWidth="1"/>
    <col min="514" max="514" width="9.140625" style="37"/>
    <col min="515" max="515" width="7.7109375" style="37" customWidth="1"/>
    <col min="516" max="517" width="9.28515625" style="37" customWidth="1"/>
    <col min="518" max="518" width="11.140625" style="37" customWidth="1"/>
    <col min="519" max="522" width="9.28515625" style="37" customWidth="1"/>
    <col min="523" max="523" width="11.28515625" style="37" customWidth="1"/>
    <col min="524" max="766" width="9.140625" style="37"/>
    <col min="767" max="767" width="3.7109375" style="37" customWidth="1"/>
    <col min="768" max="768" width="9.85546875" style="37" customWidth="1"/>
    <col min="769" max="769" width="38.140625" style="37" customWidth="1"/>
    <col min="770" max="770" width="9.140625" style="37"/>
    <col min="771" max="771" width="7.7109375" style="37" customWidth="1"/>
    <col min="772" max="773" width="9.28515625" style="37" customWidth="1"/>
    <col min="774" max="774" width="11.140625" style="37" customWidth="1"/>
    <col min="775" max="778" width="9.28515625" style="37" customWidth="1"/>
    <col min="779" max="779" width="11.28515625" style="37" customWidth="1"/>
    <col min="780" max="1022" width="9.140625" style="37"/>
    <col min="1023" max="1023" width="3.7109375" style="37" customWidth="1"/>
    <col min="1024" max="1024" width="9.85546875" style="37" customWidth="1"/>
    <col min="1025" max="1025" width="38.140625" style="37" customWidth="1"/>
    <col min="1026" max="1026" width="9.140625" style="37"/>
    <col min="1027" max="1027" width="7.7109375" style="37" customWidth="1"/>
    <col min="1028" max="1029" width="9.28515625" style="37" customWidth="1"/>
    <col min="1030" max="1030" width="11.140625" style="37" customWidth="1"/>
    <col min="1031" max="1034" width="9.28515625" style="37" customWidth="1"/>
    <col min="1035" max="1035" width="11.28515625" style="37" customWidth="1"/>
    <col min="1036" max="1278" width="9.140625" style="37"/>
    <col min="1279" max="1279" width="3.7109375" style="37" customWidth="1"/>
    <col min="1280" max="1280" width="9.85546875" style="37" customWidth="1"/>
    <col min="1281" max="1281" width="38.140625" style="37" customWidth="1"/>
    <col min="1282" max="1282" width="9.140625" style="37"/>
    <col min="1283" max="1283" width="7.7109375" style="37" customWidth="1"/>
    <col min="1284" max="1285" width="9.28515625" style="37" customWidth="1"/>
    <col min="1286" max="1286" width="11.140625" style="37" customWidth="1"/>
    <col min="1287" max="1290" width="9.28515625" style="37" customWidth="1"/>
    <col min="1291" max="1291" width="11.28515625" style="37" customWidth="1"/>
    <col min="1292" max="1534" width="9.140625" style="37"/>
    <col min="1535" max="1535" width="3.7109375" style="37" customWidth="1"/>
    <col min="1536" max="1536" width="9.85546875" style="37" customWidth="1"/>
    <col min="1537" max="1537" width="38.140625" style="37" customWidth="1"/>
    <col min="1538" max="1538" width="9.140625" style="37"/>
    <col min="1539" max="1539" width="7.7109375" style="37" customWidth="1"/>
    <col min="1540" max="1541" width="9.28515625" style="37" customWidth="1"/>
    <col min="1542" max="1542" width="11.140625" style="37" customWidth="1"/>
    <col min="1543" max="1546" width="9.28515625" style="37" customWidth="1"/>
    <col min="1547" max="1547" width="11.28515625" style="37" customWidth="1"/>
    <col min="1548" max="1790" width="9.140625" style="37"/>
    <col min="1791" max="1791" width="3.7109375" style="37" customWidth="1"/>
    <col min="1792" max="1792" width="9.85546875" style="37" customWidth="1"/>
    <col min="1793" max="1793" width="38.140625" style="37" customWidth="1"/>
    <col min="1794" max="1794" width="9.140625" style="37"/>
    <col min="1795" max="1795" width="7.7109375" style="37" customWidth="1"/>
    <col min="1796" max="1797" width="9.28515625" style="37" customWidth="1"/>
    <col min="1798" max="1798" width="11.140625" style="37" customWidth="1"/>
    <col min="1799" max="1802" width="9.28515625" style="37" customWidth="1"/>
    <col min="1803" max="1803" width="11.28515625" style="37" customWidth="1"/>
    <col min="1804" max="2046" width="9.140625" style="37"/>
    <col min="2047" max="2047" width="3.7109375" style="37" customWidth="1"/>
    <col min="2048" max="2048" width="9.85546875" style="37" customWidth="1"/>
    <col min="2049" max="2049" width="38.140625" style="37" customWidth="1"/>
    <col min="2050" max="2050" width="9.140625" style="37"/>
    <col min="2051" max="2051" width="7.7109375" style="37" customWidth="1"/>
    <col min="2052" max="2053" width="9.28515625" style="37" customWidth="1"/>
    <col min="2054" max="2054" width="11.140625" style="37" customWidth="1"/>
    <col min="2055" max="2058" width="9.28515625" style="37" customWidth="1"/>
    <col min="2059" max="2059" width="11.28515625" style="37" customWidth="1"/>
    <col min="2060" max="2302" width="9.140625" style="37"/>
    <col min="2303" max="2303" width="3.7109375" style="37" customWidth="1"/>
    <col min="2304" max="2304" width="9.85546875" style="37" customWidth="1"/>
    <col min="2305" max="2305" width="38.140625" style="37" customWidth="1"/>
    <col min="2306" max="2306" width="9.140625" style="37"/>
    <col min="2307" max="2307" width="7.7109375" style="37" customWidth="1"/>
    <col min="2308" max="2309" width="9.28515625" style="37" customWidth="1"/>
    <col min="2310" max="2310" width="11.140625" style="37" customWidth="1"/>
    <col min="2311" max="2314" width="9.28515625" style="37" customWidth="1"/>
    <col min="2315" max="2315" width="11.28515625" style="37" customWidth="1"/>
    <col min="2316" max="2558" width="9.140625" style="37"/>
    <col min="2559" max="2559" width="3.7109375" style="37" customWidth="1"/>
    <col min="2560" max="2560" width="9.85546875" style="37" customWidth="1"/>
    <col min="2561" max="2561" width="38.140625" style="37" customWidth="1"/>
    <col min="2562" max="2562" width="9.140625" style="37"/>
    <col min="2563" max="2563" width="7.7109375" style="37" customWidth="1"/>
    <col min="2564" max="2565" width="9.28515625" style="37" customWidth="1"/>
    <col min="2566" max="2566" width="11.140625" style="37" customWidth="1"/>
    <col min="2567" max="2570" width="9.28515625" style="37" customWidth="1"/>
    <col min="2571" max="2571" width="11.28515625" style="37" customWidth="1"/>
    <col min="2572" max="2814" width="9.140625" style="37"/>
    <col min="2815" max="2815" width="3.7109375" style="37" customWidth="1"/>
    <col min="2816" max="2816" width="9.85546875" style="37" customWidth="1"/>
    <col min="2817" max="2817" width="38.140625" style="37" customWidth="1"/>
    <col min="2818" max="2818" width="9.140625" style="37"/>
    <col min="2819" max="2819" width="7.7109375" style="37" customWidth="1"/>
    <col min="2820" max="2821" width="9.28515625" style="37" customWidth="1"/>
    <col min="2822" max="2822" width="11.140625" style="37" customWidth="1"/>
    <col min="2823" max="2826" width="9.28515625" style="37" customWidth="1"/>
    <col min="2827" max="2827" width="11.28515625" style="37" customWidth="1"/>
    <col min="2828" max="3070" width="9.140625" style="37"/>
    <col min="3071" max="3071" width="3.7109375" style="37" customWidth="1"/>
    <col min="3072" max="3072" width="9.85546875" style="37" customWidth="1"/>
    <col min="3073" max="3073" width="38.140625" style="37" customWidth="1"/>
    <col min="3074" max="3074" width="9.140625" style="37"/>
    <col min="3075" max="3075" width="7.7109375" style="37" customWidth="1"/>
    <col min="3076" max="3077" width="9.28515625" style="37" customWidth="1"/>
    <col min="3078" max="3078" width="11.140625" style="37" customWidth="1"/>
    <col min="3079" max="3082" width="9.28515625" style="37" customWidth="1"/>
    <col min="3083" max="3083" width="11.28515625" style="37" customWidth="1"/>
    <col min="3084" max="3326" width="9.140625" style="37"/>
    <col min="3327" max="3327" width="3.7109375" style="37" customWidth="1"/>
    <col min="3328" max="3328" width="9.85546875" style="37" customWidth="1"/>
    <col min="3329" max="3329" width="38.140625" style="37" customWidth="1"/>
    <col min="3330" max="3330" width="9.140625" style="37"/>
    <col min="3331" max="3331" width="7.7109375" style="37" customWidth="1"/>
    <col min="3332" max="3333" width="9.28515625" style="37" customWidth="1"/>
    <col min="3334" max="3334" width="11.140625" style="37" customWidth="1"/>
    <col min="3335" max="3338" width="9.28515625" style="37" customWidth="1"/>
    <col min="3339" max="3339" width="11.28515625" style="37" customWidth="1"/>
    <col min="3340" max="3582" width="9.140625" style="37"/>
    <col min="3583" max="3583" width="3.7109375" style="37" customWidth="1"/>
    <col min="3584" max="3584" width="9.85546875" style="37" customWidth="1"/>
    <col min="3585" max="3585" width="38.140625" style="37" customWidth="1"/>
    <col min="3586" max="3586" width="9.140625" style="37"/>
    <col min="3587" max="3587" width="7.7109375" style="37" customWidth="1"/>
    <col min="3588" max="3589" width="9.28515625" style="37" customWidth="1"/>
    <col min="3590" max="3590" width="11.140625" style="37" customWidth="1"/>
    <col min="3591" max="3594" width="9.28515625" style="37" customWidth="1"/>
    <col min="3595" max="3595" width="11.28515625" style="37" customWidth="1"/>
    <col min="3596" max="3838" width="9.140625" style="37"/>
    <col min="3839" max="3839" width="3.7109375" style="37" customWidth="1"/>
    <col min="3840" max="3840" width="9.85546875" style="37" customWidth="1"/>
    <col min="3841" max="3841" width="38.140625" style="37" customWidth="1"/>
    <col min="3842" max="3842" width="9.140625" style="37"/>
    <col min="3843" max="3843" width="7.7109375" style="37" customWidth="1"/>
    <col min="3844" max="3845" width="9.28515625" style="37" customWidth="1"/>
    <col min="3846" max="3846" width="11.140625" style="37" customWidth="1"/>
    <col min="3847" max="3850" width="9.28515625" style="37" customWidth="1"/>
    <col min="3851" max="3851" width="11.28515625" style="37" customWidth="1"/>
    <col min="3852" max="4094" width="9.140625" style="37"/>
    <col min="4095" max="4095" width="3.7109375" style="37" customWidth="1"/>
    <col min="4096" max="4096" width="9.85546875" style="37" customWidth="1"/>
    <col min="4097" max="4097" width="38.140625" style="37" customWidth="1"/>
    <col min="4098" max="4098" width="9.140625" style="37"/>
    <col min="4099" max="4099" width="7.7109375" style="37" customWidth="1"/>
    <col min="4100" max="4101" width="9.28515625" style="37" customWidth="1"/>
    <col min="4102" max="4102" width="11.140625" style="37" customWidth="1"/>
    <col min="4103" max="4106" width="9.28515625" style="37" customWidth="1"/>
    <col min="4107" max="4107" width="11.28515625" style="37" customWidth="1"/>
    <col min="4108" max="4350" width="9.140625" style="37"/>
    <col min="4351" max="4351" width="3.7109375" style="37" customWidth="1"/>
    <col min="4352" max="4352" width="9.85546875" style="37" customWidth="1"/>
    <col min="4353" max="4353" width="38.140625" style="37" customWidth="1"/>
    <col min="4354" max="4354" width="9.140625" style="37"/>
    <col min="4355" max="4355" width="7.7109375" style="37" customWidth="1"/>
    <col min="4356" max="4357" width="9.28515625" style="37" customWidth="1"/>
    <col min="4358" max="4358" width="11.140625" style="37" customWidth="1"/>
    <col min="4359" max="4362" width="9.28515625" style="37" customWidth="1"/>
    <col min="4363" max="4363" width="11.28515625" style="37" customWidth="1"/>
    <col min="4364" max="4606" width="9.140625" style="37"/>
    <col min="4607" max="4607" width="3.7109375" style="37" customWidth="1"/>
    <col min="4608" max="4608" width="9.85546875" style="37" customWidth="1"/>
    <col min="4609" max="4609" width="38.140625" style="37" customWidth="1"/>
    <col min="4610" max="4610" width="9.140625" style="37"/>
    <col min="4611" max="4611" width="7.7109375" style="37" customWidth="1"/>
    <col min="4612" max="4613" width="9.28515625" style="37" customWidth="1"/>
    <col min="4614" max="4614" width="11.140625" style="37" customWidth="1"/>
    <col min="4615" max="4618" width="9.28515625" style="37" customWidth="1"/>
    <col min="4619" max="4619" width="11.28515625" style="37" customWidth="1"/>
    <col min="4620" max="4862" width="9.140625" style="37"/>
    <col min="4863" max="4863" width="3.7109375" style="37" customWidth="1"/>
    <col min="4864" max="4864" width="9.85546875" style="37" customWidth="1"/>
    <col min="4865" max="4865" width="38.140625" style="37" customWidth="1"/>
    <col min="4866" max="4866" width="9.140625" style="37"/>
    <col min="4867" max="4867" width="7.7109375" style="37" customWidth="1"/>
    <col min="4868" max="4869" width="9.28515625" style="37" customWidth="1"/>
    <col min="4870" max="4870" width="11.140625" style="37" customWidth="1"/>
    <col min="4871" max="4874" width="9.28515625" style="37" customWidth="1"/>
    <col min="4875" max="4875" width="11.28515625" style="37" customWidth="1"/>
    <col min="4876" max="5118" width="9.140625" style="37"/>
    <col min="5119" max="5119" width="3.7109375" style="37" customWidth="1"/>
    <col min="5120" max="5120" width="9.85546875" style="37" customWidth="1"/>
    <col min="5121" max="5121" width="38.140625" style="37" customWidth="1"/>
    <col min="5122" max="5122" width="9.140625" style="37"/>
    <col min="5123" max="5123" width="7.7109375" style="37" customWidth="1"/>
    <col min="5124" max="5125" width="9.28515625" style="37" customWidth="1"/>
    <col min="5126" max="5126" width="11.140625" style="37" customWidth="1"/>
    <col min="5127" max="5130" width="9.28515625" style="37" customWidth="1"/>
    <col min="5131" max="5131" width="11.28515625" style="37" customWidth="1"/>
    <col min="5132" max="5374" width="9.140625" style="37"/>
    <col min="5375" max="5375" width="3.7109375" style="37" customWidth="1"/>
    <col min="5376" max="5376" width="9.85546875" style="37" customWidth="1"/>
    <col min="5377" max="5377" width="38.140625" style="37" customWidth="1"/>
    <col min="5378" max="5378" width="9.140625" style="37"/>
    <col min="5379" max="5379" width="7.7109375" style="37" customWidth="1"/>
    <col min="5380" max="5381" width="9.28515625" style="37" customWidth="1"/>
    <col min="5382" max="5382" width="11.140625" style="37" customWidth="1"/>
    <col min="5383" max="5386" width="9.28515625" style="37" customWidth="1"/>
    <col min="5387" max="5387" width="11.28515625" style="37" customWidth="1"/>
    <col min="5388" max="5630" width="9.140625" style="37"/>
    <col min="5631" max="5631" width="3.7109375" style="37" customWidth="1"/>
    <col min="5632" max="5632" width="9.85546875" style="37" customWidth="1"/>
    <col min="5633" max="5633" width="38.140625" style="37" customWidth="1"/>
    <col min="5634" max="5634" width="9.140625" style="37"/>
    <col min="5635" max="5635" width="7.7109375" style="37" customWidth="1"/>
    <col min="5636" max="5637" width="9.28515625" style="37" customWidth="1"/>
    <col min="5638" max="5638" width="11.140625" style="37" customWidth="1"/>
    <col min="5639" max="5642" width="9.28515625" style="37" customWidth="1"/>
    <col min="5643" max="5643" width="11.28515625" style="37" customWidth="1"/>
    <col min="5644" max="5886" width="9.140625" style="37"/>
    <col min="5887" max="5887" width="3.7109375" style="37" customWidth="1"/>
    <col min="5888" max="5888" width="9.85546875" style="37" customWidth="1"/>
    <col min="5889" max="5889" width="38.140625" style="37" customWidth="1"/>
    <col min="5890" max="5890" width="9.140625" style="37"/>
    <col min="5891" max="5891" width="7.7109375" style="37" customWidth="1"/>
    <col min="5892" max="5893" width="9.28515625" style="37" customWidth="1"/>
    <col min="5894" max="5894" width="11.140625" style="37" customWidth="1"/>
    <col min="5895" max="5898" width="9.28515625" style="37" customWidth="1"/>
    <col min="5899" max="5899" width="11.28515625" style="37" customWidth="1"/>
    <col min="5900" max="6142" width="9.140625" style="37"/>
    <col min="6143" max="6143" width="3.7109375" style="37" customWidth="1"/>
    <col min="6144" max="6144" width="9.85546875" style="37" customWidth="1"/>
    <col min="6145" max="6145" width="38.140625" style="37" customWidth="1"/>
    <col min="6146" max="6146" width="9.140625" style="37"/>
    <col min="6147" max="6147" width="7.7109375" style="37" customWidth="1"/>
    <col min="6148" max="6149" width="9.28515625" style="37" customWidth="1"/>
    <col min="6150" max="6150" width="11.140625" style="37" customWidth="1"/>
    <col min="6151" max="6154" width="9.28515625" style="37" customWidth="1"/>
    <col min="6155" max="6155" width="11.28515625" style="37" customWidth="1"/>
    <col min="6156" max="6398" width="9.140625" style="37"/>
    <col min="6399" max="6399" width="3.7109375" style="37" customWidth="1"/>
    <col min="6400" max="6400" width="9.85546875" style="37" customWidth="1"/>
    <col min="6401" max="6401" width="38.140625" style="37" customWidth="1"/>
    <col min="6402" max="6402" width="9.140625" style="37"/>
    <col min="6403" max="6403" width="7.7109375" style="37" customWidth="1"/>
    <col min="6404" max="6405" width="9.28515625" style="37" customWidth="1"/>
    <col min="6406" max="6406" width="11.140625" style="37" customWidth="1"/>
    <col min="6407" max="6410" width="9.28515625" style="37" customWidth="1"/>
    <col min="6411" max="6411" width="11.28515625" style="37" customWidth="1"/>
    <col min="6412" max="6654" width="9.140625" style="37"/>
    <col min="6655" max="6655" width="3.7109375" style="37" customWidth="1"/>
    <col min="6656" max="6656" width="9.85546875" style="37" customWidth="1"/>
    <col min="6657" max="6657" width="38.140625" style="37" customWidth="1"/>
    <col min="6658" max="6658" width="9.140625" style="37"/>
    <col min="6659" max="6659" width="7.7109375" style="37" customWidth="1"/>
    <col min="6660" max="6661" width="9.28515625" style="37" customWidth="1"/>
    <col min="6662" max="6662" width="11.140625" style="37" customWidth="1"/>
    <col min="6663" max="6666" width="9.28515625" style="37" customWidth="1"/>
    <col min="6667" max="6667" width="11.28515625" style="37" customWidth="1"/>
    <col min="6668" max="6910" width="9.140625" style="37"/>
    <col min="6911" max="6911" width="3.7109375" style="37" customWidth="1"/>
    <col min="6912" max="6912" width="9.85546875" style="37" customWidth="1"/>
    <col min="6913" max="6913" width="38.140625" style="37" customWidth="1"/>
    <col min="6914" max="6914" width="9.140625" style="37"/>
    <col min="6915" max="6915" width="7.7109375" style="37" customWidth="1"/>
    <col min="6916" max="6917" width="9.28515625" style="37" customWidth="1"/>
    <col min="6918" max="6918" width="11.140625" style="37" customWidth="1"/>
    <col min="6919" max="6922" width="9.28515625" style="37" customWidth="1"/>
    <col min="6923" max="6923" width="11.28515625" style="37" customWidth="1"/>
    <col min="6924" max="7166" width="9.140625" style="37"/>
    <col min="7167" max="7167" width="3.7109375" style="37" customWidth="1"/>
    <col min="7168" max="7168" width="9.85546875" style="37" customWidth="1"/>
    <col min="7169" max="7169" width="38.140625" style="37" customWidth="1"/>
    <col min="7170" max="7170" width="9.140625" style="37"/>
    <col min="7171" max="7171" width="7.7109375" style="37" customWidth="1"/>
    <col min="7172" max="7173" width="9.28515625" style="37" customWidth="1"/>
    <col min="7174" max="7174" width="11.140625" style="37" customWidth="1"/>
    <col min="7175" max="7178" width="9.28515625" style="37" customWidth="1"/>
    <col min="7179" max="7179" width="11.28515625" style="37" customWidth="1"/>
    <col min="7180" max="7422" width="9.140625" style="37"/>
    <col min="7423" max="7423" width="3.7109375" style="37" customWidth="1"/>
    <col min="7424" max="7424" width="9.85546875" style="37" customWidth="1"/>
    <col min="7425" max="7425" width="38.140625" style="37" customWidth="1"/>
    <col min="7426" max="7426" width="9.140625" style="37"/>
    <col min="7427" max="7427" width="7.7109375" style="37" customWidth="1"/>
    <col min="7428" max="7429" width="9.28515625" style="37" customWidth="1"/>
    <col min="7430" max="7430" width="11.140625" style="37" customWidth="1"/>
    <col min="7431" max="7434" width="9.28515625" style="37" customWidth="1"/>
    <col min="7435" max="7435" width="11.28515625" style="37" customWidth="1"/>
    <col min="7436" max="7678" width="9.140625" style="37"/>
    <col min="7679" max="7679" width="3.7109375" style="37" customWidth="1"/>
    <col min="7680" max="7680" width="9.85546875" style="37" customWidth="1"/>
    <col min="7681" max="7681" width="38.140625" style="37" customWidth="1"/>
    <col min="7682" max="7682" width="9.140625" style="37"/>
    <col min="7683" max="7683" width="7.7109375" style="37" customWidth="1"/>
    <col min="7684" max="7685" width="9.28515625" style="37" customWidth="1"/>
    <col min="7686" max="7686" width="11.140625" style="37" customWidth="1"/>
    <col min="7687" max="7690" width="9.28515625" style="37" customWidth="1"/>
    <col min="7691" max="7691" width="11.28515625" style="37" customWidth="1"/>
    <col min="7692" max="7934" width="9.140625" style="37"/>
    <col min="7935" max="7935" width="3.7109375" style="37" customWidth="1"/>
    <col min="7936" max="7936" width="9.85546875" style="37" customWidth="1"/>
    <col min="7937" max="7937" width="38.140625" style="37" customWidth="1"/>
    <col min="7938" max="7938" width="9.140625" style="37"/>
    <col min="7939" max="7939" width="7.7109375" style="37" customWidth="1"/>
    <col min="7940" max="7941" width="9.28515625" style="37" customWidth="1"/>
    <col min="7942" max="7942" width="11.140625" style="37" customWidth="1"/>
    <col min="7943" max="7946" width="9.28515625" style="37" customWidth="1"/>
    <col min="7947" max="7947" width="11.28515625" style="37" customWidth="1"/>
    <col min="7948" max="8190" width="9.140625" style="37"/>
    <col min="8191" max="8191" width="3.7109375" style="37" customWidth="1"/>
    <col min="8192" max="8192" width="9.85546875" style="37" customWidth="1"/>
    <col min="8193" max="8193" width="38.140625" style="37" customWidth="1"/>
    <col min="8194" max="8194" width="9.140625" style="37"/>
    <col min="8195" max="8195" width="7.7109375" style="37" customWidth="1"/>
    <col min="8196" max="8197" width="9.28515625" style="37" customWidth="1"/>
    <col min="8198" max="8198" width="11.140625" style="37" customWidth="1"/>
    <col min="8199" max="8202" width="9.28515625" style="37" customWidth="1"/>
    <col min="8203" max="8203" width="11.28515625" style="37" customWidth="1"/>
    <col min="8204" max="8446" width="9.140625" style="37"/>
    <col min="8447" max="8447" width="3.7109375" style="37" customWidth="1"/>
    <col min="8448" max="8448" width="9.85546875" style="37" customWidth="1"/>
    <col min="8449" max="8449" width="38.140625" style="37" customWidth="1"/>
    <col min="8450" max="8450" width="9.140625" style="37"/>
    <col min="8451" max="8451" width="7.7109375" style="37" customWidth="1"/>
    <col min="8452" max="8453" width="9.28515625" style="37" customWidth="1"/>
    <col min="8454" max="8454" width="11.140625" style="37" customWidth="1"/>
    <col min="8455" max="8458" width="9.28515625" style="37" customWidth="1"/>
    <col min="8459" max="8459" width="11.28515625" style="37" customWidth="1"/>
    <col min="8460" max="8702" width="9.140625" style="37"/>
    <col min="8703" max="8703" width="3.7109375" style="37" customWidth="1"/>
    <col min="8704" max="8704" width="9.85546875" style="37" customWidth="1"/>
    <col min="8705" max="8705" width="38.140625" style="37" customWidth="1"/>
    <col min="8706" max="8706" width="9.140625" style="37"/>
    <col min="8707" max="8707" width="7.7109375" style="37" customWidth="1"/>
    <col min="8708" max="8709" width="9.28515625" style="37" customWidth="1"/>
    <col min="8710" max="8710" width="11.140625" style="37" customWidth="1"/>
    <col min="8711" max="8714" width="9.28515625" style="37" customWidth="1"/>
    <col min="8715" max="8715" width="11.28515625" style="37" customWidth="1"/>
    <col min="8716" max="8958" width="9.140625" style="37"/>
    <col min="8959" max="8959" width="3.7109375" style="37" customWidth="1"/>
    <col min="8960" max="8960" width="9.85546875" style="37" customWidth="1"/>
    <col min="8961" max="8961" width="38.140625" style="37" customWidth="1"/>
    <col min="8962" max="8962" width="9.140625" style="37"/>
    <col min="8963" max="8963" width="7.7109375" style="37" customWidth="1"/>
    <col min="8964" max="8965" width="9.28515625" style="37" customWidth="1"/>
    <col min="8966" max="8966" width="11.140625" style="37" customWidth="1"/>
    <col min="8967" max="8970" width="9.28515625" style="37" customWidth="1"/>
    <col min="8971" max="8971" width="11.28515625" style="37" customWidth="1"/>
    <col min="8972" max="9214" width="9.140625" style="37"/>
    <col min="9215" max="9215" width="3.7109375" style="37" customWidth="1"/>
    <col min="9216" max="9216" width="9.85546875" style="37" customWidth="1"/>
    <col min="9217" max="9217" width="38.140625" style="37" customWidth="1"/>
    <col min="9218" max="9218" width="9.140625" style="37"/>
    <col min="9219" max="9219" width="7.7109375" style="37" customWidth="1"/>
    <col min="9220" max="9221" width="9.28515625" style="37" customWidth="1"/>
    <col min="9222" max="9222" width="11.140625" style="37" customWidth="1"/>
    <col min="9223" max="9226" width="9.28515625" style="37" customWidth="1"/>
    <col min="9227" max="9227" width="11.28515625" style="37" customWidth="1"/>
    <col min="9228" max="9470" width="9.140625" style="37"/>
    <col min="9471" max="9471" width="3.7109375" style="37" customWidth="1"/>
    <col min="9472" max="9472" width="9.85546875" style="37" customWidth="1"/>
    <col min="9473" max="9473" width="38.140625" style="37" customWidth="1"/>
    <col min="9474" max="9474" width="9.140625" style="37"/>
    <col min="9475" max="9475" width="7.7109375" style="37" customWidth="1"/>
    <col min="9476" max="9477" width="9.28515625" style="37" customWidth="1"/>
    <col min="9478" max="9478" width="11.140625" style="37" customWidth="1"/>
    <col min="9479" max="9482" width="9.28515625" style="37" customWidth="1"/>
    <col min="9483" max="9483" width="11.28515625" style="37" customWidth="1"/>
    <col min="9484" max="9726" width="9.140625" style="37"/>
    <col min="9727" max="9727" width="3.7109375" style="37" customWidth="1"/>
    <col min="9728" max="9728" width="9.85546875" style="37" customWidth="1"/>
    <col min="9729" max="9729" width="38.140625" style="37" customWidth="1"/>
    <col min="9730" max="9730" width="9.140625" style="37"/>
    <col min="9731" max="9731" width="7.7109375" style="37" customWidth="1"/>
    <col min="9732" max="9733" width="9.28515625" style="37" customWidth="1"/>
    <col min="9734" max="9734" width="11.140625" style="37" customWidth="1"/>
    <col min="9735" max="9738" width="9.28515625" style="37" customWidth="1"/>
    <col min="9739" max="9739" width="11.28515625" style="37" customWidth="1"/>
    <col min="9740" max="9982" width="9.140625" style="37"/>
    <col min="9983" max="9983" width="3.7109375" style="37" customWidth="1"/>
    <col min="9984" max="9984" width="9.85546875" style="37" customWidth="1"/>
    <col min="9985" max="9985" width="38.140625" style="37" customWidth="1"/>
    <col min="9986" max="9986" width="9.140625" style="37"/>
    <col min="9987" max="9987" width="7.7109375" style="37" customWidth="1"/>
    <col min="9988" max="9989" width="9.28515625" style="37" customWidth="1"/>
    <col min="9990" max="9990" width="11.140625" style="37" customWidth="1"/>
    <col min="9991" max="9994" width="9.28515625" style="37" customWidth="1"/>
    <col min="9995" max="9995" width="11.28515625" style="37" customWidth="1"/>
    <col min="9996" max="10238" width="9.140625" style="37"/>
    <col min="10239" max="10239" width="3.7109375" style="37" customWidth="1"/>
    <col min="10240" max="10240" width="9.85546875" style="37" customWidth="1"/>
    <col min="10241" max="10241" width="38.140625" style="37" customWidth="1"/>
    <col min="10242" max="10242" width="9.140625" style="37"/>
    <col min="10243" max="10243" width="7.7109375" style="37" customWidth="1"/>
    <col min="10244" max="10245" width="9.28515625" style="37" customWidth="1"/>
    <col min="10246" max="10246" width="11.140625" style="37" customWidth="1"/>
    <col min="10247" max="10250" width="9.28515625" style="37" customWidth="1"/>
    <col min="10251" max="10251" width="11.28515625" style="37" customWidth="1"/>
    <col min="10252" max="10494" width="9.140625" style="37"/>
    <col min="10495" max="10495" width="3.7109375" style="37" customWidth="1"/>
    <col min="10496" max="10496" width="9.85546875" style="37" customWidth="1"/>
    <col min="10497" max="10497" width="38.140625" style="37" customWidth="1"/>
    <col min="10498" max="10498" width="9.140625" style="37"/>
    <col min="10499" max="10499" width="7.7109375" style="37" customWidth="1"/>
    <col min="10500" max="10501" width="9.28515625" style="37" customWidth="1"/>
    <col min="10502" max="10502" width="11.140625" style="37" customWidth="1"/>
    <col min="10503" max="10506" width="9.28515625" style="37" customWidth="1"/>
    <col min="10507" max="10507" width="11.28515625" style="37" customWidth="1"/>
    <col min="10508" max="10750" width="9.140625" style="37"/>
    <col min="10751" max="10751" width="3.7109375" style="37" customWidth="1"/>
    <col min="10752" max="10752" width="9.85546875" style="37" customWidth="1"/>
    <col min="10753" max="10753" width="38.140625" style="37" customWidth="1"/>
    <col min="10754" max="10754" width="9.140625" style="37"/>
    <col min="10755" max="10755" width="7.7109375" style="37" customWidth="1"/>
    <col min="10756" max="10757" width="9.28515625" style="37" customWidth="1"/>
    <col min="10758" max="10758" width="11.140625" style="37" customWidth="1"/>
    <col min="10759" max="10762" width="9.28515625" style="37" customWidth="1"/>
    <col min="10763" max="10763" width="11.28515625" style="37" customWidth="1"/>
    <col min="10764" max="11006" width="9.140625" style="37"/>
    <col min="11007" max="11007" width="3.7109375" style="37" customWidth="1"/>
    <col min="11008" max="11008" width="9.85546875" style="37" customWidth="1"/>
    <col min="11009" max="11009" width="38.140625" style="37" customWidth="1"/>
    <col min="11010" max="11010" width="9.140625" style="37"/>
    <col min="11011" max="11011" width="7.7109375" style="37" customWidth="1"/>
    <col min="11012" max="11013" width="9.28515625" style="37" customWidth="1"/>
    <col min="11014" max="11014" width="11.140625" style="37" customWidth="1"/>
    <col min="11015" max="11018" width="9.28515625" style="37" customWidth="1"/>
    <col min="11019" max="11019" width="11.28515625" style="37" customWidth="1"/>
    <col min="11020" max="11262" width="9.140625" style="37"/>
    <col min="11263" max="11263" width="3.7109375" style="37" customWidth="1"/>
    <col min="11264" max="11264" width="9.85546875" style="37" customWidth="1"/>
    <col min="11265" max="11265" width="38.140625" style="37" customWidth="1"/>
    <col min="11266" max="11266" width="9.140625" style="37"/>
    <col min="11267" max="11267" width="7.7109375" style="37" customWidth="1"/>
    <col min="11268" max="11269" width="9.28515625" style="37" customWidth="1"/>
    <col min="11270" max="11270" width="11.140625" style="37" customWidth="1"/>
    <col min="11271" max="11274" width="9.28515625" style="37" customWidth="1"/>
    <col min="11275" max="11275" width="11.28515625" style="37" customWidth="1"/>
    <col min="11276" max="11518" width="9.140625" style="37"/>
    <col min="11519" max="11519" width="3.7109375" style="37" customWidth="1"/>
    <col min="11520" max="11520" width="9.85546875" style="37" customWidth="1"/>
    <col min="11521" max="11521" width="38.140625" style="37" customWidth="1"/>
    <col min="11522" max="11522" width="9.140625" style="37"/>
    <col min="11523" max="11523" width="7.7109375" style="37" customWidth="1"/>
    <col min="11524" max="11525" width="9.28515625" style="37" customWidth="1"/>
    <col min="11526" max="11526" width="11.140625" style="37" customWidth="1"/>
    <col min="11527" max="11530" width="9.28515625" style="37" customWidth="1"/>
    <col min="11531" max="11531" width="11.28515625" style="37" customWidth="1"/>
    <col min="11532" max="11774" width="9.140625" style="37"/>
    <col min="11775" max="11775" width="3.7109375" style="37" customWidth="1"/>
    <col min="11776" max="11776" width="9.85546875" style="37" customWidth="1"/>
    <col min="11777" max="11777" width="38.140625" style="37" customWidth="1"/>
    <col min="11778" max="11778" width="9.140625" style="37"/>
    <col min="11779" max="11779" width="7.7109375" style="37" customWidth="1"/>
    <col min="11780" max="11781" width="9.28515625" style="37" customWidth="1"/>
    <col min="11782" max="11782" width="11.140625" style="37" customWidth="1"/>
    <col min="11783" max="11786" width="9.28515625" style="37" customWidth="1"/>
    <col min="11787" max="11787" width="11.28515625" style="37" customWidth="1"/>
    <col min="11788" max="12030" width="9.140625" style="37"/>
    <col min="12031" max="12031" width="3.7109375" style="37" customWidth="1"/>
    <col min="12032" max="12032" width="9.85546875" style="37" customWidth="1"/>
    <col min="12033" max="12033" width="38.140625" style="37" customWidth="1"/>
    <col min="12034" max="12034" width="9.140625" style="37"/>
    <col min="12035" max="12035" width="7.7109375" style="37" customWidth="1"/>
    <col min="12036" max="12037" width="9.28515625" style="37" customWidth="1"/>
    <col min="12038" max="12038" width="11.140625" style="37" customWidth="1"/>
    <col min="12039" max="12042" width="9.28515625" style="37" customWidth="1"/>
    <col min="12043" max="12043" width="11.28515625" style="37" customWidth="1"/>
    <col min="12044" max="12286" width="9.140625" style="37"/>
    <col min="12287" max="12287" width="3.7109375" style="37" customWidth="1"/>
    <col min="12288" max="12288" width="9.85546875" style="37" customWidth="1"/>
    <col min="12289" max="12289" width="38.140625" style="37" customWidth="1"/>
    <col min="12290" max="12290" width="9.140625" style="37"/>
    <col min="12291" max="12291" width="7.7109375" style="37" customWidth="1"/>
    <col min="12292" max="12293" width="9.28515625" style="37" customWidth="1"/>
    <col min="12294" max="12294" width="11.140625" style="37" customWidth="1"/>
    <col min="12295" max="12298" width="9.28515625" style="37" customWidth="1"/>
    <col min="12299" max="12299" width="11.28515625" style="37" customWidth="1"/>
    <col min="12300" max="12542" width="9.140625" style="37"/>
    <col min="12543" max="12543" width="3.7109375" style="37" customWidth="1"/>
    <col min="12544" max="12544" width="9.85546875" style="37" customWidth="1"/>
    <col min="12545" max="12545" width="38.140625" style="37" customWidth="1"/>
    <col min="12546" max="12546" width="9.140625" style="37"/>
    <col min="12547" max="12547" width="7.7109375" style="37" customWidth="1"/>
    <col min="12548" max="12549" width="9.28515625" style="37" customWidth="1"/>
    <col min="12550" max="12550" width="11.140625" style="37" customWidth="1"/>
    <col min="12551" max="12554" width="9.28515625" style="37" customWidth="1"/>
    <col min="12555" max="12555" width="11.28515625" style="37" customWidth="1"/>
    <col min="12556" max="12798" width="9.140625" style="37"/>
    <col min="12799" max="12799" width="3.7109375" style="37" customWidth="1"/>
    <col min="12800" max="12800" width="9.85546875" style="37" customWidth="1"/>
    <col min="12801" max="12801" width="38.140625" style="37" customWidth="1"/>
    <col min="12802" max="12802" width="9.140625" style="37"/>
    <col min="12803" max="12803" width="7.7109375" style="37" customWidth="1"/>
    <col min="12804" max="12805" width="9.28515625" style="37" customWidth="1"/>
    <col min="12806" max="12806" width="11.140625" style="37" customWidth="1"/>
    <col min="12807" max="12810" width="9.28515625" style="37" customWidth="1"/>
    <col min="12811" max="12811" width="11.28515625" style="37" customWidth="1"/>
    <col min="12812" max="13054" width="9.140625" style="37"/>
    <col min="13055" max="13055" width="3.7109375" style="37" customWidth="1"/>
    <col min="13056" max="13056" width="9.85546875" style="37" customWidth="1"/>
    <col min="13057" max="13057" width="38.140625" style="37" customWidth="1"/>
    <col min="13058" max="13058" width="9.140625" style="37"/>
    <col min="13059" max="13059" width="7.7109375" style="37" customWidth="1"/>
    <col min="13060" max="13061" width="9.28515625" style="37" customWidth="1"/>
    <col min="13062" max="13062" width="11.140625" style="37" customWidth="1"/>
    <col min="13063" max="13066" width="9.28515625" style="37" customWidth="1"/>
    <col min="13067" max="13067" width="11.28515625" style="37" customWidth="1"/>
    <col min="13068" max="13310" width="9.140625" style="37"/>
    <col min="13311" max="13311" width="3.7109375" style="37" customWidth="1"/>
    <col min="13312" max="13312" width="9.85546875" style="37" customWidth="1"/>
    <col min="13313" max="13313" width="38.140625" style="37" customWidth="1"/>
    <col min="13314" max="13314" width="9.140625" style="37"/>
    <col min="13315" max="13315" width="7.7109375" style="37" customWidth="1"/>
    <col min="13316" max="13317" width="9.28515625" style="37" customWidth="1"/>
    <col min="13318" max="13318" width="11.140625" style="37" customWidth="1"/>
    <col min="13319" max="13322" width="9.28515625" style="37" customWidth="1"/>
    <col min="13323" max="13323" width="11.28515625" style="37" customWidth="1"/>
    <col min="13324" max="13566" width="9.140625" style="37"/>
    <col min="13567" max="13567" width="3.7109375" style="37" customWidth="1"/>
    <col min="13568" max="13568" width="9.85546875" style="37" customWidth="1"/>
    <col min="13569" max="13569" width="38.140625" style="37" customWidth="1"/>
    <col min="13570" max="13570" width="9.140625" style="37"/>
    <col min="13571" max="13571" width="7.7109375" style="37" customWidth="1"/>
    <col min="13572" max="13573" width="9.28515625" style="37" customWidth="1"/>
    <col min="13574" max="13574" width="11.140625" style="37" customWidth="1"/>
    <col min="13575" max="13578" width="9.28515625" style="37" customWidth="1"/>
    <col min="13579" max="13579" width="11.28515625" style="37" customWidth="1"/>
    <col min="13580" max="13822" width="9.140625" style="37"/>
    <col min="13823" max="13823" width="3.7109375" style="37" customWidth="1"/>
    <col min="13824" max="13824" width="9.85546875" style="37" customWidth="1"/>
    <col min="13825" max="13825" width="38.140625" style="37" customWidth="1"/>
    <col min="13826" max="13826" width="9.140625" style="37"/>
    <col min="13827" max="13827" width="7.7109375" style="37" customWidth="1"/>
    <col min="13828" max="13829" width="9.28515625" style="37" customWidth="1"/>
    <col min="13830" max="13830" width="11.140625" style="37" customWidth="1"/>
    <col min="13831" max="13834" width="9.28515625" style="37" customWidth="1"/>
    <col min="13835" max="13835" width="11.28515625" style="37" customWidth="1"/>
    <col min="13836" max="14078" width="9.140625" style="37"/>
    <col min="14079" max="14079" width="3.7109375" style="37" customWidth="1"/>
    <col min="14080" max="14080" width="9.85546875" style="37" customWidth="1"/>
    <col min="14081" max="14081" width="38.140625" style="37" customWidth="1"/>
    <col min="14082" max="14082" width="9.140625" style="37"/>
    <col min="14083" max="14083" width="7.7109375" style="37" customWidth="1"/>
    <col min="14084" max="14085" width="9.28515625" style="37" customWidth="1"/>
    <col min="14086" max="14086" width="11.140625" style="37" customWidth="1"/>
    <col min="14087" max="14090" width="9.28515625" style="37" customWidth="1"/>
    <col min="14091" max="14091" width="11.28515625" style="37" customWidth="1"/>
    <col min="14092" max="14334" width="9.140625" style="37"/>
    <col min="14335" max="14335" width="3.7109375" style="37" customWidth="1"/>
    <col min="14336" max="14336" width="9.85546875" style="37" customWidth="1"/>
    <col min="14337" max="14337" width="38.140625" style="37" customWidth="1"/>
    <col min="14338" max="14338" width="9.140625" style="37"/>
    <col min="14339" max="14339" width="7.7109375" style="37" customWidth="1"/>
    <col min="14340" max="14341" width="9.28515625" style="37" customWidth="1"/>
    <col min="14342" max="14342" width="11.140625" style="37" customWidth="1"/>
    <col min="14343" max="14346" width="9.28515625" style="37" customWidth="1"/>
    <col min="14347" max="14347" width="11.28515625" style="37" customWidth="1"/>
    <col min="14348" max="14590" width="9.140625" style="37"/>
    <col min="14591" max="14591" width="3.7109375" style="37" customWidth="1"/>
    <col min="14592" max="14592" width="9.85546875" style="37" customWidth="1"/>
    <col min="14593" max="14593" width="38.140625" style="37" customWidth="1"/>
    <col min="14594" max="14594" width="9.140625" style="37"/>
    <col min="14595" max="14595" width="7.7109375" style="37" customWidth="1"/>
    <col min="14596" max="14597" width="9.28515625" style="37" customWidth="1"/>
    <col min="14598" max="14598" width="11.140625" style="37" customWidth="1"/>
    <col min="14599" max="14602" width="9.28515625" style="37" customWidth="1"/>
    <col min="14603" max="14603" width="11.28515625" style="37" customWidth="1"/>
    <col min="14604" max="14846" width="9.140625" style="37"/>
    <col min="14847" max="14847" width="3.7109375" style="37" customWidth="1"/>
    <col min="14848" max="14848" width="9.85546875" style="37" customWidth="1"/>
    <col min="14849" max="14849" width="38.140625" style="37" customWidth="1"/>
    <col min="14850" max="14850" width="9.140625" style="37"/>
    <col min="14851" max="14851" width="7.7109375" style="37" customWidth="1"/>
    <col min="14852" max="14853" width="9.28515625" style="37" customWidth="1"/>
    <col min="14854" max="14854" width="11.140625" style="37" customWidth="1"/>
    <col min="14855" max="14858" width="9.28515625" style="37" customWidth="1"/>
    <col min="14859" max="14859" width="11.28515625" style="37" customWidth="1"/>
    <col min="14860" max="15102" width="9.140625" style="37"/>
    <col min="15103" max="15103" width="3.7109375" style="37" customWidth="1"/>
    <col min="15104" max="15104" width="9.85546875" style="37" customWidth="1"/>
    <col min="15105" max="15105" width="38.140625" style="37" customWidth="1"/>
    <col min="15106" max="15106" width="9.140625" style="37"/>
    <col min="15107" max="15107" width="7.7109375" style="37" customWidth="1"/>
    <col min="15108" max="15109" width="9.28515625" style="37" customWidth="1"/>
    <col min="15110" max="15110" width="11.140625" style="37" customWidth="1"/>
    <col min="15111" max="15114" width="9.28515625" style="37" customWidth="1"/>
    <col min="15115" max="15115" width="11.28515625" style="37" customWidth="1"/>
    <col min="15116" max="15358" width="9.140625" style="37"/>
    <col min="15359" max="15359" width="3.7109375" style="37" customWidth="1"/>
    <col min="15360" max="15360" width="9.85546875" style="37" customWidth="1"/>
    <col min="15361" max="15361" width="38.140625" style="37" customWidth="1"/>
    <col min="15362" max="15362" width="9.140625" style="37"/>
    <col min="15363" max="15363" width="7.7109375" style="37" customWidth="1"/>
    <col min="15364" max="15365" width="9.28515625" style="37" customWidth="1"/>
    <col min="15366" max="15366" width="11.140625" style="37" customWidth="1"/>
    <col min="15367" max="15370" width="9.28515625" style="37" customWidth="1"/>
    <col min="15371" max="15371" width="11.28515625" style="37" customWidth="1"/>
    <col min="15372" max="15614" width="9.140625" style="37"/>
    <col min="15615" max="15615" width="3.7109375" style="37" customWidth="1"/>
    <col min="15616" max="15616" width="9.85546875" style="37" customWidth="1"/>
    <col min="15617" max="15617" width="38.140625" style="37" customWidth="1"/>
    <col min="15618" max="15618" width="9.140625" style="37"/>
    <col min="15619" max="15619" width="7.7109375" style="37" customWidth="1"/>
    <col min="15620" max="15621" width="9.28515625" style="37" customWidth="1"/>
    <col min="15622" max="15622" width="11.140625" style="37" customWidth="1"/>
    <col min="15623" max="15626" width="9.28515625" style="37" customWidth="1"/>
    <col min="15627" max="15627" width="11.28515625" style="37" customWidth="1"/>
    <col min="15628" max="15870" width="9.140625" style="37"/>
    <col min="15871" max="15871" width="3.7109375" style="37" customWidth="1"/>
    <col min="15872" max="15872" width="9.85546875" style="37" customWidth="1"/>
    <col min="15873" max="15873" width="38.140625" style="37" customWidth="1"/>
    <col min="15874" max="15874" width="9.140625" style="37"/>
    <col min="15875" max="15875" width="7.7109375" style="37" customWidth="1"/>
    <col min="15876" max="15877" width="9.28515625" style="37" customWidth="1"/>
    <col min="15878" max="15878" width="11.140625" style="37" customWidth="1"/>
    <col min="15879" max="15882" width="9.28515625" style="37" customWidth="1"/>
    <col min="15883" max="15883" width="11.28515625" style="37" customWidth="1"/>
    <col min="15884" max="16126" width="9.140625" style="37"/>
    <col min="16127" max="16127" width="3.7109375" style="37" customWidth="1"/>
    <col min="16128" max="16128" width="9.85546875" style="37" customWidth="1"/>
    <col min="16129" max="16129" width="38.140625" style="37" customWidth="1"/>
    <col min="16130" max="16130" width="9.140625" style="37"/>
    <col min="16131" max="16131" width="7.7109375" style="37" customWidth="1"/>
    <col min="16132" max="16133" width="9.28515625" style="37" customWidth="1"/>
    <col min="16134" max="16134" width="11.140625" style="37" customWidth="1"/>
    <col min="16135" max="16138" width="9.28515625" style="37" customWidth="1"/>
    <col min="16139" max="16139" width="11.28515625" style="37" customWidth="1"/>
    <col min="16140" max="16384" width="9.140625" style="37"/>
  </cols>
  <sheetData>
    <row r="1" spans="1:16" ht="49.5" customHeight="1">
      <c r="A1" s="124" t="s">
        <v>308</v>
      </c>
      <c r="B1" s="124"/>
      <c r="C1" s="124"/>
      <c r="D1" s="124"/>
      <c r="E1" s="124"/>
      <c r="F1" s="124"/>
      <c r="G1" s="124"/>
      <c r="H1" s="124"/>
      <c r="I1" s="125"/>
      <c r="J1" s="125"/>
      <c r="K1" s="125"/>
      <c r="L1" s="125"/>
      <c r="M1" s="125"/>
    </row>
    <row r="2" spans="1:16" s="39" customFormat="1">
      <c r="A2" s="126"/>
      <c r="B2" s="126"/>
      <c r="C2" s="126"/>
      <c r="D2" s="126"/>
      <c r="E2" s="126"/>
      <c r="F2" s="126"/>
      <c r="G2" s="126"/>
      <c r="H2" s="126"/>
      <c r="I2" s="38"/>
      <c r="J2" s="38"/>
      <c r="K2" s="38"/>
      <c r="L2" s="38"/>
      <c r="M2" s="38"/>
    </row>
    <row r="3" spans="1:16" s="39" customFormat="1">
      <c r="A3" s="127" t="s">
        <v>289</v>
      </c>
      <c r="B3" s="128" t="s">
        <v>13</v>
      </c>
      <c r="C3" s="127" t="s">
        <v>290</v>
      </c>
      <c r="D3" s="127" t="s">
        <v>291</v>
      </c>
      <c r="E3" s="131" t="s">
        <v>1</v>
      </c>
      <c r="F3" s="132"/>
      <c r="G3" s="123" t="s">
        <v>45</v>
      </c>
      <c r="H3" s="132"/>
      <c r="I3" s="123" t="s">
        <v>292</v>
      </c>
      <c r="J3" s="123"/>
      <c r="K3" s="123" t="s">
        <v>293</v>
      </c>
      <c r="L3" s="123"/>
      <c r="M3" s="123" t="s">
        <v>14</v>
      </c>
    </row>
    <row r="4" spans="1:16" s="39" customFormat="1" ht="38.25">
      <c r="A4" s="127" t="s">
        <v>289</v>
      </c>
      <c r="B4" s="129"/>
      <c r="C4" s="127" t="s">
        <v>290</v>
      </c>
      <c r="D4" s="130" t="s">
        <v>291</v>
      </c>
      <c r="E4" s="36" t="s">
        <v>15</v>
      </c>
      <c r="F4" s="18" t="s">
        <v>16</v>
      </c>
      <c r="G4" s="36" t="s">
        <v>294</v>
      </c>
      <c r="H4" s="36" t="s">
        <v>14</v>
      </c>
      <c r="I4" s="36" t="s">
        <v>294</v>
      </c>
      <c r="J4" s="36" t="s">
        <v>14</v>
      </c>
      <c r="K4" s="36" t="s">
        <v>294</v>
      </c>
      <c r="L4" s="36" t="s">
        <v>14</v>
      </c>
      <c r="M4" s="123" t="s">
        <v>14</v>
      </c>
    </row>
    <row r="5" spans="1:16" s="39" customFormat="1">
      <c r="A5" s="19">
        <v>1</v>
      </c>
      <c r="B5" s="19">
        <v>2</v>
      </c>
      <c r="C5" s="19">
        <v>3</v>
      </c>
      <c r="D5" s="19">
        <v>4</v>
      </c>
      <c r="E5" s="20">
        <v>5</v>
      </c>
      <c r="F5" s="21">
        <v>6</v>
      </c>
      <c r="G5" s="22">
        <v>7</v>
      </c>
      <c r="H5" s="22">
        <v>8</v>
      </c>
      <c r="I5" s="22">
        <v>9</v>
      </c>
      <c r="J5" s="22">
        <v>10</v>
      </c>
      <c r="K5" s="22">
        <v>11</v>
      </c>
      <c r="L5" s="22">
        <v>12</v>
      </c>
      <c r="M5" s="22">
        <v>13</v>
      </c>
    </row>
    <row r="6" spans="1:16" s="39" customFormat="1">
      <c r="A6" s="40"/>
      <c r="B6" s="11"/>
      <c r="C6" s="36" t="s">
        <v>128</v>
      </c>
      <c r="D6" s="2"/>
      <c r="E6" s="3"/>
      <c r="F6" s="3"/>
      <c r="G6" s="3"/>
      <c r="H6" s="3"/>
      <c r="I6" s="3"/>
      <c r="J6" s="3"/>
      <c r="K6" s="3"/>
      <c r="L6" s="3"/>
      <c r="M6" s="3"/>
    </row>
    <row r="7" spans="1:16" s="39" customFormat="1" ht="25.5">
      <c r="A7" s="12" t="s">
        <v>70</v>
      </c>
      <c r="B7" s="36" t="s">
        <v>51</v>
      </c>
      <c r="C7" s="36" t="s">
        <v>242</v>
      </c>
      <c r="D7" s="36" t="s">
        <v>29</v>
      </c>
      <c r="E7" s="7" t="s">
        <v>87</v>
      </c>
      <c r="F7" s="7">
        <v>570</v>
      </c>
      <c r="G7" s="7"/>
      <c r="H7" s="7"/>
      <c r="I7" s="2"/>
      <c r="J7" s="2"/>
      <c r="K7" s="2"/>
      <c r="L7" s="15"/>
      <c r="M7" s="7"/>
      <c r="P7" s="41"/>
    </row>
    <row r="8" spans="1:16" s="39" customFormat="1" ht="25.5">
      <c r="A8" s="12" t="s">
        <v>25</v>
      </c>
      <c r="B8" s="36" t="s">
        <v>51</v>
      </c>
      <c r="C8" s="36" t="s">
        <v>228</v>
      </c>
      <c r="D8" s="36" t="s">
        <v>29</v>
      </c>
      <c r="E8" s="7" t="s">
        <v>87</v>
      </c>
      <c r="F8" s="7">
        <v>110</v>
      </c>
      <c r="G8" s="7"/>
      <c r="H8" s="7"/>
      <c r="I8" s="2"/>
      <c r="J8" s="2"/>
      <c r="K8" s="2"/>
      <c r="L8" s="15"/>
      <c r="M8" s="7"/>
      <c r="P8" s="41"/>
    </row>
    <row r="9" spans="1:16" s="39" customFormat="1">
      <c r="A9" s="12" t="s">
        <v>23</v>
      </c>
      <c r="B9" s="36" t="s">
        <v>51</v>
      </c>
      <c r="C9" s="36" t="s">
        <v>273</v>
      </c>
      <c r="D9" s="36" t="s">
        <v>119</v>
      </c>
      <c r="E9" s="7" t="s">
        <v>87</v>
      </c>
      <c r="F9" s="7">
        <v>8</v>
      </c>
      <c r="G9" s="7"/>
      <c r="H9" s="7"/>
      <c r="I9" s="2"/>
      <c r="J9" s="2"/>
      <c r="K9" s="2"/>
      <c r="L9" s="15"/>
      <c r="M9" s="7"/>
      <c r="P9" s="41"/>
    </row>
    <row r="10" spans="1:16" s="39" customFormat="1" ht="25.5">
      <c r="A10" s="12" t="s">
        <v>43</v>
      </c>
      <c r="B10" s="36" t="s">
        <v>51</v>
      </c>
      <c r="C10" s="36" t="s">
        <v>274</v>
      </c>
      <c r="D10" s="36" t="s">
        <v>21</v>
      </c>
      <c r="E10" s="7" t="s">
        <v>87</v>
      </c>
      <c r="F10" s="7">
        <v>4.5</v>
      </c>
      <c r="G10" s="7"/>
      <c r="H10" s="7"/>
      <c r="I10" s="2"/>
      <c r="J10" s="2"/>
      <c r="K10" s="2"/>
      <c r="L10" s="15"/>
      <c r="M10" s="7"/>
      <c r="P10" s="41"/>
    </row>
    <row r="11" spans="1:16" s="39" customFormat="1" ht="38.25">
      <c r="A11" s="12" t="s">
        <v>23</v>
      </c>
      <c r="B11" s="36" t="s">
        <v>229</v>
      </c>
      <c r="C11" s="36" t="s">
        <v>275</v>
      </c>
      <c r="D11" s="36" t="s">
        <v>46</v>
      </c>
      <c r="E11" s="7"/>
      <c r="F11" s="7">
        <v>1.8</v>
      </c>
      <c r="G11" s="7"/>
      <c r="H11" s="7"/>
      <c r="I11" s="2"/>
      <c r="J11" s="2"/>
      <c r="K11" s="2"/>
      <c r="L11" s="15"/>
      <c r="M11" s="7"/>
      <c r="P11" s="41"/>
    </row>
    <row r="12" spans="1:16" s="39" customFormat="1">
      <c r="A12" s="2">
        <f>A11+0.1</f>
        <v>3.1</v>
      </c>
      <c r="B12" s="2" t="s">
        <v>230</v>
      </c>
      <c r="C12" s="2" t="s">
        <v>55</v>
      </c>
      <c r="D12" s="2" t="s">
        <v>4</v>
      </c>
      <c r="E12" s="3">
        <v>38.04</v>
      </c>
      <c r="F12" s="3">
        <f>E12*F11</f>
        <v>68.471999999999994</v>
      </c>
      <c r="G12" s="2"/>
      <c r="H12" s="2"/>
      <c r="I12" s="4"/>
      <c r="J12" s="3"/>
      <c r="K12" s="2"/>
      <c r="L12" s="15"/>
      <c r="M12" s="3"/>
      <c r="P12" s="41"/>
    </row>
    <row r="13" spans="1:16" s="39" customFormat="1">
      <c r="A13" s="2">
        <f>A12+0.1</f>
        <v>3.2</v>
      </c>
      <c r="B13" s="30" t="s">
        <v>230</v>
      </c>
      <c r="C13" s="2" t="s">
        <v>61</v>
      </c>
      <c r="D13" s="2" t="s">
        <v>0</v>
      </c>
      <c r="E13" s="33">
        <f>0.17*0.6</f>
        <v>0.10200000000000001</v>
      </c>
      <c r="F13" s="3">
        <f>E13*F11</f>
        <v>0.18360000000000001</v>
      </c>
      <c r="G13" s="2"/>
      <c r="H13" s="2"/>
      <c r="I13" s="2"/>
      <c r="J13" s="2"/>
      <c r="K13" s="2"/>
      <c r="L13" s="15"/>
      <c r="M13" s="3"/>
      <c r="P13" s="41"/>
    </row>
    <row r="14" spans="1:16" s="39" customFormat="1">
      <c r="A14" s="2">
        <f>A13+0.1</f>
        <v>3.3000000000000003</v>
      </c>
      <c r="B14" s="2" t="s">
        <v>231</v>
      </c>
      <c r="C14" s="2" t="s">
        <v>5</v>
      </c>
      <c r="D14" s="2" t="s">
        <v>0</v>
      </c>
      <c r="E14" s="30">
        <v>0</v>
      </c>
      <c r="F14" s="2">
        <f>E14*F11</f>
        <v>0</v>
      </c>
      <c r="G14" s="2"/>
      <c r="H14" s="2"/>
      <c r="I14" s="2"/>
      <c r="J14" s="2"/>
      <c r="K14" s="2"/>
      <c r="L14" s="2"/>
      <c r="M14" s="2"/>
      <c r="P14" s="41"/>
    </row>
    <row r="15" spans="1:16" s="39" customFormat="1" ht="25.5">
      <c r="A15" s="12" t="s">
        <v>43</v>
      </c>
      <c r="B15" s="36"/>
      <c r="C15" s="36" t="s">
        <v>232</v>
      </c>
      <c r="D15" s="36" t="s">
        <v>46</v>
      </c>
      <c r="E15" s="7"/>
      <c r="F15" s="7">
        <f>F11</f>
        <v>1.8</v>
      </c>
      <c r="G15" s="7"/>
      <c r="H15" s="7"/>
      <c r="I15" s="2"/>
      <c r="J15" s="2"/>
      <c r="K15" s="2"/>
      <c r="L15" s="15"/>
      <c r="M15" s="7"/>
      <c r="P15" s="41"/>
    </row>
    <row r="16" spans="1:16" s="39" customFormat="1">
      <c r="A16" s="14">
        <f>A15+0.1</f>
        <v>4.0999999999999996</v>
      </c>
      <c r="B16" s="2" t="s">
        <v>233</v>
      </c>
      <c r="C16" s="2" t="s">
        <v>163</v>
      </c>
      <c r="D16" s="2" t="s">
        <v>19</v>
      </c>
      <c r="E16" s="3">
        <v>1</v>
      </c>
      <c r="F16" s="3">
        <f>E16*F15</f>
        <v>1.8</v>
      </c>
      <c r="G16" s="3"/>
      <c r="H16" s="3"/>
      <c r="I16" s="2"/>
      <c r="J16" s="2"/>
      <c r="K16" s="30"/>
      <c r="L16" s="15"/>
      <c r="M16" s="3"/>
      <c r="P16" s="41"/>
    </row>
    <row r="17" spans="1:18" s="39" customFormat="1" ht="38.25">
      <c r="A17" s="12" t="s">
        <v>44</v>
      </c>
      <c r="B17" s="36" t="s">
        <v>170</v>
      </c>
      <c r="C17" s="36" t="s">
        <v>162</v>
      </c>
      <c r="D17" s="36" t="s">
        <v>17</v>
      </c>
      <c r="E17" s="7"/>
      <c r="F17" s="7">
        <v>0.01</v>
      </c>
      <c r="G17" s="7"/>
      <c r="H17" s="8"/>
      <c r="I17" s="2"/>
      <c r="J17" s="2"/>
      <c r="K17" s="2"/>
      <c r="L17" s="15"/>
      <c r="M17" s="7"/>
      <c r="P17" s="41"/>
    </row>
    <row r="18" spans="1:18" s="39" customFormat="1">
      <c r="A18" s="2">
        <f>A17+0.1</f>
        <v>5.0999999999999996</v>
      </c>
      <c r="B18" s="2"/>
      <c r="C18" s="2" t="s">
        <v>55</v>
      </c>
      <c r="D18" s="2" t="s">
        <v>4</v>
      </c>
      <c r="E18" s="3">
        <v>13.2</v>
      </c>
      <c r="F18" s="42">
        <f>F17*E18</f>
        <v>0.13200000000000001</v>
      </c>
      <c r="G18" s="2"/>
      <c r="H18" s="2"/>
      <c r="I18" s="4"/>
      <c r="J18" s="3"/>
      <c r="K18" s="2"/>
      <c r="L18" s="15"/>
      <c r="M18" s="3"/>
      <c r="P18" s="41"/>
    </row>
    <row r="19" spans="1:18" s="39" customFormat="1">
      <c r="A19" s="2">
        <f>A18+0.1</f>
        <v>5.1999999999999993</v>
      </c>
      <c r="B19" s="2"/>
      <c r="C19" s="2" t="s">
        <v>61</v>
      </c>
      <c r="D19" s="2" t="s">
        <v>0</v>
      </c>
      <c r="E19" s="3">
        <v>9.6300000000000008</v>
      </c>
      <c r="F19" s="42">
        <f>F17*E19</f>
        <v>9.6300000000000011E-2</v>
      </c>
      <c r="G19" s="2"/>
      <c r="H19" s="2"/>
      <c r="I19" s="2"/>
      <c r="J19" s="2"/>
      <c r="K19" s="2"/>
      <c r="L19" s="15"/>
      <c r="M19" s="3"/>
      <c r="P19" s="41"/>
    </row>
    <row r="20" spans="1:18" s="39" customFormat="1" ht="25.5">
      <c r="A20" s="36">
        <v>6</v>
      </c>
      <c r="B20" s="2"/>
      <c r="C20" s="36" t="s">
        <v>234</v>
      </c>
      <c r="D20" s="2"/>
      <c r="E20" s="3"/>
      <c r="F20" s="43">
        <v>8.1999999999999993</v>
      </c>
      <c r="G20" s="7"/>
      <c r="H20" s="8"/>
      <c r="I20" s="2"/>
      <c r="J20" s="2"/>
      <c r="K20" s="2"/>
      <c r="L20" s="15"/>
      <c r="M20" s="7"/>
      <c r="P20" s="41"/>
    </row>
    <row r="21" spans="1:18" s="39" customFormat="1">
      <c r="A21" s="2">
        <f>A20+0.1</f>
        <v>6.1</v>
      </c>
      <c r="B21" s="2"/>
      <c r="C21" s="2" t="s">
        <v>164</v>
      </c>
      <c r="D21" s="2" t="s">
        <v>19</v>
      </c>
      <c r="E21" s="2">
        <v>1</v>
      </c>
      <c r="F21" s="3">
        <f>E21*F20</f>
        <v>8.1999999999999993</v>
      </c>
      <c r="G21" s="3"/>
      <c r="H21" s="3"/>
      <c r="I21" s="3"/>
      <c r="J21" s="3"/>
      <c r="K21" s="30"/>
      <c r="L21" s="3"/>
      <c r="M21" s="3"/>
      <c r="P21" s="41"/>
      <c r="Q21" s="41"/>
    </row>
    <row r="22" spans="1:18" s="39" customFormat="1">
      <c r="A22" s="36"/>
      <c r="B22" s="36"/>
      <c r="C22" s="36" t="s">
        <v>83</v>
      </c>
      <c r="D22" s="36"/>
      <c r="E22" s="36"/>
      <c r="F22" s="18"/>
      <c r="G22" s="18"/>
      <c r="H22" s="7"/>
      <c r="I22" s="36"/>
      <c r="J22" s="7"/>
      <c r="K22" s="18"/>
      <c r="L22" s="7"/>
      <c r="M22" s="23"/>
      <c r="N22" s="41"/>
      <c r="P22" s="41"/>
      <c r="R22" s="41"/>
    </row>
    <row r="23" spans="1:18" s="39" customFormat="1">
      <c r="A23" s="36"/>
      <c r="B23" s="36"/>
      <c r="C23" s="2" t="s">
        <v>72</v>
      </c>
      <c r="D23" s="24" t="s">
        <v>0</v>
      </c>
      <c r="E23" s="25"/>
      <c r="F23" s="18"/>
      <c r="G23" s="18"/>
      <c r="H23" s="36"/>
      <c r="I23" s="36"/>
      <c r="J23" s="3"/>
      <c r="K23" s="18"/>
      <c r="L23" s="3"/>
      <c r="M23" s="26"/>
      <c r="P23" s="41"/>
    </row>
    <row r="24" spans="1:18" s="39" customFormat="1">
      <c r="A24" s="36"/>
      <c r="B24" s="36"/>
      <c r="C24" s="36" t="s">
        <v>37</v>
      </c>
      <c r="D24" s="18" t="s">
        <v>0</v>
      </c>
      <c r="E24" s="2"/>
      <c r="F24" s="18"/>
      <c r="G24" s="18"/>
      <c r="H24" s="36"/>
      <c r="I24" s="36"/>
      <c r="J24" s="3"/>
      <c r="K24" s="18"/>
      <c r="L24" s="3"/>
      <c r="M24" s="23"/>
      <c r="P24" s="41"/>
    </row>
    <row r="25" spans="1:18" s="39" customFormat="1">
      <c r="A25" s="36"/>
      <c r="B25" s="36"/>
      <c r="C25" s="2" t="s">
        <v>73</v>
      </c>
      <c r="D25" s="24" t="s">
        <v>0</v>
      </c>
      <c r="E25" s="25"/>
      <c r="F25" s="18"/>
      <c r="G25" s="18"/>
      <c r="H25" s="36"/>
      <c r="I25" s="36"/>
      <c r="J25" s="3"/>
      <c r="K25" s="18"/>
      <c r="L25" s="3"/>
      <c r="M25" s="26"/>
      <c r="P25" s="41"/>
    </row>
    <row r="26" spans="1:18" s="39" customFormat="1">
      <c r="A26" s="36"/>
      <c r="B26" s="36"/>
      <c r="C26" s="36" t="s">
        <v>107</v>
      </c>
      <c r="D26" s="18" t="s">
        <v>0</v>
      </c>
      <c r="E26" s="2"/>
      <c r="F26" s="18"/>
      <c r="G26" s="18"/>
      <c r="H26" s="36"/>
      <c r="I26" s="36"/>
      <c r="J26" s="3"/>
      <c r="K26" s="18"/>
      <c r="L26" s="3"/>
      <c r="M26" s="23"/>
      <c r="P26" s="41"/>
    </row>
    <row r="27" spans="1:18">
      <c r="A27" s="40"/>
      <c r="B27" s="11"/>
      <c r="C27" s="36" t="s">
        <v>139</v>
      </c>
      <c r="D27" s="2"/>
      <c r="E27" s="3"/>
      <c r="F27" s="3"/>
      <c r="G27" s="3"/>
      <c r="H27" s="3"/>
      <c r="I27" s="3"/>
      <c r="J27" s="3"/>
      <c r="K27" s="3"/>
      <c r="L27" s="3"/>
      <c r="M27" s="3"/>
      <c r="P27" s="41"/>
    </row>
    <row r="28" spans="1:18" ht="25.5">
      <c r="A28" s="12" t="s">
        <v>70</v>
      </c>
      <c r="B28" s="12" t="s">
        <v>235</v>
      </c>
      <c r="C28" s="36" t="s">
        <v>58</v>
      </c>
      <c r="D28" s="36" t="s">
        <v>236</v>
      </c>
      <c r="E28" s="7"/>
      <c r="F28" s="31">
        <v>0</v>
      </c>
      <c r="G28" s="7"/>
      <c r="H28" s="7"/>
      <c r="I28" s="10"/>
      <c r="J28" s="10"/>
      <c r="K28" s="10"/>
      <c r="L28" s="10"/>
      <c r="M28" s="7"/>
      <c r="P28" s="41"/>
    </row>
    <row r="29" spans="1:18">
      <c r="A29" s="14">
        <f>A28+0.1</f>
        <v>1.1000000000000001</v>
      </c>
      <c r="B29" s="36"/>
      <c r="C29" s="3" t="s">
        <v>18</v>
      </c>
      <c r="D29" s="3" t="s">
        <v>4</v>
      </c>
      <c r="E29" s="3">
        <v>16.5</v>
      </c>
      <c r="F29" s="3">
        <f>E29*F28</f>
        <v>0</v>
      </c>
      <c r="G29" s="10"/>
      <c r="H29" s="10"/>
      <c r="I29" s="3"/>
      <c r="J29" s="3"/>
      <c r="K29" s="10"/>
      <c r="L29" s="10"/>
      <c r="M29" s="3"/>
      <c r="P29" s="41"/>
    </row>
    <row r="30" spans="1:18">
      <c r="A30" s="2">
        <f>A29+0.1</f>
        <v>1.2000000000000002</v>
      </c>
      <c r="B30" s="2" t="s">
        <v>143</v>
      </c>
      <c r="C30" s="2" t="s">
        <v>90</v>
      </c>
      <c r="D30" s="2" t="s">
        <v>0</v>
      </c>
      <c r="E30" s="3">
        <v>37</v>
      </c>
      <c r="F30" s="3">
        <f>E30*F28</f>
        <v>0</v>
      </c>
      <c r="G30" s="3"/>
      <c r="H30" s="3"/>
      <c r="I30" s="3"/>
      <c r="J30" s="3"/>
      <c r="K30" s="3"/>
      <c r="L30" s="3"/>
      <c r="M30" s="3"/>
      <c r="P30" s="41"/>
    </row>
    <row r="31" spans="1:18">
      <c r="A31" s="1">
        <v>2</v>
      </c>
      <c r="B31" s="12" t="s">
        <v>80</v>
      </c>
      <c r="C31" s="36" t="s">
        <v>81</v>
      </c>
      <c r="D31" s="36" t="s">
        <v>17</v>
      </c>
      <c r="E31" s="7"/>
      <c r="F31" s="8">
        <v>0.05</v>
      </c>
      <c r="G31" s="7"/>
      <c r="H31" s="36"/>
      <c r="I31" s="36"/>
      <c r="J31" s="36"/>
      <c r="K31" s="36"/>
      <c r="L31" s="36"/>
      <c r="M31" s="7"/>
      <c r="P31" s="41"/>
    </row>
    <row r="32" spans="1:18">
      <c r="A32" s="14">
        <f>A31+0.1</f>
        <v>2.1</v>
      </c>
      <c r="B32" s="11"/>
      <c r="C32" s="2" t="s">
        <v>55</v>
      </c>
      <c r="D32" s="2" t="s">
        <v>4</v>
      </c>
      <c r="E32" s="3">
        <v>206</v>
      </c>
      <c r="F32" s="42">
        <f>F31*E32</f>
        <v>10.3</v>
      </c>
      <c r="G32" s="2"/>
      <c r="H32" s="5"/>
      <c r="I32" s="3"/>
      <c r="J32" s="3"/>
      <c r="K32" s="2"/>
      <c r="L32" s="2"/>
      <c r="M32" s="3"/>
      <c r="P32" s="41"/>
    </row>
    <row r="33" spans="1:18" ht="38.25">
      <c r="A33" s="12" t="s">
        <v>23</v>
      </c>
      <c r="B33" s="36" t="s">
        <v>57</v>
      </c>
      <c r="C33" s="44" t="s">
        <v>295</v>
      </c>
      <c r="D33" s="36" t="s">
        <v>236</v>
      </c>
      <c r="E33" s="9"/>
      <c r="F33" s="9">
        <v>3.2000000000000001E-2</v>
      </c>
      <c r="G33" s="7"/>
      <c r="H33" s="2"/>
      <c r="I33" s="2"/>
      <c r="J33" s="2"/>
      <c r="K33" s="2"/>
      <c r="L33" s="2"/>
      <c r="M33" s="7"/>
      <c r="P33" s="41"/>
    </row>
    <row r="34" spans="1:18">
      <c r="A34" s="14">
        <f>A33+0.1</f>
        <v>3.1</v>
      </c>
      <c r="B34" s="36"/>
      <c r="C34" s="3" t="s">
        <v>18</v>
      </c>
      <c r="D34" s="3" t="s">
        <v>4</v>
      </c>
      <c r="E34" s="15">
        <v>15.5</v>
      </c>
      <c r="F34" s="3">
        <f>E34*F33</f>
        <v>0.496</v>
      </c>
      <c r="G34" s="3"/>
      <c r="H34" s="3"/>
      <c r="I34" s="3"/>
      <c r="J34" s="3"/>
      <c r="K34" s="3"/>
      <c r="L34" s="3"/>
      <c r="M34" s="3"/>
      <c r="P34" s="41"/>
    </row>
    <row r="35" spans="1:18">
      <c r="A35" s="2">
        <f>A34+0.1</f>
        <v>3.2</v>
      </c>
      <c r="B35" s="2" t="s">
        <v>91</v>
      </c>
      <c r="C35" s="2" t="s">
        <v>22</v>
      </c>
      <c r="D35" s="2" t="s">
        <v>12</v>
      </c>
      <c r="E35" s="15">
        <v>34.700000000000003</v>
      </c>
      <c r="F35" s="3">
        <f>E35*F33</f>
        <v>1.1104000000000001</v>
      </c>
      <c r="G35" s="3"/>
      <c r="H35" s="3"/>
      <c r="I35" s="3"/>
      <c r="J35" s="3"/>
      <c r="K35" s="3"/>
      <c r="L35" s="3"/>
      <c r="M35" s="3"/>
      <c r="P35" s="41"/>
    </row>
    <row r="36" spans="1:18">
      <c r="A36" s="2">
        <f>A35+0.1</f>
        <v>3.3000000000000003</v>
      </c>
      <c r="B36" s="36"/>
      <c r="C36" s="2" t="s">
        <v>59</v>
      </c>
      <c r="D36" s="2" t="s">
        <v>0</v>
      </c>
      <c r="E36" s="15">
        <v>2.09</v>
      </c>
      <c r="F36" s="3">
        <f>E36*F33</f>
        <v>6.6879999999999995E-2</v>
      </c>
      <c r="G36" s="3"/>
      <c r="H36" s="3"/>
      <c r="I36" s="3"/>
      <c r="J36" s="3"/>
      <c r="K36" s="3"/>
      <c r="L36" s="3"/>
      <c r="M36" s="3"/>
      <c r="P36" s="41"/>
    </row>
    <row r="37" spans="1:18">
      <c r="A37" s="12" t="s">
        <v>43</v>
      </c>
      <c r="B37" s="36" t="s">
        <v>173</v>
      </c>
      <c r="C37" s="36" t="s">
        <v>88</v>
      </c>
      <c r="D37" s="36" t="s">
        <v>84</v>
      </c>
      <c r="E37" s="7"/>
      <c r="F37" s="7">
        <f>F31</f>
        <v>0.05</v>
      </c>
      <c r="G37" s="7"/>
      <c r="H37" s="2"/>
      <c r="I37" s="2"/>
      <c r="J37" s="2"/>
      <c r="K37" s="2"/>
      <c r="L37" s="2"/>
      <c r="M37" s="7"/>
      <c r="P37" s="41"/>
    </row>
    <row r="38" spans="1:18">
      <c r="A38" s="2">
        <f>A37+0.1</f>
        <v>4.0999999999999996</v>
      </c>
      <c r="B38" s="2"/>
      <c r="C38" s="3" t="s">
        <v>18</v>
      </c>
      <c r="D38" s="3" t="s">
        <v>4</v>
      </c>
      <c r="E38" s="15">
        <v>87</v>
      </c>
      <c r="F38" s="3">
        <f>F37*E38</f>
        <v>4.3500000000000005</v>
      </c>
      <c r="G38" s="2"/>
      <c r="H38" s="2"/>
      <c r="I38" s="3"/>
      <c r="J38" s="3"/>
      <c r="K38" s="3"/>
      <c r="L38" s="3"/>
      <c r="M38" s="3"/>
      <c r="P38" s="41"/>
    </row>
    <row r="39" spans="1:18" ht="25.5">
      <c r="A39" s="12" t="s">
        <v>44</v>
      </c>
      <c r="B39" s="36" t="s">
        <v>92</v>
      </c>
      <c r="C39" s="36" t="s">
        <v>237</v>
      </c>
      <c r="D39" s="36" t="s">
        <v>19</v>
      </c>
      <c r="E39" s="7"/>
      <c r="F39" s="7">
        <f>(F37+(F33*10))*100*1.85</f>
        <v>68.45</v>
      </c>
      <c r="G39" s="7"/>
      <c r="H39" s="2"/>
      <c r="I39" s="2"/>
      <c r="J39" s="2"/>
      <c r="K39" s="2"/>
      <c r="L39" s="2"/>
      <c r="M39" s="7"/>
      <c r="P39" s="41"/>
    </row>
    <row r="40" spans="1:18">
      <c r="A40" s="2">
        <f>A39+0.1</f>
        <v>5.0999999999999996</v>
      </c>
      <c r="B40" s="2" t="s">
        <v>51</v>
      </c>
      <c r="C40" s="2" t="s">
        <v>89</v>
      </c>
      <c r="D40" s="2" t="s">
        <v>19</v>
      </c>
      <c r="E40" s="2">
        <v>1</v>
      </c>
      <c r="F40" s="3">
        <f>F39*E40</f>
        <v>68.45</v>
      </c>
      <c r="G40" s="3"/>
      <c r="H40" s="3"/>
      <c r="I40" s="3"/>
      <c r="J40" s="3"/>
      <c r="K40" s="30"/>
      <c r="L40" s="3"/>
      <c r="M40" s="3"/>
      <c r="P40" s="41"/>
    </row>
    <row r="41" spans="1:18">
      <c r="A41" s="36"/>
      <c r="B41" s="36"/>
      <c r="C41" s="36" t="s">
        <v>83</v>
      </c>
      <c r="D41" s="36"/>
      <c r="E41" s="36"/>
      <c r="F41" s="18"/>
      <c r="G41" s="18"/>
      <c r="H41" s="7"/>
      <c r="I41" s="36"/>
      <c r="J41" s="7"/>
      <c r="K41" s="18"/>
      <c r="L41" s="7"/>
      <c r="M41" s="23"/>
      <c r="N41" s="45"/>
      <c r="P41" s="41"/>
      <c r="R41" s="45"/>
    </row>
    <row r="42" spans="1:18">
      <c r="A42" s="36"/>
      <c r="B42" s="36"/>
      <c r="C42" s="2" t="s">
        <v>72</v>
      </c>
      <c r="D42" s="24" t="s">
        <v>0</v>
      </c>
      <c r="E42" s="25"/>
      <c r="F42" s="18"/>
      <c r="G42" s="18"/>
      <c r="H42" s="36"/>
      <c r="I42" s="36"/>
      <c r="J42" s="3"/>
      <c r="K42" s="18"/>
      <c r="L42" s="3"/>
      <c r="M42" s="32"/>
      <c r="N42" s="45"/>
      <c r="P42" s="41"/>
      <c r="R42" s="45"/>
    </row>
    <row r="43" spans="1:18">
      <c r="A43" s="36"/>
      <c r="B43" s="36"/>
      <c r="C43" s="36" t="s">
        <v>37</v>
      </c>
      <c r="D43" s="18" t="s">
        <v>0</v>
      </c>
      <c r="E43" s="2"/>
      <c r="F43" s="18"/>
      <c r="G43" s="18"/>
      <c r="H43" s="36"/>
      <c r="I43" s="36"/>
      <c r="J43" s="3"/>
      <c r="K43" s="18"/>
      <c r="L43" s="3"/>
      <c r="M43" s="23"/>
      <c r="N43" s="45"/>
      <c r="P43" s="41"/>
      <c r="R43" s="45"/>
    </row>
    <row r="44" spans="1:18">
      <c r="A44" s="36"/>
      <c r="B44" s="36"/>
      <c r="C44" s="2" t="s">
        <v>73</v>
      </c>
      <c r="D44" s="24" t="s">
        <v>0</v>
      </c>
      <c r="E44" s="25"/>
      <c r="F44" s="18"/>
      <c r="G44" s="18"/>
      <c r="H44" s="36"/>
      <c r="I44" s="36"/>
      <c r="J44" s="3"/>
      <c r="K44" s="18"/>
      <c r="L44" s="3"/>
      <c r="M44" s="26"/>
      <c r="N44" s="45"/>
      <c r="P44" s="41"/>
      <c r="R44" s="45"/>
    </row>
    <row r="45" spans="1:18">
      <c r="A45" s="36"/>
      <c r="B45" s="36"/>
      <c r="C45" s="36" t="s">
        <v>60</v>
      </c>
      <c r="D45" s="18" t="s">
        <v>0</v>
      </c>
      <c r="E45" s="2"/>
      <c r="F45" s="18"/>
      <c r="G45" s="18"/>
      <c r="H45" s="36"/>
      <c r="I45" s="36"/>
      <c r="J45" s="3"/>
      <c r="K45" s="18"/>
      <c r="L45" s="3"/>
      <c r="M45" s="23"/>
      <c r="N45" s="45"/>
      <c r="P45" s="41"/>
      <c r="R45" s="45"/>
    </row>
    <row r="46" spans="1:18">
      <c r="A46" s="40"/>
      <c r="B46" s="2"/>
      <c r="C46" s="36" t="s">
        <v>140</v>
      </c>
      <c r="D46" s="2"/>
      <c r="E46" s="3"/>
      <c r="F46" s="3"/>
      <c r="G46" s="3"/>
      <c r="H46" s="3"/>
      <c r="I46" s="3"/>
      <c r="J46" s="3"/>
      <c r="K46" s="3"/>
      <c r="L46" s="3"/>
      <c r="M46" s="7"/>
      <c r="P46" s="41"/>
    </row>
    <row r="47" spans="1:18" ht="38.25">
      <c r="A47" s="12" t="s">
        <v>70</v>
      </c>
      <c r="B47" s="12" t="s">
        <v>93</v>
      </c>
      <c r="C47" s="36" t="s">
        <v>82</v>
      </c>
      <c r="D47" s="36" t="s">
        <v>17</v>
      </c>
      <c r="E47" s="7"/>
      <c r="F47" s="9">
        <v>3.5000000000000003E-2</v>
      </c>
      <c r="G47" s="46"/>
      <c r="H47" s="47"/>
      <c r="I47" s="47"/>
      <c r="J47" s="47"/>
      <c r="K47" s="47"/>
      <c r="L47" s="47"/>
      <c r="M47" s="7"/>
      <c r="P47" s="41"/>
    </row>
    <row r="48" spans="1:18">
      <c r="A48" s="14">
        <f>A47+0.1</f>
        <v>1.1000000000000001</v>
      </c>
      <c r="B48" s="2"/>
      <c r="C48" s="3" t="s">
        <v>26</v>
      </c>
      <c r="D48" s="3" t="s">
        <v>4</v>
      </c>
      <c r="E48" s="3">
        <v>89</v>
      </c>
      <c r="F48" s="3">
        <f>E48*F47</f>
        <v>3.1150000000000002</v>
      </c>
      <c r="G48" s="47"/>
      <c r="H48" s="47"/>
      <c r="I48" s="48"/>
      <c r="J48" s="48"/>
      <c r="K48" s="47"/>
      <c r="L48" s="47"/>
      <c r="M48" s="49"/>
      <c r="P48" s="41"/>
    </row>
    <row r="49" spans="1:23">
      <c r="A49" s="2">
        <f>A48+0.1</f>
        <v>1.2000000000000002</v>
      </c>
      <c r="B49" s="2"/>
      <c r="C49" s="2" t="s">
        <v>31</v>
      </c>
      <c r="D49" s="2" t="s">
        <v>0</v>
      </c>
      <c r="E49" s="3">
        <v>37</v>
      </c>
      <c r="F49" s="3">
        <f>E49*F47</f>
        <v>1.2950000000000002</v>
      </c>
      <c r="G49" s="4"/>
      <c r="H49" s="4"/>
      <c r="I49" s="4"/>
      <c r="J49" s="4"/>
      <c r="K49" s="3"/>
      <c r="L49" s="3"/>
      <c r="M49" s="4"/>
      <c r="P49" s="41"/>
    </row>
    <row r="50" spans="1:23">
      <c r="A50" s="14">
        <f>A49+0.1</f>
        <v>1.3000000000000003</v>
      </c>
      <c r="B50" s="2" t="s">
        <v>182</v>
      </c>
      <c r="C50" s="2" t="s">
        <v>27</v>
      </c>
      <c r="D50" s="2" t="s">
        <v>21</v>
      </c>
      <c r="E50" s="3">
        <v>115</v>
      </c>
      <c r="F50" s="3">
        <f>E50*F47</f>
        <v>4.0250000000000004</v>
      </c>
      <c r="G50" s="3"/>
      <c r="H50" s="3"/>
      <c r="I50" s="4"/>
      <c r="J50" s="4"/>
      <c r="K50" s="4"/>
      <c r="L50" s="4"/>
      <c r="M50" s="4"/>
      <c r="P50" s="41"/>
    </row>
    <row r="51" spans="1:23">
      <c r="A51" s="2">
        <f t="shared" ref="A51" si="0">A50+0.1</f>
        <v>1.4000000000000004</v>
      </c>
      <c r="B51" s="2"/>
      <c r="C51" s="2" t="s">
        <v>66</v>
      </c>
      <c r="D51" s="2" t="s">
        <v>11</v>
      </c>
      <c r="E51" s="3">
        <v>2</v>
      </c>
      <c r="F51" s="15">
        <f>E51*F47</f>
        <v>7.0000000000000007E-2</v>
      </c>
      <c r="G51" s="3"/>
      <c r="H51" s="15"/>
      <c r="I51" s="10"/>
      <c r="J51" s="10"/>
      <c r="K51" s="10"/>
      <c r="L51" s="10"/>
      <c r="M51" s="16"/>
      <c r="P51" s="41"/>
    </row>
    <row r="52" spans="1:23" s="50" customFormat="1" ht="38.25">
      <c r="A52" s="12" t="s">
        <v>25</v>
      </c>
      <c r="B52" s="12" t="s">
        <v>238</v>
      </c>
      <c r="C52" s="36" t="s">
        <v>137</v>
      </c>
      <c r="D52" s="36" t="s">
        <v>17</v>
      </c>
      <c r="E52" s="7"/>
      <c r="F52" s="17">
        <v>0.33700000000000002</v>
      </c>
      <c r="G52" s="7"/>
      <c r="H52" s="10"/>
      <c r="I52" s="10"/>
      <c r="J52" s="10"/>
      <c r="K52" s="10"/>
      <c r="L52" s="10"/>
      <c r="M52" s="7"/>
      <c r="P52" s="41"/>
    </row>
    <row r="53" spans="1:23" s="51" customFormat="1">
      <c r="A53" s="14">
        <f>A52+0.1</f>
        <v>2.1</v>
      </c>
      <c r="B53" s="2"/>
      <c r="C53" s="3" t="s">
        <v>18</v>
      </c>
      <c r="D53" s="3" t="s">
        <v>4</v>
      </c>
      <c r="E53" s="3">
        <v>378</v>
      </c>
      <c r="F53" s="3">
        <f>E53*F52</f>
        <v>127.38600000000001</v>
      </c>
      <c r="G53" s="10"/>
      <c r="H53" s="10"/>
      <c r="I53" s="3"/>
      <c r="J53" s="3"/>
      <c r="K53" s="10"/>
      <c r="L53" s="10"/>
      <c r="M53" s="3"/>
      <c r="P53" s="41"/>
      <c r="Q53" s="52"/>
      <c r="R53" s="37"/>
      <c r="S53" s="37"/>
      <c r="T53" s="37"/>
      <c r="U53" s="37"/>
      <c r="V53" s="37"/>
      <c r="W53" s="37"/>
    </row>
    <row r="54" spans="1:23">
      <c r="A54" s="2">
        <f>A53+0.1</f>
        <v>2.2000000000000002</v>
      </c>
      <c r="B54" s="2"/>
      <c r="C54" s="2" t="s">
        <v>61</v>
      </c>
      <c r="D54" s="2" t="s">
        <v>0</v>
      </c>
      <c r="E54" s="3">
        <v>92</v>
      </c>
      <c r="F54" s="3">
        <f>E54*F52</f>
        <v>31.004000000000001</v>
      </c>
      <c r="G54" s="10"/>
      <c r="H54" s="10"/>
      <c r="I54" s="10"/>
      <c r="J54" s="10"/>
      <c r="K54" s="3"/>
      <c r="L54" s="3"/>
      <c r="M54" s="4"/>
      <c r="P54" s="41"/>
    </row>
    <row r="55" spans="1:23">
      <c r="A55" s="2">
        <f t="shared" ref="A55:A60" si="1">A54+0.1</f>
        <v>2.3000000000000003</v>
      </c>
      <c r="B55" s="53" t="s">
        <v>183</v>
      </c>
      <c r="C55" s="2" t="s">
        <v>78</v>
      </c>
      <c r="D55" s="2" t="s">
        <v>21</v>
      </c>
      <c r="E55" s="3">
        <v>101.5</v>
      </c>
      <c r="F55" s="3">
        <f>F52*E55</f>
        <v>34.205500000000001</v>
      </c>
      <c r="G55" s="48"/>
      <c r="H55" s="3"/>
      <c r="I55" s="10"/>
      <c r="J55" s="10"/>
      <c r="K55" s="10"/>
      <c r="L55" s="10"/>
      <c r="M55" s="4"/>
      <c r="P55" s="41"/>
    </row>
    <row r="56" spans="1:23">
      <c r="A56" s="2">
        <f t="shared" si="1"/>
        <v>2.4000000000000004</v>
      </c>
      <c r="B56" s="2"/>
      <c r="C56" s="2" t="s">
        <v>62</v>
      </c>
      <c r="D56" s="2" t="s">
        <v>32</v>
      </c>
      <c r="E56" s="3">
        <v>70.3</v>
      </c>
      <c r="F56" s="3">
        <f>E56*F52</f>
        <v>23.691100000000002</v>
      </c>
      <c r="G56" s="33"/>
      <c r="H56" s="3"/>
      <c r="I56" s="10"/>
      <c r="J56" s="10"/>
      <c r="K56" s="10"/>
      <c r="L56" s="10"/>
      <c r="M56" s="4"/>
      <c r="P56" s="41"/>
    </row>
    <row r="57" spans="1:23" s="39" customFormat="1">
      <c r="A57" s="2">
        <f t="shared" si="1"/>
        <v>2.5000000000000004</v>
      </c>
      <c r="B57" s="2"/>
      <c r="C57" s="2" t="s">
        <v>63</v>
      </c>
      <c r="D57" s="2" t="s">
        <v>21</v>
      </c>
      <c r="E57" s="3">
        <v>1.1399999999999999</v>
      </c>
      <c r="F57" s="3">
        <f>E57*F52</f>
        <v>0.38417999999999997</v>
      </c>
      <c r="G57" s="33"/>
      <c r="H57" s="3"/>
      <c r="I57" s="10"/>
      <c r="J57" s="10"/>
      <c r="K57" s="10"/>
      <c r="L57" s="10"/>
      <c r="M57" s="4"/>
      <c r="P57" s="41"/>
    </row>
    <row r="58" spans="1:23" s="55" customFormat="1">
      <c r="A58" s="2">
        <f t="shared" si="1"/>
        <v>2.6000000000000005</v>
      </c>
      <c r="B58" s="13"/>
      <c r="C58" s="2" t="s">
        <v>64</v>
      </c>
      <c r="D58" s="2" t="s">
        <v>67</v>
      </c>
      <c r="E58" s="3" t="s">
        <v>87</v>
      </c>
      <c r="F58" s="3">
        <v>300</v>
      </c>
      <c r="G58" s="54"/>
      <c r="H58" s="3"/>
      <c r="I58" s="10"/>
      <c r="J58" s="10"/>
      <c r="K58" s="10"/>
      <c r="L58" s="10"/>
      <c r="M58" s="4"/>
      <c r="P58" s="41"/>
    </row>
    <row r="59" spans="1:23" s="51" customFormat="1">
      <c r="A59" s="2">
        <f t="shared" si="1"/>
        <v>2.7000000000000006</v>
      </c>
      <c r="B59" s="2"/>
      <c r="C59" s="2" t="s">
        <v>65</v>
      </c>
      <c r="D59" s="2" t="s">
        <v>67</v>
      </c>
      <c r="E59" s="3" t="s">
        <v>87</v>
      </c>
      <c r="F59" s="3">
        <v>1900</v>
      </c>
      <c r="G59" s="54"/>
      <c r="H59" s="3"/>
      <c r="I59" s="10"/>
      <c r="J59" s="10"/>
      <c r="K59" s="10"/>
      <c r="L59" s="10"/>
      <c r="M59" s="4"/>
      <c r="P59" s="41"/>
      <c r="R59" s="37"/>
      <c r="S59" s="37"/>
      <c r="T59" s="37"/>
    </row>
    <row r="60" spans="1:23">
      <c r="A60" s="2">
        <f t="shared" si="1"/>
        <v>2.8000000000000007</v>
      </c>
      <c r="B60" s="2"/>
      <c r="C60" s="2" t="s">
        <v>66</v>
      </c>
      <c r="D60" s="2" t="s">
        <v>11</v>
      </c>
      <c r="E60" s="3">
        <v>60</v>
      </c>
      <c r="F60" s="3">
        <f>E60*F52</f>
        <v>20.220000000000002</v>
      </c>
      <c r="G60" s="3"/>
      <c r="H60" s="3"/>
      <c r="I60" s="10"/>
      <c r="J60" s="10"/>
      <c r="K60" s="10"/>
      <c r="L60" s="10"/>
      <c r="M60" s="4"/>
      <c r="P60" s="41"/>
    </row>
    <row r="61" spans="1:23" ht="51">
      <c r="A61" s="1">
        <v>3</v>
      </c>
      <c r="B61" s="12" t="s">
        <v>213</v>
      </c>
      <c r="C61" s="36" t="s">
        <v>214</v>
      </c>
      <c r="D61" s="36" t="s">
        <v>187</v>
      </c>
      <c r="E61" s="7"/>
      <c r="F61" s="7">
        <v>0.7</v>
      </c>
      <c r="G61" s="7"/>
      <c r="H61" s="10"/>
      <c r="I61" s="10"/>
      <c r="J61" s="10"/>
      <c r="K61" s="10"/>
      <c r="L61" s="10"/>
      <c r="M61" s="7"/>
      <c r="P61" s="41"/>
    </row>
    <row r="62" spans="1:23">
      <c r="A62" s="2">
        <f>A61+0.1</f>
        <v>3.1</v>
      </c>
      <c r="B62" s="11"/>
      <c r="C62" s="2" t="s">
        <v>26</v>
      </c>
      <c r="D62" s="2" t="s">
        <v>4</v>
      </c>
      <c r="E62" s="3">
        <v>93</v>
      </c>
      <c r="F62" s="3">
        <f>E62*F61</f>
        <v>65.099999999999994</v>
      </c>
      <c r="G62" s="10"/>
      <c r="H62" s="10"/>
      <c r="I62" s="3"/>
      <c r="J62" s="3"/>
      <c r="K62" s="10"/>
      <c r="L62" s="10"/>
      <c r="M62" s="3"/>
      <c r="P62" s="41"/>
    </row>
    <row r="63" spans="1:23">
      <c r="A63" s="2">
        <f>A62+0.1</f>
        <v>3.2</v>
      </c>
      <c r="B63" s="11" t="s">
        <v>215</v>
      </c>
      <c r="C63" s="2" t="s">
        <v>216</v>
      </c>
      <c r="D63" s="2" t="s">
        <v>12</v>
      </c>
      <c r="E63" s="3">
        <v>2.4</v>
      </c>
      <c r="F63" s="3">
        <f>E63*F61</f>
        <v>1.68</v>
      </c>
      <c r="G63" s="10"/>
      <c r="H63" s="10"/>
      <c r="I63" s="10"/>
      <c r="J63" s="10"/>
      <c r="K63" s="3"/>
      <c r="L63" s="3"/>
      <c r="M63" s="4"/>
      <c r="P63" s="41"/>
    </row>
    <row r="64" spans="1:23">
      <c r="A64" s="2">
        <f>A63+0.1</f>
        <v>3.3000000000000003</v>
      </c>
      <c r="B64" s="11"/>
      <c r="C64" s="2" t="s">
        <v>188</v>
      </c>
      <c r="D64" s="2" t="s">
        <v>0</v>
      </c>
      <c r="E64" s="3">
        <v>2.6</v>
      </c>
      <c r="F64" s="3">
        <f>E64*F61</f>
        <v>1.8199999999999998</v>
      </c>
      <c r="G64" s="10"/>
      <c r="H64" s="10"/>
      <c r="I64" s="10"/>
      <c r="J64" s="10"/>
      <c r="K64" s="3"/>
      <c r="L64" s="3"/>
      <c r="M64" s="4"/>
      <c r="P64" s="41"/>
    </row>
    <row r="65" spans="1:17">
      <c r="A65" s="2">
        <f>A64+0.1</f>
        <v>3.4000000000000004</v>
      </c>
      <c r="B65" s="11" t="s">
        <v>227</v>
      </c>
      <c r="C65" s="2" t="s">
        <v>217</v>
      </c>
      <c r="D65" s="2" t="s">
        <v>21</v>
      </c>
      <c r="E65" s="3">
        <v>2.68</v>
      </c>
      <c r="F65" s="3">
        <f>E65*F61</f>
        <v>1.8759999999999999</v>
      </c>
      <c r="G65" s="3"/>
      <c r="H65" s="3"/>
      <c r="I65" s="10"/>
      <c r="J65" s="10"/>
      <c r="K65" s="10"/>
      <c r="L65" s="10"/>
      <c r="M65" s="4"/>
      <c r="P65" s="41"/>
    </row>
    <row r="66" spans="1:17" ht="51">
      <c r="A66" s="1">
        <v>4</v>
      </c>
      <c r="B66" s="12" t="s">
        <v>218</v>
      </c>
      <c r="C66" s="36" t="s">
        <v>219</v>
      </c>
      <c r="D66" s="36" t="s">
        <v>187</v>
      </c>
      <c r="E66" s="7"/>
      <c r="F66" s="7">
        <f>F61</f>
        <v>0.7</v>
      </c>
      <c r="G66" s="7"/>
      <c r="H66" s="10"/>
      <c r="I66" s="10"/>
      <c r="J66" s="10"/>
      <c r="K66" s="10"/>
      <c r="L66" s="10"/>
      <c r="M66" s="7"/>
      <c r="P66" s="41"/>
    </row>
    <row r="67" spans="1:17">
      <c r="A67" s="2">
        <f>A66+0.1</f>
        <v>4.0999999999999996</v>
      </c>
      <c r="B67" s="11"/>
      <c r="C67" s="2" t="s">
        <v>220</v>
      </c>
      <c r="D67" s="2" t="s">
        <v>4</v>
      </c>
      <c r="E67" s="3">
        <v>65.8</v>
      </c>
      <c r="F67" s="3">
        <f>E67*F66</f>
        <v>46.059999999999995</v>
      </c>
      <c r="G67" s="10"/>
      <c r="H67" s="10"/>
      <c r="I67" s="3"/>
      <c r="J67" s="3"/>
      <c r="K67" s="10"/>
      <c r="L67" s="10"/>
      <c r="M67" s="3"/>
      <c r="P67" s="41"/>
    </row>
    <row r="68" spans="1:17">
      <c r="A68" s="2">
        <f>A67+0.1</f>
        <v>4.1999999999999993</v>
      </c>
      <c r="B68" s="11"/>
      <c r="C68" s="2" t="s">
        <v>221</v>
      </c>
      <c r="D68" s="2" t="s">
        <v>0</v>
      </c>
      <c r="E68" s="3">
        <v>1</v>
      </c>
      <c r="F68" s="3">
        <f>E68*F66</f>
        <v>0.7</v>
      </c>
      <c r="G68" s="10"/>
      <c r="H68" s="10"/>
      <c r="I68" s="10"/>
      <c r="J68" s="10"/>
      <c r="K68" s="3"/>
      <c r="L68" s="3"/>
      <c r="M68" s="4"/>
      <c r="P68" s="41"/>
    </row>
    <row r="69" spans="1:17">
      <c r="A69" s="2">
        <f>A68+0.1</f>
        <v>4.2999999999999989</v>
      </c>
      <c r="B69" s="11" t="s">
        <v>222</v>
      </c>
      <c r="C69" s="2" t="s">
        <v>223</v>
      </c>
      <c r="D69" s="2" t="s">
        <v>7</v>
      </c>
      <c r="E69" s="3">
        <v>63</v>
      </c>
      <c r="F69" s="3">
        <f>E69*F66</f>
        <v>44.099999999999994</v>
      </c>
      <c r="G69" s="3"/>
      <c r="H69" s="3"/>
      <c r="I69" s="10"/>
      <c r="J69" s="10"/>
      <c r="K69" s="10"/>
      <c r="L69" s="10"/>
      <c r="M69" s="4"/>
      <c r="P69" s="41"/>
    </row>
    <row r="70" spans="1:17">
      <c r="A70" s="2">
        <f>A69+0.1</f>
        <v>4.3999999999999986</v>
      </c>
      <c r="B70" s="11" t="s">
        <v>224</v>
      </c>
      <c r="C70" s="2" t="s">
        <v>225</v>
      </c>
      <c r="D70" s="2" t="s">
        <v>7</v>
      </c>
      <c r="E70" s="3">
        <v>79</v>
      </c>
      <c r="F70" s="3">
        <f>E70*F66</f>
        <v>55.3</v>
      </c>
      <c r="G70" s="3"/>
      <c r="H70" s="3"/>
      <c r="I70" s="10"/>
      <c r="J70" s="10"/>
      <c r="K70" s="10"/>
      <c r="L70" s="10"/>
      <c r="M70" s="4"/>
      <c r="P70" s="41"/>
    </row>
    <row r="71" spans="1:17">
      <c r="A71" s="2">
        <f>A70+0.1</f>
        <v>4.4999999999999982</v>
      </c>
      <c r="B71" s="11"/>
      <c r="C71" s="2" t="s">
        <v>226</v>
      </c>
      <c r="D71" s="2" t="s">
        <v>11</v>
      </c>
      <c r="E71" s="3">
        <v>1.6</v>
      </c>
      <c r="F71" s="3">
        <f>E71*F66</f>
        <v>1.1199999999999999</v>
      </c>
      <c r="G71" s="3"/>
      <c r="H71" s="3"/>
      <c r="I71" s="10"/>
      <c r="J71" s="10"/>
      <c r="K71" s="10"/>
      <c r="L71" s="10"/>
      <c r="M71" s="4"/>
      <c r="P71" s="41"/>
    </row>
    <row r="72" spans="1:17" ht="38.25">
      <c r="A72" s="1">
        <v>5</v>
      </c>
      <c r="B72" s="12" t="s">
        <v>171</v>
      </c>
      <c r="C72" s="56" t="s">
        <v>49</v>
      </c>
      <c r="D72" s="56" t="s">
        <v>46</v>
      </c>
      <c r="E72" s="57"/>
      <c r="F72" s="57">
        <v>4.8275594000000002</v>
      </c>
      <c r="G72" s="57"/>
      <c r="H72" s="10"/>
      <c r="I72" s="10"/>
      <c r="J72" s="10"/>
      <c r="K72" s="10"/>
      <c r="L72" s="10"/>
      <c r="M72" s="57"/>
      <c r="N72" s="50"/>
      <c r="O72" s="50"/>
      <c r="P72" s="41"/>
    </row>
    <row r="73" spans="1:17">
      <c r="A73" s="58">
        <f t="shared" ref="A73:A74" si="2">A72+0.1</f>
        <v>5.0999999999999996</v>
      </c>
      <c r="B73" s="58"/>
      <c r="C73" s="58" t="s">
        <v>20</v>
      </c>
      <c r="D73" s="58" t="s">
        <v>4</v>
      </c>
      <c r="E73" s="59">
        <v>19.399999999999999</v>
      </c>
      <c r="F73" s="59">
        <f>E73*F72</f>
        <v>93.65465236</v>
      </c>
      <c r="G73" s="10"/>
      <c r="H73" s="10"/>
      <c r="I73" s="3"/>
      <c r="J73" s="3"/>
      <c r="K73" s="10"/>
      <c r="L73" s="10"/>
      <c r="M73" s="3"/>
      <c r="N73" s="50"/>
      <c r="O73" s="50"/>
      <c r="P73" s="41"/>
    </row>
    <row r="74" spans="1:17">
      <c r="A74" s="58">
        <f t="shared" si="2"/>
        <v>5.1999999999999993</v>
      </c>
      <c r="B74" s="58"/>
      <c r="C74" s="58" t="s">
        <v>47</v>
      </c>
      <c r="D74" s="2" t="s">
        <v>0</v>
      </c>
      <c r="E74" s="59">
        <v>2.09</v>
      </c>
      <c r="F74" s="59">
        <f>E74*F72</f>
        <v>10.089599145999999</v>
      </c>
      <c r="G74" s="10"/>
      <c r="H74" s="10"/>
      <c r="I74" s="10"/>
      <c r="J74" s="10"/>
      <c r="K74" s="59"/>
      <c r="L74" s="59"/>
      <c r="M74" s="4"/>
      <c r="N74" s="50"/>
      <c r="O74" s="50"/>
      <c r="P74" s="41"/>
    </row>
    <row r="75" spans="1:17">
      <c r="A75" s="2">
        <f>A74+0.1</f>
        <v>5.2999999999999989</v>
      </c>
      <c r="B75" s="58" t="s">
        <v>147</v>
      </c>
      <c r="C75" s="58" t="s">
        <v>50</v>
      </c>
      <c r="D75" s="58" t="s">
        <v>48</v>
      </c>
      <c r="E75" s="59" t="s">
        <v>87</v>
      </c>
      <c r="F75" s="59">
        <v>194.9</v>
      </c>
      <c r="G75" s="59"/>
      <c r="H75" s="59"/>
      <c r="I75" s="10"/>
      <c r="J75" s="10"/>
      <c r="K75" s="10"/>
      <c r="L75" s="10"/>
      <c r="M75" s="4"/>
      <c r="N75" s="50"/>
      <c r="O75" s="50"/>
      <c r="P75" s="41"/>
    </row>
    <row r="76" spans="1:17">
      <c r="A76" s="2">
        <f t="shared" ref="A76:A81" si="3">A75+0.1</f>
        <v>5.3999999999999986</v>
      </c>
      <c r="B76" s="60" t="s">
        <v>148</v>
      </c>
      <c r="C76" s="58" t="s">
        <v>101</v>
      </c>
      <c r="D76" s="58" t="s">
        <v>48</v>
      </c>
      <c r="E76" s="59" t="s">
        <v>87</v>
      </c>
      <c r="F76" s="59">
        <v>2.76</v>
      </c>
      <c r="G76" s="59"/>
      <c r="H76" s="59"/>
      <c r="I76" s="10"/>
      <c r="J76" s="10"/>
      <c r="K76" s="10"/>
      <c r="L76" s="10"/>
      <c r="M76" s="4"/>
      <c r="N76" s="50"/>
      <c r="O76" s="50"/>
      <c r="P76" s="41"/>
    </row>
    <row r="77" spans="1:17">
      <c r="A77" s="2">
        <f t="shared" si="3"/>
        <v>5.4999999999999982</v>
      </c>
      <c r="B77" s="58" t="s">
        <v>149</v>
      </c>
      <c r="C77" s="58" t="s">
        <v>100</v>
      </c>
      <c r="D77" s="58" t="s">
        <v>48</v>
      </c>
      <c r="E77" s="59" t="s">
        <v>87</v>
      </c>
      <c r="F77" s="59">
        <v>743</v>
      </c>
      <c r="G77" s="59"/>
      <c r="H77" s="59"/>
      <c r="I77" s="10"/>
      <c r="J77" s="10"/>
      <c r="K77" s="10"/>
      <c r="L77" s="10"/>
      <c r="M77" s="4"/>
      <c r="N77" s="50"/>
      <c r="O77" s="50"/>
      <c r="P77" s="41"/>
      <c r="Q77" s="50"/>
    </row>
    <row r="78" spans="1:17">
      <c r="A78" s="2">
        <f t="shared" si="3"/>
        <v>5.5999999999999979</v>
      </c>
      <c r="B78" s="60" t="s">
        <v>142</v>
      </c>
      <c r="C78" s="58" t="s">
        <v>52</v>
      </c>
      <c r="D78" s="58" t="s">
        <v>48</v>
      </c>
      <c r="E78" s="59" t="s">
        <v>87</v>
      </c>
      <c r="F78" s="59">
        <v>0.6</v>
      </c>
      <c r="G78" s="59"/>
      <c r="H78" s="59"/>
      <c r="I78" s="10"/>
      <c r="J78" s="10"/>
      <c r="K78" s="10"/>
      <c r="L78" s="10"/>
      <c r="M78" s="4"/>
      <c r="N78" s="50"/>
      <c r="O78" s="50"/>
      <c r="P78" s="41"/>
    </row>
    <row r="79" spans="1:17">
      <c r="A79" s="2">
        <f t="shared" si="3"/>
        <v>5.6999999999999975</v>
      </c>
      <c r="B79" s="58" t="s">
        <v>110</v>
      </c>
      <c r="C79" s="58" t="s">
        <v>98</v>
      </c>
      <c r="D79" s="58" t="s">
        <v>48</v>
      </c>
      <c r="E79" s="3" t="s">
        <v>99</v>
      </c>
      <c r="F79" s="59">
        <v>44</v>
      </c>
      <c r="G79" s="59"/>
      <c r="H79" s="59"/>
      <c r="I79" s="10"/>
      <c r="J79" s="10"/>
      <c r="K79" s="10"/>
      <c r="L79" s="10"/>
      <c r="M79" s="4"/>
      <c r="N79" s="50"/>
      <c r="O79" s="50"/>
      <c r="P79" s="41"/>
    </row>
    <row r="80" spans="1:17">
      <c r="A80" s="2">
        <f t="shared" si="3"/>
        <v>5.7999999999999972</v>
      </c>
      <c r="B80" s="60" t="s">
        <v>51</v>
      </c>
      <c r="C80" s="58" t="s">
        <v>288</v>
      </c>
      <c r="D80" s="58" t="s">
        <v>29</v>
      </c>
      <c r="E80" s="59" t="s">
        <v>87</v>
      </c>
      <c r="F80" s="59">
        <v>0.28000000000000003</v>
      </c>
      <c r="G80" s="59"/>
      <c r="H80" s="59"/>
      <c r="I80" s="10"/>
      <c r="J80" s="10"/>
      <c r="K80" s="10"/>
      <c r="L80" s="10"/>
      <c r="M80" s="4"/>
      <c r="N80" s="50"/>
      <c r="O80" s="50"/>
      <c r="P80" s="41"/>
    </row>
    <row r="81" spans="1:16">
      <c r="A81" s="2">
        <f t="shared" si="3"/>
        <v>5.8999999999999968</v>
      </c>
      <c r="B81" s="2" t="s">
        <v>77</v>
      </c>
      <c r="C81" s="58" t="s">
        <v>8</v>
      </c>
      <c r="D81" s="58" t="s">
        <v>7</v>
      </c>
      <c r="E81" s="59">
        <v>6.3</v>
      </c>
      <c r="F81" s="59">
        <f>E81*F72</f>
        <v>30.413624219999999</v>
      </c>
      <c r="G81" s="59"/>
      <c r="H81" s="59"/>
      <c r="I81" s="10"/>
      <c r="J81" s="10"/>
      <c r="K81" s="10"/>
      <c r="L81" s="10"/>
      <c r="M81" s="4"/>
      <c r="N81" s="50"/>
      <c r="O81" s="50"/>
      <c r="P81" s="41"/>
    </row>
    <row r="82" spans="1:16">
      <c r="A82" s="3">
        <v>8.1</v>
      </c>
      <c r="B82" s="58"/>
      <c r="C82" s="58" t="s">
        <v>33</v>
      </c>
      <c r="D82" s="2" t="s">
        <v>11</v>
      </c>
      <c r="E82" s="59">
        <v>2.78</v>
      </c>
      <c r="F82" s="59">
        <f>E82*F72</f>
        <v>13.420615132</v>
      </c>
      <c r="G82" s="59"/>
      <c r="H82" s="59"/>
      <c r="I82" s="4"/>
      <c r="J82" s="10"/>
      <c r="K82" s="10"/>
      <c r="L82" s="10"/>
      <c r="M82" s="4"/>
      <c r="N82" s="50"/>
      <c r="O82" s="50"/>
      <c r="P82" s="41"/>
    </row>
    <row r="83" spans="1:16" ht="25.5">
      <c r="A83" s="1">
        <v>6</v>
      </c>
      <c r="B83" s="12" t="s">
        <v>102</v>
      </c>
      <c r="C83" s="36" t="s">
        <v>103</v>
      </c>
      <c r="D83" s="36" t="s">
        <v>300</v>
      </c>
      <c r="E83" s="7"/>
      <c r="F83" s="7">
        <v>470</v>
      </c>
      <c r="G83" s="7"/>
      <c r="H83" s="7"/>
      <c r="I83" s="7"/>
      <c r="J83" s="7"/>
      <c r="K83" s="7"/>
      <c r="L83" s="7"/>
      <c r="M83" s="7"/>
      <c r="N83" s="50"/>
      <c r="O83" s="50"/>
      <c r="P83" s="41"/>
    </row>
    <row r="84" spans="1:16">
      <c r="A84" s="2">
        <f t="shared" ref="A84:A92" si="4">A83+0.1</f>
        <v>6.1</v>
      </c>
      <c r="B84" s="61"/>
      <c r="C84" s="2" t="s">
        <v>94</v>
      </c>
      <c r="D84" s="2" t="s">
        <v>4</v>
      </c>
      <c r="E84" s="15">
        <v>1.1319999999999999</v>
      </c>
      <c r="F84" s="3">
        <f>F83*E84</f>
        <v>532.04</v>
      </c>
      <c r="G84" s="3"/>
      <c r="H84" s="3"/>
      <c r="I84" s="3"/>
      <c r="J84" s="3"/>
      <c r="K84" s="3"/>
      <c r="L84" s="3"/>
      <c r="M84" s="3"/>
      <c r="N84" s="50"/>
      <c r="O84" s="50"/>
      <c r="P84" s="41"/>
    </row>
    <row r="85" spans="1:16">
      <c r="A85" s="2">
        <f t="shared" si="4"/>
        <v>6.1999999999999993</v>
      </c>
      <c r="B85" s="53"/>
      <c r="C85" s="2" t="s">
        <v>95</v>
      </c>
      <c r="D85" s="2" t="s">
        <v>0</v>
      </c>
      <c r="E85" s="3">
        <v>0.12</v>
      </c>
      <c r="F85" s="3">
        <f>F83*E85</f>
        <v>56.4</v>
      </c>
      <c r="G85" s="3"/>
      <c r="H85" s="3"/>
      <c r="I85" s="3"/>
      <c r="J85" s="3"/>
      <c r="K85" s="3"/>
      <c r="L85" s="3"/>
      <c r="M85" s="3"/>
      <c r="N85" s="50"/>
      <c r="O85" s="50"/>
      <c r="P85" s="41"/>
    </row>
    <row r="86" spans="1:16" ht="25.5">
      <c r="A86" s="2">
        <f t="shared" si="4"/>
        <v>6.2999999999999989</v>
      </c>
      <c r="B86" s="53" t="s">
        <v>2</v>
      </c>
      <c r="C86" s="62" t="s">
        <v>301</v>
      </c>
      <c r="D86" s="58" t="s">
        <v>29</v>
      </c>
      <c r="E86" s="59" t="s">
        <v>87</v>
      </c>
      <c r="F86" s="59">
        <f>F83</f>
        <v>470</v>
      </c>
      <c r="G86" s="59"/>
      <c r="H86" s="59"/>
      <c r="I86" s="10"/>
      <c r="J86" s="10"/>
      <c r="K86" s="10"/>
      <c r="L86" s="10"/>
      <c r="M86" s="4"/>
      <c r="N86" s="50"/>
      <c r="O86" s="50"/>
      <c r="P86" s="41"/>
    </row>
    <row r="87" spans="1:16">
      <c r="A87" s="2">
        <f t="shared" si="4"/>
        <v>6.3999999999999986</v>
      </c>
      <c r="B87" s="53" t="s">
        <v>51</v>
      </c>
      <c r="C87" s="2" t="s">
        <v>138</v>
      </c>
      <c r="D87" s="2" t="s">
        <v>3</v>
      </c>
      <c r="E87" s="59" t="s">
        <v>87</v>
      </c>
      <c r="F87" s="3">
        <v>109</v>
      </c>
      <c r="G87" s="3"/>
      <c r="H87" s="3"/>
      <c r="I87" s="3"/>
      <c r="J87" s="3"/>
      <c r="K87" s="3"/>
      <c r="L87" s="3"/>
      <c r="M87" s="3"/>
      <c r="N87" s="50"/>
      <c r="O87" s="50"/>
      <c r="P87" s="41"/>
    </row>
    <row r="88" spans="1:16">
      <c r="A88" s="2">
        <f t="shared" si="4"/>
        <v>6.4999999999999982</v>
      </c>
      <c r="B88" s="53" t="s">
        <v>2</v>
      </c>
      <c r="C88" s="2" t="s">
        <v>104</v>
      </c>
      <c r="D88" s="2" t="s">
        <v>9</v>
      </c>
      <c r="E88" s="59" t="s">
        <v>87</v>
      </c>
      <c r="F88" s="3">
        <v>16</v>
      </c>
      <c r="G88" s="3"/>
      <c r="H88" s="3"/>
      <c r="I88" s="3"/>
      <c r="J88" s="3"/>
      <c r="K88" s="3"/>
      <c r="L88" s="3"/>
      <c r="M88" s="3"/>
      <c r="N88" s="50"/>
      <c r="O88" s="50"/>
      <c r="P88" s="41"/>
    </row>
    <row r="89" spans="1:16">
      <c r="A89" s="2">
        <f t="shared" si="4"/>
        <v>6.5999999999999979</v>
      </c>
      <c r="B89" s="53" t="s">
        <v>150</v>
      </c>
      <c r="C89" s="2" t="s">
        <v>105</v>
      </c>
      <c r="D89" s="2" t="s">
        <v>3</v>
      </c>
      <c r="E89" s="59" t="s">
        <v>87</v>
      </c>
      <c r="F89" s="3">
        <v>507</v>
      </c>
      <c r="G89" s="3"/>
      <c r="H89" s="3"/>
      <c r="I89" s="3"/>
      <c r="J89" s="3"/>
      <c r="K89" s="3"/>
      <c r="L89" s="3"/>
      <c r="M89" s="3"/>
      <c r="N89" s="50"/>
      <c r="O89" s="50"/>
      <c r="P89" s="41"/>
    </row>
    <row r="90" spans="1:16">
      <c r="A90" s="2">
        <f t="shared" si="4"/>
        <v>6.6999999999999975</v>
      </c>
      <c r="B90" s="60" t="s">
        <v>142</v>
      </c>
      <c r="C90" s="58" t="s">
        <v>165</v>
      </c>
      <c r="D90" s="58" t="s">
        <v>48</v>
      </c>
      <c r="E90" s="3" t="s">
        <v>99</v>
      </c>
      <c r="F90" s="59">
        <v>24</v>
      </c>
      <c r="G90" s="59"/>
      <c r="H90" s="59"/>
      <c r="I90" s="10"/>
      <c r="J90" s="10"/>
      <c r="K90" s="10"/>
      <c r="L90" s="10"/>
      <c r="M90" s="4"/>
      <c r="N90" s="50"/>
      <c r="O90" s="50"/>
      <c r="P90" s="41"/>
    </row>
    <row r="91" spans="1:16">
      <c r="A91" s="2">
        <f t="shared" si="4"/>
        <v>6.7999999999999972</v>
      </c>
      <c r="B91" s="53" t="s">
        <v>2</v>
      </c>
      <c r="C91" s="2" t="s">
        <v>106</v>
      </c>
      <c r="D91" s="2" t="s">
        <v>67</v>
      </c>
      <c r="E91" s="3" t="s">
        <v>99</v>
      </c>
      <c r="F91" s="3">
        <v>69</v>
      </c>
      <c r="G91" s="3"/>
      <c r="H91" s="3"/>
      <c r="I91" s="3"/>
      <c r="J91" s="3"/>
      <c r="K91" s="3"/>
      <c r="L91" s="3"/>
      <c r="M91" s="3"/>
      <c r="N91" s="50"/>
      <c r="O91" s="50"/>
      <c r="P91" s="41"/>
    </row>
    <row r="92" spans="1:16">
      <c r="A92" s="2">
        <f t="shared" si="4"/>
        <v>6.8999999999999968</v>
      </c>
      <c r="B92" s="53"/>
      <c r="C92" s="2" t="s">
        <v>5</v>
      </c>
      <c r="D92" s="2" t="s">
        <v>0</v>
      </c>
      <c r="E92" s="3">
        <v>0.04</v>
      </c>
      <c r="F92" s="3">
        <f>E92*F83</f>
        <v>18.8</v>
      </c>
      <c r="G92" s="3"/>
      <c r="H92" s="3"/>
      <c r="I92" s="3"/>
      <c r="J92" s="3"/>
      <c r="K92" s="3"/>
      <c r="L92" s="3"/>
      <c r="M92" s="3"/>
      <c r="N92" s="50"/>
      <c r="O92" s="50"/>
      <c r="P92" s="41"/>
    </row>
    <row r="93" spans="1:16" ht="38.25">
      <c r="A93" s="1">
        <v>7</v>
      </c>
      <c r="B93" s="36" t="s">
        <v>24</v>
      </c>
      <c r="C93" s="36" t="s">
        <v>172</v>
      </c>
      <c r="D93" s="29" t="s">
        <v>119</v>
      </c>
      <c r="E93" s="63"/>
      <c r="F93" s="63">
        <v>3</v>
      </c>
      <c r="G93" s="63"/>
      <c r="H93" s="63"/>
      <c r="I93" s="63"/>
      <c r="J93" s="63"/>
      <c r="K93" s="63"/>
      <c r="L93" s="63"/>
      <c r="M93" s="7"/>
      <c r="N93" s="50"/>
      <c r="O93" s="50"/>
      <c r="P93" s="41"/>
    </row>
    <row r="94" spans="1:16">
      <c r="A94" s="2">
        <f>A93+0.1</f>
        <v>7.1</v>
      </c>
      <c r="B94" s="29"/>
      <c r="C94" s="2" t="s">
        <v>6</v>
      </c>
      <c r="D94" s="2" t="s">
        <v>0</v>
      </c>
      <c r="E94" s="3" t="s">
        <v>87</v>
      </c>
      <c r="F94" s="3">
        <f>F93</f>
        <v>3</v>
      </c>
      <c r="G94" s="3"/>
      <c r="H94" s="3"/>
      <c r="I94" s="3"/>
      <c r="J94" s="3"/>
      <c r="K94" s="3"/>
      <c r="L94" s="3"/>
      <c r="M94" s="3"/>
      <c r="N94" s="50"/>
      <c r="O94" s="50"/>
      <c r="P94" s="41"/>
    </row>
    <row r="95" spans="1:16">
      <c r="A95" s="2">
        <f>A94+0.1</f>
        <v>7.1999999999999993</v>
      </c>
      <c r="B95" s="58" t="s">
        <v>149</v>
      </c>
      <c r="C95" s="58" t="s">
        <v>100</v>
      </c>
      <c r="D95" s="2" t="s">
        <v>3</v>
      </c>
      <c r="E95" s="3" t="s">
        <v>87</v>
      </c>
      <c r="F95" s="3">
        <v>28.08</v>
      </c>
      <c r="G95" s="59"/>
      <c r="H95" s="3"/>
      <c r="I95" s="3"/>
      <c r="J95" s="3"/>
      <c r="K95" s="3"/>
      <c r="L95" s="3"/>
      <c r="M95" s="3"/>
      <c r="N95" s="50"/>
      <c r="O95" s="50"/>
      <c r="P95" s="41"/>
    </row>
    <row r="96" spans="1:16">
      <c r="A96" s="2">
        <f>A95+0.1</f>
        <v>7.2999999999999989</v>
      </c>
      <c r="B96" s="53" t="s">
        <v>152</v>
      </c>
      <c r="C96" s="2" t="s">
        <v>151</v>
      </c>
      <c r="D96" s="2" t="s">
        <v>3</v>
      </c>
      <c r="E96" s="3" t="s">
        <v>87</v>
      </c>
      <c r="F96" s="3">
        <v>24.6</v>
      </c>
      <c r="G96" s="3"/>
      <c r="H96" s="3"/>
      <c r="I96" s="3"/>
      <c r="J96" s="3"/>
      <c r="K96" s="3"/>
      <c r="L96" s="3"/>
      <c r="M96" s="3"/>
      <c r="N96" s="50"/>
      <c r="O96" s="50"/>
      <c r="P96" s="41"/>
    </row>
    <row r="97" spans="1:18">
      <c r="A97" s="2">
        <f t="shared" ref="A97:A99" si="5">A96+0.1</f>
        <v>7.3999999999999986</v>
      </c>
      <c r="B97" s="53" t="s">
        <v>2</v>
      </c>
      <c r="C97" s="2" t="s">
        <v>56</v>
      </c>
      <c r="D97" s="2" t="s">
        <v>30</v>
      </c>
      <c r="E97" s="3" t="s">
        <v>87</v>
      </c>
      <c r="F97" s="3">
        <v>18</v>
      </c>
      <c r="G97" s="3"/>
      <c r="H97" s="3"/>
      <c r="I97" s="3"/>
      <c r="J97" s="3"/>
      <c r="K97" s="3"/>
      <c r="L97" s="3"/>
      <c r="M97" s="3"/>
      <c r="N97" s="50"/>
      <c r="O97" s="50"/>
      <c r="P97" s="41"/>
    </row>
    <row r="98" spans="1:18">
      <c r="A98" s="2">
        <f t="shared" si="5"/>
        <v>7.4999999999999982</v>
      </c>
      <c r="B98" s="53" t="s">
        <v>2</v>
      </c>
      <c r="C98" s="2" t="s">
        <v>109</v>
      </c>
      <c r="D98" s="2" t="s">
        <v>30</v>
      </c>
      <c r="E98" s="3" t="s">
        <v>87</v>
      </c>
      <c r="F98" s="3">
        <v>3</v>
      </c>
      <c r="G98" s="3"/>
      <c r="H98" s="3"/>
      <c r="I98" s="3"/>
      <c r="J98" s="3"/>
      <c r="K98" s="3"/>
      <c r="L98" s="3"/>
      <c r="M98" s="3"/>
      <c r="N98" s="50"/>
      <c r="O98" s="50"/>
      <c r="P98" s="41"/>
    </row>
    <row r="99" spans="1:18">
      <c r="A99" s="2">
        <f t="shared" si="5"/>
        <v>7.5999999999999979</v>
      </c>
      <c r="B99" s="53" t="s">
        <v>2</v>
      </c>
      <c r="C99" s="2" t="s">
        <v>108</v>
      </c>
      <c r="D99" s="2" t="s">
        <v>30</v>
      </c>
      <c r="E99" s="3" t="s">
        <v>87</v>
      </c>
      <c r="F99" s="3">
        <v>6</v>
      </c>
      <c r="G99" s="3"/>
      <c r="H99" s="3"/>
      <c r="I99" s="3"/>
      <c r="J99" s="3"/>
      <c r="K99" s="3"/>
      <c r="L99" s="3"/>
      <c r="M99" s="3"/>
      <c r="N99" s="50"/>
      <c r="O99" s="50"/>
      <c r="P99" s="41"/>
    </row>
    <row r="100" spans="1:18" ht="15">
      <c r="A100" s="1">
        <v>8</v>
      </c>
      <c r="B100" s="64" t="s">
        <v>178</v>
      </c>
      <c r="C100" s="36" t="s">
        <v>169</v>
      </c>
      <c r="D100" s="36" t="s">
        <v>300</v>
      </c>
      <c r="E100" s="7"/>
      <c r="F100" s="7">
        <v>264.64838400000002</v>
      </c>
      <c r="G100" s="7"/>
      <c r="H100" s="7"/>
      <c r="I100" s="7"/>
      <c r="J100" s="7"/>
      <c r="K100" s="7"/>
      <c r="L100" s="7"/>
      <c r="M100" s="7"/>
      <c r="N100" s="50"/>
      <c r="O100" s="50"/>
      <c r="P100" s="41"/>
    </row>
    <row r="101" spans="1:18">
      <c r="A101" s="2">
        <f t="shared" ref="A101:A105" si="6">A100+0.1</f>
        <v>8.1</v>
      </c>
      <c r="B101" s="53"/>
      <c r="C101" s="2" t="s">
        <v>6</v>
      </c>
      <c r="D101" s="2" t="s">
        <v>4</v>
      </c>
      <c r="E101" s="15">
        <v>0.38800000000000001</v>
      </c>
      <c r="F101" s="3">
        <f>F100*E101</f>
        <v>102.68357299200001</v>
      </c>
      <c r="G101" s="3"/>
      <c r="H101" s="3"/>
      <c r="I101" s="3"/>
      <c r="J101" s="3"/>
      <c r="K101" s="3"/>
      <c r="L101" s="3"/>
      <c r="M101" s="3"/>
      <c r="N101" s="50"/>
      <c r="O101" s="50"/>
      <c r="P101" s="41"/>
    </row>
    <row r="102" spans="1:18">
      <c r="A102" s="2">
        <f t="shared" si="6"/>
        <v>8.1999999999999993</v>
      </c>
      <c r="B102" s="53"/>
      <c r="C102" s="2" t="s">
        <v>38</v>
      </c>
      <c r="D102" s="2" t="s">
        <v>0</v>
      </c>
      <c r="E102" s="65">
        <v>3.0000000000000001E-3</v>
      </c>
      <c r="F102" s="3">
        <f>E102*F100</f>
        <v>0.79394515200000004</v>
      </c>
      <c r="G102" s="3"/>
      <c r="H102" s="3"/>
      <c r="I102" s="3"/>
      <c r="J102" s="3"/>
      <c r="K102" s="3"/>
      <c r="L102" s="3"/>
      <c r="M102" s="3"/>
      <c r="N102" s="50"/>
      <c r="O102" s="50"/>
      <c r="P102" s="41"/>
    </row>
    <row r="103" spans="1:18">
      <c r="A103" s="2"/>
      <c r="B103" s="53" t="s">
        <v>189</v>
      </c>
      <c r="C103" s="2" t="s">
        <v>190</v>
      </c>
      <c r="D103" s="2" t="s">
        <v>32</v>
      </c>
      <c r="E103" s="3" t="s">
        <v>87</v>
      </c>
      <c r="F103" s="3">
        <f>F100*0.01</f>
        <v>2.6464838400000001</v>
      </c>
      <c r="G103" s="3"/>
      <c r="H103" s="3"/>
      <c r="I103" s="3"/>
      <c r="J103" s="3"/>
      <c r="K103" s="3"/>
      <c r="L103" s="3"/>
      <c r="M103" s="3"/>
      <c r="N103" s="50"/>
      <c r="O103" s="50"/>
      <c r="P103" s="41"/>
    </row>
    <row r="104" spans="1:18">
      <c r="A104" s="2">
        <f>A102+0.1</f>
        <v>8.2999999999999989</v>
      </c>
      <c r="B104" s="53" t="s">
        <v>51</v>
      </c>
      <c r="C104" s="2" t="s">
        <v>168</v>
      </c>
      <c r="D104" s="2" t="s">
        <v>7</v>
      </c>
      <c r="E104" s="15">
        <v>0.28000000000000003</v>
      </c>
      <c r="F104" s="3">
        <f>E104*F100</f>
        <v>74.101547520000011</v>
      </c>
      <c r="G104" s="3"/>
      <c r="H104" s="3"/>
      <c r="I104" s="3"/>
      <c r="J104" s="3"/>
      <c r="K104" s="3"/>
      <c r="L104" s="3"/>
      <c r="M104" s="3"/>
      <c r="N104" s="50"/>
      <c r="O104" s="50"/>
      <c r="P104" s="41"/>
    </row>
    <row r="105" spans="1:18">
      <c r="A105" s="2">
        <f t="shared" si="6"/>
        <v>8.3999999999999986</v>
      </c>
      <c r="B105" s="53" t="s">
        <v>2</v>
      </c>
      <c r="C105" s="2" t="s">
        <v>5</v>
      </c>
      <c r="D105" s="2" t="s">
        <v>0</v>
      </c>
      <c r="E105" s="15">
        <v>1.9E-3</v>
      </c>
      <c r="F105" s="3">
        <f>E105*F100</f>
        <v>0.5028319296</v>
      </c>
      <c r="G105" s="3"/>
      <c r="H105" s="3"/>
      <c r="I105" s="3"/>
      <c r="J105" s="3"/>
      <c r="K105" s="3"/>
      <c r="L105" s="3"/>
      <c r="M105" s="3"/>
      <c r="N105" s="50"/>
      <c r="O105" s="50"/>
      <c r="P105" s="41"/>
      <c r="R105" s="45"/>
    </row>
    <row r="106" spans="1:18">
      <c r="A106" s="36"/>
      <c r="B106" s="36"/>
      <c r="C106" s="36" t="s">
        <v>83</v>
      </c>
      <c r="D106" s="36"/>
      <c r="E106" s="36"/>
      <c r="F106" s="18"/>
      <c r="G106" s="18"/>
      <c r="H106" s="3"/>
      <c r="I106" s="36"/>
      <c r="J106" s="3"/>
      <c r="K106" s="18"/>
      <c r="L106" s="3"/>
      <c r="M106" s="23"/>
      <c r="N106" s="66"/>
      <c r="O106" s="50"/>
      <c r="P106" s="41"/>
      <c r="R106" s="45"/>
    </row>
    <row r="107" spans="1:18">
      <c r="A107" s="36"/>
      <c r="B107" s="36"/>
      <c r="C107" s="2" t="s">
        <v>72</v>
      </c>
      <c r="D107" s="24" t="s">
        <v>0</v>
      </c>
      <c r="E107" s="25"/>
      <c r="F107" s="18"/>
      <c r="G107" s="67"/>
      <c r="H107" s="36"/>
      <c r="I107" s="36"/>
      <c r="J107" s="3"/>
      <c r="K107" s="18"/>
      <c r="L107" s="3"/>
      <c r="M107" s="26"/>
      <c r="O107" s="68"/>
      <c r="P107" s="41"/>
      <c r="R107" s="45"/>
    </row>
    <row r="108" spans="1:18">
      <c r="A108" s="36"/>
      <c r="B108" s="36"/>
      <c r="C108" s="2" t="s">
        <v>136</v>
      </c>
      <c r="D108" s="2" t="s">
        <v>0</v>
      </c>
      <c r="E108" s="25"/>
      <c r="F108" s="36"/>
      <c r="G108" s="66"/>
      <c r="H108" s="7"/>
      <c r="I108" s="7"/>
      <c r="J108" s="3"/>
      <c r="K108" s="36"/>
      <c r="L108" s="3"/>
      <c r="M108" s="3"/>
      <c r="O108" s="69"/>
      <c r="P108" s="41"/>
      <c r="R108" s="45"/>
    </row>
    <row r="109" spans="1:18">
      <c r="A109" s="36"/>
      <c r="B109" s="36"/>
      <c r="C109" s="36" t="s">
        <v>37</v>
      </c>
      <c r="D109" s="18" t="s">
        <v>0</v>
      </c>
      <c r="E109" s="2"/>
      <c r="F109" s="18"/>
      <c r="G109" s="18"/>
      <c r="H109" s="36"/>
      <c r="I109" s="36"/>
      <c r="J109" s="3"/>
      <c r="K109" s="18"/>
      <c r="L109" s="3"/>
      <c r="M109" s="23"/>
      <c r="N109" s="50"/>
      <c r="O109" s="50"/>
      <c r="P109" s="41"/>
      <c r="R109" s="45"/>
    </row>
    <row r="110" spans="1:18">
      <c r="A110" s="36"/>
      <c r="B110" s="36"/>
      <c r="C110" s="2" t="s">
        <v>73</v>
      </c>
      <c r="D110" s="24" t="s">
        <v>0</v>
      </c>
      <c r="E110" s="25"/>
      <c r="F110" s="18"/>
      <c r="G110" s="18"/>
      <c r="H110" s="36"/>
      <c r="I110" s="36"/>
      <c r="J110" s="3"/>
      <c r="K110" s="18"/>
      <c r="L110" s="3"/>
      <c r="M110" s="26"/>
      <c r="N110" s="50"/>
      <c r="O110" s="50"/>
      <c r="P110" s="41"/>
      <c r="R110" s="45"/>
    </row>
    <row r="111" spans="1:18">
      <c r="A111" s="36"/>
      <c r="B111" s="36"/>
      <c r="C111" s="36" t="s">
        <v>71</v>
      </c>
      <c r="D111" s="36"/>
      <c r="E111" s="36"/>
      <c r="F111" s="18"/>
      <c r="G111" s="18"/>
      <c r="H111" s="5"/>
      <c r="I111" s="2"/>
      <c r="J111" s="3"/>
      <c r="K111" s="18"/>
      <c r="L111" s="3"/>
      <c r="M111" s="23"/>
      <c r="N111" s="45"/>
      <c r="P111" s="41"/>
      <c r="R111" s="45"/>
    </row>
    <row r="112" spans="1:18">
      <c r="A112" s="40"/>
      <c r="B112" s="2"/>
      <c r="C112" s="36" t="s">
        <v>253</v>
      </c>
      <c r="D112" s="2"/>
      <c r="E112" s="3"/>
      <c r="F112" s="3"/>
      <c r="G112" s="3"/>
      <c r="H112" s="3"/>
      <c r="I112" s="3"/>
      <c r="J112" s="3"/>
      <c r="K112" s="3"/>
      <c r="L112" s="3"/>
      <c r="M112" s="7"/>
      <c r="N112" s="45"/>
      <c r="P112" s="41"/>
      <c r="R112" s="45"/>
    </row>
    <row r="113" spans="1:18" ht="38.25">
      <c r="A113" s="12" t="s">
        <v>70</v>
      </c>
      <c r="B113" s="12" t="s">
        <v>93</v>
      </c>
      <c r="C113" s="36" t="s">
        <v>246</v>
      </c>
      <c r="D113" s="36" t="s">
        <v>21</v>
      </c>
      <c r="E113" s="7"/>
      <c r="F113" s="7">
        <v>1.95</v>
      </c>
      <c r="G113" s="46"/>
      <c r="H113" s="70"/>
      <c r="I113" s="47"/>
      <c r="J113" s="70"/>
      <c r="K113" s="47"/>
      <c r="L113" s="70"/>
      <c r="M113" s="7"/>
      <c r="P113" s="41"/>
      <c r="R113" s="45"/>
    </row>
    <row r="114" spans="1:18">
      <c r="A114" s="14">
        <f>A113+0.1</f>
        <v>1.1000000000000001</v>
      </c>
      <c r="B114" s="2"/>
      <c r="C114" s="3" t="s">
        <v>26</v>
      </c>
      <c r="D114" s="3" t="s">
        <v>4</v>
      </c>
      <c r="E114" s="3">
        <v>0.89</v>
      </c>
      <c r="F114" s="3">
        <f>E114*F113</f>
        <v>1.7355</v>
      </c>
      <c r="G114" s="71"/>
      <c r="H114" s="71"/>
      <c r="I114" s="3"/>
      <c r="J114" s="3"/>
      <c r="K114" s="71"/>
      <c r="L114" s="71"/>
      <c r="M114" s="3"/>
      <c r="P114" s="41"/>
      <c r="R114" s="45"/>
    </row>
    <row r="115" spans="1:18">
      <c r="A115" s="2">
        <f>A114+0.1</f>
        <v>1.2000000000000002</v>
      </c>
      <c r="B115" s="36"/>
      <c r="C115" s="2" t="s">
        <v>28</v>
      </c>
      <c r="D115" s="2" t="s">
        <v>0</v>
      </c>
      <c r="E115" s="3">
        <v>0.37</v>
      </c>
      <c r="F115" s="3">
        <f>E115*F113</f>
        <v>0.72150000000000003</v>
      </c>
      <c r="G115" s="72"/>
      <c r="H115" s="72"/>
      <c r="I115" s="72"/>
      <c r="J115" s="72"/>
      <c r="K115" s="3"/>
      <c r="L115" s="3"/>
      <c r="M115" s="3"/>
      <c r="P115" s="41"/>
      <c r="R115" s="45"/>
    </row>
    <row r="116" spans="1:18">
      <c r="A116" s="2">
        <f t="shared" ref="A116" si="7">A115+0.1</f>
        <v>1.3000000000000003</v>
      </c>
      <c r="B116" s="2" t="s">
        <v>184</v>
      </c>
      <c r="C116" s="2" t="s">
        <v>27</v>
      </c>
      <c r="D116" s="2" t="s">
        <v>21</v>
      </c>
      <c r="E116" s="3">
        <v>1.1499999999999999</v>
      </c>
      <c r="F116" s="3">
        <f>E116*F113</f>
        <v>2.2424999999999997</v>
      </c>
      <c r="G116" s="3"/>
      <c r="H116" s="27"/>
      <c r="I116" s="4"/>
      <c r="J116" s="28"/>
      <c r="K116" s="4"/>
      <c r="L116" s="28"/>
      <c r="M116" s="4"/>
      <c r="P116" s="41"/>
      <c r="R116" s="45"/>
    </row>
    <row r="117" spans="1:18">
      <c r="A117" s="2">
        <f>A116+0.1</f>
        <v>1.4000000000000004</v>
      </c>
      <c r="B117" s="2"/>
      <c r="C117" s="2" t="s">
        <v>40</v>
      </c>
      <c r="D117" s="2" t="s">
        <v>0</v>
      </c>
      <c r="E117" s="3">
        <v>0.02</v>
      </c>
      <c r="F117" s="3">
        <f>E117*F113</f>
        <v>3.9E-2</v>
      </c>
      <c r="G117" s="3"/>
      <c r="H117" s="27"/>
      <c r="I117" s="4"/>
      <c r="J117" s="28"/>
      <c r="K117" s="4"/>
      <c r="L117" s="28"/>
      <c r="M117" s="4"/>
      <c r="P117" s="41"/>
      <c r="R117" s="45"/>
    </row>
    <row r="118" spans="1:18" ht="38.25">
      <c r="A118" s="12" t="s">
        <v>25</v>
      </c>
      <c r="B118" s="12" t="s">
        <v>247</v>
      </c>
      <c r="C118" s="36" t="s">
        <v>254</v>
      </c>
      <c r="D118" s="36" t="s">
        <v>17</v>
      </c>
      <c r="E118" s="7"/>
      <c r="F118" s="17">
        <v>4.0500000000000001E-2</v>
      </c>
      <c r="G118" s="7"/>
      <c r="H118" s="72"/>
      <c r="I118" s="72"/>
      <c r="J118" s="72"/>
      <c r="K118" s="72"/>
      <c r="L118" s="72"/>
      <c r="M118" s="7"/>
      <c r="P118" s="41"/>
      <c r="R118" s="45"/>
    </row>
    <row r="119" spans="1:18">
      <c r="A119" s="14">
        <f>A118+0.1</f>
        <v>2.1</v>
      </c>
      <c r="B119" s="2"/>
      <c r="C119" s="3" t="s">
        <v>18</v>
      </c>
      <c r="D119" s="3" t="s">
        <v>4</v>
      </c>
      <c r="E119" s="3">
        <v>242</v>
      </c>
      <c r="F119" s="3">
        <f>E119*F118</f>
        <v>9.8010000000000002</v>
      </c>
      <c r="G119" s="71"/>
      <c r="H119" s="71"/>
      <c r="I119" s="3"/>
      <c r="J119" s="3"/>
      <c r="K119" s="71"/>
      <c r="L119" s="71"/>
      <c r="M119" s="3"/>
      <c r="P119" s="41"/>
      <c r="R119" s="45"/>
    </row>
    <row r="120" spans="1:18">
      <c r="A120" s="2">
        <f>A119+0.1</f>
        <v>2.2000000000000002</v>
      </c>
      <c r="B120" s="2"/>
      <c r="C120" s="2" t="s">
        <v>61</v>
      </c>
      <c r="D120" s="2" t="s">
        <v>0</v>
      </c>
      <c r="E120" s="3">
        <v>108</v>
      </c>
      <c r="F120" s="3">
        <f>E120*F118</f>
        <v>4.3740000000000006</v>
      </c>
      <c r="G120" s="72"/>
      <c r="H120" s="72"/>
      <c r="I120" s="72"/>
      <c r="J120" s="72"/>
      <c r="K120" s="3"/>
      <c r="L120" s="3"/>
      <c r="M120" s="3"/>
      <c r="P120" s="41"/>
      <c r="R120" s="45"/>
    </row>
    <row r="121" spans="1:18">
      <c r="A121" s="2">
        <f>A120+0.1</f>
        <v>2.3000000000000003</v>
      </c>
      <c r="B121" s="53" t="s">
        <v>183</v>
      </c>
      <c r="C121" s="2" t="s">
        <v>78</v>
      </c>
      <c r="D121" s="2" t="s">
        <v>21</v>
      </c>
      <c r="E121" s="3">
        <v>101.5</v>
      </c>
      <c r="F121" s="3">
        <f>F118*E121</f>
        <v>4.1107500000000003</v>
      </c>
      <c r="G121" s="48"/>
      <c r="H121" s="3"/>
      <c r="I121" s="72"/>
      <c r="J121" s="72"/>
      <c r="K121" s="72"/>
      <c r="L121" s="72"/>
      <c r="M121" s="3"/>
      <c r="P121" s="41"/>
      <c r="R121" s="45"/>
    </row>
    <row r="122" spans="1:18">
      <c r="A122" s="2">
        <f t="shared" ref="A122:A126" si="8">A121+0.1</f>
        <v>2.4000000000000004</v>
      </c>
      <c r="B122" s="2" t="s">
        <v>144</v>
      </c>
      <c r="C122" s="2" t="s">
        <v>62</v>
      </c>
      <c r="D122" s="2" t="s">
        <v>32</v>
      </c>
      <c r="E122" s="3">
        <v>14</v>
      </c>
      <c r="F122" s="3">
        <f>E122*F118</f>
        <v>0.56700000000000006</v>
      </c>
      <c r="G122" s="33"/>
      <c r="H122" s="3"/>
      <c r="I122" s="72"/>
      <c r="J122" s="72"/>
      <c r="K122" s="72"/>
      <c r="L122" s="72"/>
      <c r="M122" s="3"/>
      <c r="P122" s="41"/>
      <c r="R122" s="45"/>
    </row>
    <row r="123" spans="1:18">
      <c r="A123" s="2">
        <f t="shared" si="8"/>
        <v>2.5000000000000004</v>
      </c>
      <c r="B123" s="2" t="s">
        <v>76</v>
      </c>
      <c r="C123" s="2" t="s">
        <v>63</v>
      </c>
      <c r="D123" s="2" t="s">
        <v>21</v>
      </c>
      <c r="E123" s="3">
        <v>0.17</v>
      </c>
      <c r="F123" s="3">
        <f>E123*F118</f>
        <v>6.8850000000000005E-3</v>
      </c>
      <c r="G123" s="33"/>
      <c r="H123" s="3"/>
      <c r="I123" s="72"/>
      <c r="J123" s="72"/>
      <c r="K123" s="72"/>
      <c r="L123" s="72"/>
      <c r="M123" s="3"/>
      <c r="P123" s="41"/>
      <c r="R123" s="45"/>
    </row>
    <row r="124" spans="1:18">
      <c r="A124" s="2">
        <f t="shared" si="8"/>
        <v>2.6000000000000005</v>
      </c>
      <c r="B124" s="13" t="s">
        <v>145</v>
      </c>
      <c r="C124" s="2" t="s">
        <v>64</v>
      </c>
      <c r="D124" s="2" t="s">
        <v>7</v>
      </c>
      <c r="E124" s="3" t="s">
        <v>87</v>
      </c>
      <c r="F124" s="3">
        <v>33.32</v>
      </c>
      <c r="G124" s="73"/>
      <c r="H124" s="3"/>
      <c r="I124" s="72"/>
      <c r="J124" s="72"/>
      <c r="K124" s="72"/>
      <c r="L124" s="72"/>
      <c r="M124" s="3"/>
      <c r="P124" s="41"/>
      <c r="R124" s="45"/>
    </row>
    <row r="125" spans="1:18">
      <c r="A125" s="2">
        <f t="shared" si="8"/>
        <v>2.7000000000000006</v>
      </c>
      <c r="B125" s="2" t="s">
        <v>146</v>
      </c>
      <c r="C125" s="2" t="s">
        <v>65</v>
      </c>
      <c r="D125" s="2" t="s">
        <v>7</v>
      </c>
      <c r="E125" s="3" t="s">
        <v>87</v>
      </c>
      <c r="F125" s="3">
        <v>276.38</v>
      </c>
      <c r="G125" s="73"/>
      <c r="H125" s="3"/>
      <c r="I125" s="72"/>
      <c r="J125" s="72"/>
      <c r="K125" s="72"/>
      <c r="L125" s="72"/>
      <c r="M125" s="3"/>
      <c r="P125" s="41"/>
      <c r="R125" s="45"/>
    </row>
    <row r="126" spans="1:18">
      <c r="A126" s="2">
        <f t="shared" si="8"/>
        <v>2.8000000000000007</v>
      </c>
      <c r="B126" s="2"/>
      <c r="C126" s="2" t="s">
        <v>66</v>
      </c>
      <c r="D126" s="2" t="s">
        <v>0</v>
      </c>
      <c r="E126" s="3">
        <v>22</v>
      </c>
      <c r="F126" s="3">
        <f>E126*F118</f>
        <v>0.89100000000000001</v>
      </c>
      <c r="G126" s="3"/>
      <c r="H126" s="3"/>
      <c r="I126" s="72"/>
      <c r="J126" s="72"/>
      <c r="K126" s="72"/>
      <c r="L126" s="72"/>
      <c r="M126" s="3"/>
      <c r="P126" s="41"/>
      <c r="R126" s="45"/>
    </row>
    <row r="127" spans="1:18" ht="51">
      <c r="A127" s="1">
        <v>3</v>
      </c>
      <c r="B127" s="12" t="s">
        <v>213</v>
      </c>
      <c r="C127" s="36" t="s">
        <v>214</v>
      </c>
      <c r="D127" s="36" t="s">
        <v>187</v>
      </c>
      <c r="E127" s="7"/>
      <c r="F127" s="7">
        <v>0.12</v>
      </c>
      <c r="G127" s="7"/>
      <c r="H127" s="10"/>
      <c r="I127" s="10"/>
      <c r="J127" s="10"/>
      <c r="K127" s="10"/>
      <c r="L127" s="10"/>
      <c r="M127" s="7"/>
      <c r="P127" s="41"/>
      <c r="R127" s="45"/>
    </row>
    <row r="128" spans="1:18">
      <c r="A128" s="2">
        <f>A127+0.1</f>
        <v>3.1</v>
      </c>
      <c r="B128" s="11"/>
      <c r="C128" s="2" t="s">
        <v>26</v>
      </c>
      <c r="D128" s="2" t="s">
        <v>4</v>
      </c>
      <c r="E128" s="3">
        <v>93</v>
      </c>
      <c r="F128" s="3">
        <f>E128*F127</f>
        <v>11.16</v>
      </c>
      <c r="G128" s="10"/>
      <c r="H128" s="10"/>
      <c r="I128" s="3"/>
      <c r="J128" s="3"/>
      <c r="K128" s="10"/>
      <c r="L128" s="10"/>
      <c r="M128" s="3"/>
      <c r="P128" s="41"/>
      <c r="R128" s="45"/>
    </row>
    <row r="129" spans="1:18">
      <c r="A129" s="2">
        <f>A128+0.1</f>
        <v>3.2</v>
      </c>
      <c r="B129" s="11" t="s">
        <v>215</v>
      </c>
      <c r="C129" s="2" t="s">
        <v>216</v>
      </c>
      <c r="D129" s="2" t="s">
        <v>12</v>
      </c>
      <c r="E129" s="3">
        <v>2.4</v>
      </c>
      <c r="F129" s="3">
        <f>E129*F127</f>
        <v>0.28799999999999998</v>
      </c>
      <c r="G129" s="10"/>
      <c r="H129" s="10"/>
      <c r="I129" s="10"/>
      <c r="J129" s="10"/>
      <c r="K129" s="3"/>
      <c r="L129" s="3"/>
      <c r="M129" s="4"/>
      <c r="P129" s="41"/>
      <c r="R129" s="45"/>
    </row>
    <row r="130" spans="1:18">
      <c r="A130" s="2">
        <f>A129+0.1</f>
        <v>3.3000000000000003</v>
      </c>
      <c r="B130" s="11"/>
      <c r="C130" s="2" t="s">
        <v>188</v>
      </c>
      <c r="D130" s="2" t="s">
        <v>0</v>
      </c>
      <c r="E130" s="3">
        <v>2.6</v>
      </c>
      <c r="F130" s="3">
        <f>E130*F127</f>
        <v>0.312</v>
      </c>
      <c r="G130" s="10"/>
      <c r="H130" s="10"/>
      <c r="I130" s="10"/>
      <c r="J130" s="10"/>
      <c r="K130" s="3"/>
      <c r="L130" s="3"/>
      <c r="M130" s="4"/>
      <c r="P130" s="41"/>
      <c r="R130" s="45"/>
    </row>
    <row r="131" spans="1:18">
      <c r="A131" s="2">
        <f>A130+0.1</f>
        <v>3.4000000000000004</v>
      </c>
      <c r="B131" s="11" t="s">
        <v>227</v>
      </c>
      <c r="C131" s="2" t="s">
        <v>217</v>
      </c>
      <c r="D131" s="2" t="s">
        <v>21</v>
      </c>
      <c r="E131" s="3">
        <v>2.68</v>
      </c>
      <c r="F131" s="3">
        <f>E131*F127</f>
        <v>0.3216</v>
      </c>
      <c r="G131" s="3"/>
      <c r="H131" s="3"/>
      <c r="I131" s="10"/>
      <c r="J131" s="10"/>
      <c r="K131" s="10"/>
      <c r="L131" s="10"/>
      <c r="M131" s="4"/>
      <c r="P131" s="41"/>
      <c r="R131" s="45"/>
    </row>
    <row r="132" spans="1:18" ht="51">
      <c r="A132" s="1">
        <v>4</v>
      </c>
      <c r="B132" s="12" t="s">
        <v>218</v>
      </c>
      <c r="C132" s="36" t="s">
        <v>219</v>
      </c>
      <c r="D132" s="36" t="s">
        <v>187</v>
      </c>
      <c r="E132" s="7"/>
      <c r="F132" s="7">
        <f>F127</f>
        <v>0.12</v>
      </c>
      <c r="G132" s="7"/>
      <c r="H132" s="10"/>
      <c r="I132" s="10"/>
      <c r="J132" s="10"/>
      <c r="K132" s="10"/>
      <c r="L132" s="10"/>
      <c r="M132" s="7"/>
      <c r="P132" s="41"/>
      <c r="R132" s="45"/>
    </row>
    <row r="133" spans="1:18">
      <c r="A133" s="2">
        <f>A132+0.1</f>
        <v>4.0999999999999996</v>
      </c>
      <c r="B133" s="11"/>
      <c r="C133" s="2" t="s">
        <v>220</v>
      </c>
      <c r="D133" s="2" t="s">
        <v>4</v>
      </c>
      <c r="E133" s="3">
        <v>65.8</v>
      </c>
      <c r="F133" s="3">
        <f>E133*F132</f>
        <v>7.895999999999999</v>
      </c>
      <c r="G133" s="10"/>
      <c r="H133" s="10"/>
      <c r="I133" s="3"/>
      <c r="J133" s="3"/>
      <c r="K133" s="10"/>
      <c r="L133" s="10"/>
      <c r="M133" s="3"/>
      <c r="P133" s="41"/>
      <c r="R133" s="45"/>
    </row>
    <row r="134" spans="1:18">
      <c r="A134" s="2">
        <f>A133+0.1</f>
        <v>4.1999999999999993</v>
      </c>
      <c r="B134" s="11"/>
      <c r="C134" s="2" t="s">
        <v>221</v>
      </c>
      <c r="D134" s="2" t="s">
        <v>0</v>
      </c>
      <c r="E134" s="3">
        <v>1</v>
      </c>
      <c r="F134" s="3">
        <f>E134*F132</f>
        <v>0.12</v>
      </c>
      <c r="G134" s="10"/>
      <c r="H134" s="10"/>
      <c r="I134" s="10"/>
      <c r="J134" s="10"/>
      <c r="K134" s="3"/>
      <c r="L134" s="3"/>
      <c r="M134" s="4"/>
      <c r="P134" s="41"/>
      <c r="R134" s="45"/>
    </row>
    <row r="135" spans="1:18">
      <c r="A135" s="2">
        <f>A134+0.1</f>
        <v>4.2999999999999989</v>
      </c>
      <c r="B135" s="11" t="s">
        <v>222</v>
      </c>
      <c r="C135" s="2" t="s">
        <v>223</v>
      </c>
      <c r="D135" s="2" t="s">
        <v>7</v>
      </c>
      <c r="E135" s="3">
        <v>63</v>
      </c>
      <c r="F135" s="3">
        <f>E135*F132</f>
        <v>7.56</v>
      </c>
      <c r="G135" s="3"/>
      <c r="H135" s="3"/>
      <c r="I135" s="10"/>
      <c r="J135" s="10"/>
      <c r="K135" s="10"/>
      <c r="L135" s="10"/>
      <c r="M135" s="4"/>
      <c r="P135" s="41"/>
      <c r="R135" s="45"/>
    </row>
    <row r="136" spans="1:18">
      <c r="A136" s="2">
        <f>A135+0.1</f>
        <v>4.3999999999999986</v>
      </c>
      <c r="B136" s="11" t="s">
        <v>224</v>
      </c>
      <c r="C136" s="2" t="s">
        <v>225</v>
      </c>
      <c r="D136" s="2" t="s">
        <v>7</v>
      </c>
      <c r="E136" s="3">
        <v>79</v>
      </c>
      <c r="F136" s="3">
        <f>E136*F132</f>
        <v>9.48</v>
      </c>
      <c r="G136" s="3"/>
      <c r="H136" s="3"/>
      <c r="I136" s="10"/>
      <c r="J136" s="10"/>
      <c r="K136" s="10"/>
      <c r="L136" s="10"/>
      <c r="M136" s="4"/>
      <c r="P136" s="41"/>
      <c r="R136" s="45"/>
    </row>
    <row r="137" spans="1:18">
      <c r="A137" s="2">
        <f>A136+0.1</f>
        <v>4.4999999999999982</v>
      </c>
      <c r="B137" s="11"/>
      <c r="C137" s="2" t="s">
        <v>226</v>
      </c>
      <c r="D137" s="2" t="s">
        <v>11</v>
      </c>
      <c r="E137" s="3">
        <v>1.6</v>
      </c>
      <c r="F137" s="3">
        <f>E137*F132</f>
        <v>0.192</v>
      </c>
      <c r="G137" s="3"/>
      <c r="H137" s="3"/>
      <c r="I137" s="10"/>
      <c r="J137" s="10"/>
      <c r="K137" s="10"/>
      <c r="L137" s="10"/>
      <c r="M137" s="4"/>
      <c r="P137" s="41"/>
      <c r="R137" s="45"/>
    </row>
    <row r="138" spans="1:18">
      <c r="A138" s="1">
        <v>5</v>
      </c>
      <c r="B138" s="74" t="s">
        <v>296</v>
      </c>
      <c r="C138" s="56" t="s">
        <v>255</v>
      </c>
      <c r="D138" s="74" t="s">
        <v>46</v>
      </c>
      <c r="E138" s="57"/>
      <c r="F138" s="75">
        <f>3.77*F141/1000</f>
        <v>0.13394810000000001</v>
      </c>
      <c r="G138" s="57"/>
      <c r="H138" s="10"/>
      <c r="I138" s="10"/>
      <c r="J138" s="10"/>
      <c r="K138" s="10"/>
      <c r="L138" s="10"/>
      <c r="M138" s="57"/>
      <c r="N138" s="50"/>
      <c r="O138" s="50"/>
      <c r="P138" s="41"/>
      <c r="R138" s="45"/>
    </row>
    <row r="139" spans="1:18">
      <c r="A139" s="58">
        <f>A138+0.1</f>
        <v>5.0999999999999996</v>
      </c>
      <c r="B139" s="58"/>
      <c r="C139" s="58" t="s">
        <v>20</v>
      </c>
      <c r="D139" s="58" t="s">
        <v>4</v>
      </c>
      <c r="E139" s="76">
        <v>30.1</v>
      </c>
      <c r="F139" s="59">
        <f>E139*F138</f>
        <v>4.0318378100000007</v>
      </c>
      <c r="G139" s="10"/>
      <c r="H139" s="10"/>
      <c r="I139" s="3"/>
      <c r="J139" s="3"/>
      <c r="K139" s="10"/>
      <c r="L139" s="10"/>
      <c r="M139" s="3"/>
      <c r="N139" s="50"/>
      <c r="O139" s="50"/>
      <c r="P139" s="41"/>
      <c r="R139" s="45"/>
    </row>
    <row r="140" spans="1:18">
      <c r="A140" s="58">
        <f>A139+0.1</f>
        <v>5.1999999999999993</v>
      </c>
      <c r="B140" s="58"/>
      <c r="C140" s="58" t="s">
        <v>47</v>
      </c>
      <c r="D140" s="2" t="s">
        <v>0</v>
      </c>
      <c r="E140" s="76">
        <v>6.46</v>
      </c>
      <c r="F140" s="59">
        <f>E140*F138</f>
        <v>0.86530472600000008</v>
      </c>
      <c r="G140" s="10"/>
      <c r="H140" s="10"/>
      <c r="I140" s="10"/>
      <c r="J140" s="10"/>
      <c r="K140" s="59"/>
      <c r="L140" s="59"/>
      <c r="M140" s="4"/>
      <c r="N140" s="50"/>
      <c r="O140" s="50"/>
      <c r="P140" s="41"/>
      <c r="R140" s="45"/>
    </row>
    <row r="141" spans="1:18">
      <c r="A141" s="2">
        <f t="shared" ref="A141:A142" si="9">A140+0.1</f>
        <v>5.2999999999999989</v>
      </c>
      <c r="B141" s="58" t="s">
        <v>149</v>
      </c>
      <c r="C141" s="58" t="s">
        <v>100</v>
      </c>
      <c r="D141" s="58" t="s">
        <v>48</v>
      </c>
      <c r="E141" s="3" t="s">
        <v>87</v>
      </c>
      <c r="F141" s="59">
        <v>35.53</v>
      </c>
      <c r="G141" s="59"/>
      <c r="H141" s="59"/>
      <c r="I141" s="10"/>
      <c r="J141" s="10"/>
      <c r="K141" s="10"/>
      <c r="L141" s="10"/>
      <c r="M141" s="4"/>
      <c r="N141" s="50"/>
      <c r="O141" s="50"/>
      <c r="P141" s="41"/>
      <c r="R141" s="45"/>
    </row>
    <row r="142" spans="1:18">
      <c r="A142" s="2">
        <f t="shared" si="9"/>
        <v>5.3999999999999986</v>
      </c>
      <c r="B142" s="58"/>
      <c r="C142" s="58" t="s">
        <v>33</v>
      </c>
      <c r="D142" s="2" t="s">
        <v>11</v>
      </c>
      <c r="E142" s="76">
        <v>2.78</v>
      </c>
      <c r="F142" s="59">
        <f>E142*F138</f>
        <v>0.37237571800000002</v>
      </c>
      <c r="G142" s="59"/>
      <c r="H142" s="59"/>
      <c r="I142" s="10"/>
      <c r="J142" s="10"/>
      <c r="K142" s="10"/>
      <c r="L142" s="10"/>
      <c r="M142" s="4"/>
      <c r="N142" s="50"/>
      <c r="O142" s="50"/>
      <c r="P142" s="41"/>
      <c r="R142" s="45"/>
    </row>
    <row r="143" spans="1:18" ht="38.25">
      <c r="A143" s="1">
        <v>6</v>
      </c>
      <c r="B143" s="56" t="s">
        <v>96</v>
      </c>
      <c r="C143" s="36" t="s">
        <v>39</v>
      </c>
      <c r="D143" s="36" t="s">
        <v>300</v>
      </c>
      <c r="E143" s="7"/>
      <c r="F143" s="7">
        <f>F141*0.16</f>
        <v>5.6848000000000001</v>
      </c>
      <c r="G143" s="7"/>
      <c r="H143" s="7"/>
      <c r="I143" s="7"/>
      <c r="J143" s="7"/>
      <c r="K143" s="7"/>
      <c r="L143" s="7"/>
      <c r="M143" s="7"/>
      <c r="N143" s="50"/>
      <c r="O143" s="50"/>
      <c r="P143" s="41"/>
      <c r="R143" s="45"/>
    </row>
    <row r="144" spans="1:18">
      <c r="A144" s="2">
        <f t="shared" ref="A144:A149" si="10">A143+0.1</f>
        <v>6.1</v>
      </c>
      <c r="B144" s="53"/>
      <c r="C144" s="2" t="s">
        <v>6</v>
      </c>
      <c r="D144" s="2" t="s">
        <v>4</v>
      </c>
      <c r="E144" s="15">
        <v>0.38800000000000001</v>
      </c>
      <c r="F144" s="3">
        <f>F143*E144</f>
        <v>2.2057024000000003</v>
      </c>
      <c r="G144" s="3"/>
      <c r="H144" s="3"/>
      <c r="I144" s="3"/>
      <c r="J144" s="3"/>
      <c r="K144" s="3"/>
      <c r="L144" s="3"/>
      <c r="M144" s="3"/>
      <c r="N144" s="50"/>
      <c r="O144" s="50"/>
      <c r="P144" s="41"/>
      <c r="R144" s="45"/>
    </row>
    <row r="145" spans="1:18">
      <c r="A145" s="2">
        <f t="shared" si="10"/>
        <v>6.1999999999999993</v>
      </c>
      <c r="B145" s="53"/>
      <c r="C145" s="2" t="s">
        <v>38</v>
      </c>
      <c r="D145" s="2" t="s">
        <v>0</v>
      </c>
      <c r="E145" s="65">
        <v>3.0000000000000001E-3</v>
      </c>
      <c r="F145" s="3">
        <f>E145*F143</f>
        <v>1.7054400000000001E-2</v>
      </c>
      <c r="G145" s="3"/>
      <c r="H145" s="3"/>
      <c r="I145" s="3"/>
      <c r="J145" s="3"/>
      <c r="K145" s="3"/>
      <c r="L145" s="3"/>
      <c r="M145" s="3"/>
      <c r="N145" s="50"/>
      <c r="O145" s="50"/>
      <c r="P145" s="41"/>
      <c r="R145" s="45"/>
    </row>
    <row r="146" spans="1:18">
      <c r="A146" s="2">
        <f t="shared" si="10"/>
        <v>6.2999999999999989</v>
      </c>
      <c r="B146" s="53" t="s">
        <v>189</v>
      </c>
      <c r="C146" s="2" t="s">
        <v>190</v>
      </c>
      <c r="D146" s="2" t="s">
        <v>32</v>
      </c>
      <c r="E146" s="3" t="s">
        <v>87</v>
      </c>
      <c r="F146" s="3">
        <f>F143*0.01</f>
        <v>5.6848000000000003E-2</v>
      </c>
      <c r="G146" s="3"/>
      <c r="H146" s="3"/>
      <c r="I146" s="3"/>
      <c r="J146" s="3"/>
      <c r="K146" s="3"/>
      <c r="L146" s="3"/>
      <c r="M146" s="3"/>
      <c r="N146" s="50"/>
      <c r="O146" s="50"/>
      <c r="P146" s="41"/>
      <c r="R146" s="45"/>
    </row>
    <row r="147" spans="1:18">
      <c r="A147" s="2">
        <f t="shared" si="10"/>
        <v>6.3999999999999986</v>
      </c>
      <c r="B147" s="53" t="s">
        <v>248</v>
      </c>
      <c r="C147" s="2" t="s">
        <v>249</v>
      </c>
      <c r="D147" s="2" t="s">
        <v>7</v>
      </c>
      <c r="E147" s="3">
        <v>0.246</v>
      </c>
      <c r="F147" s="3">
        <f>F143*E147</f>
        <v>1.3984608000000001</v>
      </c>
      <c r="G147" s="3"/>
      <c r="H147" s="3"/>
      <c r="I147" s="3"/>
      <c r="J147" s="3"/>
      <c r="K147" s="3"/>
      <c r="L147" s="3"/>
      <c r="M147" s="3"/>
      <c r="N147" s="50"/>
      <c r="O147" s="50"/>
      <c r="P147" s="41"/>
      <c r="R147" s="45"/>
    </row>
    <row r="148" spans="1:18">
      <c r="A148" s="2">
        <f t="shared" si="10"/>
        <v>6.4999999999999982</v>
      </c>
      <c r="B148" s="53" t="s">
        <v>250</v>
      </c>
      <c r="C148" s="2" t="s">
        <v>192</v>
      </c>
      <c r="D148" s="2" t="s">
        <v>7</v>
      </c>
      <c r="E148" s="15">
        <v>2.7E-2</v>
      </c>
      <c r="F148" s="3">
        <f>F143*E148</f>
        <v>0.1534896</v>
      </c>
      <c r="G148" s="3"/>
      <c r="H148" s="3"/>
      <c r="I148" s="3"/>
      <c r="J148" s="3"/>
      <c r="K148" s="3"/>
      <c r="L148" s="3"/>
      <c r="M148" s="3"/>
      <c r="N148" s="50"/>
      <c r="O148" s="50"/>
      <c r="P148" s="41"/>
      <c r="R148" s="45"/>
    </row>
    <row r="149" spans="1:18">
      <c r="A149" s="2">
        <f t="shared" si="10"/>
        <v>6.5999999999999979</v>
      </c>
      <c r="B149" s="53" t="s">
        <v>2</v>
      </c>
      <c r="C149" s="2" t="s">
        <v>5</v>
      </c>
      <c r="D149" s="2" t="s">
        <v>0</v>
      </c>
      <c r="E149" s="15">
        <v>1.9E-2</v>
      </c>
      <c r="F149" s="3">
        <f>E149*F143</f>
        <v>0.1080112</v>
      </c>
      <c r="G149" s="3"/>
      <c r="H149" s="3"/>
      <c r="I149" s="3"/>
      <c r="J149" s="3"/>
      <c r="K149" s="3"/>
      <c r="L149" s="3"/>
      <c r="M149" s="3"/>
      <c r="N149" s="50"/>
      <c r="O149" s="50"/>
      <c r="P149" s="41"/>
      <c r="R149" s="45"/>
    </row>
    <row r="150" spans="1:18">
      <c r="A150" s="36"/>
      <c r="B150" s="36"/>
      <c r="C150" s="36" t="s">
        <v>83</v>
      </c>
      <c r="D150" s="36"/>
      <c r="E150" s="36"/>
      <c r="F150" s="18"/>
      <c r="G150" s="36"/>
      <c r="H150" s="7"/>
      <c r="I150" s="36"/>
      <c r="J150" s="7"/>
      <c r="K150" s="36"/>
      <c r="L150" s="7"/>
      <c r="M150" s="23"/>
      <c r="N150" s="66"/>
      <c r="O150" s="50"/>
      <c r="P150" s="41"/>
      <c r="R150" s="45"/>
    </row>
    <row r="151" spans="1:18">
      <c r="A151" s="36"/>
      <c r="B151" s="36"/>
      <c r="C151" s="2" t="s">
        <v>72</v>
      </c>
      <c r="D151" s="24" t="s">
        <v>0</v>
      </c>
      <c r="E151" s="25"/>
      <c r="F151" s="18"/>
      <c r="G151" s="67"/>
      <c r="H151" s="36"/>
      <c r="I151" s="36"/>
      <c r="J151" s="36"/>
      <c r="K151" s="36"/>
      <c r="L151" s="3"/>
      <c r="M151" s="26"/>
      <c r="O151" s="68"/>
      <c r="P151" s="41"/>
      <c r="R151" s="45"/>
    </row>
    <row r="152" spans="1:18">
      <c r="A152" s="36"/>
      <c r="B152" s="36"/>
      <c r="C152" s="2" t="s">
        <v>136</v>
      </c>
      <c r="D152" s="2" t="s">
        <v>0</v>
      </c>
      <c r="E152" s="25"/>
      <c r="F152" s="18"/>
      <c r="G152" s="67"/>
      <c r="H152" s="36"/>
      <c r="I152" s="36"/>
      <c r="J152" s="36"/>
      <c r="K152" s="36"/>
      <c r="L152" s="3"/>
      <c r="M152" s="3"/>
      <c r="O152" s="69"/>
      <c r="P152" s="41"/>
      <c r="R152" s="45"/>
    </row>
    <row r="153" spans="1:18">
      <c r="A153" s="36"/>
      <c r="B153" s="36"/>
      <c r="C153" s="36" t="s">
        <v>37</v>
      </c>
      <c r="D153" s="18" t="s">
        <v>0</v>
      </c>
      <c r="E153" s="2"/>
      <c r="F153" s="18"/>
      <c r="G153" s="36"/>
      <c r="H153" s="36"/>
      <c r="I153" s="36"/>
      <c r="J153" s="36"/>
      <c r="K153" s="36"/>
      <c r="L153" s="3"/>
      <c r="M153" s="23"/>
      <c r="N153" s="50"/>
      <c r="O153" s="50"/>
      <c r="P153" s="41"/>
      <c r="R153" s="45"/>
    </row>
    <row r="154" spans="1:18">
      <c r="A154" s="36"/>
      <c r="B154" s="36"/>
      <c r="C154" s="2" t="s">
        <v>73</v>
      </c>
      <c r="D154" s="24" t="s">
        <v>0</v>
      </c>
      <c r="E154" s="25"/>
      <c r="F154" s="18"/>
      <c r="G154" s="36"/>
      <c r="H154" s="36"/>
      <c r="I154" s="36"/>
      <c r="J154" s="36"/>
      <c r="K154" s="36"/>
      <c r="L154" s="3"/>
      <c r="M154" s="26"/>
      <c r="N154" s="50"/>
      <c r="O154" s="50"/>
      <c r="P154" s="41"/>
      <c r="R154" s="45"/>
    </row>
    <row r="155" spans="1:18">
      <c r="A155" s="36"/>
      <c r="B155" s="36"/>
      <c r="C155" s="36" t="s">
        <v>167</v>
      </c>
      <c r="D155" s="36"/>
      <c r="E155" s="36"/>
      <c r="F155" s="18"/>
      <c r="G155" s="36"/>
      <c r="H155" s="36"/>
      <c r="I155" s="36"/>
      <c r="J155" s="36"/>
      <c r="K155" s="36"/>
      <c r="L155" s="3"/>
      <c r="M155" s="23"/>
      <c r="N155" s="45"/>
      <c r="P155" s="41"/>
      <c r="R155" s="45"/>
    </row>
    <row r="156" spans="1:18">
      <c r="A156" s="40"/>
      <c r="B156" s="2"/>
      <c r="C156" s="36" t="s">
        <v>268</v>
      </c>
      <c r="D156" s="2"/>
      <c r="E156" s="3"/>
      <c r="F156" s="3"/>
      <c r="G156" s="3"/>
      <c r="H156" s="3"/>
      <c r="I156" s="3"/>
      <c r="J156" s="3"/>
      <c r="K156" s="3"/>
      <c r="L156" s="3"/>
      <c r="M156" s="7"/>
      <c r="N156" s="50"/>
      <c r="O156" s="50"/>
      <c r="P156" s="41"/>
    </row>
    <row r="157" spans="1:18" ht="25.5">
      <c r="A157" s="77">
        <v>1</v>
      </c>
      <c r="B157" s="12" t="s">
        <v>166</v>
      </c>
      <c r="C157" s="36" t="s">
        <v>276</v>
      </c>
      <c r="D157" s="36" t="s">
        <v>21</v>
      </c>
      <c r="E157" s="7"/>
      <c r="F157" s="7">
        <v>63.1</v>
      </c>
      <c r="G157" s="3"/>
      <c r="H157" s="3"/>
      <c r="I157" s="7"/>
      <c r="J157" s="7"/>
      <c r="K157" s="7"/>
      <c r="L157" s="7"/>
      <c r="M157" s="7"/>
      <c r="P157" s="41"/>
    </row>
    <row r="158" spans="1:18">
      <c r="A158" s="29">
        <f>A157+0.1</f>
        <v>1.1000000000000001</v>
      </c>
      <c r="B158" s="2"/>
      <c r="C158" s="2" t="s">
        <v>20</v>
      </c>
      <c r="D158" s="2" t="s">
        <v>4</v>
      </c>
      <c r="E158" s="78">
        <v>0.15</v>
      </c>
      <c r="F158" s="3">
        <f>E158*F157</f>
        <v>9.4649999999999999</v>
      </c>
      <c r="G158" s="3"/>
      <c r="H158" s="3"/>
      <c r="I158" s="3"/>
      <c r="J158" s="3"/>
      <c r="K158" s="3"/>
      <c r="L158" s="3"/>
      <c r="M158" s="3"/>
      <c r="P158" s="41"/>
    </row>
    <row r="159" spans="1:18">
      <c r="A159" s="29">
        <f>A158+0.1</f>
        <v>1.2000000000000002</v>
      </c>
      <c r="B159" s="2"/>
      <c r="C159" s="2" t="s">
        <v>195</v>
      </c>
      <c r="D159" s="30" t="s">
        <v>297</v>
      </c>
      <c r="E159" s="78">
        <v>2.7300000000000001E-2</v>
      </c>
      <c r="F159" s="33">
        <f>E159*F157</f>
        <v>1.7226300000000001</v>
      </c>
      <c r="G159" s="3"/>
      <c r="H159" s="3"/>
      <c r="I159" s="3"/>
      <c r="J159" s="3"/>
      <c r="K159" s="33"/>
      <c r="L159" s="3"/>
      <c r="M159" s="3"/>
      <c r="P159" s="41"/>
    </row>
    <row r="160" spans="1:18">
      <c r="A160" s="29">
        <f t="shared" ref="A160" si="11">A159+0.1</f>
        <v>1.3000000000000003</v>
      </c>
      <c r="B160" s="2"/>
      <c r="C160" s="2" t="s">
        <v>196</v>
      </c>
      <c r="D160" s="2" t="s">
        <v>21</v>
      </c>
      <c r="E160" s="15"/>
      <c r="F160" s="33">
        <v>0</v>
      </c>
      <c r="G160" s="3"/>
      <c r="H160" s="3"/>
      <c r="I160" s="3"/>
      <c r="J160" s="3"/>
      <c r="K160" s="3"/>
      <c r="L160" s="3"/>
      <c r="M160" s="3"/>
      <c r="P160" s="41"/>
    </row>
    <row r="161" spans="1:16">
      <c r="A161" s="29"/>
      <c r="B161" s="2"/>
      <c r="C161" s="79" t="s">
        <v>298</v>
      </c>
      <c r="D161" s="30" t="s">
        <v>297</v>
      </c>
      <c r="E161" s="78">
        <v>2.1600000000000001E-2</v>
      </c>
      <c r="F161" s="33">
        <f>E161*F157</f>
        <v>1.3629600000000002</v>
      </c>
      <c r="G161" s="3"/>
      <c r="H161" s="3"/>
      <c r="I161" s="3"/>
      <c r="J161" s="3"/>
      <c r="K161" s="33"/>
      <c r="L161" s="3"/>
      <c r="M161" s="3"/>
      <c r="P161" s="41"/>
    </row>
    <row r="162" spans="1:16">
      <c r="A162" s="29">
        <f>A160+0.1</f>
        <v>1.4000000000000004</v>
      </c>
      <c r="B162" s="2">
        <v>13.228999999999999</v>
      </c>
      <c r="C162" s="2" t="s">
        <v>197</v>
      </c>
      <c r="D162" s="2" t="s">
        <v>12</v>
      </c>
      <c r="E162" s="65">
        <v>9.7000000000000003E-3</v>
      </c>
      <c r="F162" s="3">
        <f>E162*F157</f>
        <v>0.61207</v>
      </c>
      <c r="G162" s="3"/>
      <c r="H162" s="3"/>
      <c r="I162" s="3"/>
      <c r="J162" s="3"/>
      <c r="K162" s="3"/>
      <c r="L162" s="3"/>
      <c r="M162" s="3"/>
      <c r="P162" s="41"/>
    </row>
    <row r="163" spans="1:16">
      <c r="A163" s="29">
        <f>A162+0.1</f>
        <v>1.5000000000000004</v>
      </c>
      <c r="B163" s="2" t="s">
        <v>239</v>
      </c>
      <c r="C163" s="2" t="s">
        <v>240</v>
      </c>
      <c r="D163" s="2" t="s">
        <v>21</v>
      </c>
      <c r="E163" s="3">
        <v>1.26</v>
      </c>
      <c r="F163" s="3">
        <f>E163*F157</f>
        <v>79.506</v>
      </c>
      <c r="G163" s="3"/>
      <c r="H163" s="3"/>
      <c r="I163" s="4"/>
      <c r="J163" s="4"/>
      <c r="K163" s="4"/>
      <c r="L163" s="4"/>
      <c r="M163" s="4"/>
      <c r="N163" s="2"/>
      <c r="O163" s="50"/>
      <c r="P163" s="41"/>
    </row>
    <row r="164" spans="1:16">
      <c r="A164" s="29">
        <f>A163+0.1</f>
        <v>1.6000000000000005</v>
      </c>
      <c r="B164" s="2"/>
      <c r="C164" s="2" t="s">
        <v>33</v>
      </c>
      <c r="D164" s="2" t="s">
        <v>0</v>
      </c>
      <c r="E164" s="78">
        <v>0</v>
      </c>
      <c r="F164" s="3">
        <f>E164*F157</f>
        <v>0</v>
      </c>
      <c r="G164" s="3"/>
      <c r="H164" s="3"/>
      <c r="I164" s="3"/>
      <c r="J164" s="3"/>
      <c r="K164" s="3"/>
      <c r="L164" s="3"/>
      <c r="M164" s="3"/>
      <c r="P164" s="41"/>
    </row>
    <row r="165" spans="1:16" ht="51">
      <c r="A165" s="77">
        <v>2</v>
      </c>
      <c r="B165" s="36" t="s">
        <v>198</v>
      </c>
      <c r="C165" s="36" t="s">
        <v>199</v>
      </c>
      <c r="D165" s="36" t="s">
        <v>46</v>
      </c>
      <c r="E165" s="7"/>
      <c r="F165" s="7">
        <f>F168/1000</f>
        <v>2.7422199999999997</v>
      </c>
      <c r="G165" s="7"/>
      <c r="H165" s="4"/>
      <c r="I165" s="4"/>
      <c r="J165" s="4"/>
      <c r="K165" s="4"/>
      <c r="L165" s="4"/>
      <c r="M165" s="7"/>
      <c r="P165" s="41"/>
    </row>
    <row r="166" spans="1:16">
      <c r="A166" s="29">
        <f>A165+0.1</f>
        <v>2.1</v>
      </c>
      <c r="B166" s="2"/>
      <c r="C166" s="2" t="s">
        <v>18</v>
      </c>
      <c r="D166" s="2" t="s">
        <v>4</v>
      </c>
      <c r="E166" s="3">
        <v>12.3</v>
      </c>
      <c r="F166" s="3">
        <f>E166*F165</f>
        <v>33.729306000000001</v>
      </c>
      <c r="G166" s="4"/>
      <c r="H166" s="4"/>
      <c r="I166" s="3"/>
      <c r="J166" s="3"/>
      <c r="K166" s="4"/>
      <c r="L166" s="4"/>
      <c r="M166" s="3"/>
      <c r="P166" s="41"/>
    </row>
    <row r="167" spans="1:16">
      <c r="A167" s="29">
        <f>A166+0.1</f>
        <v>2.2000000000000002</v>
      </c>
      <c r="B167" s="2"/>
      <c r="C167" s="2" t="s">
        <v>31</v>
      </c>
      <c r="D167" s="2" t="s">
        <v>0</v>
      </c>
      <c r="E167" s="3">
        <v>1.4</v>
      </c>
      <c r="F167" s="3">
        <f>E167*F165</f>
        <v>3.8391079999999991</v>
      </c>
      <c r="G167" s="4"/>
      <c r="H167" s="4"/>
      <c r="I167" s="4"/>
      <c r="J167" s="4"/>
      <c r="K167" s="3"/>
      <c r="L167" s="3"/>
      <c r="M167" s="4"/>
      <c r="P167" s="41"/>
    </row>
    <row r="168" spans="1:16">
      <c r="A168" s="29">
        <f>A167+0.1</f>
        <v>2.3000000000000003</v>
      </c>
      <c r="B168" s="3" t="s">
        <v>146</v>
      </c>
      <c r="C168" s="2" t="s">
        <v>200</v>
      </c>
      <c r="D168" s="2" t="s">
        <v>7</v>
      </c>
      <c r="E168" s="3" t="s">
        <v>87</v>
      </c>
      <c r="F168" s="3">
        <v>2742.22</v>
      </c>
      <c r="G168" s="73"/>
      <c r="H168" s="3"/>
      <c r="I168" s="4"/>
      <c r="J168" s="4"/>
      <c r="K168" s="4"/>
      <c r="L168" s="4"/>
      <c r="M168" s="4"/>
      <c r="P168" s="41"/>
    </row>
    <row r="169" spans="1:16">
      <c r="A169" s="29">
        <f t="shared" ref="A169" si="12">A168+0.1</f>
        <v>2.4000000000000004</v>
      </c>
      <c r="B169" s="2"/>
      <c r="C169" s="2" t="s">
        <v>5</v>
      </c>
      <c r="D169" s="2" t="s">
        <v>11</v>
      </c>
      <c r="E169" s="3">
        <v>7.15</v>
      </c>
      <c r="F169" s="3">
        <f>E169*F165</f>
        <v>19.606873</v>
      </c>
      <c r="G169" s="3"/>
      <c r="H169" s="3"/>
      <c r="I169" s="4"/>
      <c r="J169" s="4"/>
      <c r="K169" s="4"/>
      <c r="L169" s="4"/>
      <c r="M169" s="4"/>
      <c r="P169" s="41"/>
    </row>
    <row r="170" spans="1:16" ht="51">
      <c r="A170" s="77">
        <v>3</v>
      </c>
      <c r="B170" s="36" t="s">
        <v>201</v>
      </c>
      <c r="C170" s="36" t="s">
        <v>241</v>
      </c>
      <c r="D170" s="36" t="s">
        <v>17</v>
      </c>
      <c r="E170" s="7"/>
      <c r="F170" s="9">
        <v>0.44</v>
      </c>
      <c r="G170" s="7"/>
      <c r="H170" s="4"/>
      <c r="I170" s="4"/>
      <c r="J170" s="4"/>
      <c r="K170" s="4"/>
      <c r="L170" s="4"/>
      <c r="M170" s="7"/>
      <c r="P170" s="41"/>
    </row>
    <row r="171" spans="1:16">
      <c r="A171" s="29">
        <f>A170+0.1</f>
        <v>3.1</v>
      </c>
      <c r="B171" s="2"/>
      <c r="C171" s="2" t="s">
        <v>18</v>
      </c>
      <c r="D171" s="2" t="s">
        <v>4</v>
      </c>
      <c r="E171" s="3">
        <v>137</v>
      </c>
      <c r="F171" s="3">
        <f>E171*F170</f>
        <v>60.28</v>
      </c>
      <c r="G171" s="4"/>
      <c r="H171" s="4"/>
      <c r="I171" s="3"/>
      <c r="J171" s="3"/>
      <c r="K171" s="4"/>
      <c r="L171" s="4"/>
      <c r="M171" s="3"/>
      <c r="P171" s="41"/>
    </row>
    <row r="172" spans="1:16">
      <c r="A172" s="29">
        <f>A171+0.1</f>
        <v>3.2</v>
      </c>
      <c r="B172" s="2"/>
      <c r="C172" s="2" t="s">
        <v>31</v>
      </c>
      <c r="D172" s="2" t="s">
        <v>0</v>
      </c>
      <c r="E172" s="3">
        <v>28.3</v>
      </c>
      <c r="F172" s="3">
        <f>E172*F170</f>
        <v>12.452</v>
      </c>
      <c r="G172" s="4"/>
      <c r="H172" s="4"/>
      <c r="I172" s="4"/>
      <c r="J172" s="4"/>
      <c r="K172" s="3"/>
      <c r="L172" s="3"/>
      <c r="M172" s="4"/>
      <c r="P172" s="41"/>
    </row>
    <row r="173" spans="1:16">
      <c r="A173" s="29">
        <f>A172+0.1</f>
        <v>3.3000000000000003</v>
      </c>
      <c r="B173" s="53" t="s">
        <v>211</v>
      </c>
      <c r="C173" s="2" t="s">
        <v>202</v>
      </c>
      <c r="D173" s="2" t="s">
        <v>21</v>
      </c>
      <c r="E173" s="3">
        <v>102</v>
      </c>
      <c r="F173" s="3">
        <f>E173*F170</f>
        <v>44.88</v>
      </c>
      <c r="G173" s="3"/>
      <c r="H173" s="3"/>
      <c r="I173" s="4"/>
      <c r="J173" s="4"/>
      <c r="K173" s="4"/>
      <c r="L173" s="4"/>
      <c r="M173" s="4"/>
      <c r="P173" s="41"/>
    </row>
    <row r="174" spans="1:16">
      <c r="A174" s="29">
        <f>A173+0.1</f>
        <v>3.4000000000000004</v>
      </c>
      <c r="B174" s="2"/>
      <c r="C174" s="2" t="s">
        <v>5</v>
      </c>
      <c r="D174" s="2" t="s">
        <v>11</v>
      </c>
      <c r="E174" s="3">
        <v>62</v>
      </c>
      <c r="F174" s="3">
        <f>E174*F170</f>
        <v>27.28</v>
      </c>
      <c r="G174" s="3"/>
      <c r="H174" s="3"/>
      <c r="I174" s="4"/>
      <c r="J174" s="4"/>
      <c r="K174" s="4"/>
      <c r="L174" s="4"/>
      <c r="M174" s="4"/>
      <c r="P174" s="41"/>
    </row>
    <row r="175" spans="1:16" ht="25.5">
      <c r="A175" s="77">
        <v>4</v>
      </c>
      <c r="B175" s="36" t="s">
        <v>51</v>
      </c>
      <c r="C175" s="36" t="s">
        <v>203</v>
      </c>
      <c r="D175" s="36" t="s">
        <v>32</v>
      </c>
      <c r="E175" s="7"/>
      <c r="F175" s="7">
        <v>635</v>
      </c>
      <c r="G175" s="7"/>
      <c r="H175" s="3"/>
      <c r="I175" s="3"/>
      <c r="J175" s="3"/>
      <c r="K175" s="3"/>
      <c r="L175" s="3"/>
      <c r="M175" s="7"/>
      <c r="P175" s="41"/>
    </row>
    <row r="176" spans="1:16" ht="25.5">
      <c r="A176" s="29">
        <f>A175+0.1</f>
        <v>4.0999999999999996</v>
      </c>
      <c r="B176" s="2" t="s">
        <v>51</v>
      </c>
      <c r="C176" s="2" t="s">
        <v>302</v>
      </c>
      <c r="D176" s="2" t="s">
        <v>32</v>
      </c>
      <c r="E176" s="3" t="s">
        <v>87</v>
      </c>
      <c r="F176" s="3">
        <f>F175</f>
        <v>635</v>
      </c>
      <c r="G176" s="3"/>
      <c r="H176" s="3"/>
      <c r="I176" s="3"/>
      <c r="J176" s="3"/>
      <c r="K176" s="3"/>
      <c r="L176" s="3"/>
      <c r="M176" s="3"/>
      <c r="P176" s="41"/>
    </row>
    <row r="177" spans="1:19">
      <c r="A177" s="29">
        <f t="shared" ref="A177:A179" si="13">A176+0.1</f>
        <v>4.1999999999999993</v>
      </c>
      <c r="B177" s="58" t="s">
        <v>204</v>
      </c>
      <c r="C177" s="58" t="s">
        <v>205</v>
      </c>
      <c r="D177" s="58" t="s">
        <v>48</v>
      </c>
      <c r="E177" s="3" t="s">
        <v>87</v>
      </c>
      <c r="F177" s="59">
        <v>108</v>
      </c>
      <c r="G177" s="59"/>
      <c r="H177" s="59"/>
      <c r="I177" s="10"/>
      <c r="J177" s="10"/>
      <c r="K177" s="10"/>
      <c r="L177" s="10"/>
      <c r="M177" s="4"/>
      <c r="P177" s="41"/>
    </row>
    <row r="178" spans="1:19">
      <c r="A178" s="29">
        <f t="shared" si="13"/>
        <v>4.2999999999999989</v>
      </c>
      <c r="B178" s="53" t="s">
        <v>206</v>
      </c>
      <c r="C178" s="2" t="s">
        <v>207</v>
      </c>
      <c r="D178" s="2" t="s">
        <v>67</v>
      </c>
      <c r="E178" s="3" t="s">
        <v>99</v>
      </c>
      <c r="F178" s="3">
        <v>11</v>
      </c>
      <c r="G178" s="3"/>
      <c r="H178" s="3"/>
      <c r="I178" s="3"/>
      <c r="J178" s="3"/>
      <c r="K178" s="3"/>
      <c r="L178" s="3"/>
      <c r="M178" s="3"/>
      <c r="P178" s="41"/>
    </row>
    <row r="179" spans="1:19">
      <c r="A179" s="29">
        <f t="shared" si="13"/>
        <v>4.3999999999999986</v>
      </c>
      <c r="B179" s="36"/>
      <c r="C179" s="2" t="s">
        <v>33</v>
      </c>
      <c r="D179" s="2" t="s">
        <v>10</v>
      </c>
      <c r="E179" s="3">
        <v>0.04</v>
      </c>
      <c r="F179" s="3">
        <f>E179*F175</f>
        <v>25.400000000000002</v>
      </c>
      <c r="G179" s="3"/>
      <c r="H179" s="3"/>
      <c r="I179" s="3"/>
      <c r="J179" s="3"/>
      <c r="K179" s="3"/>
      <c r="L179" s="3"/>
      <c r="M179" s="3"/>
      <c r="P179" s="41"/>
    </row>
    <row r="180" spans="1:19" ht="38.25">
      <c r="A180" s="77">
        <v>5</v>
      </c>
      <c r="B180" s="36" t="s">
        <v>208</v>
      </c>
      <c r="C180" s="36" t="s">
        <v>209</v>
      </c>
      <c r="D180" s="36" t="s">
        <v>243</v>
      </c>
      <c r="E180" s="7"/>
      <c r="F180" s="7">
        <f>F175*0.02</f>
        <v>12.700000000000001</v>
      </c>
      <c r="G180" s="7"/>
      <c r="H180" s="3"/>
      <c r="I180" s="3"/>
      <c r="J180" s="3"/>
      <c r="K180" s="3"/>
      <c r="L180" s="3"/>
      <c r="M180" s="7"/>
      <c r="P180" s="41"/>
    </row>
    <row r="181" spans="1:19">
      <c r="A181" s="29">
        <f>A180+0.1</f>
        <v>5.0999999999999996</v>
      </c>
      <c r="B181" s="2"/>
      <c r="C181" s="2" t="s">
        <v>20</v>
      </c>
      <c r="D181" s="2" t="s">
        <v>4</v>
      </c>
      <c r="E181" s="3">
        <v>0.8</v>
      </c>
      <c r="F181" s="3">
        <f>E181*F180</f>
        <v>10.160000000000002</v>
      </c>
      <c r="G181" s="3"/>
      <c r="H181" s="3"/>
      <c r="I181" s="3"/>
      <c r="J181" s="3"/>
      <c r="K181" s="3"/>
      <c r="L181" s="3"/>
      <c r="M181" s="3"/>
      <c r="P181" s="41"/>
    </row>
    <row r="182" spans="1:19">
      <c r="A182" s="29">
        <f>A181+0.1</f>
        <v>5.1999999999999993</v>
      </c>
      <c r="B182" s="2"/>
      <c r="C182" s="2" t="s">
        <v>210</v>
      </c>
      <c r="D182" s="2" t="s">
        <v>12</v>
      </c>
      <c r="E182" s="3">
        <v>0.32</v>
      </c>
      <c r="F182" s="3">
        <f>E182*F180</f>
        <v>4.0640000000000001</v>
      </c>
      <c r="G182" s="3"/>
      <c r="H182" s="3"/>
      <c r="I182" s="3"/>
      <c r="J182" s="3"/>
      <c r="K182" s="33"/>
      <c r="L182" s="3"/>
      <c r="M182" s="3"/>
      <c r="P182" s="41"/>
    </row>
    <row r="183" spans="1:19" ht="27.75">
      <c r="A183" s="29">
        <f>A182+0.1</f>
        <v>5.2999999999999989</v>
      </c>
      <c r="B183" s="2" t="s">
        <v>212</v>
      </c>
      <c r="C183" s="2" t="s">
        <v>303</v>
      </c>
      <c r="D183" s="2" t="s">
        <v>21</v>
      </c>
      <c r="E183" s="3">
        <v>1.1499999999999999</v>
      </c>
      <c r="F183" s="3">
        <f>E183*F180</f>
        <v>14.605</v>
      </c>
      <c r="G183" s="3"/>
      <c r="H183" s="3"/>
      <c r="I183" s="3"/>
      <c r="J183" s="3"/>
      <c r="K183" s="3"/>
      <c r="L183" s="3"/>
      <c r="M183" s="3"/>
      <c r="P183" s="41"/>
      <c r="R183" s="45"/>
    </row>
    <row r="184" spans="1:19">
      <c r="A184" s="29">
        <f t="shared" ref="A184" si="14">A183+0.1</f>
        <v>5.3999999999999986</v>
      </c>
      <c r="B184" s="36"/>
      <c r="C184" s="2" t="s">
        <v>33</v>
      </c>
      <c r="D184" s="2" t="s">
        <v>10</v>
      </c>
      <c r="E184" s="3">
        <v>0.02</v>
      </c>
      <c r="F184" s="3">
        <f>E184*F180</f>
        <v>0.254</v>
      </c>
      <c r="G184" s="3"/>
      <c r="H184" s="3"/>
      <c r="I184" s="3"/>
      <c r="J184" s="3"/>
      <c r="K184" s="3"/>
      <c r="L184" s="3"/>
      <c r="M184" s="3"/>
      <c r="P184" s="41"/>
      <c r="R184" s="45"/>
    </row>
    <row r="185" spans="1:19">
      <c r="A185" s="36"/>
      <c r="B185" s="36"/>
      <c r="C185" s="36" t="s">
        <v>83</v>
      </c>
      <c r="D185" s="36"/>
      <c r="E185" s="36"/>
      <c r="F185" s="18"/>
      <c r="G185" s="36"/>
      <c r="H185" s="7"/>
      <c r="I185" s="36"/>
      <c r="J185" s="7"/>
      <c r="K185" s="36"/>
      <c r="L185" s="7"/>
      <c r="M185" s="23"/>
      <c r="N185" s="45"/>
      <c r="P185" s="41"/>
      <c r="R185" s="45"/>
      <c r="S185" s="45"/>
    </row>
    <row r="186" spans="1:19">
      <c r="A186" s="36"/>
      <c r="B186" s="36"/>
      <c r="C186" s="2" t="s">
        <v>72</v>
      </c>
      <c r="D186" s="24" t="s">
        <v>0</v>
      </c>
      <c r="E186" s="25"/>
      <c r="F186" s="18"/>
      <c r="G186" s="36"/>
      <c r="H186" s="36"/>
      <c r="I186" s="36"/>
      <c r="J186" s="3"/>
      <c r="K186" s="36"/>
      <c r="L186" s="3"/>
      <c r="M186" s="26"/>
      <c r="P186" s="41"/>
      <c r="R186" s="45"/>
    </row>
    <row r="187" spans="1:19">
      <c r="A187" s="36"/>
      <c r="B187" s="36"/>
      <c r="C187" s="36" t="s">
        <v>37</v>
      </c>
      <c r="D187" s="18" t="s">
        <v>0</v>
      </c>
      <c r="E187" s="2"/>
      <c r="F187" s="18"/>
      <c r="G187" s="36"/>
      <c r="H187" s="36"/>
      <c r="I187" s="36"/>
      <c r="J187" s="3"/>
      <c r="K187" s="36"/>
      <c r="L187" s="3"/>
      <c r="M187" s="23"/>
      <c r="P187" s="41"/>
      <c r="R187" s="45"/>
    </row>
    <row r="188" spans="1:19">
      <c r="A188" s="36"/>
      <c r="B188" s="36"/>
      <c r="C188" s="2" t="s">
        <v>73</v>
      </c>
      <c r="D188" s="24" t="s">
        <v>0</v>
      </c>
      <c r="E188" s="25"/>
      <c r="F188" s="18"/>
      <c r="G188" s="36"/>
      <c r="H188" s="36"/>
      <c r="I188" s="36"/>
      <c r="J188" s="3"/>
      <c r="K188" s="36"/>
      <c r="L188" s="3"/>
      <c r="M188" s="26"/>
      <c r="P188" s="41"/>
      <c r="R188" s="45"/>
    </row>
    <row r="189" spans="1:19">
      <c r="A189" s="36"/>
      <c r="B189" s="36"/>
      <c r="C189" s="36" t="s">
        <v>269</v>
      </c>
      <c r="D189" s="36"/>
      <c r="E189" s="36"/>
      <c r="F189" s="18"/>
      <c r="G189" s="36"/>
      <c r="H189" s="5"/>
      <c r="I189" s="2"/>
      <c r="J189" s="3"/>
      <c r="K189" s="2"/>
      <c r="L189" s="3"/>
      <c r="M189" s="23"/>
      <c r="P189" s="41"/>
      <c r="R189" s="45"/>
    </row>
    <row r="190" spans="1:19">
      <c r="A190" s="40"/>
      <c r="B190" s="2"/>
      <c r="C190" s="36" t="s">
        <v>270</v>
      </c>
      <c r="D190" s="2"/>
      <c r="E190" s="3"/>
      <c r="F190" s="3"/>
      <c r="G190" s="3"/>
      <c r="H190" s="3"/>
      <c r="I190" s="3"/>
      <c r="J190" s="3"/>
      <c r="K190" s="3"/>
      <c r="L190" s="3"/>
      <c r="M190" s="7"/>
      <c r="P190" s="41"/>
    </row>
    <row r="191" spans="1:19" ht="38.25">
      <c r="A191" s="12" t="s">
        <v>70</v>
      </c>
      <c r="B191" s="12" t="s">
        <v>93</v>
      </c>
      <c r="C191" s="36" t="s">
        <v>82</v>
      </c>
      <c r="D191" s="36" t="s">
        <v>17</v>
      </c>
      <c r="E191" s="7"/>
      <c r="F191" s="17">
        <v>3.0000000000000001E-3</v>
      </c>
      <c r="G191" s="46"/>
      <c r="H191" s="47"/>
      <c r="I191" s="47"/>
      <c r="J191" s="47"/>
      <c r="K191" s="47"/>
      <c r="L191" s="47"/>
      <c r="M191" s="7"/>
      <c r="P191" s="41"/>
    </row>
    <row r="192" spans="1:19">
      <c r="A192" s="14">
        <f>A191+0.1</f>
        <v>1.1000000000000001</v>
      </c>
      <c r="B192" s="2"/>
      <c r="C192" s="3" t="s">
        <v>26</v>
      </c>
      <c r="D192" s="3" t="s">
        <v>4</v>
      </c>
      <c r="E192" s="3">
        <v>89</v>
      </c>
      <c r="F192" s="3">
        <f>E192*F191</f>
        <v>0.26700000000000002</v>
      </c>
      <c r="G192" s="47"/>
      <c r="H192" s="47"/>
      <c r="I192" s="48"/>
      <c r="J192" s="48"/>
      <c r="K192" s="47"/>
      <c r="L192" s="47"/>
      <c r="M192" s="49"/>
      <c r="P192" s="41"/>
    </row>
    <row r="193" spans="1:16">
      <c r="A193" s="11">
        <f t="shared" ref="A193:A195" si="15">A192+0.1</f>
        <v>1.2000000000000002</v>
      </c>
      <c r="B193" s="36"/>
      <c r="C193" s="2" t="s">
        <v>31</v>
      </c>
      <c r="D193" s="2" t="s">
        <v>9</v>
      </c>
      <c r="E193" s="3">
        <v>37</v>
      </c>
      <c r="F193" s="3">
        <f>E193*F191</f>
        <v>0.111</v>
      </c>
      <c r="G193" s="4"/>
      <c r="H193" s="4"/>
      <c r="I193" s="4"/>
      <c r="J193" s="4"/>
      <c r="K193" s="3"/>
      <c r="L193" s="3"/>
      <c r="M193" s="4"/>
      <c r="P193" s="41"/>
    </row>
    <row r="194" spans="1:16">
      <c r="A194" s="11">
        <f t="shared" si="15"/>
        <v>1.3000000000000003</v>
      </c>
      <c r="B194" s="2" t="s">
        <v>184</v>
      </c>
      <c r="C194" s="2" t="s">
        <v>27</v>
      </c>
      <c r="D194" s="2" t="s">
        <v>21</v>
      </c>
      <c r="E194" s="3">
        <v>115</v>
      </c>
      <c r="F194" s="3">
        <f>E194*F191</f>
        <v>0.34500000000000003</v>
      </c>
      <c r="G194" s="3"/>
      <c r="H194" s="3"/>
      <c r="I194" s="4"/>
      <c r="J194" s="4"/>
      <c r="K194" s="4"/>
      <c r="L194" s="4"/>
      <c r="M194" s="4"/>
      <c r="P194" s="41"/>
    </row>
    <row r="195" spans="1:16">
      <c r="A195" s="11">
        <f t="shared" si="15"/>
        <v>1.4000000000000004</v>
      </c>
      <c r="B195" s="2"/>
      <c r="C195" s="2" t="s">
        <v>33</v>
      </c>
      <c r="D195" s="2" t="s">
        <v>10</v>
      </c>
      <c r="E195" s="3">
        <v>2</v>
      </c>
      <c r="F195" s="3">
        <f>E195*F191</f>
        <v>6.0000000000000001E-3</v>
      </c>
      <c r="G195" s="3"/>
      <c r="H195" s="3"/>
      <c r="I195" s="3"/>
      <c r="J195" s="3"/>
      <c r="K195" s="3"/>
      <c r="L195" s="3"/>
      <c r="M195" s="3"/>
      <c r="P195" s="41"/>
    </row>
    <row r="196" spans="1:16" ht="38.25">
      <c r="A196" s="77">
        <v>2</v>
      </c>
      <c r="B196" s="12" t="s">
        <v>97</v>
      </c>
      <c r="C196" s="36" t="s">
        <v>86</v>
      </c>
      <c r="D196" s="36" t="s">
        <v>17</v>
      </c>
      <c r="E196" s="7"/>
      <c r="F196" s="9">
        <v>2.5000000000000001E-2</v>
      </c>
      <c r="G196" s="7"/>
      <c r="H196" s="4"/>
      <c r="I196" s="4"/>
      <c r="J196" s="4"/>
      <c r="K196" s="4"/>
      <c r="L196" s="4"/>
      <c r="M196" s="7"/>
      <c r="P196" s="41"/>
    </row>
    <row r="197" spans="1:16">
      <c r="A197" s="29">
        <f>A196+0.1</f>
        <v>2.1</v>
      </c>
      <c r="B197" s="2"/>
      <c r="C197" s="2" t="s">
        <v>18</v>
      </c>
      <c r="D197" s="2" t="s">
        <v>4</v>
      </c>
      <c r="E197" s="3">
        <v>450</v>
      </c>
      <c r="F197" s="3">
        <f>E197*F196</f>
        <v>11.25</v>
      </c>
      <c r="G197" s="4"/>
      <c r="H197" s="4"/>
      <c r="I197" s="3"/>
      <c r="J197" s="3"/>
      <c r="K197" s="4"/>
      <c r="L197" s="4"/>
      <c r="M197" s="3"/>
      <c r="P197" s="41"/>
    </row>
    <row r="198" spans="1:16">
      <c r="A198" s="29">
        <f>A197+0.1</f>
        <v>2.2000000000000002</v>
      </c>
      <c r="B198" s="2"/>
      <c r="C198" s="2" t="s">
        <v>31</v>
      </c>
      <c r="D198" s="2" t="s">
        <v>0</v>
      </c>
      <c r="E198" s="3">
        <v>37</v>
      </c>
      <c r="F198" s="3">
        <f>E198*F196</f>
        <v>0.92500000000000004</v>
      </c>
      <c r="G198" s="4"/>
      <c r="H198" s="4"/>
      <c r="I198" s="4"/>
      <c r="J198" s="4"/>
      <c r="K198" s="3"/>
      <c r="L198" s="3"/>
      <c r="M198" s="4"/>
      <c r="P198" s="41"/>
    </row>
    <row r="199" spans="1:16">
      <c r="A199" s="29">
        <f>A198+0.1</f>
        <v>2.3000000000000003</v>
      </c>
      <c r="B199" s="53" t="s">
        <v>181</v>
      </c>
      <c r="C199" s="2" t="s">
        <v>69</v>
      </c>
      <c r="D199" s="2" t="s">
        <v>21</v>
      </c>
      <c r="E199" s="3">
        <v>102</v>
      </c>
      <c r="F199" s="3">
        <f>E199*F196</f>
        <v>2.5500000000000003</v>
      </c>
      <c r="G199" s="5"/>
      <c r="H199" s="3"/>
      <c r="I199" s="4"/>
      <c r="J199" s="4"/>
      <c r="K199" s="4"/>
      <c r="L199" s="4"/>
      <c r="M199" s="4"/>
      <c r="P199" s="41"/>
    </row>
    <row r="200" spans="1:16">
      <c r="A200" s="29">
        <f t="shared" ref="A200:A202" si="16">A199+0.1</f>
        <v>2.4000000000000004</v>
      </c>
      <c r="B200" s="2" t="s">
        <v>144</v>
      </c>
      <c r="C200" s="2" t="s">
        <v>174</v>
      </c>
      <c r="D200" s="2" t="s">
        <v>175</v>
      </c>
      <c r="E200" s="3">
        <v>161</v>
      </c>
      <c r="F200" s="3">
        <f>E200*F196</f>
        <v>4.0250000000000004</v>
      </c>
      <c r="G200" s="34"/>
      <c r="H200" s="3"/>
      <c r="I200" s="4"/>
      <c r="J200" s="4"/>
      <c r="K200" s="4"/>
      <c r="L200" s="4"/>
      <c r="M200" s="4"/>
      <c r="P200" s="41"/>
    </row>
    <row r="201" spans="1:16">
      <c r="A201" s="29">
        <f t="shared" si="16"/>
        <v>2.5000000000000004</v>
      </c>
      <c r="B201" s="53" t="s">
        <v>185</v>
      </c>
      <c r="C201" s="2" t="s">
        <v>176</v>
      </c>
      <c r="D201" s="2" t="s">
        <v>177</v>
      </c>
      <c r="E201" s="3">
        <v>1.72</v>
      </c>
      <c r="F201" s="3">
        <f>E201*F196</f>
        <v>4.3000000000000003E-2</v>
      </c>
      <c r="G201" s="35"/>
      <c r="H201" s="3"/>
      <c r="I201" s="4"/>
      <c r="J201" s="4"/>
      <c r="K201" s="4"/>
      <c r="L201" s="4"/>
      <c r="M201" s="4"/>
      <c r="P201" s="41"/>
    </row>
    <row r="202" spans="1:16">
      <c r="A202" s="29">
        <f t="shared" si="16"/>
        <v>2.6000000000000005</v>
      </c>
      <c r="B202" s="2"/>
      <c r="C202" s="2" t="s">
        <v>5</v>
      </c>
      <c r="D202" s="2" t="s">
        <v>11</v>
      </c>
      <c r="E202" s="3">
        <v>28</v>
      </c>
      <c r="F202" s="3">
        <f>E202*F196</f>
        <v>0.70000000000000007</v>
      </c>
      <c r="G202" s="3"/>
      <c r="H202" s="3"/>
      <c r="I202" s="4"/>
      <c r="J202" s="4"/>
      <c r="K202" s="4"/>
      <c r="L202" s="4"/>
      <c r="M202" s="4"/>
      <c r="P202" s="41"/>
    </row>
    <row r="203" spans="1:16" ht="25.5">
      <c r="A203" s="77">
        <v>3</v>
      </c>
      <c r="B203" s="2" t="s">
        <v>51</v>
      </c>
      <c r="C203" s="36" t="s">
        <v>34</v>
      </c>
      <c r="D203" s="36" t="s">
        <v>35</v>
      </c>
      <c r="E203" s="3"/>
      <c r="F203" s="3">
        <v>2</v>
      </c>
      <c r="G203" s="3"/>
      <c r="H203" s="3"/>
      <c r="I203" s="3"/>
      <c r="J203" s="3"/>
      <c r="K203" s="3"/>
      <c r="L203" s="3"/>
      <c r="M203" s="7"/>
      <c r="P203" s="41"/>
    </row>
    <row r="204" spans="1:16">
      <c r="A204" s="29">
        <f>A203+0.1</f>
        <v>3.1</v>
      </c>
      <c r="B204" s="2" t="s">
        <v>51</v>
      </c>
      <c r="C204" s="2" t="s">
        <v>18</v>
      </c>
      <c r="D204" s="2" t="s">
        <v>9</v>
      </c>
      <c r="E204" s="3" t="s">
        <v>87</v>
      </c>
      <c r="F204" s="3">
        <v>2</v>
      </c>
      <c r="G204" s="4"/>
      <c r="H204" s="4"/>
      <c r="I204" s="3"/>
      <c r="J204" s="3"/>
      <c r="K204" s="4"/>
      <c r="L204" s="4"/>
      <c r="M204" s="3"/>
      <c r="P204" s="41"/>
    </row>
    <row r="205" spans="1:16">
      <c r="A205" s="29">
        <f>A204+0.1</f>
        <v>3.2</v>
      </c>
      <c r="B205" s="2" t="s">
        <v>153</v>
      </c>
      <c r="C205" s="2" t="s">
        <v>111</v>
      </c>
      <c r="D205" s="2" t="s">
        <v>3</v>
      </c>
      <c r="E205" s="3" t="s">
        <v>87</v>
      </c>
      <c r="F205" s="3">
        <v>19.5</v>
      </c>
      <c r="G205" s="3"/>
      <c r="H205" s="3"/>
      <c r="I205" s="4"/>
      <c r="J205" s="4"/>
      <c r="K205" s="4"/>
      <c r="L205" s="4"/>
      <c r="M205" s="4"/>
      <c r="P205" s="41"/>
    </row>
    <row r="206" spans="1:16">
      <c r="A206" s="29">
        <f t="shared" ref="A206:A207" si="17">A205+0.1</f>
        <v>3.3000000000000003</v>
      </c>
      <c r="B206" s="2" t="s">
        <v>154</v>
      </c>
      <c r="C206" s="2" t="s">
        <v>53</v>
      </c>
      <c r="D206" s="2" t="s">
        <v>3</v>
      </c>
      <c r="E206" s="3" t="s">
        <v>87</v>
      </c>
      <c r="F206" s="3">
        <v>17.399999999999999</v>
      </c>
      <c r="G206" s="3"/>
      <c r="H206" s="3"/>
      <c r="I206" s="4"/>
      <c r="J206" s="4"/>
      <c r="K206" s="4"/>
      <c r="L206" s="4"/>
      <c r="M206" s="4"/>
      <c r="P206" s="41"/>
    </row>
    <row r="207" spans="1:16">
      <c r="A207" s="29">
        <f t="shared" si="17"/>
        <v>3.4000000000000004</v>
      </c>
      <c r="B207" s="2" t="s">
        <v>155</v>
      </c>
      <c r="C207" s="2" t="s">
        <v>79</v>
      </c>
      <c r="D207" s="2" t="s">
        <v>7</v>
      </c>
      <c r="E207" s="3" t="s">
        <v>87</v>
      </c>
      <c r="F207" s="3">
        <v>19.2</v>
      </c>
      <c r="G207" s="3"/>
      <c r="H207" s="3"/>
      <c r="I207" s="3"/>
      <c r="J207" s="3"/>
      <c r="K207" s="3"/>
      <c r="L207" s="3"/>
      <c r="M207" s="4"/>
      <c r="P207" s="41"/>
    </row>
    <row r="208" spans="1:16">
      <c r="A208" s="29">
        <f>A207+0.1</f>
        <v>3.5000000000000004</v>
      </c>
      <c r="B208" s="2" t="s">
        <v>51</v>
      </c>
      <c r="C208" s="2" t="s">
        <v>54</v>
      </c>
      <c r="D208" s="2" t="s">
        <v>32</v>
      </c>
      <c r="E208" s="3" t="s">
        <v>87</v>
      </c>
      <c r="F208" s="3">
        <v>25.6</v>
      </c>
      <c r="G208" s="3"/>
      <c r="H208" s="3"/>
      <c r="I208" s="3"/>
      <c r="J208" s="3"/>
      <c r="K208" s="3"/>
      <c r="L208" s="3"/>
      <c r="M208" s="4"/>
      <c r="P208" s="41"/>
    </row>
    <row r="209" spans="1:20">
      <c r="A209" s="29">
        <f t="shared" ref="A209" si="18">A208+0.1</f>
        <v>3.6000000000000005</v>
      </c>
      <c r="B209" s="2" t="s">
        <v>77</v>
      </c>
      <c r="C209" s="2" t="s">
        <v>193</v>
      </c>
      <c r="D209" s="2" t="s">
        <v>194</v>
      </c>
      <c r="E209" s="3" t="s">
        <v>87</v>
      </c>
      <c r="F209" s="3">
        <v>1</v>
      </c>
      <c r="G209" s="3"/>
      <c r="H209" s="3"/>
      <c r="I209" s="4"/>
      <c r="J209" s="4"/>
      <c r="K209" s="4"/>
      <c r="L209" s="4"/>
      <c r="M209" s="4"/>
      <c r="P209" s="41"/>
    </row>
    <row r="210" spans="1:20">
      <c r="A210" s="77">
        <v>4</v>
      </c>
      <c r="B210" s="2" t="s">
        <v>51</v>
      </c>
      <c r="C210" s="36" t="s">
        <v>68</v>
      </c>
      <c r="D210" s="36" t="s">
        <v>35</v>
      </c>
      <c r="E210" s="3"/>
      <c r="F210" s="3">
        <v>2</v>
      </c>
      <c r="G210" s="3"/>
      <c r="H210" s="3"/>
      <c r="I210" s="3"/>
      <c r="J210" s="3"/>
      <c r="K210" s="3"/>
      <c r="L210" s="3"/>
      <c r="M210" s="7"/>
      <c r="P210" s="41"/>
    </row>
    <row r="211" spans="1:20">
      <c r="A211" s="29">
        <f>A210+0.1</f>
        <v>4.0999999999999996</v>
      </c>
      <c r="B211" s="2"/>
      <c r="C211" s="2" t="s">
        <v>18</v>
      </c>
      <c r="D211" s="2" t="s">
        <v>9</v>
      </c>
      <c r="E211" s="3" t="s">
        <v>87</v>
      </c>
      <c r="F211" s="3">
        <v>2</v>
      </c>
      <c r="G211" s="4"/>
      <c r="H211" s="4"/>
      <c r="I211" s="3"/>
      <c r="J211" s="3"/>
      <c r="K211" s="4"/>
      <c r="L211" s="4"/>
      <c r="M211" s="3"/>
      <c r="P211" s="41"/>
    </row>
    <row r="212" spans="1:20">
      <c r="A212" s="29">
        <f>A211+0.1</f>
        <v>4.1999999999999993</v>
      </c>
      <c r="B212" s="2" t="s">
        <v>156</v>
      </c>
      <c r="C212" s="58" t="s">
        <v>112</v>
      </c>
      <c r="D212" s="58" t="s">
        <v>48</v>
      </c>
      <c r="E212" s="59" t="s">
        <v>87</v>
      </c>
      <c r="F212" s="59">
        <v>13.48</v>
      </c>
      <c r="G212" s="59"/>
      <c r="H212" s="59"/>
      <c r="I212" s="10"/>
      <c r="J212" s="10"/>
      <c r="K212" s="10"/>
      <c r="L212" s="10"/>
      <c r="M212" s="4"/>
      <c r="P212" s="41"/>
      <c r="R212" s="80"/>
      <c r="S212" s="80"/>
      <c r="T212" s="80"/>
    </row>
    <row r="213" spans="1:20" s="80" customFormat="1">
      <c r="A213" s="29">
        <f t="shared" ref="A213:A216" si="19">A212+0.1</f>
        <v>4.2999999999999989</v>
      </c>
      <c r="B213" s="13" t="s">
        <v>157</v>
      </c>
      <c r="C213" s="58" t="s">
        <v>74</v>
      </c>
      <c r="D213" s="58" t="s">
        <v>29</v>
      </c>
      <c r="E213" s="59" t="s">
        <v>87</v>
      </c>
      <c r="F213" s="59">
        <v>0.5</v>
      </c>
      <c r="G213" s="59"/>
      <c r="H213" s="59"/>
      <c r="I213" s="10"/>
      <c r="J213" s="10"/>
      <c r="K213" s="10"/>
      <c r="L213" s="10"/>
      <c r="M213" s="4"/>
      <c r="P213" s="41"/>
      <c r="R213" s="37"/>
      <c r="S213" s="37"/>
      <c r="T213" s="37"/>
    </row>
    <row r="214" spans="1:20">
      <c r="A214" s="29">
        <f t="shared" si="19"/>
        <v>4.3999999999999986</v>
      </c>
      <c r="B214" s="13" t="s">
        <v>158</v>
      </c>
      <c r="C214" s="58" t="s">
        <v>75</v>
      </c>
      <c r="D214" s="58" t="s">
        <v>29</v>
      </c>
      <c r="E214" s="59" t="s">
        <v>87</v>
      </c>
      <c r="F214" s="59">
        <v>0.65</v>
      </c>
      <c r="G214" s="59"/>
      <c r="H214" s="59"/>
      <c r="I214" s="10"/>
      <c r="J214" s="10"/>
      <c r="K214" s="10"/>
      <c r="L214" s="10"/>
      <c r="M214" s="4"/>
      <c r="P214" s="41"/>
    </row>
    <row r="215" spans="1:20">
      <c r="A215" s="29">
        <f t="shared" si="19"/>
        <v>4.4999999999999982</v>
      </c>
      <c r="B215" s="2" t="s">
        <v>51</v>
      </c>
      <c r="C215" s="58" t="s">
        <v>85</v>
      </c>
      <c r="D215" s="58" t="s">
        <v>9</v>
      </c>
      <c r="E215" s="59" t="s">
        <v>87</v>
      </c>
      <c r="F215" s="59">
        <v>2</v>
      </c>
      <c r="G215" s="59"/>
      <c r="H215" s="59"/>
      <c r="I215" s="10"/>
      <c r="J215" s="10"/>
      <c r="K215" s="10"/>
      <c r="L215" s="10"/>
      <c r="M215" s="4"/>
      <c r="P215" s="41"/>
    </row>
    <row r="216" spans="1:20">
      <c r="A216" s="29">
        <f t="shared" si="19"/>
        <v>4.5999999999999979</v>
      </c>
      <c r="B216" s="2" t="s">
        <v>77</v>
      </c>
      <c r="C216" s="2" t="s">
        <v>193</v>
      </c>
      <c r="D216" s="2" t="s">
        <v>194</v>
      </c>
      <c r="E216" s="3" t="s">
        <v>87</v>
      </c>
      <c r="F216" s="3">
        <v>1</v>
      </c>
      <c r="G216" s="3"/>
      <c r="H216" s="3"/>
      <c r="I216" s="4"/>
      <c r="J216" s="4"/>
      <c r="K216" s="4"/>
      <c r="L216" s="4"/>
      <c r="M216" s="4"/>
      <c r="P216" s="41"/>
    </row>
    <row r="217" spans="1:20" ht="15">
      <c r="A217" s="1">
        <v>5</v>
      </c>
      <c r="B217" s="64" t="s">
        <v>178</v>
      </c>
      <c r="C217" s="36" t="s">
        <v>169</v>
      </c>
      <c r="D217" s="36" t="s">
        <v>300</v>
      </c>
      <c r="E217" s="7"/>
      <c r="F217" s="7">
        <v>25.11</v>
      </c>
      <c r="G217" s="7"/>
      <c r="H217" s="7"/>
      <c r="I217" s="7"/>
      <c r="J217" s="7"/>
      <c r="K217" s="7"/>
      <c r="L217" s="7"/>
      <c r="M217" s="7"/>
      <c r="P217" s="41"/>
      <c r="R217" s="45"/>
    </row>
    <row r="218" spans="1:20">
      <c r="A218" s="2">
        <f t="shared" ref="A218:A222" si="20">A217+0.1</f>
        <v>5.0999999999999996</v>
      </c>
      <c r="B218" s="53"/>
      <c r="C218" s="2" t="s">
        <v>6</v>
      </c>
      <c r="D218" s="2" t="s">
        <v>4</v>
      </c>
      <c r="E218" s="15">
        <v>0.38800000000000001</v>
      </c>
      <c r="F218" s="3">
        <f>F217*E218</f>
        <v>9.74268</v>
      </c>
      <c r="G218" s="3"/>
      <c r="H218" s="3"/>
      <c r="I218" s="3"/>
      <c r="J218" s="3"/>
      <c r="K218" s="3"/>
      <c r="L218" s="3"/>
      <c r="M218" s="3"/>
      <c r="P218" s="41"/>
      <c r="R218" s="45"/>
    </row>
    <row r="219" spans="1:20">
      <c r="A219" s="2">
        <f t="shared" si="20"/>
        <v>5.1999999999999993</v>
      </c>
      <c r="B219" s="53"/>
      <c r="C219" s="2" t="s">
        <v>38</v>
      </c>
      <c r="D219" s="2" t="s">
        <v>0</v>
      </c>
      <c r="E219" s="65">
        <v>3.0000000000000001E-3</v>
      </c>
      <c r="F219" s="3">
        <f>E219*F217</f>
        <v>7.5329999999999994E-2</v>
      </c>
      <c r="G219" s="3"/>
      <c r="H219" s="3"/>
      <c r="I219" s="3"/>
      <c r="J219" s="3"/>
      <c r="K219" s="3"/>
      <c r="L219" s="3"/>
      <c r="M219" s="3"/>
      <c r="P219" s="41"/>
      <c r="R219" s="45"/>
    </row>
    <row r="220" spans="1:20">
      <c r="A220" s="2">
        <f t="shared" si="20"/>
        <v>5.2999999999999989</v>
      </c>
      <c r="B220" s="53" t="s">
        <v>51</v>
      </c>
      <c r="C220" s="2" t="s">
        <v>168</v>
      </c>
      <c r="D220" s="2" t="s">
        <v>7</v>
      </c>
      <c r="E220" s="15">
        <v>0.251</v>
      </c>
      <c r="F220" s="3">
        <f>E220*F217</f>
        <v>6.3026099999999996</v>
      </c>
      <c r="G220" s="3"/>
      <c r="H220" s="3"/>
      <c r="I220" s="3"/>
      <c r="J220" s="3"/>
      <c r="K220" s="3"/>
      <c r="L220" s="3"/>
      <c r="M220" s="3"/>
      <c r="P220" s="41"/>
      <c r="R220" s="45"/>
    </row>
    <row r="221" spans="1:20">
      <c r="A221" s="2">
        <f t="shared" si="20"/>
        <v>5.3999999999999986</v>
      </c>
      <c r="B221" s="53" t="s">
        <v>189</v>
      </c>
      <c r="C221" s="2" t="s">
        <v>190</v>
      </c>
      <c r="D221" s="2" t="s">
        <v>32</v>
      </c>
      <c r="E221" s="3" t="s">
        <v>87</v>
      </c>
      <c r="F221" s="3">
        <f>F217*0.01</f>
        <v>0.25109999999999999</v>
      </c>
      <c r="G221" s="3"/>
      <c r="H221" s="3"/>
      <c r="I221" s="3"/>
      <c r="J221" s="3"/>
      <c r="K221" s="3"/>
      <c r="L221" s="3"/>
      <c r="M221" s="3"/>
      <c r="P221" s="41"/>
      <c r="R221" s="45"/>
    </row>
    <row r="222" spans="1:20">
      <c r="A222" s="2">
        <f t="shared" si="20"/>
        <v>5.4999999999999982</v>
      </c>
      <c r="B222" s="53" t="s">
        <v>191</v>
      </c>
      <c r="C222" s="2" t="s">
        <v>192</v>
      </c>
      <c r="D222" s="2" t="s">
        <v>7</v>
      </c>
      <c r="E222" s="15">
        <v>2.7E-2</v>
      </c>
      <c r="F222" s="3">
        <f>F217*E222</f>
        <v>0.67796999999999996</v>
      </c>
      <c r="G222" s="3"/>
      <c r="H222" s="3"/>
      <c r="I222" s="3"/>
      <c r="J222" s="3"/>
      <c r="K222" s="3"/>
      <c r="L222" s="3"/>
      <c r="M222" s="3"/>
      <c r="P222" s="41"/>
      <c r="R222" s="45"/>
    </row>
    <row r="223" spans="1:20">
      <c r="A223" s="2">
        <f>A220+0.1</f>
        <v>5.3999999999999986</v>
      </c>
      <c r="B223" s="53"/>
      <c r="C223" s="2" t="s">
        <v>5</v>
      </c>
      <c r="D223" s="2" t="s">
        <v>0</v>
      </c>
      <c r="E223" s="15">
        <v>1.9E-3</v>
      </c>
      <c r="F223" s="3">
        <f>E223*F217</f>
        <v>4.7709000000000001E-2</v>
      </c>
      <c r="G223" s="3"/>
      <c r="H223" s="3"/>
      <c r="I223" s="3"/>
      <c r="J223" s="3"/>
      <c r="K223" s="3"/>
      <c r="L223" s="3"/>
      <c r="M223" s="3"/>
      <c r="P223" s="41"/>
      <c r="R223" s="45"/>
    </row>
    <row r="224" spans="1:20">
      <c r="A224" s="36"/>
      <c r="B224" s="36"/>
      <c r="C224" s="36" t="s">
        <v>83</v>
      </c>
      <c r="D224" s="36"/>
      <c r="E224" s="36"/>
      <c r="F224" s="18"/>
      <c r="G224" s="18"/>
      <c r="H224" s="3"/>
      <c r="I224" s="36"/>
      <c r="J224" s="3"/>
      <c r="K224" s="18"/>
      <c r="L224" s="3"/>
      <c r="M224" s="23"/>
      <c r="N224" s="45"/>
      <c r="P224" s="41"/>
      <c r="Q224" s="45"/>
      <c r="R224" s="45"/>
      <c r="S224" s="45"/>
    </row>
    <row r="225" spans="1:18">
      <c r="A225" s="36"/>
      <c r="B225" s="36"/>
      <c r="C225" s="2" t="s">
        <v>72</v>
      </c>
      <c r="D225" s="24" t="s">
        <v>0</v>
      </c>
      <c r="E225" s="25"/>
      <c r="F225" s="18"/>
      <c r="G225" s="81"/>
      <c r="H225" s="36"/>
      <c r="I225" s="36"/>
      <c r="J225" s="3"/>
      <c r="K225" s="18"/>
      <c r="L225" s="3"/>
      <c r="M225" s="26"/>
      <c r="O225" s="82"/>
      <c r="P225" s="41"/>
      <c r="R225" s="45"/>
    </row>
    <row r="226" spans="1:18">
      <c r="A226" s="36"/>
      <c r="B226" s="36"/>
      <c r="C226" s="2" t="s">
        <v>136</v>
      </c>
      <c r="D226" s="2" t="s">
        <v>0</v>
      </c>
      <c r="E226" s="25"/>
      <c r="F226" s="36"/>
      <c r="G226" s="83"/>
      <c r="H226" s="7"/>
      <c r="I226" s="7"/>
      <c r="J226" s="3"/>
      <c r="K226" s="36"/>
      <c r="L226" s="3"/>
      <c r="M226" s="3"/>
      <c r="O226" s="84"/>
      <c r="P226" s="41"/>
      <c r="R226" s="45"/>
    </row>
    <row r="227" spans="1:18">
      <c r="A227" s="36"/>
      <c r="B227" s="36"/>
      <c r="C227" s="36" t="s">
        <v>37</v>
      </c>
      <c r="D227" s="18" t="s">
        <v>0</v>
      </c>
      <c r="E227" s="2"/>
      <c r="F227" s="18"/>
      <c r="G227" s="18"/>
      <c r="H227" s="36"/>
      <c r="I227" s="36"/>
      <c r="J227" s="3"/>
      <c r="K227" s="18"/>
      <c r="L227" s="3"/>
      <c r="M227" s="23"/>
      <c r="P227" s="41"/>
      <c r="R227" s="45"/>
    </row>
    <row r="228" spans="1:18">
      <c r="A228" s="36"/>
      <c r="B228" s="36"/>
      <c r="C228" s="2" t="s">
        <v>73</v>
      </c>
      <c r="D228" s="24" t="s">
        <v>0</v>
      </c>
      <c r="E228" s="25"/>
      <c r="F228" s="18"/>
      <c r="G228" s="18"/>
      <c r="H228" s="36"/>
      <c r="I228" s="36"/>
      <c r="J228" s="3"/>
      <c r="K228" s="18"/>
      <c r="L228" s="3"/>
      <c r="M228" s="26"/>
      <c r="P228" s="41"/>
      <c r="R228" s="45"/>
    </row>
    <row r="229" spans="1:18">
      <c r="A229" s="36"/>
      <c r="B229" s="36"/>
      <c r="C229" s="36" t="s">
        <v>267</v>
      </c>
      <c r="D229" s="36"/>
      <c r="E229" s="36"/>
      <c r="F229" s="18"/>
      <c r="G229" s="18"/>
      <c r="H229" s="5"/>
      <c r="I229" s="2"/>
      <c r="J229" s="3"/>
      <c r="K229" s="18"/>
      <c r="L229" s="3"/>
      <c r="M229" s="23"/>
      <c r="P229" s="41"/>
      <c r="R229" s="45"/>
    </row>
    <row r="230" spans="1:18" ht="25.5">
      <c r="A230" s="85"/>
      <c r="B230" s="2"/>
      <c r="C230" s="36" t="s">
        <v>286</v>
      </c>
      <c r="D230" s="2"/>
      <c r="E230" s="3"/>
      <c r="F230" s="3"/>
      <c r="G230" s="3"/>
      <c r="H230" s="3"/>
      <c r="I230" s="3"/>
      <c r="J230" s="3"/>
      <c r="K230" s="3"/>
      <c r="L230" s="3"/>
      <c r="M230" s="7"/>
      <c r="P230" s="41"/>
      <c r="R230" s="45"/>
    </row>
    <row r="231" spans="1:18" ht="25.5">
      <c r="A231" s="1">
        <v>1</v>
      </c>
      <c r="B231" s="36" t="s">
        <v>256</v>
      </c>
      <c r="C231" s="36" t="s">
        <v>257</v>
      </c>
      <c r="D231" s="36" t="s">
        <v>187</v>
      </c>
      <c r="E231" s="7"/>
      <c r="F231" s="9">
        <v>0.104</v>
      </c>
      <c r="G231" s="7"/>
      <c r="H231" s="10"/>
      <c r="I231" s="10"/>
      <c r="J231" s="10"/>
      <c r="K231" s="10"/>
      <c r="L231" s="10"/>
      <c r="M231" s="7"/>
      <c r="N231" s="50"/>
      <c r="O231" s="50"/>
      <c r="P231" s="41"/>
      <c r="R231" s="45"/>
    </row>
    <row r="232" spans="1:18">
      <c r="A232" s="2">
        <f>A231+0.1</f>
        <v>1.1000000000000001</v>
      </c>
      <c r="B232" s="11"/>
      <c r="C232" s="2" t="s">
        <v>55</v>
      </c>
      <c r="D232" s="2" t="s">
        <v>4</v>
      </c>
      <c r="E232" s="3">
        <v>30</v>
      </c>
      <c r="F232" s="3">
        <f>E232*F231</f>
        <v>3.1199999999999997</v>
      </c>
      <c r="G232" s="10"/>
      <c r="H232" s="10"/>
      <c r="I232" s="33"/>
      <c r="J232" s="3"/>
      <c r="K232" s="10"/>
      <c r="L232" s="10"/>
      <c r="M232" s="3"/>
      <c r="N232" s="50"/>
      <c r="O232" s="50"/>
      <c r="P232" s="41"/>
      <c r="R232" s="45"/>
    </row>
    <row r="233" spans="1:18">
      <c r="A233" s="2">
        <f>A232+0.1</f>
        <v>1.2000000000000002</v>
      </c>
      <c r="B233" s="11"/>
      <c r="C233" s="2" t="s">
        <v>188</v>
      </c>
      <c r="D233" s="2" t="s">
        <v>0</v>
      </c>
      <c r="E233" s="3">
        <v>1.1000000000000001</v>
      </c>
      <c r="F233" s="3">
        <f>E233*F231</f>
        <v>0.1144</v>
      </c>
      <c r="G233" s="10"/>
      <c r="H233" s="10"/>
      <c r="I233" s="10"/>
      <c r="J233" s="10"/>
      <c r="K233" s="3"/>
      <c r="L233" s="3"/>
      <c r="M233" s="4"/>
      <c r="N233" s="50"/>
      <c r="O233" s="50"/>
      <c r="P233" s="41"/>
      <c r="R233" s="45"/>
    </row>
    <row r="234" spans="1:18">
      <c r="A234" s="2">
        <f>A233+0.1</f>
        <v>1.3000000000000003</v>
      </c>
      <c r="B234" s="11" t="s">
        <v>258</v>
      </c>
      <c r="C234" s="2" t="s">
        <v>259</v>
      </c>
      <c r="D234" s="2" t="s">
        <v>21</v>
      </c>
      <c r="E234" s="3">
        <f>100*0.05</f>
        <v>5</v>
      </c>
      <c r="F234" s="3">
        <f>E234*F231</f>
        <v>0.52</v>
      </c>
      <c r="G234" s="33"/>
      <c r="H234" s="3"/>
      <c r="I234" s="10"/>
      <c r="J234" s="10"/>
      <c r="K234" s="10"/>
      <c r="L234" s="10"/>
      <c r="M234" s="4"/>
      <c r="N234" s="50"/>
      <c r="O234" s="50"/>
      <c r="P234" s="41"/>
      <c r="R234" s="45"/>
    </row>
    <row r="235" spans="1:18">
      <c r="A235" s="2">
        <f>A234+0.1</f>
        <v>1.4000000000000004</v>
      </c>
      <c r="B235" s="11" t="s">
        <v>260</v>
      </c>
      <c r="C235" s="2" t="s">
        <v>261</v>
      </c>
      <c r="D235" s="2" t="s">
        <v>7</v>
      </c>
      <c r="E235" s="3" t="s">
        <v>87</v>
      </c>
      <c r="F235" s="3">
        <v>2.2000000000000002</v>
      </c>
      <c r="G235" s="3"/>
      <c r="H235" s="3"/>
      <c r="I235" s="10"/>
      <c r="J235" s="10"/>
      <c r="K235" s="10"/>
      <c r="L235" s="10"/>
      <c r="M235" s="4"/>
      <c r="N235" s="50"/>
      <c r="O235" s="50"/>
      <c r="P235" s="41"/>
      <c r="R235" s="45"/>
    </row>
    <row r="236" spans="1:18">
      <c r="A236" s="2">
        <f>A235+0.1</f>
        <v>1.5000000000000004</v>
      </c>
      <c r="B236" s="11"/>
      <c r="C236" s="2" t="s">
        <v>262</v>
      </c>
      <c r="D236" s="2" t="s">
        <v>0</v>
      </c>
      <c r="E236" s="3">
        <v>0.21</v>
      </c>
      <c r="F236" s="3">
        <f>E236*F231</f>
        <v>2.1839999999999998E-2</v>
      </c>
      <c r="G236" s="3"/>
      <c r="H236" s="3"/>
      <c r="I236" s="2"/>
      <c r="J236" s="2"/>
      <c r="K236" s="2"/>
      <c r="L236" s="2"/>
      <c r="M236" s="3"/>
      <c r="N236" s="50"/>
      <c r="O236" s="50"/>
      <c r="P236" s="41"/>
      <c r="R236" s="45"/>
    </row>
    <row r="237" spans="1:18">
      <c r="A237" s="1">
        <v>2</v>
      </c>
      <c r="B237" s="86" t="s">
        <v>299</v>
      </c>
      <c r="C237" s="36" t="s">
        <v>263</v>
      </c>
      <c r="D237" s="36" t="s">
        <v>187</v>
      </c>
      <c r="E237" s="7"/>
      <c r="F237" s="7">
        <f>F231*2*1.05</f>
        <v>0.21840000000000001</v>
      </c>
      <c r="G237" s="7"/>
      <c r="H237" s="2"/>
      <c r="I237" s="2"/>
      <c r="J237" s="2"/>
      <c r="K237" s="2"/>
      <c r="L237" s="2"/>
      <c r="M237" s="7"/>
      <c r="N237" s="50"/>
      <c r="O237" s="50"/>
      <c r="P237" s="41"/>
      <c r="R237" s="45"/>
    </row>
    <row r="238" spans="1:18">
      <c r="A238" s="2">
        <f>A237+0.1</f>
        <v>2.1</v>
      </c>
      <c r="B238" s="11"/>
      <c r="C238" s="3" t="s">
        <v>18</v>
      </c>
      <c r="D238" s="3" t="s">
        <v>4</v>
      </c>
      <c r="E238" s="33">
        <v>81.7</v>
      </c>
      <c r="F238" s="3">
        <f>E238*F237</f>
        <v>17.84328</v>
      </c>
      <c r="G238" s="3"/>
      <c r="H238" s="3"/>
      <c r="I238" s="33"/>
      <c r="J238" s="3"/>
      <c r="K238" s="3"/>
      <c r="L238" s="3"/>
      <c r="M238" s="3"/>
      <c r="N238" s="50"/>
      <c r="O238" s="50"/>
      <c r="P238" s="41"/>
      <c r="R238" s="45"/>
    </row>
    <row r="239" spans="1:18">
      <c r="A239" s="2">
        <f>A238+0.1</f>
        <v>2.2000000000000002</v>
      </c>
      <c r="B239" s="11"/>
      <c r="C239" s="3" t="s">
        <v>28</v>
      </c>
      <c r="D239" s="3" t="s">
        <v>0</v>
      </c>
      <c r="E239" s="33">
        <v>0.9</v>
      </c>
      <c r="F239" s="3">
        <f>E239*F237</f>
        <v>0.19656000000000001</v>
      </c>
      <c r="G239" s="3"/>
      <c r="H239" s="3"/>
      <c r="I239" s="3"/>
      <c r="J239" s="3"/>
      <c r="K239" s="3"/>
      <c r="L239" s="3"/>
      <c r="M239" s="3"/>
      <c r="N239" s="50"/>
      <c r="O239" s="50"/>
      <c r="P239" s="41"/>
      <c r="R239" s="45"/>
    </row>
    <row r="240" spans="1:18">
      <c r="A240" s="2">
        <f>A239+0.1</f>
        <v>2.3000000000000003</v>
      </c>
      <c r="B240" s="53" t="s">
        <v>264</v>
      </c>
      <c r="C240" s="2" t="s">
        <v>249</v>
      </c>
      <c r="D240" s="2" t="s">
        <v>7</v>
      </c>
      <c r="E240" s="33">
        <v>54</v>
      </c>
      <c r="F240" s="3">
        <f>E240*F237</f>
        <v>11.793600000000001</v>
      </c>
      <c r="G240" s="3"/>
      <c r="H240" s="3"/>
      <c r="I240" s="3"/>
      <c r="J240" s="3"/>
      <c r="K240" s="3"/>
      <c r="L240" s="3"/>
      <c r="M240" s="3"/>
      <c r="N240" s="50"/>
      <c r="O240" s="50"/>
      <c r="P240" s="41"/>
      <c r="R240" s="45"/>
    </row>
    <row r="241" spans="1:18" ht="51">
      <c r="A241" s="36">
        <v>3</v>
      </c>
      <c r="B241" s="61" t="s">
        <v>51</v>
      </c>
      <c r="C241" s="36" t="s">
        <v>265</v>
      </c>
      <c r="D241" s="36" t="s">
        <v>9</v>
      </c>
      <c r="E241" s="7"/>
      <c r="F241" s="7">
        <v>72</v>
      </c>
      <c r="G241" s="7"/>
      <c r="H241" s="7"/>
      <c r="I241" s="7"/>
      <c r="J241" s="7"/>
      <c r="K241" s="7"/>
      <c r="L241" s="7"/>
      <c r="M241" s="7"/>
      <c r="N241" s="50"/>
      <c r="O241" s="50"/>
      <c r="P241" s="41"/>
      <c r="R241" s="45"/>
    </row>
    <row r="242" spans="1:18" ht="25.5">
      <c r="A242" s="1">
        <v>4</v>
      </c>
      <c r="B242" s="61" t="s">
        <v>178</v>
      </c>
      <c r="C242" s="36" t="s">
        <v>39</v>
      </c>
      <c r="D242" s="36" t="s">
        <v>300</v>
      </c>
      <c r="E242" s="7"/>
      <c r="F242" s="7">
        <v>42</v>
      </c>
      <c r="G242" s="7"/>
      <c r="H242" s="7"/>
      <c r="I242" s="7"/>
      <c r="J242" s="7"/>
      <c r="K242" s="7"/>
      <c r="L242" s="7"/>
      <c r="M242" s="7"/>
      <c r="N242" s="50"/>
      <c r="O242" s="50"/>
      <c r="P242" s="41"/>
      <c r="R242" s="45"/>
    </row>
    <row r="243" spans="1:18">
      <c r="A243" s="2">
        <f t="shared" ref="A243:A248" si="21">A242+0.1</f>
        <v>4.0999999999999996</v>
      </c>
      <c r="B243" s="53"/>
      <c r="C243" s="2" t="s">
        <v>6</v>
      </c>
      <c r="D243" s="2" t="s">
        <v>4</v>
      </c>
      <c r="E243" s="3">
        <v>1.2</v>
      </c>
      <c r="F243" s="3">
        <f>F242*E243</f>
        <v>50.4</v>
      </c>
      <c r="G243" s="3"/>
      <c r="H243" s="3"/>
      <c r="I243" s="33"/>
      <c r="J243" s="3"/>
      <c r="K243" s="3"/>
      <c r="L243" s="3"/>
      <c r="M243" s="3"/>
      <c r="N243" s="50"/>
      <c r="O243" s="50"/>
      <c r="P243" s="41"/>
      <c r="R243" s="45"/>
    </row>
    <row r="244" spans="1:18">
      <c r="A244" s="2">
        <f t="shared" si="21"/>
        <v>4.1999999999999993</v>
      </c>
      <c r="B244" s="53"/>
      <c r="C244" s="2" t="s">
        <v>38</v>
      </c>
      <c r="D244" s="2" t="s">
        <v>0</v>
      </c>
      <c r="E244" s="3">
        <v>0.03</v>
      </c>
      <c r="F244" s="3">
        <f>E244*F242</f>
        <v>1.26</v>
      </c>
      <c r="G244" s="3"/>
      <c r="H244" s="3"/>
      <c r="I244" s="3"/>
      <c r="J244" s="3"/>
      <c r="K244" s="3"/>
      <c r="L244" s="3"/>
      <c r="M244" s="3"/>
      <c r="N244" s="50"/>
      <c r="O244" s="50"/>
      <c r="P244" s="41"/>
      <c r="R244" s="45"/>
    </row>
    <row r="245" spans="1:18">
      <c r="A245" s="2">
        <f t="shared" si="21"/>
        <v>4.2999999999999989</v>
      </c>
      <c r="B245" s="53" t="s">
        <v>266</v>
      </c>
      <c r="C245" s="2" t="s">
        <v>190</v>
      </c>
      <c r="D245" s="2" t="s">
        <v>32</v>
      </c>
      <c r="E245" s="3">
        <v>0.5</v>
      </c>
      <c r="F245" s="3">
        <f>E245*F242</f>
        <v>21</v>
      </c>
      <c r="G245" s="3"/>
      <c r="H245" s="3"/>
      <c r="I245" s="3"/>
      <c r="J245" s="3"/>
      <c r="K245" s="3"/>
      <c r="L245" s="3"/>
      <c r="M245" s="3"/>
      <c r="N245" s="50"/>
      <c r="O245" s="50"/>
      <c r="P245" s="41"/>
      <c r="R245" s="45"/>
    </row>
    <row r="246" spans="1:18">
      <c r="A246" s="2">
        <f t="shared" si="21"/>
        <v>4.3999999999999986</v>
      </c>
      <c r="B246" s="53" t="s">
        <v>264</v>
      </c>
      <c r="C246" s="2" t="s">
        <v>249</v>
      </c>
      <c r="D246" s="2" t="s">
        <v>7</v>
      </c>
      <c r="E246" s="3">
        <v>0.5</v>
      </c>
      <c r="F246" s="3">
        <f>F242*E246</f>
        <v>21</v>
      </c>
      <c r="G246" s="3"/>
      <c r="H246" s="3"/>
      <c r="I246" s="3"/>
      <c r="J246" s="3"/>
      <c r="K246" s="3"/>
      <c r="L246" s="3"/>
      <c r="M246" s="3"/>
      <c r="N246" s="50"/>
      <c r="O246" s="50"/>
      <c r="P246" s="41"/>
      <c r="R246" s="45"/>
    </row>
    <row r="247" spans="1:18">
      <c r="A247" s="2">
        <f t="shared" si="21"/>
        <v>4.4999999999999982</v>
      </c>
      <c r="B247" s="53" t="s">
        <v>250</v>
      </c>
      <c r="C247" s="2" t="s">
        <v>192</v>
      </c>
      <c r="D247" s="2" t="s">
        <v>7</v>
      </c>
      <c r="E247" s="3">
        <v>2.7E-2</v>
      </c>
      <c r="F247" s="3">
        <f>F242*E247</f>
        <v>1.1339999999999999</v>
      </c>
      <c r="G247" s="3"/>
      <c r="H247" s="3"/>
      <c r="I247" s="3"/>
      <c r="J247" s="3"/>
      <c r="K247" s="3"/>
      <c r="L247" s="3"/>
      <c r="M247" s="3"/>
      <c r="N247" s="50"/>
      <c r="O247" s="50"/>
      <c r="P247" s="41"/>
      <c r="R247" s="45"/>
    </row>
    <row r="248" spans="1:18">
      <c r="A248" s="2">
        <f t="shared" si="21"/>
        <v>4.5999999999999979</v>
      </c>
      <c r="B248" s="53" t="s">
        <v>2</v>
      </c>
      <c r="C248" s="2" t="s">
        <v>5</v>
      </c>
      <c r="D248" s="2" t="s">
        <v>0</v>
      </c>
      <c r="E248" s="3">
        <v>0.2</v>
      </c>
      <c r="F248" s="3">
        <f>E248*F242</f>
        <v>8.4</v>
      </c>
      <c r="G248" s="3"/>
      <c r="H248" s="3"/>
      <c r="I248" s="3"/>
      <c r="J248" s="3"/>
      <c r="K248" s="3"/>
      <c r="L248" s="3"/>
      <c r="M248" s="3"/>
      <c r="N248" s="50"/>
      <c r="O248" s="50"/>
      <c r="P248" s="41"/>
      <c r="R248" s="45"/>
    </row>
    <row r="249" spans="1:18">
      <c r="A249" s="36"/>
      <c r="B249" s="36"/>
      <c r="C249" s="36" t="s">
        <v>83</v>
      </c>
      <c r="D249" s="36"/>
      <c r="E249" s="36"/>
      <c r="F249" s="18"/>
      <c r="G249" s="36"/>
      <c r="H249" s="7"/>
      <c r="I249" s="36"/>
      <c r="J249" s="7"/>
      <c r="K249" s="36"/>
      <c r="L249" s="7"/>
      <c r="M249" s="23"/>
      <c r="N249" s="66"/>
      <c r="O249" s="50"/>
      <c r="P249" s="41"/>
      <c r="Q249" s="45"/>
      <c r="R249" s="45"/>
    </row>
    <row r="250" spans="1:18">
      <c r="A250" s="36"/>
      <c r="B250" s="36"/>
      <c r="C250" s="2" t="s">
        <v>72</v>
      </c>
      <c r="D250" s="24" t="s">
        <v>0</v>
      </c>
      <c r="E250" s="25"/>
      <c r="F250" s="18"/>
      <c r="G250" s="36"/>
      <c r="H250" s="36"/>
      <c r="I250" s="36"/>
      <c r="J250" s="3"/>
      <c r="K250" s="36"/>
      <c r="L250" s="3"/>
      <c r="M250" s="26"/>
      <c r="N250" s="45"/>
      <c r="O250" s="82"/>
      <c r="P250" s="41"/>
      <c r="R250" s="45"/>
    </row>
    <row r="251" spans="1:18">
      <c r="A251" s="36"/>
      <c r="B251" s="36"/>
      <c r="C251" s="36" t="s">
        <v>37</v>
      </c>
      <c r="D251" s="18" t="s">
        <v>0</v>
      </c>
      <c r="E251" s="2"/>
      <c r="F251" s="18"/>
      <c r="G251" s="36"/>
      <c r="H251" s="36"/>
      <c r="I251" s="36"/>
      <c r="J251" s="3"/>
      <c r="K251" s="36"/>
      <c r="L251" s="3"/>
      <c r="M251" s="23"/>
      <c r="N251" s="50"/>
      <c r="O251" s="50"/>
      <c r="P251" s="41"/>
      <c r="R251" s="45"/>
    </row>
    <row r="252" spans="1:18">
      <c r="A252" s="36"/>
      <c r="B252" s="36"/>
      <c r="C252" s="2" t="s">
        <v>73</v>
      </c>
      <c r="D252" s="24" t="s">
        <v>0</v>
      </c>
      <c r="E252" s="25"/>
      <c r="F252" s="18"/>
      <c r="G252" s="36"/>
      <c r="H252" s="36"/>
      <c r="I252" s="36"/>
      <c r="J252" s="3"/>
      <c r="K252" s="36"/>
      <c r="L252" s="3"/>
      <c r="M252" s="26"/>
      <c r="N252" s="50"/>
      <c r="O252" s="50"/>
      <c r="P252" s="41"/>
      <c r="R252" s="45"/>
    </row>
    <row r="253" spans="1:18">
      <c r="A253" s="36"/>
      <c r="B253" s="36"/>
      <c r="C253" s="36" t="s">
        <v>127</v>
      </c>
      <c r="D253" s="36"/>
      <c r="E253" s="36"/>
      <c r="F253" s="18"/>
      <c r="G253" s="36"/>
      <c r="H253" s="5"/>
      <c r="I253" s="2"/>
      <c r="J253" s="3"/>
      <c r="K253" s="2"/>
      <c r="L253" s="3"/>
      <c r="M253" s="23"/>
      <c r="N253" s="50"/>
      <c r="O253" s="50"/>
      <c r="P253" s="41"/>
      <c r="R253" s="45"/>
    </row>
    <row r="254" spans="1:18" ht="25.5">
      <c r="A254" s="85"/>
      <c r="B254" s="2"/>
      <c r="C254" s="36" t="s">
        <v>271</v>
      </c>
      <c r="D254" s="2"/>
      <c r="E254" s="3"/>
      <c r="F254" s="3"/>
      <c r="G254" s="3"/>
      <c r="H254" s="3"/>
      <c r="I254" s="3"/>
      <c r="J254" s="3"/>
      <c r="K254" s="3"/>
      <c r="L254" s="3"/>
      <c r="M254" s="7"/>
      <c r="P254" s="41"/>
      <c r="R254" s="45"/>
    </row>
    <row r="255" spans="1:18" s="87" customFormat="1" ht="25.5">
      <c r="A255" s="12" t="s">
        <v>70</v>
      </c>
      <c r="B255" s="36" t="s">
        <v>281</v>
      </c>
      <c r="C255" s="36" t="s">
        <v>282</v>
      </c>
      <c r="D255" s="36" t="s">
        <v>21</v>
      </c>
      <c r="E255" s="7"/>
      <c r="F255" s="7">
        <v>12</v>
      </c>
      <c r="G255" s="7"/>
      <c r="H255" s="5"/>
      <c r="I255" s="2"/>
      <c r="J255" s="2"/>
      <c r="K255" s="2"/>
      <c r="L255" s="2"/>
      <c r="M255" s="7"/>
      <c r="P255" s="41"/>
    </row>
    <row r="256" spans="1:18" s="87" customFormat="1">
      <c r="A256" s="2">
        <f>A255+0.1</f>
        <v>1.1000000000000001</v>
      </c>
      <c r="B256" s="2"/>
      <c r="C256" s="2" t="s">
        <v>283</v>
      </c>
      <c r="D256" s="2" t="s">
        <v>4</v>
      </c>
      <c r="E256" s="3">
        <v>3</v>
      </c>
      <c r="F256" s="3">
        <f>E256*F255</f>
        <v>36</v>
      </c>
      <c r="G256" s="2"/>
      <c r="H256" s="5"/>
      <c r="I256" s="3"/>
      <c r="J256" s="3"/>
      <c r="K256" s="2"/>
      <c r="L256" s="2"/>
      <c r="M256" s="3"/>
      <c r="P256" s="41"/>
    </row>
    <row r="257" spans="1:26" s="87" customFormat="1">
      <c r="A257" s="2">
        <f>A256+0.1</f>
        <v>1.2000000000000002</v>
      </c>
      <c r="B257" s="2" t="s">
        <v>284</v>
      </c>
      <c r="C257" s="2" t="s">
        <v>285</v>
      </c>
      <c r="D257" s="2" t="s">
        <v>21</v>
      </c>
      <c r="E257" s="3">
        <v>1.1200000000000001</v>
      </c>
      <c r="F257" s="3">
        <f>E257*F255</f>
        <v>13.440000000000001</v>
      </c>
      <c r="G257" s="3"/>
      <c r="H257" s="3"/>
      <c r="I257" s="2"/>
      <c r="J257" s="2"/>
      <c r="K257" s="2"/>
      <c r="L257" s="2"/>
      <c r="M257" s="3"/>
      <c r="O257" s="88"/>
      <c r="P257" s="41"/>
    </row>
    <row r="258" spans="1:26" s="87" customFormat="1">
      <c r="A258" s="2">
        <f>A257+0.1</f>
        <v>1.3000000000000003</v>
      </c>
      <c r="B258" s="2"/>
      <c r="C258" s="2" t="s">
        <v>5</v>
      </c>
      <c r="D258" s="2" t="s">
        <v>0</v>
      </c>
      <c r="E258" s="3">
        <v>0.01</v>
      </c>
      <c r="F258" s="3">
        <f>F255*E258</f>
        <v>0.12</v>
      </c>
      <c r="G258" s="3"/>
      <c r="H258" s="3"/>
      <c r="I258" s="2"/>
      <c r="J258" s="2"/>
      <c r="K258" s="2"/>
      <c r="L258" s="2"/>
      <c r="M258" s="3"/>
      <c r="P258" s="41"/>
    </row>
    <row r="259" spans="1:26" ht="51">
      <c r="A259" s="77">
        <v>2</v>
      </c>
      <c r="B259" s="6" t="s">
        <v>129</v>
      </c>
      <c r="C259" s="36" t="s">
        <v>86</v>
      </c>
      <c r="D259" s="36" t="s">
        <v>17</v>
      </c>
      <c r="E259" s="7"/>
      <c r="F259" s="9">
        <v>0.04</v>
      </c>
      <c r="G259" s="7"/>
      <c r="H259" s="4"/>
      <c r="I259" s="4"/>
      <c r="J259" s="4"/>
      <c r="K259" s="4"/>
      <c r="L259" s="4"/>
      <c r="M259" s="7"/>
      <c r="P259" s="41"/>
      <c r="R259" s="45"/>
    </row>
    <row r="260" spans="1:26">
      <c r="A260" s="29">
        <f>A259+0.1</f>
        <v>2.1</v>
      </c>
      <c r="B260" s="2"/>
      <c r="C260" s="2" t="s">
        <v>18</v>
      </c>
      <c r="D260" s="2" t="s">
        <v>4</v>
      </c>
      <c r="E260" s="3">
        <v>196</v>
      </c>
      <c r="F260" s="3">
        <f>E260*F259</f>
        <v>7.84</v>
      </c>
      <c r="G260" s="4"/>
      <c r="H260" s="4"/>
      <c r="I260" s="3"/>
      <c r="J260" s="27"/>
      <c r="K260" s="4"/>
      <c r="L260" s="4"/>
      <c r="M260" s="3"/>
      <c r="P260" s="41"/>
      <c r="R260" s="45"/>
    </row>
    <row r="261" spans="1:26">
      <c r="A261" s="29">
        <f>A260+0.1</f>
        <v>2.2000000000000002</v>
      </c>
      <c r="B261" s="53" t="s">
        <v>181</v>
      </c>
      <c r="C261" s="2" t="s">
        <v>69</v>
      </c>
      <c r="D261" s="2" t="s">
        <v>21</v>
      </c>
      <c r="E261" s="3">
        <v>101.5</v>
      </c>
      <c r="F261" s="3">
        <f>E261*F259</f>
        <v>4.0600000000000005</v>
      </c>
      <c r="G261" s="5"/>
      <c r="H261" s="27"/>
      <c r="I261" s="4"/>
      <c r="J261" s="28"/>
      <c r="K261" s="4"/>
      <c r="L261" s="4"/>
      <c r="M261" s="4"/>
      <c r="P261" s="41"/>
      <c r="R261" s="45"/>
    </row>
    <row r="262" spans="1:26">
      <c r="A262" s="29">
        <f t="shared" ref="A262" si="22">A261+0.1</f>
        <v>2.3000000000000003</v>
      </c>
      <c r="B262" s="2" t="s">
        <v>182</v>
      </c>
      <c r="C262" s="2" t="s">
        <v>27</v>
      </c>
      <c r="D262" s="2" t="s">
        <v>21</v>
      </c>
      <c r="E262" s="15"/>
      <c r="F262" s="3">
        <v>1.2</v>
      </c>
      <c r="G262" s="3"/>
      <c r="H262" s="27"/>
      <c r="I262" s="3"/>
      <c r="J262" s="27"/>
      <c r="K262" s="3"/>
      <c r="L262" s="3"/>
      <c r="M262" s="3"/>
      <c r="P262" s="41"/>
      <c r="R262" s="45"/>
    </row>
    <row r="263" spans="1:26" ht="51">
      <c r="A263" s="77">
        <v>3</v>
      </c>
      <c r="B263" s="6" t="s">
        <v>179</v>
      </c>
      <c r="C263" s="36" t="s">
        <v>287</v>
      </c>
      <c r="D263" s="36" t="s">
        <v>119</v>
      </c>
      <c r="E263" s="17"/>
      <c r="F263" s="7">
        <v>4</v>
      </c>
      <c r="G263" s="7"/>
      <c r="H263" s="89"/>
      <c r="I263" s="7"/>
      <c r="J263" s="27"/>
      <c r="K263" s="3"/>
      <c r="L263" s="3"/>
      <c r="M263" s="7"/>
      <c r="P263" s="41"/>
      <c r="R263" s="45"/>
    </row>
    <row r="264" spans="1:26">
      <c r="A264" s="29">
        <f>A263+0.1</f>
        <v>3.1</v>
      </c>
      <c r="B264" s="36"/>
      <c r="C264" s="2" t="s">
        <v>20</v>
      </c>
      <c r="D264" s="2" t="s">
        <v>0</v>
      </c>
      <c r="E264" s="59">
        <v>2.52</v>
      </c>
      <c r="F264" s="3">
        <f>E264*F263</f>
        <v>10.08</v>
      </c>
      <c r="G264" s="3"/>
      <c r="H264" s="27"/>
      <c r="I264" s="3"/>
      <c r="J264" s="27"/>
      <c r="K264" s="3"/>
      <c r="L264" s="3"/>
      <c r="M264" s="3"/>
      <c r="P264" s="41"/>
      <c r="R264" s="45"/>
    </row>
    <row r="265" spans="1:26">
      <c r="A265" s="29">
        <f>A264+0.1</f>
        <v>3.2</v>
      </c>
      <c r="B265" s="90">
        <v>13.3</v>
      </c>
      <c r="C265" s="91" t="s">
        <v>130</v>
      </c>
      <c r="D265" s="92" t="s">
        <v>12</v>
      </c>
      <c r="E265" s="93">
        <v>1.2</v>
      </c>
      <c r="F265" s="93">
        <f>E265*F263</f>
        <v>4.8</v>
      </c>
      <c r="G265" s="94"/>
      <c r="H265" s="95"/>
      <c r="I265" s="91"/>
      <c r="J265" s="95"/>
      <c r="K265" s="96"/>
      <c r="L265" s="97"/>
      <c r="M265" s="96"/>
      <c r="P265" s="41"/>
      <c r="R265" s="45"/>
    </row>
    <row r="266" spans="1:26">
      <c r="A266" s="29">
        <f>A265+0.1</f>
        <v>3.3000000000000003</v>
      </c>
      <c r="B266" s="92" t="s">
        <v>186</v>
      </c>
      <c r="C266" s="91" t="s">
        <v>131</v>
      </c>
      <c r="D266" s="92" t="s">
        <v>12</v>
      </c>
      <c r="E266" s="98">
        <v>1.25</v>
      </c>
      <c r="F266" s="93">
        <f>F263*E266</f>
        <v>5</v>
      </c>
      <c r="G266" s="94"/>
      <c r="H266" s="95"/>
      <c r="I266" s="91"/>
      <c r="J266" s="95"/>
      <c r="K266" s="96"/>
      <c r="L266" s="97"/>
      <c r="M266" s="96"/>
      <c r="P266" s="41"/>
      <c r="R266" s="45"/>
    </row>
    <row r="267" spans="1:26">
      <c r="A267" s="29">
        <f t="shared" ref="A267:A272" si="23">A266+0.1</f>
        <v>3.4000000000000004</v>
      </c>
      <c r="B267" s="13" t="s">
        <v>159</v>
      </c>
      <c r="C267" s="2" t="s">
        <v>132</v>
      </c>
      <c r="D267" s="2" t="s">
        <v>117</v>
      </c>
      <c r="E267" s="59" t="s">
        <v>87</v>
      </c>
      <c r="F267" s="3">
        <v>24</v>
      </c>
      <c r="G267" s="3"/>
      <c r="H267" s="27"/>
      <c r="I267" s="3"/>
      <c r="J267" s="27"/>
      <c r="K267" s="3"/>
      <c r="L267" s="27"/>
      <c r="M267" s="3"/>
      <c r="P267" s="41"/>
      <c r="R267" s="45"/>
    </row>
    <row r="268" spans="1:26">
      <c r="A268" s="29">
        <f t="shared" si="23"/>
        <v>3.5000000000000004</v>
      </c>
      <c r="B268" s="13" t="s">
        <v>160</v>
      </c>
      <c r="C268" s="2" t="s">
        <v>133</v>
      </c>
      <c r="D268" s="2" t="s">
        <v>117</v>
      </c>
      <c r="E268" s="59" t="s">
        <v>87</v>
      </c>
      <c r="F268" s="3">
        <v>10</v>
      </c>
      <c r="G268" s="3"/>
      <c r="H268" s="27"/>
      <c r="I268" s="3"/>
      <c r="J268" s="27"/>
      <c r="K268" s="3"/>
      <c r="L268" s="27"/>
      <c r="M268" s="3"/>
      <c r="P268" s="41"/>
      <c r="R268" s="45"/>
    </row>
    <row r="269" spans="1:26">
      <c r="A269" s="2">
        <f t="shared" si="23"/>
        <v>3.6000000000000005</v>
      </c>
      <c r="B269" s="59" t="s">
        <v>244</v>
      </c>
      <c r="C269" s="58" t="s">
        <v>245</v>
      </c>
      <c r="D269" s="58" t="s">
        <v>48</v>
      </c>
      <c r="E269" s="59" t="s">
        <v>99</v>
      </c>
      <c r="F269" s="59">
        <v>12</v>
      </c>
      <c r="G269" s="59"/>
      <c r="H269" s="59"/>
      <c r="I269" s="10"/>
      <c r="J269" s="10"/>
      <c r="K269" s="10"/>
      <c r="L269" s="10"/>
      <c r="M269" s="4"/>
      <c r="N269" s="99"/>
      <c r="O269" s="99"/>
      <c r="P269" s="41"/>
      <c r="R269" s="45"/>
      <c r="T269" s="87"/>
      <c r="U269" s="87"/>
      <c r="V269" s="87"/>
      <c r="W269" s="87"/>
      <c r="X269" s="87"/>
      <c r="Y269" s="87"/>
      <c r="Z269" s="87"/>
    </row>
    <row r="270" spans="1:26">
      <c r="A270" s="2">
        <f t="shared" si="23"/>
        <v>3.7000000000000006</v>
      </c>
      <c r="B270" s="58" t="s">
        <v>149</v>
      </c>
      <c r="C270" s="58" t="s">
        <v>100</v>
      </c>
      <c r="D270" s="58" t="s">
        <v>48</v>
      </c>
      <c r="E270" s="59" t="s">
        <v>87</v>
      </c>
      <c r="F270" s="59">
        <v>8</v>
      </c>
      <c r="G270" s="59"/>
      <c r="H270" s="59"/>
      <c r="I270" s="10"/>
      <c r="J270" s="10"/>
      <c r="K270" s="10"/>
      <c r="L270" s="10"/>
      <c r="M270" s="4"/>
      <c r="N270" s="50"/>
      <c r="O270" s="50"/>
      <c r="P270" s="41"/>
      <c r="R270" s="45"/>
      <c r="T270" s="87"/>
      <c r="U270" s="87"/>
      <c r="V270" s="87"/>
      <c r="W270" s="87"/>
      <c r="X270" s="87"/>
      <c r="Y270" s="87"/>
      <c r="Z270" s="87"/>
    </row>
    <row r="271" spans="1:26">
      <c r="A271" s="2">
        <f t="shared" si="23"/>
        <v>3.8000000000000007</v>
      </c>
      <c r="B271" s="2" t="s">
        <v>51</v>
      </c>
      <c r="C271" s="2" t="s">
        <v>134</v>
      </c>
      <c r="D271" s="2" t="s">
        <v>135</v>
      </c>
      <c r="E271" s="59" t="s">
        <v>87</v>
      </c>
      <c r="F271" s="3">
        <v>4</v>
      </c>
      <c r="G271" s="3"/>
      <c r="H271" s="27"/>
      <c r="I271" s="3"/>
      <c r="J271" s="27"/>
      <c r="K271" s="3"/>
      <c r="L271" s="27"/>
      <c r="M271" s="3"/>
      <c r="P271" s="41"/>
      <c r="R271" s="45"/>
    </row>
    <row r="272" spans="1:26">
      <c r="A272" s="2">
        <f t="shared" si="23"/>
        <v>3.9000000000000008</v>
      </c>
      <c r="B272" s="100"/>
      <c r="C272" s="101" t="s">
        <v>40</v>
      </c>
      <c r="D272" s="101" t="s">
        <v>0</v>
      </c>
      <c r="E272" s="102">
        <v>0.21</v>
      </c>
      <c r="F272" s="103">
        <f>F263*E272</f>
        <v>0.84</v>
      </c>
      <c r="G272" s="102"/>
      <c r="H272" s="95"/>
      <c r="I272" s="101"/>
      <c r="J272" s="95"/>
      <c r="K272" s="101"/>
      <c r="L272" s="95"/>
      <c r="M272" s="96"/>
      <c r="P272" s="41"/>
      <c r="R272" s="45"/>
    </row>
    <row r="273" spans="1:18" ht="38.25">
      <c r="A273" s="1">
        <v>4</v>
      </c>
      <c r="B273" s="6" t="s">
        <v>96</v>
      </c>
      <c r="C273" s="36" t="s">
        <v>39</v>
      </c>
      <c r="D273" s="36" t="s">
        <v>300</v>
      </c>
      <c r="E273" s="7"/>
      <c r="F273" s="7">
        <v>18.721</v>
      </c>
      <c r="G273" s="7"/>
      <c r="H273" s="89"/>
      <c r="I273" s="7"/>
      <c r="J273" s="89"/>
      <c r="K273" s="7"/>
      <c r="L273" s="89"/>
      <c r="M273" s="7"/>
      <c r="P273" s="41"/>
      <c r="R273" s="45"/>
    </row>
    <row r="274" spans="1:18">
      <c r="A274" s="2">
        <f t="shared" ref="A274:A277" si="24">A273+0.1</f>
        <v>4.0999999999999996</v>
      </c>
      <c r="B274" s="53"/>
      <c r="C274" s="2" t="s">
        <v>6</v>
      </c>
      <c r="D274" s="2" t="s">
        <v>4</v>
      </c>
      <c r="E274" s="15">
        <v>0.38800000000000001</v>
      </c>
      <c r="F274" s="3">
        <f>F273*E274</f>
        <v>7.2637480000000005</v>
      </c>
      <c r="G274" s="3"/>
      <c r="H274" s="3"/>
      <c r="I274" s="3"/>
      <c r="J274" s="3"/>
      <c r="K274" s="3"/>
      <c r="L274" s="3"/>
      <c r="M274" s="3"/>
      <c r="P274" s="41"/>
      <c r="R274" s="45"/>
    </row>
    <row r="275" spans="1:18">
      <c r="A275" s="2">
        <f t="shared" si="24"/>
        <v>4.1999999999999993</v>
      </c>
      <c r="B275" s="53"/>
      <c r="C275" s="2" t="s">
        <v>38</v>
      </c>
      <c r="D275" s="2" t="s">
        <v>0</v>
      </c>
      <c r="E275" s="65">
        <v>3.0000000000000001E-3</v>
      </c>
      <c r="F275" s="3">
        <f>E275*F273</f>
        <v>5.6163000000000005E-2</v>
      </c>
      <c r="G275" s="3"/>
      <c r="H275" s="3"/>
      <c r="I275" s="3"/>
      <c r="J275" s="3"/>
      <c r="K275" s="3"/>
      <c r="L275" s="3"/>
      <c r="M275" s="3"/>
      <c r="P275" s="41"/>
      <c r="R275" s="45"/>
    </row>
    <row r="276" spans="1:18">
      <c r="A276" s="2">
        <f t="shared" si="24"/>
        <v>4.2999999999999989</v>
      </c>
      <c r="B276" s="53" t="s">
        <v>51</v>
      </c>
      <c r="C276" s="2" t="s">
        <v>168</v>
      </c>
      <c r="D276" s="2" t="s">
        <v>7</v>
      </c>
      <c r="E276" s="15">
        <v>0.253</v>
      </c>
      <c r="F276" s="3">
        <f>E276*F273</f>
        <v>4.7364129999999998</v>
      </c>
      <c r="G276" s="3"/>
      <c r="H276" s="3"/>
      <c r="I276" s="3"/>
      <c r="J276" s="3"/>
      <c r="K276" s="3"/>
      <c r="L276" s="3"/>
      <c r="M276" s="3"/>
      <c r="P276" s="41"/>
      <c r="R276" s="45"/>
    </row>
    <row r="277" spans="1:18">
      <c r="A277" s="2">
        <f t="shared" si="24"/>
        <v>4.3999999999999986</v>
      </c>
      <c r="B277" s="53" t="s">
        <v>2</v>
      </c>
      <c r="C277" s="2" t="s">
        <v>5</v>
      </c>
      <c r="D277" s="2" t="s">
        <v>0</v>
      </c>
      <c r="E277" s="15">
        <v>1.9E-3</v>
      </c>
      <c r="F277" s="3">
        <f>E277*F273</f>
        <v>3.5569900000000002E-2</v>
      </c>
      <c r="G277" s="3"/>
      <c r="H277" s="3"/>
      <c r="I277" s="3"/>
      <c r="J277" s="3"/>
      <c r="K277" s="3"/>
      <c r="L277" s="3"/>
      <c r="M277" s="3"/>
      <c r="P277" s="41"/>
      <c r="R277" s="45"/>
    </row>
    <row r="278" spans="1:18">
      <c r="A278" s="36"/>
      <c r="B278" s="36"/>
      <c r="C278" s="36" t="s">
        <v>83</v>
      </c>
      <c r="D278" s="36"/>
      <c r="E278" s="36"/>
      <c r="F278" s="36"/>
      <c r="G278" s="36"/>
      <c r="H278" s="7"/>
      <c r="I278" s="7"/>
      <c r="J278" s="7"/>
      <c r="K278" s="36"/>
      <c r="L278" s="7"/>
      <c r="M278" s="7"/>
      <c r="N278" s="45"/>
      <c r="P278" s="41"/>
      <c r="R278" s="45"/>
    </row>
    <row r="279" spans="1:18">
      <c r="A279" s="36"/>
      <c r="B279" s="36"/>
      <c r="C279" s="2" t="s">
        <v>72</v>
      </c>
      <c r="D279" s="2" t="s">
        <v>0</v>
      </c>
      <c r="E279" s="25"/>
      <c r="F279" s="36"/>
      <c r="G279" s="83"/>
      <c r="H279" s="7"/>
      <c r="I279" s="7"/>
      <c r="J279" s="3"/>
      <c r="K279" s="36"/>
      <c r="L279" s="3"/>
      <c r="M279" s="3"/>
      <c r="O279" s="104"/>
      <c r="P279" s="41"/>
      <c r="R279" s="45"/>
    </row>
    <row r="280" spans="1:18">
      <c r="A280" s="36"/>
      <c r="B280" s="36"/>
      <c r="C280" s="2" t="s">
        <v>136</v>
      </c>
      <c r="D280" s="2" t="s">
        <v>0</v>
      </c>
      <c r="E280" s="25"/>
      <c r="F280" s="36"/>
      <c r="G280" s="83"/>
      <c r="H280" s="7"/>
      <c r="I280" s="7"/>
      <c r="J280" s="3"/>
      <c r="K280" s="36"/>
      <c r="L280" s="3"/>
      <c r="M280" s="3"/>
      <c r="O280" s="84"/>
      <c r="P280" s="41"/>
      <c r="R280" s="45"/>
    </row>
    <row r="281" spans="1:18">
      <c r="A281" s="36"/>
      <c r="B281" s="36"/>
      <c r="C281" s="36" t="s">
        <v>37</v>
      </c>
      <c r="D281" s="36" t="s">
        <v>0</v>
      </c>
      <c r="E281" s="2"/>
      <c r="F281" s="36"/>
      <c r="G281" s="36"/>
      <c r="H281" s="7"/>
      <c r="I281" s="7"/>
      <c r="J281" s="3"/>
      <c r="K281" s="36"/>
      <c r="L281" s="3"/>
      <c r="M281" s="7"/>
      <c r="P281" s="41"/>
      <c r="R281" s="45"/>
    </row>
    <row r="282" spans="1:18">
      <c r="A282" s="36"/>
      <c r="B282" s="36"/>
      <c r="C282" s="2" t="s">
        <v>73</v>
      </c>
      <c r="D282" s="2" t="s">
        <v>0</v>
      </c>
      <c r="E282" s="25"/>
      <c r="F282" s="36"/>
      <c r="G282" s="36"/>
      <c r="H282" s="7"/>
      <c r="I282" s="7"/>
      <c r="J282" s="3"/>
      <c r="K282" s="36"/>
      <c r="L282" s="3"/>
      <c r="M282" s="3"/>
      <c r="P282" s="41"/>
      <c r="R282" s="45"/>
    </row>
    <row r="283" spans="1:18">
      <c r="A283" s="36"/>
      <c r="B283" s="36"/>
      <c r="C283" s="36" t="s">
        <v>251</v>
      </c>
      <c r="D283" s="36"/>
      <c r="E283" s="36"/>
      <c r="F283" s="36"/>
      <c r="G283" s="36"/>
      <c r="H283" s="3"/>
      <c r="I283" s="3"/>
      <c r="J283" s="3"/>
      <c r="K283" s="36"/>
      <c r="L283" s="3"/>
      <c r="M283" s="7"/>
      <c r="P283" s="41"/>
      <c r="R283" s="45"/>
    </row>
    <row r="284" spans="1:18">
      <c r="A284" s="40"/>
      <c r="B284" s="2"/>
      <c r="C284" s="36" t="s">
        <v>272</v>
      </c>
      <c r="D284" s="2"/>
      <c r="E284" s="3"/>
      <c r="F284" s="3"/>
      <c r="G284" s="3"/>
      <c r="H284" s="3"/>
      <c r="I284" s="3"/>
      <c r="J284" s="3"/>
      <c r="K284" s="3"/>
      <c r="L284" s="3"/>
      <c r="M284" s="7"/>
      <c r="P284" s="41"/>
      <c r="R284" s="45"/>
    </row>
    <row r="285" spans="1:18" ht="38.25">
      <c r="A285" s="36">
        <v>1</v>
      </c>
      <c r="B285" s="56" t="s">
        <v>113</v>
      </c>
      <c r="C285" s="36" t="s">
        <v>114</v>
      </c>
      <c r="D285" s="36" t="s">
        <v>9</v>
      </c>
      <c r="E285" s="7"/>
      <c r="F285" s="7">
        <v>8</v>
      </c>
      <c r="G285" s="7"/>
      <c r="H285" s="3"/>
      <c r="I285" s="3"/>
      <c r="J285" s="7"/>
      <c r="K285" s="7"/>
      <c r="L285" s="7"/>
      <c r="M285" s="7"/>
      <c r="P285" s="41"/>
      <c r="R285" s="45"/>
    </row>
    <row r="286" spans="1:18">
      <c r="A286" s="2">
        <f>A285+0.1</f>
        <v>1.1000000000000001</v>
      </c>
      <c r="B286" s="36"/>
      <c r="C286" s="2" t="s">
        <v>20</v>
      </c>
      <c r="D286" s="2" t="s">
        <v>0</v>
      </c>
      <c r="E286" s="42">
        <v>2.5499999999999998</v>
      </c>
      <c r="F286" s="42">
        <f>E286*F285</f>
        <v>20.399999999999999</v>
      </c>
      <c r="G286" s="3"/>
      <c r="H286" s="3"/>
      <c r="I286" s="3"/>
      <c r="J286" s="3"/>
      <c r="K286" s="3"/>
      <c r="L286" s="3"/>
      <c r="M286" s="3"/>
      <c r="P286" s="41"/>
      <c r="R286" s="45"/>
    </row>
    <row r="287" spans="1:18">
      <c r="A287" s="2">
        <f>A286+0.1</f>
        <v>1.2000000000000002</v>
      </c>
      <c r="B287" s="36"/>
      <c r="C287" s="2" t="s">
        <v>28</v>
      </c>
      <c r="D287" s="2" t="s">
        <v>0</v>
      </c>
      <c r="E287" s="3">
        <v>0.86</v>
      </c>
      <c r="F287" s="42">
        <f>E287*F285</f>
        <v>6.88</v>
      </c>
      <c r="G287" s="3"/>
      <c r="H287" s="3"/>
      <c r="I287" s="3"/>
      <c r="J287" s="3"/>
      <c r="K287" s="3"/>
      <c r="L287" s="3"/>
      <c r="M287" s="3"/>
      <c r="P287" s="41"/>
      <c r="R287" s="45"/>
    </row>
    <row r="288" spans="1:18">
      <c r="A288" s="2">
        <f t="shared" ref="A288:A289" si="25">A287+0.1</f>
        <v>1.3000000000000003</v>
      </c>
      <c r="B288" s="53" t="s">
        <v>2</v>
      </c>
      <c r="C288" s="2" t="s">
        <v>304</v>
      </c>
      <c r="D288" s="2" t="s">
        <v>9</v>
      </c>
      <c r="E288" s="3">
        <v>1</v>
      </c>
      <c r="F288" s="42">
        <f>E288*F285</f>
        <v>8</v>
      </c>
      <c r="G288" s="3"/>
      <c r="H288" s="105"/>
      <c r="I288" s="3"/>
      <c r="J288" s="3"/>
      <c r="K288" s="3"/>
      <c r="L288" s="3"/>
      <c r="M288" s="3"/>
      <c r="P288" s="41"/>
      <c r="R288" s="45"/>
    </row>
    <row r="289" spans="1:18">
      <c r="A289" s="2">
        <f t="shared" si="25"/>
        <v>1.4000000000000004</v>
      </c>
      <c r="B289" s="2"/>
      <c r="C289" s="2" t="s">
        <v>40</v>
      </c>
      <c r="D289" s="2" t="s">
        <v>0</v>
      </c>
      <c r="E289" s="3">
        <v>2.14</v>
      </c>
      <c r="F289" s="42">
        <f>E289*F285</f>
        <v>17.12</v>
      </c>
      <c r="G289" s="3"/>
      <c r="H289" s="3"/>
      <c r="I289" s="3"/>
      <c r="J289" s="3"/>
      <c r="K289" s="3"/>
      <c r="L289" s="3"/>
      <c r="M289" s="3"/>
      <c r="P289" s="41"/>
      <c r="R289" s="45"/>
    </row>
    <row r="290" spans="1:18" ht="38.25">
      <c r="A290" s="36">
        <v>2</v>
      </c>
      <c r="B290" s="106" t="s">
        <v>115</v>
      </c>
      <c r="C290" s="36" t="s">
        <v>116</v>
      </c>
      <c r="D290" s="36" t="s">
        <v>117</v>
      </c>
      <c r="E290" s="7"/>
      <c r="F290" s="7">
        <f>SUM(F293:F294)</f>
        <v>62</v>
      </c>
      <c r="G290" s="3"/>
      <c r="H290" s="3"/>
      <c r="I290" s="7"/>
      <c r="J290" s="7"/>
      <c r="K290" s="7"/>
      <c r="L290" s="7"/>
      <c r="M290" s="7"/>
      <c r="P290" s="41"/>
      <c r="R290" s="45"/>
    </row>
    <row r="291" spans="1:18">
      <c r="A291" s="2">
        <f t="shared" ref="A291:A298" si="26">A290+0.1</f>
        <v>2.1</v>
      </c>
      <c r="B291" s="36"/>
      <c r="C291" s="2" t="s">
        <v>20</v>
      </c>
      <c r="D291" s="2" t="s">
        <v>0</v>
      </c>
      <c r="E291" s="42">
        <v>7.0000000000000007E-2</v>
      </c>
      <c r="F291" s="42">
        <f>E291*F290</f>
        <v>4.3400000000000007</v>
      </c>
      <c r="G291" s="2"/>
      <c r="H291" s="5"/>
      <c r="I291" s="3"/>
      <c r="J291" s="3"/>
      <c r="K291" s="2"/>
      <c r="L291" s="2"/>
      <c r="M291" s="3"/>
      <c r="P291" s="41"/>
      <c r="R291" s="45"/>
    </row>
    <row r="292" spans="1:18">
      <c r="A292" s="2">
        <f t="shared" si="26"/>
        <v>2.2000000000000002</v>
      </c>
      <c r="B292" s="36"/>
      <c r="C292" s="2" t="s">
        <v>28</v>
      </c>
      <c r="D292" s="2" t="s">
        <v>12</v>
      </c>
      <c r="E292" s="42">
        <v>4.8399999999999999E-2</v>
      </c>
      <c r="F292" s="42">
        <f>E292*F290</f>
        <v>3.0007999999999999</v>
      </c>
      <c r="G292" s="2"/>
      <c r="H292" s="5"/>
      <c r="I292" s="5"/>
      <c r="J292" s="2"/>
      <c r="K292" s="3"/>
      <c r="L292" s="3"/>
      <c r="M292" s="3"/>
      <c r="P292" s="41"/>
      <c r="R292" s="45"/>
    </row>
    <row r="293" spans="1:18">
      <c r="A293" s="2">
        <f t="shared" si="26"/>
        <v>2.3000000000000003</v>
      </c>
      <c r="B293" s="2" t="s">
        <v>120</v>
      </c>
      <c r="C293" s="2" t="s">
        <v>305</v>
      </c>
      <c r="D293" s="2" t="s">
        <v>117</v>
      </c>
      <c r="E293" s="3" t="s">
        <v>87</v>
      </c>
      <c r="F293" s="42">
        <v>50</v>
      </c>
      <c r="G293" s="3"/>
      <c r="H293" s="3"/>
      <c r="I293" s="3"/>
      <c r="J293" s="3"/>
      <c r="K293" s="3"/>
      <c r="L293" s="3"/>
      <c r="M293" s="3"/>
      <c r="P293" s="41"/>
      <c r="R293" s="45"/>
    </row>
    <row r="294" spans="1:18">
      <c r="A294" s="2">
        <f>A293+0.1</f>
        <v>2.4000000000000004</v>
      </c>
      <c r="B294" s="2" t="s">
        <v>118</v>
      </c>
      <c r="C294" s="2" t="s">
        <v>141</v>
      </c>
      <c r="D294" s="2" t="s">
        <v>117</v>
      </c>
      <c r="E294" s="3" t="s">
        <v>87</v>
      </c>
      <c r="F294" s="42">
        <v>12</v>
      </c>
      <c r="G294" s="3"/>
      <c r="H294" s="3"/>
      <c r="I294" s="3"/>
      <c r="J294" s="3"/>
      <c r="K294" s="3"/>
      <c r="L294" s="3"/>
      <c r="M294" s="3"/>
      <c r="P294" s="41"/>
      <c r="R294" s="45"/>
    </row>
    <row r="295" spans="1:18">
      <c r="A295" s="2">
        <f t="shared" ref="A295" si="27">A294+0.1</f>
        <v>2.5000000000000004</v>
      </c>
      <c r="B295" s="3" t="s">
        <v>279</v>
      </c>
      <c r="C295" s="2" t="s">
        <v>280</v>
      </c>
      <c r="D295" s="2" t="s">
        <v>117</v>
      </c>
      <c r="E295" s="3" t="s">
        <v>87</v>
      </c>
      <c r="F295" s="42">
        <v>80</v>
      </c>
      <c r="G295" s="3"/>
      <c r="H295" s="3"/>
      <c r="I295" s="3"/>
      <c r="J295" s="3"/>
      <c r="K295" s="3"/>
      <c r="L295" s="3"/>
      <c r="M295" s="3"/>
      <c r="P295" s="41"/>
      <c r="R295" s="45"/>
    </row>
    <row r="296" spans="1:18">
      <c r="A296" s="2">
        <f t="shared" si="26"/>
        <v>2.6000000000000005</v>
      </c>
      <c r="B296" s="2" t="s">
        <v>51</v>
      </c>
      <c r="C296" s="2" t="s">
        <v>306</v>
      </c>
      <c r="D296" s="2" t="s">
        <v>119</v>
      </c>
      <c r="E296" s="3" t="s">
        <v>87</v>
      </c>
      <c r="F296" s="42">
        <v>10</v>
      </c>
      <c r="G296" s="3"/>
      <c r="H296" s="3"/>
      <c r="I296" s="5"/>
      <c r="J296" s="2"/>
      <c r="K296" s="2"/>
      <c r="L296" s="2"/>
      <c r="M296" s="3"/>
      <c r="P296" s="41"/>
      <c r="R296" s="45"/>
    </row>
    <row r="297" spans="1:18" s="87" customFormat="1">
      <c r="A297" s="2">
        <f t="shared" si="26"/>
        <v>2.7000000000000006</v>
      </c>
      <c r="B297" s="2" t="s">
        <v>51</v>
      </c>
      <c r="C297" s="2" t="s">
        <v>277</v>
      </c>
      <c r="D297" s="2" t="s">
        <v>117</v>
      </c>
      <c r="E297" s="3" t="s">
        <v>99</v>
      </c>
      <c r="F297" s="42">
        <f>F295</f>
        <v>80</v>
      </c>
      <c r="G297" s="3"/>
      <c r="H297" s="3"/>
      <c r="I297" s="5"/>
      <c r="J297" s="2"/>
      <c r="K297" s="2"/>
      <c r="L297" s="2"/>
      <c r="M297" s="3"/>
      <c r="P297" s="41"/>
    </row>
    <row r="298" spans="1:18" s="87" customFormat="1">
      <c r="A298" s="2">
        <f t="shared" si="26"/>
        <v>2.8000000000000007</v>
      </c>
      <c r="B298" s="2" t="s">
        <v>51</v>
      </c>
      <c r="C298" s="2" t="s">
        <v>278</v>
      </c>
      <c r="D298" s="2" t="s">
        <v>117</v>
      </c>
      <c r="E298" s="3" t="s">
        <v>99</v>
      </c>
      <c r="F298" s="42">
        <f>F295</f>
        <v>80</v>
      </c>
      <c r="G298" s="2"/>
      <c r="H298" s="3"/>
      <c r="I298" s="5"/>
      <c r="J298" s="2"/>
      <c r="K298" s="2"/>
      <c r="L298" s="2"/>
      <c r="M298" s="3"/>
      <c r="P298" s="41"/>
    </row>
    <row r="299" spans="1:18">
      <c r="A299" s="2">
        <f>A296+0.1</f>
        <v>2.7000000000000006</v>
      </c>
      <c r="B299" s="2"/>
      <c r="C299" s="2" t="s">
        <v>40</v>
      </c>
      <c r="D299" s="2" t="s">
        <v>0</v>
      </c>
      <c r="E299" s="3">
        <v>1.5</v>
      </c>
      <c r="F299" s="42">
        <f>E299*F290</f>
        <v>93</v>
      </c>
      <c r="G299" s="3"/>
      <c r="H299" s="3"/>
      <c r="I299" s="3"/>
      <c r="J299" s="3"/>
      <c r="K299" s="3"/>
      <c r="L299" s="3"/>
      <c r="M299" s="3"/>
      <c r="P299" s="41"/>
      <c r="R299" s="45"/>
    </row>
    <row r="300" spans="1:18">
      <c r="A300" s="36">
        <v>3</v>
      </c>
      <c r="B300" s="107" t="s">
        <v>121</v>
      </c>
      <c r="C300" s="36" t="s">
        <v>180</v>
      </c>
      <c r="D300" s="36" t="s">
        <v>122</v>
      </c>
      <c r="E300" s="7"/>
      <c r="F300" s="8">
        <v>4</v>
      </c>
      <c r="G300" s="7"/>
      <c r="H300" s="5"/>
      <c r="I300" s="5"/>
      <c r="J300" s="2"/>
      <c r="K300" s="2"/>
      <c r="L300" s="2"/>
      <c r="M300" s="7"/>
      <c r="P300" s="41"/>
      <c r="R300" s="45"/>
    </row>
    <row r="301" spans="1:18">
      <c r="A301" s="2">
        <f t="shared" ref="A301:A306" si="28">A300+0.1</f>
        <v>3.1</v>
      </c>
      <c r="B301" s="13"/>
      <c r="C301" s="2" t="s">
        <v>20</v>
      </c>
      <c r="D301" s="2" t="s">
        <v>4</v>
      </c>
      <c r="E301" s="3">
        <v>9</v>
      </c>
      <c r="F301" s="42">
        <f>F300*E301</f>
        <v>36</v>
      </c>
      <c r="G301" s="2"/>
      <c r="H301" s="5"/>
      <c r="I301" s="3"/>
      <c r="J301" s="3"/>
      <c r="K301" s="2"/>
      <c r="L301" s="2"/>
      <c r="M301" s="3"/>
      <c r="P301" s="41"/>
      <c r="R301" s="45"/>
    </row>
    <row r="302" spans="1:18">
      <c r="A302" s="2">
        <f t="shared" si="28"/>
        <v>3.2</v>
      </c>
      <c r="B302" s="13"/>
      <c r="C302" s="2" t="s">
        <v>28</v>
      </c>
      <c r="D302" s="2" t="s">
        <v>0</v>
      </c>
      <c r="E302" s="3">
        <v>0.77</v>
      </c>
      <c r="F302" s="42">
        <f>F300*E302</f>
        <v>3.08</v>
      </c>
      <c r="G302" s="2"/>
      <c r="H302" s="5"/>
      <c r="I302" s="5"/>
      <c r="J302" s="2"/>
      <c r="K302" s="3"/>
      <c r="L302" s="3"/>
      <c r="M302" s="3"/>
      <c r="P302" s="41"/>
      <c r="R302" s="45"/>
    </row>
    <row r="303" spans="1:18">
      <c r="A303" s="2">
        <f t="shared" si="28"/>
        <v>3.3000000000000003</v>
      </c>
      <c r="B303" s="58" t="s">
        <v>142</v>
      </c>
      <c r="C303" s="58" t="s">
        <v>52</v>
      </c>
      <c r="D303" s="58" t="s">
        <v>48</v>
      </c>
      <c r="E303" s="59" t="s">
        <v>87</v>
      </c>
      <c r="F303" s="59">
        <v>40</v>
      </c>
      <c r="G303" s="59"/>
      <c r="H303" s="59"/>
      <c r="I303" s="10"/>
      <c r="J303" s="10"/>
      <c r="K303" s="10"/>
      <c r="L303" s="10"/>
      <c r="M303" s="4"/>
      <c r="P303" s="41"/>
      <c r="R303" s="45"/>
    </row>
    <row r="304" spans="1:18" ht="25.5">
      <c r="A304" s="2">
        <f t="shared" si="28"/>
        <v>3.4000000000000004</v>
      </c>
      <c r="B304" s="108" t="s">
        <v>161</v>
      </c>
      <c r="C304" s="2" t="s">
        <v>123</v>
      </c>
      <c r="D304" s="108" t="s">
        <v>124</v>
      </c>
      <c r="E304" s="109" t="s">
        <v>87</v>
      </c>
      <c r="F304" s="110">
        <v>40</v>
      </c>
      <c r="G304" s="111"/>
      <c r="H304" s="3"/>
      <c r="I304" s="5"/>
      <c r="J304" s="2"/>
      <c r="K304" s="2"/>
      <c r="L304" s="2"/>
      <c r="M304" s="3"/>
      <c r="P304" s="41"/>
      <c r="R304" s="45"/>
    </row>
    <row r="305" spans="1:18">
      <c r="A305" s="2">
        <f t="shared" si="28"/>
        <v>3.5000000000000004</v>
      </c>
      <c r="B305" s="112" t="s">
        <v>155</v>
      </c>
      <c r="C305" s="2" t="s">
        <v>125</v>
      </c>
      <c r="D305" s="113" t="s">
        <v>7</v>
      </c>
      <c r="E305" s="3" t="s">
        <v>87</v>
      </c>
      <c r="F305" s="3">
        <v>16</v>
      </c>
      <c r="G305" s="111"/>
      <c r="H305" s="3"/>
      <c r="I305" s="5"/>
      <c r="J305" s="2"/>
      <c r="K305" s="2"/>
      <c r="L305" s="2"/>
      <c r="M305" s="3"/>
      <c r="P305" s="41"/>
      <c r="R305" s="45"/>
    </row>
    <row r="306" spans="1:18">
      <c r="A306" s="2">
        <f t="shared" si="28"/>
        <v>3.6000000000000005</v>
      </c>
      <c r="B306" s="53"/>
      <c r="C306" s="114" t="s">
        <v>40</v>
      </c>
      <c r="D306" s="2" t="s">
        <v>0</v>
      </c>
      <c r="E306" s="115">
        <v>0.35</v>
      </c>
      <c r="F306" s="116">
        <f>E306*F300</f>
        <v>1.4</v>
      </c>
      <c r="G306" s="111"/>
      <c r="H306" s="117"/>
      <c r="I306" s="5"/>
      <c r="J306" s="2"/>
      <c r="K306" s="2"/>
      <c r="L306" s="2"/>
      <c r="M306" s="3"/>
      <c r="P306" s="41"/>
      <c r="R306" s="45"/>
    </row>
    <row r="307" spans="1:18">
      <c r="A307" s="36"/>
      <c r="B307" s="36"/>
      <c r="C307" s="36" t="s">
        <v>83</v>
      </c>
      <c r="D307" s="36"/>
      <c r="E307" s="36"/>
      <c r="F307" s="18"/>
      <c r="G307" s="18"/>
      <c r="H307" s="7"/>
      <c r="I307" s="36"/>
      <c r="J307" s="7"/>
      <c r="K307" s="18"/>
      <c r="L307" s="7"/>
      <c r="M307" s="23"/>
      <c r="N307" s="45"/>
      <c r="P307" s="41"/>
      <c r="R307" s="45"/>
    </row>
    <row r="308" spans="1:18">
      <c r="A308" s="36"/>
      <c r="B308" s="36"/>
      <c r="C308" s="2" t="s">
        <v>126</v>
      </c>
      <c r="D308" s="24" t="s">
        <v>0</v>
      </c>
      <c r="E308" s="25"/>
      <c r="F308" s="18"/>
      <c r="G308" s="18"/>
      <c r="H308" s="36"/>
      <c r="I308" s="36"/>
      <c r="J308" s="3"/>
      <c r="K308" s="18"/>
      <c r="L308" s="3"/>
      <c r="M308" s="26"/>
      <c r="P308" s="41"/>
      <c r="R308" s="45"/>
    </row>
    <row r="309" spans="1:18">
      <c r="A309" s="36"/>
      <c r="B309" s="36"/>
      <c r="C309" s="36" t="s">
        <v>37</v>
      </c>
      <c r="D309" s="18" t="s">
        <v>0</v>
      </c>
      <c r="E309" s="2"/>
      <c r="F309" s="18"/>
      <c r="G309" s="18"/>
      <c r="H309" s="36"/>
      <c r="I309" s="36"/>
      <c r="J309" s="3"/>
      <c r="K309" s="18"/>
      <c r="L309" s="3"/>
      <c r="M309" s="23"/>
      <c r="P309" s="41"/>
      <c r="R309" s="45"/>
    </row>
    <row r="310" spans="1:18">
      <c r="A310" s="36"/>
      <c r="B310" s="36"/>
      <c r="C310" s="2" t="s">
        <v>73</v>
      </c>
      <c r="D310" s="24" t="s">
        <v>0</v>
      </c>
      <c r="E310" s="25"/>
      <c r="F310" s="18"/>
      <c r="G310" s="18"/>
      <c r="H310" s="36"/>
      <c r="I310" s="36"/>
      <c r="J310" s="3"/>
      <c r="K310" s="18"/>
      <c r="L310" s="3"/>
      <c r="M310" s="32"/>
      <c r="P310" s="41"/>
      <c r="R310" s="45"/>
    </row>
    <row r="311" spans="1:18">
      <c r="A311" s="36"/>
      <c r="B311" s="36"/>
      <c r="C311" s="36" t="s">
        <v>252</v>
      </c>
      <c r="D311" s="36"/>
      <c r="E311" s="36"/>
      <c r="F311" s="18"/>
      <c r="G311" s="18"/>
      <c r="H311" s="5"/>
      <c r="I311" s="2"/>
      <c r="J311" s="3"/>
      <c r="K311" s="18"/>
      <c r="L311" s="3"/>
      <c r="M311" s="23"/>
      <c r="P311" s="41"/>
      <c r="R311" s="45"/>
    </row>
    <row r="312" spans="1:18">
      <c r="A312" s="118"/>
      <c r="B312" s="11"/>
      <c r="C312" s="36" t="s">
        <v>36</v>
      </c>
      <c r="D312" s="2"/>
      <c r="E312" s="3"/>
      <c r="F312" s="3"/>
      <c r="G312" s="3"/>
      <c r="H312" s="3"/>
      <c r="I312" s="3"/>
      <c r="J312" s="3"/>
      <c r="K312" s="3"/>
      <c r="L312" s="3"/>
      <c r="M312" s="7"/>
      <c r="P312" s="41"/>
    </row>
    <row r="313" spans="1:18">
      <c r="A313" s="119"/>
      <c r="B313" s="29"/>
      <c r="C313" s="29" t="s">
        <v>307</v>
      </c>
      <c r="D313" s="2" t="s">
        <v>0</v>
      </c>
      <c r="E313" s="120"/>
      <c r="F313" s="63"/>
      <c r="G313" s="63"/>
      <c r="H313" s="63"/>
      <c r="I313" s="63"/>
      <c r="J313" s="63"/>
      <c r="K313" s="63"/>
      <c r="L313" s="63"/>
      <c r="M313" s="63"/>
      <c r="P313" s="41"/>
    </row>
    <row r="314" spans="1:18">
      <c r="A314" s="119"/>
      <c r="B314" s="29"/>
      <c r="C314" s="2" t="s">
        <v>37</v>
      </c>
      <c r="D314" s="2" t="s">
        <v>0</v>
      </c>
      <c r="E314" s="65"/>
      <c r="F314" s="3"/>
      <c r="G314" s="3"/>
      <c r="H314" s="3"/>
      <c r="I314" s="3"/>
      <c r="J314" s="3"/>
      <c r="K314" s="3"/>
      <c r="L314" s="3"/>
      <c r="M314" s="121"/>
      <c r="P314" s="41"/>
      <c r="R314" s="45"/>
    </row>
    <row r="315" spans="1:18">
      <c r="A315" s="119"/>
      <c r="B315" s="29"/>
      <c r="C315" s="29" t="s">
        <v>41</v>
      </c>
      <c r="D315" s="29"/>
      <c r="E315" s="120">
        <v>0.18</v>
      </c>
      <c r="F315" s="63"/>
      <c r="G315" s="63"/>
      <c r="H315" s="63"/>
      <c r="I315" s="63"/>
      <c r="J315" s="63"/>
      <c r="K315" s="63"/>
      <c r="L315" s="63"/>
      <c r="M315" s="63"/>
      <c r="P315" s="41"/>
    </row>
    <row r="316" spans="1:18">
      <c r="A316" s="29"/>
      <c r="B316" s="29"/>
      <c r="C316" s="36" t="s">
        <v>42</v>
      </c>
      <c r="D316" s="77" t="s">
        <v>0</v>
      </c>
      <c r="E316" s="77"/>
      <c r="F316" s="121"/>
      <c r="G316" s="121"/>
      <c r="H316" s="121"/>
      <c r="I316" s="121"/>
      <c r="J316" s="121"/>
      <c r="K316" s="121"/>
      <c r="L316" s="121"/>
      <c r="M316" s="121"/>
      <c r="P316" s="41"/>
      <c r="R316" s="45"/>
    </row>
    <row r="317" spans="1:18">
      <c r="L317" s="45"/>
      <c r="N317" s="45"/>
      <c r="P317" s="41"/>
    </row>
    <row r="318" spans="1:18">
      <c r="R318" s="45"/>
    </row>
    <row r="319" spans="1:18">
      <c r="C319" s="122"/>
    </row>
  </sheetData>
  <autoFilter ref="A5:WVS317"/>
  <mergeCells count="11">
    <mergeCell ref="M3:M4"/>
    <mergeCell ref="A1:M1"/>
    <mergeCell ref="A2:H2"/>
    <mergeCell ref="A3:A4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</vt:lpstr>
      <vt:lpstr>EXP!Print_Area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2019-08-08T12:03:52Z</dcterms:modified>
</cp:coreProperties>
</file>