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7" sheetId="1" r:id="rId1"/>
    <sheet name="gare kan." sheetId="2" state="hidden" r:id="rId2"/>
  </sheets>
  <definedNames>
    <definedName name="_xlnm.Print_Area" localSheetId="0">'Sheet7'!$A$1:$M$76</definedName>
  </definedNames>
  <calcPr fullCalcOnLoad="1" fullPrecision="0"/>
</workbook>
</file>

<file path=xl/sharedStrings.xml><?xml version="1.0" encoding="utf-8"?>
<sst xmlns="http://schemas.openxmlformats.org/spreadsheetml/2006/main" count="492" uniqueCount="216">
  <si>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</si>
  <si>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</si>
  <si>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</si>
  <si>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</si>
  <si>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</si>
  <si>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</si>
  <si>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</si>
  <si>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</si>
  <si>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</si>
  <si>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</si>
  <si>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</si>
  <si>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</si>
  <si>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</si>
  <si>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</si>
  <si>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</si>
  <si>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</si>
  <si>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</si>
  <si>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</si>
  <si>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</si>
  <si>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</si>
  <si>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</si>
  <si>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</si>
  <si>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</si>
  <si>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</si>
  <si>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</si>
  <si>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</si>
  <si>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</si>
  <si>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</si>
  <si>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</si>
  <si>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</si>
  <si>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</si>
  <si>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</si>
  <si>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</si>
  <si>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</si>
  <si>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</si>
  <si>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</si>
  <si>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</si>
  <si>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</si>
  <si>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</si>
  <si>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</si>
  <si>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</si>
  <si>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</si>
  <si>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</si>
  <si>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</si>
  <si>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</si>
  <si>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</si>
  <si>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</si>
  <si>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</si>
  <si>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</si>
  <si>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</si>
  <si>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</si>
  <si>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</si>
  <si>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</si>
  <si>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</si>
  <si>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</si>
  <si>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</si>
  <si>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</si>
  <si>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</si>
  <si>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</si>
  <si>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</si>
  <si>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</si>
  <si>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</si>
  <si>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</si>
  <si>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</si>
  <si>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</si>
  <si>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</si>
  <si>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</si>
  <si>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</si>
  <si>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</si>
  <si>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</si>
  <si>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</si>
  <si>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</si>
  <si>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</si>
  <si>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</si>
  <si>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</si>
  <si>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</si>
  <si>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</si>
  <si>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</si>
  <si>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</si>
  <si>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</si>
  <si>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</si>
  <si>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</si>
  <si>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</si>
  <si>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</si>
  <si>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</si>
  <si>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</si>
  <si>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</si>
  <si>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</si>
  <si>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</si>
  <si>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</si>
  <si>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</si>
  <si>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</si>
  <si>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</si>
  <si>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</si>
  <si>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</si>
  <si>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</si>
  <si>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</si>
  <si>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</si>
  <si>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</si>
  <si>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</si>
  <si>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</si>
  <si>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</si>
  <si>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</si>
  <si>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</si>
  <si>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</si>
  <si>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</si>
  <si>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</si>
  <si>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</si>
  <si>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</si>
  <si>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</si>
  <si>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</si>
  <si>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</si>
  <si>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</si>
  <si>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</si>
  <si>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</si>
  <si>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</si>
  <si>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</si>
  <si>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</si>
  <si>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</si>
  <si>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</si>
  <si>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</si>
  <si>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</si>
  <si>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</si>
  <si>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</si>
  <si>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</si>
  <si>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</si>
  <si>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</si>
  <si>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</si>
  <si>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</si>
  <si>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</si>
  <si>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</si>
  <si>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teritoriis keTilmowyoba</t>
  </si>
  <si>
    <t>jami:</t>
  </si>
  <si>
    <t>masala</t>
  </si>
  <si>
    <t>xelfasi</t>
  </si>
  <si>
    <t>manqana-meqanizmebi da transporti</t>
  </si>
  <si>
    <t>sul jami (lari)</t>
  </si>
  <si>
    <t>erTeulis Rirebuleba</t>
  </si>
  <si>
    <t xml:space="preserve">Sromis danaxarjebi </t>
  </si>
  <si>
    <t>sxva manqana</t>
  </si>
  <si>
    <t>kb.m</t>
  </si>
  <si>
    <t>k. sT</t>
  </si>
  <si>
    <t>sndaw
IV-2-84
1-80-3</t>
  </si>
  <si>
    <t xml:space="preserve">SromiTi danaxarji k=1,2 </t>
  </si>
  <si>
    <t>kb.m M</t>
  </si>
  <si>
    <t>kac. sT</t>
  </si>
  <si>
    <t>sxva masala</t>
  </si>
  <si>
    <t>100kb.m M</t>
  </si>
  <si>
    <t>betoni В-15</t>
  </si>
  <si>
    <t>yalibis fari</t>
  </si>
  <si>
    <t xml:space="preserve">sxva masalebi </t>
  </si>
  <si>
    <t>SromiTi danaxarji</t>
  </si>
  <si>
    <t>eleqtrodi</t>
  </si>
  <si>
    <t>kg</t>
  </si>
  <si>
    <t>kbm</t>
  </si>
  <si>
    <t>tn</t>
  </si>
  <si>
    <t>sn da w
IV-2-84
15-164-8</t>
  </si>
  <si>
    <t>antikoroziuli saRebavi</t>
  </si>
  <si>
    <t>olifa</t>
  </si>
  <si>
    <t xml:space="preserve">lokalur resursuli jami: </t>
  </si>
  <si>
    <t xml:space="preserve">zednadebi xarjebi </t>
  </si>
  <si>
    <t>zednadebi xarjebi l/k</t>
  </si>
  <si>
    <t xml:space="preserve">gegmiuri dagroveba </t>
  </si>
  <si>
    <t>WivWavis  საბავშვო ბაღის Senobis reabilitacia</t>
  </si>
  <si>
    <t>m</t>
  </si>
  <si>
    <t>m2</t>
  </si>
  <si>
    <t>maT soris l/k</t>
  </si>
  <si>
    <t>ცხრილი N#7</t>
  </si>
  <si>
    <t>sndaw
IV-2-84
1-22-14</t>
  </si>
  <si>
    <t xml:space="preserve">gruntis moWra eqskavatoriT kovSis tevadobiT 0,5 kb.m da datvirTviT a/TviTmclelze </t>
  </si>
  <si>
    <r>
      <t>1000 m</t>
    </r>
    <r>
      <rPr>
        <b/>
        <vertAlign val="superscript"/>
        <sz val="10"/>
        <rFont val="AcadNusx"/>
        <family val="0"/>
      </rPr>
      <t>3</t>
    </r>
  </si>
  <si>
    <t>eqskavatori pnevmosvlian svlaze kovSis tevadobiT 0,5 kb. mM</t>
  </si>
  <si>
    <t>sxva manqanebi</t>
  </si>
  <si>
    <t>ღორღი</t>
  </si>
  <si>
    <t>კბმ</t>
  </si>
  <si>
    <t>srfk-13</t>
  </si>
  <si>
    <t>zedmeti gruntis gatana 5 km manZilze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</si>
  <si>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</si>
  <si>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zidva 5 km-ze </t>
  </si>
  <si>
    <t>27-7-4
მისად</t>
  </si>
  <si>
    <t xml:space="preserve">RorRis (10 sm) safuZvelis mowyoba moednebis da safaris qveS da bilikisaTvis </t>
  </si>
  <si>
    <t>avtogreideri saSualo 79 კვთ (108 ცხ.ძ.)</t>
  </si>
  <si>
    <t>manq/sT</t>
  </si>
  <si>
    <t>ბულდოზერი 79 კვტ (108 ცხ.ძ.)</t>
  </si>
  <si>
    <t>TviTmavali satkepni პნევმოთვლიან სვლაზე 18 tn-mde</t>
  </si>
  <si>
    <t>TviTmavali satkepni გლუვი 5 tn-mde</t>
  </si>
  <si>
    <t>TviTmavali satkepni გლუვი 10 tn-mde</t>
  </si>
  <si>
    <t>mosarwyav-mosarecxi manqana</t>
  </si>
  <si>
    <t>RorRi</t>
  </si>
  <si>
    <t>wyli</t>
  </si>
  <si>
    <t xml:space="preserve"> sndaw
IV-2-84
27-7-1</t>
  </si>
  <si>
    <t xml:space="preserve">qviSis safuZvlis mowyoba  (3 sm) mwvane moednebisa da atraqcionebis moednis safaris qveS </t>
  </si>
  <si>
    <t>TviTmavali satkepni პნევმოთვლიან სვლაზე 25 tn-mde</t>
  </si>
  <si>
    <t>traqtori muxluxa svlaze 79 kvt (108 cx.Z.)</t>
  </si>
  <si>
    <t>qviSa Savi</t>
  </si>
  <si>
    <t xml:space="preserve"> sabaRe gazonis mowyoba atraqcionebis qveS da mwvane moednebze</t>
  </si>
  <si>
    <t>sabaRe gazoni</t>
  </si>
  <si>
    <t>27-7-1</t>
  </si>
  <si>
    <t>qviSis safaris mowyoba  (5 sm) qviSis moedanze da bilikze</t>
  </si>
  <si>
    <t>RorRi m600 fr. 10-20mm</t>
  </si>
  <si>
    <t xml:space="preserve">gruntis damuSaveba xeliT betonis 
wertilovani saZirkvlisaTvis 
</t>
  </si>
  <si>
    <r>
      <t>100 m</t>
    </r>
    <r>
      <rPr>
        <b/>
        <vertAlign val="superscript"/>
        <sz val="10"/>
        <rFont val="AcadNusx"/>
        <family val="0"/>
      </rPr>
      <t>3</t>
    </r>
  </si>
  <si>
    <t>sndaw
IV-2-84
6-1-3</t>
  </si>
  <si>
    <t xml:space="preserve">betonis В-15 wertilovani saZirkvlebis mowyoba 
WiSkrisaTvis 
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</si>
  <si>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</si>
  <si>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</si>
  <si>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daxerxili xis masala</t>
  </si>
  <si>
    <t>sndaw
IV-2-84
7-22-1
misad.</t>
  </si>
  <si>
    <t xml:space="preserve">liTonis WiSkris
 mowyoba
</t>
  </si>
  <si>
    <t>liTonis profili მილკვადრატი 50*50*3-4,71</t>
  </si>
  <si>
    <t>liTonis profili მილკვადრატი   50*20*2</t>
  </si>
  <si>
    <t xml:space="preserve">petli </t>
  </si>
  <si>
    <t xml:space="preserve">ბადე 2.5 მმ 50*50  - 7 კვ.მ  </t>
  </si>
  <si>
    <t>liTonis arsebuli Robis da  WiSkaris SeRebva  antikoroziuli saRebaviT</t>
  </si>
  <si>
    <r>
      <t>100 m</t>
    </r>
    <r>
      <rPr>
        <vertAlign val="superscript"/>
        <sz val="10"/>
        <rFont val="LitNusx"/>
        <family val="0"/>
      </rPr>
      <t>2</t>
    </r>
  </si>
  <si>
    <t>%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</si>
</sst>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66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vertAlign val="superscript"/>
      <sz val="10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5" applyNumberFormat="0" applyFill="0" applyAlignment="0" applyProtection="0"/>
    <xf numFmtId="0" fontId="61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27" borderId="7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NumberFormat="1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 wrapText="1"/>
    </xf>
    <xf numFmtId="179" fontId="22" fillId="33" borderId="9" xfId="42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vertical="center" wrapText="1"/>
    </xf>
    <xf numFmtId="179" fontId="0" fillId="33" borderId="9" xfId="42" applyFont="1" applyFill="1" applyBorder="1" applyAlignment="1">
      <alignment horizontal="center" vertical="center"/>
    </xf>
    <xf numFmtId="49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/>
    </xf>
    <xf numFmtId="179" fontId="14" fillId="33" borderId="9" xfId="42" applyFont="1" applyFill="1" applyBorder="1" applyAlignment="1">
      <alignment horizontal="center" vertical="top" wrapText="1"/>
    </xf>
    <xf numFmtId="49" fontId="14" fillId="33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180" fontId="14" fillId="33" borderId="9" xfId="0" applyNumberFormat="1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left" vertical="center" wrapText="1"/>
    </xf>
    <xf numFmtId="49" fontId="14" fillId="33" borderId="9" xfId="0" applyNumberFormat="1" applyFont="1" applyFill="1" applyBorder="1" applyAlignment="1">
      <alignment horizontal="left" vertical="center" wrapText="1"/>
    </xf>
    <xf numFmtId="181" fontId="14" fillId="33" borderId="9" xfId="0" applyNumberFormat="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0" fontId="14" fillId="33" borderId="9" xfId="0" applyFont="1" applyFill="1" applyBorder="1" applyAlignment="1">
      <alignment horizontal="center" vertical="top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left" vertical="center" wrapText="1"/>
    </xf>
    <xf numFmtId="9" fontId="14" fillId="3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textRotation="90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33" borderId="9" xfId="0" applyFont="1" applyFill="1" applyBorder="1" applyAlignment="1">
      <alignment vertical="top" wrapText="1"/>
    </xf>
    <xf numFmtId="180" fontId="22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vertical="center" wrapText="1"/>
    </xf>
    <xf numFmtId="0" fontId="23" fillId="33" borderId="9" xfId="0" applyFont="1" applyFill="1" applyBorder="1" applyAlignment="1">
      <alignment horizontal="center" vertical="center"/>
    </xf>
    <xf numFmtId="0" fontId="22" fillId="33" borderId="9" xfId="0" applyNumberFormat="1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vertical="center" wrapText="1"/>
    </xf>
    <xf numFmtId="181" fontId="0" fillId="0" borderId="0" xfId="0" applyNumberFormat="1" applyFill="1" applyAlignment="1">
      <alignment/>
    </xf>
    <xf numFmtId="181" fontId="1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181" fontId="22" fillId="33" borderId="9" xfId="0" applyNumberFormat="1" applyFont="1" applyFill="1" applyBorder="1" applyAlignment="1">
      <alignment horizontal="center" vertical="center" wrapText="1"/>
    </xf>
    <xf numFmtId="179" fontId="13" fillId="33" borderId="9" xfId="42" applyFont="1" applyFill="1" applyBorder="1" applyAlignment="1">
      <alignment horizontal="center" vertical="center"/>
    </xf>
    <xf numFmtId="1" fontId="22" fillId="33" borderId="9" xfId="0" applyNumberFormat="1" applyFont="1" applyFill="1" applyBorder="1" applyAlignment="1">
      <alignment horizontal="center" vertical="center" wrapText="1"/>
    </xf>
    <xf numFmtId="180" fontId="22" fillId="33" borderId="9" xfId="0" applyNumberFormat="1" applyFont="1" applyFill="1" applyBorder="1" applyAlignment="1">
      <alignment vertical="center" wrapText="1"/>
    </xf>
    <xf numFmtId="180" fontId="22" fillId="33" borderId="9" xfId="0" applyNumberFormat="1" applyFont="1" applyFill="1" applyBorder="1" applyAlignment="1">
      <alignment horizontal="left" vertical="center" wrapText="1"/>
    </xf>
    <xf numFmtId="182" fontId="22" fillId="33" borderId="9" xfId="0" applyNumberFormat="1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left" vertical="top" wrapText="1"/>
    </xf>
    <xf numFmtId="0" fontId="23" fillId="33" borderId="9" xfId="0" applyFont="1" applyFill="1" applyBorder="1" applyAlignment="1" quotePrefix="1">
      <alignment horizontal="center" vertical="center" wrapText="1"/>
    </xf>
    <xf numFmtId="0" fontId="23" fillId="33" borderId="9" xfId="0" applyFont="1" applyFill="1" applyBorder="1" applyAlignment="1">
      <alignment horizontal="center"/>
    </xf>
    <xf numFmtId="14" fontId="24" fillId="33" borderId="9" xfId="0" applyNumberFormat="1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/>
    </xf>
    <xf numFmtId="0" fontId="14" fillId="33" borderId="9" xfId="0" applyFont="1" applyFill="1" applyBorder="1" applyAlignment="1">
      <alignment horizontal="left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9" fontId="1" fillId="33" borderId="9" xfId="42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3" fillId="33" borderId="9" xfId="0" applyNumberFormat="1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 horizontal="center" vertical="center"/>
    </xf>
    <xf numFmtId="179" fontId="0" fillId="33" borderId="9" xfId="42" applyFont="1" applyFill="1" applyBorder="1" applyAlignment="1">
      <alignment/>
    </xf>
    <xf numFmtId="2" fontId="14" fillId="33" borderId="9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textRotation="90" wrapText="1"/>
    </xf>
    <xf numFmtId="2" fontId="14" fillId="33" borderId="9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SheetLayoutView="100" zoomScalePageLayoutView="0" workbookViewId="0" topLeftCell="A52">
      <selection activeCell="H70" sqref="H70"/>
    </sheetView>
  </sheetViews>
  <sheetFormatPr defaultColWidth="9.00390625" defaultRowHeight="12.75"/>
  <cols>
    <col min="1" max="1" width="4.00390625" style="0" customWidth="1"/>
    <col min="2" max="2" width="10.25390625" style="0" customWidth="1"/>
    <col min="3" max="3" width="37.125" style="0" customWidth="1"/>
    <col min="4" max="4" width="7.875" style="0" customWidth="1"/>
    <col min="5" max="5" width="6.875" style="0" customWidth="1"/>
    <col min="6" max="6" width="9.125" style="0" customWidth="1"/>
    <col min="7" max="7" width="9.75390625" style="0" bestFit="1" customWidth="1"/>
    <col min="8" max="8" width="13.375" style="94" bestFit="1" customWidth="1"/>
    <col min="9" max="9" width="8.875" style="0" bestFit="1" customWidth="1"/>
    <col min="10" max="10" width="13.375" style="0" bestFit="1" customWidth="1"/>
    <col min="11" max="11" width="10.125" style="0" bestFit="1" customWidth="1"/>
    <col min="12" max="12" width="13.375" style="0" bestFit="1" customWidth="1"/>
    <col min="13" max="13" width="14.25390625" style="0" bestFit="1" customWidth="1"/>
    <col min="14" max="14" width="9.625" style="53" bestFit="1" customWidth="1"/>
    <col min="15" max="15" width="10.875" style="53" customWidth="1"/>
    <col min="16" max="16" width="9.125" style="53" customWidth="1"/>
    <col min="17" max="17" width="11.875" style="53" customWidth="1"/>
  </cols>
  <sheetData>
    <row r="1" spans="1:12" ht="15.75" customHeight="1">
      <c r="A1" s="101" t="s">
        <v>167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5.75" customHeight="1">
      <c r="A2" s="99" t="s">
        <v>163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71"/>
    </row>
    <row r="3" spans="1:12" ht="15.75" customHeight="1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ht="40.5" customHeight="1">
      <c r="A4" s="108" t="s">
        <v>1</v>
      </c>
      <c r="B4" s="100" t="s">
        <v>19</v>
      </c>
      <c r="C4" s="108" t="s">
        <v>20</v>
      </c>
      <c r="D4" s="103" t="s">
        <v>8</v>
      </c>
      <c r="E4" s="102" t="s">
        <v>16</v>
      </c>
      <c r="F4" s="102"/>
      <c r="G4" s="106" t="s">
        <v>133</v>
      </c>
      <c r="H4" s="106"/>
      <c r="I4" s="107" t="s">
        <v>134</v>
      </c>
      <c r="J4" s="107"/>
      <c r="K4" s="107" t="s">
        <v>135</v>
      </c>
      <c r="L4" s="107"/>
      <c r="M4" s="104" t="s">
        <v>136</v>
      </c>
    </row>
    <row r="5" spans="1:13" ht="69" customHeight="1">
      <c r="A5" s="108"/>
      <c r="B5" s="100"/>
      <c r="C5" s="108"/>
      <c r="D5" s="103"/>
      <c r="E5" s="54" t="s">
        <v>8</v>
      </c>
      <c r="F5" s="54" t="s">
        <v>18</v>
      </c>
      <c r="G5" s="66" t="s">
        <v>137</v>
      </c>
      <c r="H5" s="76" t="s">
        <v>7</v>
      </c>
      <c r="I5" s="66" t="s">
        <v>137</v>
      </c>
      <c r="J5" s="67" t="s">
        <v>7</v>
      </c>
      <c r="K5" s="66" t="s">
        <v>137</v>
      </c>
      <c r="L5" s="67" t="s">
        <v>7</v>
      </c>
      <c r="M5" s="104"/>
    </row>
    <row r="6" spans="1:13" ht="17.25" customHeight="1">
      <c r="A6" s="77" t="s">
        <v>10</v>
      </c>
      <c r="B6" s="77" t="s">
        <v>11</v>
      </c>
      <c r="C6" s="77" t="s">
        <v>12</v>
      </c>
      <c r="D6" s="77" t="s">
        <v>13</v>
      </c>
      <c r="E6" s="77" t="s">
        <v>14</v>
      </c>
      <c r="F6" s="77" t="s">
        <v>15</v>
      </c>
      <c r="G6" s="77" t="s">
        <v>3</v>
      </c>
      <c r="H6" s="78" t="s">
        <v>4</v>
      </c>
      <c r="I6" s="77" t="s">
        <v>5</v>
      </c>
      <c r="J6" s="77" t="s">
        <v>6</v>
      </c>
      <c r="K6" s="77" t="s">
        <v>44</v>
      </c>
      <c r="L6" s="77" t="s">
        <v>22</v>
      </c>
      <c r="M6" s="77" t="s">
        <v>23</v>
      </c>
    </row>
    <row r="7" spans="1:13" ht="48" customHeight="1">
      <c r="A7" s="39" t="s">
        <v>10</v>
      </c>
      <c r="B7" s="39" t="s">
        <v>168</v>
      </c>
      <c r="C7" s="56" t="s">
        <v>169</v>
      </c>
      <c r="D7" s="39" t="s">
        <v>170</v>
      </c>
      <c r="E7" s="73"/>
      <c r="F7" s="79">
        <v>0.045</v>
      </c>
      <c r="G7" s="41"/>
      <c r="H7" s="41"/>
      <c r="I7" s="43"/>
      <c r="J7" s="43"/>
      <c r="K7" s="43"/>
      <c r="L7" s="43"/>
      <c r="M7" s="80"/>
    </row>
    <row r="8" spans="1:17" ht="13.5">
      <c r="A8" s="55"/>
      <c r="B8" s="51"/>
      <c r="C8" s="57" t="s">
        <v>26</v>
      </c>
      <c r="D8" s="48" t="s">
        <v>35</v>
      </c>
      <c r="E8" s="38">
        <v>15.5</v>
      </c>
      <c r="F8" s="55">
        <f>E8*F7</f>
        <v>0.7</v>
      </c>
      <c r="G8" s="44"/>
      <c r="H8" s="44"/>
      <c r="I8" s="44"/>
      <c r="J8" s="44"/>
      <c r="K8" s="43"/>
      <c r="L8" s="43"/>
      <c r="M8" s="47"/>
      <c r="N8" s="59"/>
      <c r="O8" s="59"/>
      <c r="P8" s="59"/>
      <c r="Q8" s="59"/>
    </row>
    <row r="9" spans="1:17" ht="30" customHeight="1">
      <c r="A9" s="55"/>
      <c r="B9" s="51"/>
      <c r="C9" s="70" t="s">
        <v>171</v>
      </c>
      <c r="D9" s="48" t="s">
        <v>38</v>
      </c>
      <c r="E9" s="38">
        <v>34.7</v>
      </c>
      <c r="F9" s="55">
        <f>E9*F7</f>
        <v>1.6</v>
      </c>
      <c r="G9" s="43"/>
      <c r="H9" s="44"/>
      <c r="I9" s="44"/>
      <c r="J9" s="44"/>
      <c r="K9" s="96"/>
      <c r="L9" s="96"/>
      <c r="M9" s="47"/>
      <c r="N9" s="59"/>
      <c r="O9" s="59"/>
      <c r="P9" s="59"/>
      <c r="Q9" s="59"/>
    </row>
    <row r="10" spans="1:17" ht="13.5">
      <c r="A10" s="55"/>
      <c r="B10" s="51"/>
      <c r="C10" s="57" t="s">
        <v>172</v>
      </c>
      <c r="D10" s="48" t="s">
        <v>0</v>
      </c>
      <c r="E10" s="38">
        <v>2.09</v>
      </c>
      <c r="F10" s="55">
        <f>E10*F7</f>
        <v>0.1</v>
      </c>
      <c r="G10" s="44"/>
      <c r="H10" s="44"/>
      <c r="I10" s="44"/>
      <c r="J10" s="44"/>
      <c r="K10" s="43"/>
      <c r="L10" s="43"/>
      <c r="M10" s="47"/>
      <c r="N10" s="59"/>
      <c r="O10" s="59"/>
      <c r="P10" s="59"/>
      <c r="Q10" s="59"/>
    </row>
    <row r="11" spans="1:17" ht="13.5">
      <c r="A11" s="55"/>
      <c r="B11" s="48"/>
      <c r="C11" s="57" t="s">
        <v>173</v>
      </c>
      <c r="D11" s="48" t="s">
        <v>174</v>
      </c>
      <c r="E11" s="38">
        <f>0.04</f>
        <v>0.04</v>
      </c>
      <c r="F11" s="61">
        <f>E11*F7</f>
        <v>0.0018</v>
      </c>
      <c r="G11" s="44"/>
      <c r="H11" s="44"/>
      <c r="I11" s="44"/>
      <c r="J11" s="44"/>
      <c r="K11" s="43"/>
      <c r="L11" s="43"/>
      <c r="M11" s="47"/>
      <c r="N11" s="59"/>
      <c r="O11" s="59"/>
      <c r="P11" s="59"/>
      <c r="Q11" s="59"/>
    </row>
    <row r="12" spans="1:17" ht="27">
      <c r="A12" s="81">
        <v>2</v>
      </c>
      <c r="B12" s="82" t="s">
        <v>175</v>
      </c>
      <c r="C12" s="83" t="s">
        <v>176</v>
      </c>
      <c r="D12" s="69" t="s">
        <v>177</v>
      </c>
      <c r="E12" s="69"/>
      <c r="F12" s="69">
        <f>F7*1000</f>
        <v>45</v>
      </c>
      <c r="G12" s="41"/>
      <c r="H12" s="44"/>
      <c r="I12" s="44"/>
      <c r="J12" s="44"/>
      <c r="K12" s="43"/>
      <c r="L12" s="43"/>
      <c r="M12" s="47"/>
      <c r="N12" s="59"/>
      <c r="O12" s="59"/>
      <c r="P12" s="59"/>
      <c r="Q12" s="59"/>
    </row>
    <row r="13" spans="1:17" ht="13.5">
      <c r="A13" s="55"/>
      <c r="B13" s="51"/>
      <c r="C13" s="57" t="s">
        <v>178</v>
      </c>
      <c r="D13" s="69" t="s">
        <v>155</v>
      </c>
      <c r="E13" s="38"/>
      <c r="F13" s="55">
        <f>F12*1.6</f>
        <v>72</v>
      </c>
      <c r="G13" s="44"/>
      <c r="H13" s="44"/>
      <c r="I13" s="44"/>
      <c r="J13" s="44"/>
      <c r="K13" s="43"/>
      <c r="L13" s="43"/>
      <c r="M13" s="47"/>
      <c r="N13" s="59"/>
      <c r="O13" s="59"/>
      <c r="P13" s="59"/>
      <c r="Q13" s="59"/>
    </row>
    <row r="14" spans="1:17" ht="42.75" customHeight="1">
      <c r="A14" s="40">
        <v>3</v>
      </c>
      <c r="B14" s="39" t="s">
        <v>179</v>
      </c>
      <c r="C14" s="40" t="s">
        <v>180</v>
      </c>
      <c r="D14" s="42" t="s">
        <v>147</v>
      </c>
      <c r="E14" s="61"/>
      <c r="F14" s="84">
        <f>29.75/100</f>
        <v>0.2975</v>
      </c>
      <c r="G14" s="44"/>
      <c r="H14" s="44"/>
      <c r="I14" s="44"/>
      <c r="J14" s="44"/>
      <c r="K14" s="43"/>
      <c r="L14" s="43"/>
      <c r="M14" s="47"/>
      <c r="N14" s="59"/>
      <c r="O14" s="59"/>
      <c r="P14" s="59"/>
      <c r="Q14" s="59"/>
    </row>
    <row r="15" spans="1:17" ht="19.5" customHeight="1">
      <c r="A15" s="40"/>
      <c r="B15" s="48"/>
      <c r="C15" s="68" t="s">
        <v>138</v>
      </c>
      <c r="D15" s="60" t="s">
        <v>35</v>
      </c>
      <c r="E15" s="42">
        <v>21.6</v>
      </c>
      <c r="F15" s="37">
        <f>E15*F14</f>
        <v>6.43</v>
      </c>
      <c r="G15" s="85"/>
      <c r="H15" s="44"/>
      <c r="I15" s="44"/>
      <c r="J15" s="44"/>
      <c r="K15" s="43"/>
      <c r="L15" s="43"/>
      <c r="M15" s="47"/>
      <c r="N15" s="59"/>
      <c r="O15" s="59"/>
      <c r="P15" s="59"/>
      <c r="Q15" s="59"/>
    </row>
    <row r="16" spans="1:17" ht="27" customHeight="1">
      <c r="A16" s="40"/>
      <c r="B16" s="86"/>
      <c r="C16" s="46" t="s">
        <v>181</v>
      </c>
      <c r="D16" s="42" t="s">
        <v>182</v>
      </c>
      <c r="E16" s="42">
        <v>1.24</v>
      </c>
      <c r="F16" s="37">
        <f>E16*F14</f>
        <v>0.37</v>
      </c>
      <c r="G16" s="44"/>
      <c r="H16" s="44"/>
      <c r="I16" s="44"/>
      <c r="J16" s="44"/>
      <c r="K16" s="43"/>
      <c r="L16" s="43"/>
      <c r="M16" s="47"/>
      <c r="N16" s="59"/>
      <c r="O16" s="59"/>
      <c r="P16" s="59"/>
      <c r="Q16" s="59"/>
    </row>
    <row r="17" spans="1:17" ht="27" customHeight="1">
      <c r="A17" s="40"/>
      <c r="B17" s="86"/>
      <c r="C17" s="46" t="s">
        <v>183</v>
      </c>
      <c r="D17" s="42" t="s">
        <v>182</v>
      </c>
      <c r="E17" s="42">
        <v>2.58</v>
      </c>
      <c r="F17" s="37">
        <f>E17*F14</f>
        <v>0.77</v>
      </c>
      <c r="G17" s="44"/>
      <c r="H17" s="44"/>
      <c r="I17" s="44"/>
      <c r="J17" s="44"/>
      <c r="K17" s="43"/>
      <c r="L17" s="43"/>
      <c r="M17" s="47"/>
      <c r="N17" s="59"/>
      <c r="O17" s="59"/>
      <c r="P17" s="59"/>
      <c r="Q17" s="59"/>
    </row>
    <row r="18" spans="1:17" ht="28.5" customHeight="1">
      <c r="A18" s="42"/>
      <c r="B18" s="86"/>
      <c r="C18" s="46" t="s">
        <v>184</v>
      </c>
      <c r="D18" s="42" t="s">
        <v>182</v>
      </c>
      <c r="E18" s="42">
        <v>0.41</v>
      </c>
      <c r="F18" s="37">
        <f>E18*F14</f>
        <v>0.12</v>
      </c>
      <c r="G18" s="44"/>
      <c r="H18" s="44"/>
      <c r="I18" s="44"/>
      <c r="J18" s="44"/>
      <c r="K18" s="43"/>
      <c r="L18" s="43"/>
      <c r="M18" s="47"/>
      <c r="N18" s="59"/>
      <c r="O18" s="59"/>
      <c r="P18" s="59"/>
      <c r="Q18" s="59"/>
    </row>
    <row r="19" spans="1:17" ht="28.5" customHeight="1">
      <c r="A19" s="42"/>
      <c r="B19" s="86"/>
      <c r="C19" s="46" t="s">
        <v>185</v>
      </c>
      <c r="D19" s="42" t="s">
        <v>182</v>
      </c>
      <c r="E19" s="42">
        <v>7.6</v>
      </c>
      <c r="F19" s="37">
        <f>E19*F14</f>
        <v>2.26</v>
      </c>
      <c r="G19" s="44"/>
      <c r="H19" s="44"/>
      <c r="I19" s="44"/>
      <c r="J19" s="44"/>
      <c r="K19" s="43"/>
      <c r="L19" s="43"/>
      <c r="M19" s="47"/>
      <c r="N19" s="59"/>
      <c r="O19" s="59"/>
      <c r="P19" s="59"/>
      <c r="Q19" s="59"/>
    </row>
    <row r="20" spans="1:17" ht="28.5" customHeight="1">
      <c r="A20" s="42"/>
      <c r="B20" s="86"/>
      <c r="C20" s="46" t="s">
        <v>186</v>
      </c>
      <c r="D20" s="42" t="s">
        <v>182</v>
      </c>
      <c r="E20" s="42">
        <v>15.1</v>
      </c>
      <c r="F20" s="37">
        <f>E20*F14</f>
        <v>4.49</v>
      </c>
      <c r="G20" s="44"/>
      <c r="H20" s="44"/>
      <c r="I20" s="44"/>
      <c r="J20" s="44"/>
      <c r="K20" s="43"/>
      <c r="L20" s="43"/>
      <c r="M20" s="96"/>
      <c r="N20" s="59"/>
      <c r="O20" s="59"/>
      <c r="P20" s="59"/>
      <c r="Q20" s="59"/>
    </row>
    <row r="21" spans="1:17" ht="18" customHeight="1">
      <c r="A21" s="42"/>
      <c r="B21" s="86"/>
      <c r="C21" s="68" t="s">
        <v>187</v>
      </c>
      <c r="D21" s="60" t="s">
        <v>182</v>
      </c>
      <c r="E21" s="42">
        <v>0.97</v>
      </c>
      <c r="F21" s="37">
        <f>E21*F14</f>
        <v>0.29</v>
      </c>
      <c r="G21" s="50"/>
      <c r="H21" s="44"/>
      <c r="I21" s="44"/>
      <c r="J21" s="44"/>
      <c r="K21" s="43"/>
      <c r="L21" s="43"/>
      <c r="M21" s="47"/>
      <c r="N21" s="59"/>
      <c r="O21" s="59"/>
      <c r="P21" s="59"/>
      <c r="Q21" s="59"/>
    </row>
    <row r="22" spans="1:17" ht="13.5">
      <c r="A22" s="42"/>
      <c r="B22" s="87"/>
      <c r="C22" s="68" t="s">
        <v>188</v>
      </c>
      <c r="D22" s="60" t="s">
        <v>140</v>
      </c>
      <c r="E22" s="42">
        <v>126</v>
      </c>
      <c r="F22" s="37">
        <f>E22*F14</f>
        <v>37.49</v>
      </c>
      <c r="G22" s="50"/>
      <c r="H22" s="44"/>
      <c r="I22" s="44"/>
      <c r="J22" s="44"/>
      <c r="K22" s="43"/>
      <c r="L22" s="43"/>
      <c r="M22" s="47"/>
      <c r="N22" s="59"/>
      <c r="O22" s="59"/>
      <c r="P22" s="59"/>
      <c r="Q22" s="59"/>
    </row>
    <row r="23" spans="1:17" ht="13.5">
      <c r="A23" s="55"/>
      <c r="B23" s="48"/>
      <c r="C23" s="57" t="s">
        <v>189</v>
      </c>
      <c r="D23" s="48" t="s">
        <v>154</v>
      </c>
      <c r="E23" s="61">
        <v>7</v>
      </c>
      <c r="F23" s="37">
        <f>E23*F14</f>
        <v>2.08</v>
      </c>
      <c r="G23" s="47"/>
      <c r="H23" s="44"/>
      <c r="I23" s="44"/>
      <c r="J23" s="44"/>
      <c r="K23" s="43"/>
      <c r="L23" s="43"/>
      <c r="M23" s="47"/>
      <c r="N23" s="59"/>
      <c r="O23" s="59"/>
      <c r="P23" s="59"/>
      <c r="Q23" s="59"/>
    </row>
    <row r="24" spans="1:17" ht="52.5" customHeight="1">
      <c r="A24" s="40">
        <v>4</v>
      </c>
      <c r="B24" s="88" t="s">
        <v>190</v>
      </c>
      <c r="C24" s="40" t="s">
        <v>191</v>
      </c>
      <c r="D24" s="42" t="s">
        <v>144</v>
      </c>
      <c r="E24" s="61"/>
      <c r="F24" s="84">
        <v>7.65</v>
      </c>
      <c r="G24" s="44"/>
      <c r="H24" s="44"/>
      <c r="I24" s="44"/>
      <c r="J24" s="44"/>
      <c r="K24" s="43"/>
      <c r="L24" s="43"/>
      <c r="M24" s="47"/>
      <c r="N24" s="59"/>
      <c r="O24" s="59"/>
      <c r="P24" s="59"/>
      <c r="Q24" s="59"/>
    </row>
    <row r="25" spans="1:17" ht="21" customHeight="1">
      <c r="A25" s="42"/>
      <c r="B25" s="51"/>
      <c r="C25" s="70" t="s">
        <v>138</v>
      </c>
      <c r="D25" s="42" t="s">
        <v>145</v>
      </c>
      <c r="E25" s="61">
        <v>0.149</v>
      </c>
      <c r="F25" s="61">
        <f>F24*E25</f>
        <v>1.1399</v>
      </c>
      <c r="G25" s="43"/>
      <c r="H25" s="44"/>
      <c r="I25" s="44"/>
      <c r="J25" s="44"/>
      <c r="K25" s="43"/>
      <c r="L25" s="43"/>
      <c r="M25" s="47"/>
      <c r="N25" s="59"/>
      <c r="O25" s="59"/>
      <c r="P25" s="59"/>
      <c r="Q25" s="59"/>
    </row>
    <row r="26" spans="1:17" ht="13.5">
      <c r="A26" s="42"/>
      <c r="B26" s="51"/>
      <c r="C26" s="70" t="s">
        <v>139</v>
      </c>
      <c r="D26" s="42" t="s">
        <v>0</v>
      </c>
      <c r="E26" s="61">
        <v>1.06</v>
      </c>
      <c r="F26" s="61">
        <f>F24*E26</f>
        <v>8.109</v>
      </c>
      <c r="G26" s="44"/>
      <c r="H26" s="44"/>
      <c r="I26" s="44"/>
      <c r="J26" s="44"/>
      <c r="K26" s="43"/>
      <c r="L26" s="43"/>
      <c r="M26" s="47"/>
      <c r="N26" s="59"/>
      <c r="O26" s="59"/>
      <c r="P26" s="59"/>
      <c r="Q26" s="59"/>
    </row>
    <row r="27" spans="1:17" ht="27" customHeight="1">
      <c r="A27" s="40"/>
      <c r="B27" s="86"/>
      <c r="C27" s="46" t="s">
        <v>181</v>
      </c>
      <c r="D27" s="42" t="s">
        <v>182</v>
      </c>
      <c r="E27" s="42">
        <f>2.16*0.01</f>
        <v>0.0216</v>
      </c>
      <c r="F27" s="37">
        <f>E27*F25</f>
        <v>0.02</v>
      </c>
      <c r="G27" s="44"/>
      <c r="H27" s="44"/>
      <c r="I27" s="44"/>
      <c r="J27" s="44"/>
      <c r="K27" s="43"/>
      <c r="L27" s="43"/>
      <c r="M27" s="47"/>
      <c r="N27" s="59"/>
      <c r="O27" s="59"/>
      <c r="P27" s="59"/>
      <c r="Q27" s="59"/>
    </row>
    <row r="28" spans="1:17" ht="28.5" customHeight="1">
      <c r="A28" s="42"/>
      <c r="B28" s="86"/>
      <c r="C28" s="46" t="s">
        <v>184</v>
      </c>
      <c r="D28" s="42" t="s">
        <v>182</v>
      </c>
      <c r="E28" s="42">
        <f>0.41*0.01</f>
        <v>0.0041</v>
      </c>
      <c r="F28" s="37">
        <f>E28*F24</f>
        <v>0.03</v>
      </c>
      <c r="G28" s="44"/>
      <c r="H28" s="44"/>
      <c r="I28" s="44"/>
      <c r="J28" s="44"/>
      <c r="K28" s="43"/>
      <c r="L28" s="43"/>
      <c r="M28" s="96"/>
      <c r="N28" s="59"/>
      <c r="O28" s="59"/>
      <c r="P28" s="59"/>
      <c r="Q28" s="59"/>
    </row>
    <row r="29" spans="1:17" ht="28.5" customHeight="1">
      <c r="A29" s="42"/>
      <c r="B29" s="86"/>
      <c r="C29" s="46" t="s">
        <v>192</v>
      </c>
      <c r="D29" s="42" t="s">
        <v>182</v>
      </c>
      <c r="E29" s="42">
        <f>1.82*0.01</f>
        <v>0.0182</v>
      </c>
      <c r="F29" s="37">
        <f>E29*F24</f>
        <v>0.14</v>
      </c>
      <c r="G29" s="44"/>
      <c r="H29" s="44"/>
      <c r="I29" s="44"/>
      <c r="J29" s="44"/>
      <c r="K29" s="43"/>
      <c r="L29" s="43"/>
      <c r="M29" s="96"/>
      <c r="N29" s="59"/>
      <c r="O29" s="59"/>
      <c r="P29" s="59"/>
      <c r="Q29" s="59"/>
    </row>
    <row r="30" spans="1:17" ht="27" customHeight="1">
      <c r="A30" s="40"/>
      <c r="B30" s="86"/>
      <c r="C30" s="46" t="s">
        <v>193</v>
      </c>
      <c r="D30" s="42" t="s">
        <v>182</v>
      </c>
      <c r="E30" s="42">
        <f>1.82*0.01</f>
        <v>0.0182</v>
      </c>
      <c r="F30" s="37">
        <f>E30*F24</f>
        <v>0.14</v>
      </c>
      <c r="G30" s="44"/>
      <c r="H30" s="44"/>
      <c r="I30" s="44"/>
      <c r="J30" s="44"/>
      <c r="K30" s="43"/>
      <c r="L30" s="43"/>
      <c r="M30" s="96"/>
      <c r="N30" s="59"/>
      <c r="O30" s="59"/>
      <c r="P30" s="59"/>
      <c r="Q30" s="59"/>
    </row>
    <row r="31" spans="1:17" ht="18" customHeight="1">
      <c r="A31" s="42"/>
      <c r="B31" s="86"/>
      <c r="C31" s="68" t="s">
        <v>187</v>
      </c>
      <c r="D31" s="60" t="s">
        <v>182</v>
      </c>
      <c r="E31" s="42">
        <f>0.69*0.01</f>
        <v>0.0069</v>
      </c>
      <c r="F31" s="37">
        <f>E31*F24</f>
        <v>0.05</v>
      </c>
      <c r="G31" s="50"/>
      <c r="H31" s="44"/>
      <c r="I31" s="44"/>
      <c r="J31" s="44"/>
      <c r="K31" s="43"/>
      <c r="L31" s="43"/>
      <c r="M31" s="96"/>
      <c r="N31" s="59"/>
      <c r="O31" s="59"/>
      <c r="P31" s="59"/>
      <c r="Q31" s="59"/>
    </row>
    <row r="32" spans="1:17" ht="13.5">
      <c r="A32" s="42"/>
      <c r="B32" s="72"/>
      <c r="C32" s="70" t="s">
        <v>194</v>
      </c>
      <c r="D32" s="42" t="s">
        <v>144</v>
      </c>
      <c r="E32" s="61">
        <v>1.1</v>
      </c>
      <c r="F32" s="61">
        <f>E32*F24</f>
        <v>8.415</v>
      </c>
      <c r="G32" s="44"/>
      <c r="H32" s="44"/>
      <c r="I32" s="44"/>
      <c r="J32" s="44"/>
      <c r="K32" s="43"/>
      <c r="L32" s="43"/>
      <c r="M32" s="96"/>
      <c r="N32" s="59"/>
      <c r="O32" s="59"/>
      <c r="P32" s="59"/>
      <c r="Q32" s="59"/>
    </row>
    <row r="33" spans="1:17" ht="13.5">
      <c r="A33" s="55"/>
      <c r="B33" s="48"/>
      <c r="C33" s="57" t="s">
        <v>189</v>
      </c>
      <c r="D33" s="48" t="s">
        <v>154</v>
      </c>
      <c r="E33" s="61">
        <f>5*0.01</f>
        <v>0.05</v>
      </c>
      <c r="F33" s="37">
        <f>E33*F24</f>
        <v>0.38</v>
      </c>
      <c r="G33" s="47"/>
      <c r="H33" s="44"/>
      <c r="I33" s="44"/>
      <c r="J33" s="44"/>
      <c r="K33" s="43"/>
      <c r="L33" s="43"/>
      <c r="M33" s="47"/>
      <c r="N33" s="59"/>
      <c r="O33" s="59"/>
      <c r="P33" s="59"/>
      <c r="Q33" s="59"/>
    </row>
    <row r="34" spans="1:17" ht="40.5">
      <c r="A34" s="40">
        <v>5</v>
      </c>
      <c r="B34" s="40"/>
      <c r="C34" s="40" t="s">
        <v>195</v>
      </c>
      <c r="D34" s="40" t="s">
        <v>165</v>
      </c>
      <c r="E34" s="40"/>
      <c r="F34" s="73">
        <v>255</v>
      </c>
      <c r="G34" s="41"/>
      <c r="H34" s="44"/>
      <c r="I34" s="44"/>
      <c r="J34" s="44"/>
      <c r="K34" s="43"/>
      <c r="L34" s="43"/>
      <c r="M34" s="47"/>
      <c r="N34" s="59"/>
      <c r="O34" s="59"/>
      <c r="P34" s="59"/>
      <c r="Q34" s="59"/>
    </row>
    <row r="35" spans="1:17" ht="13.5">
      <c r="A35" s="42"/>
      <c r="B35" s="51"/>
      <c r="C35" s="70" t="s">
        <v>138</v>
      </c>
      <c r="D35" s="40" t="s">
        <v>165</v>
      </c>
      <c r="E35" s="61">
        <v>1</v>
      </c>
      <c r="F35" s="37">
        <f>F34*E35</f>
        <v>255</v>
      </c>
      <c r="G35" s="43"/>
      <c r="H35" s="44"/>
      <c r="I35" s="44"/>
      <c r="J35" s="44"/>
      <c r="K35" s="43"/>
      <c r="L35" s="43"/>
      <c r="M35" s="47"/>
      <c r="N35" s="59"/>
      <c r="O35" s="59"/>
      <c r="P35" s="59"/>
      <c r="Q35" s="59"/>
    </row>
    <row r="36" spans="1:17" ht="13.5">
      <c r="A36" s="42"/>
      <c r="B36" s="86"/>
      <c r="C36" s="70" t="s">
        <v>196</v>
      </c>
      <c r="D36" s="42" t="s">
        <v>0</v>
      </c>
      <c r="E36" s="61">
        <v>1.05</v>
      </c>
      <c r="F36" s="37">
        <f>F34*E36</f>
        <v>267.75</v>
      </c>
      <c r="G36" s="44"/>
      <c r="H36" s="44"/>
      <c r="I36" s="44"/>
      <c r="J36" s="44"/>
      <c r="K36" s="43"/>
      <c r="L36" s="43"/>
      <c r="M36" s="47"/>
      <c r="N36" s="59"/>
      <c r="O36" s="59"/>
      <c r="P36" s="59"/>
      <c r="Q36" s="59"/>
    </row>
    <row r="37" spans="1:17" ht="35.25" customHeight="1">
      <c r="A37" s="40">
        <v>6</v>
      </c>
      <c r="B37" s="39" t="s">
        <v>197</v>
      </c>
      <c r="C37" s="40" t="s">
        <v>198</v>
      </c>
      <c r="D37" s="42" t="s">
        <v>144</v>
      </c>
      <c r="E37" s="61"/>
      <c r="F37" s="84">
        <v>2.125</v>
      </c>
      <c r="G37" s="44"/>
      <c r="H37" s="44"/>
      <c r="I37" s="44"/>
      <c r="J37" s="44"/>
      <c r="K37" s="43"/>
      <c r="L37" s="43"/>
      <c r="M37" s="47"/>
      <c r="N37" s="59"/>
      <c r="O37" s="59"/>
      <c r="P37" s="59"/>
      <c r="Q37" s="59"/>
    </row>
    <row r="38" spans="1:17" ht="13.5">
      <c r="A38" s="42"/>
      <c r="B38" s="51"/>
      <c r="C38" s="68" t="s">
        <v>138</v>
      </c>
      <c r="D38" s="60" t="s">
        <v>35</v>
      </c>
      <c r="E38" s="61">
        <v>0.149</v>
      </c>
      <c r="F38" s="37">
        <f>E38*F37</f>
        <v>0.32</v>
      </c>
      <c r="G38" s="85"/>
      <c r="H38" s="44"/>
      <c r="I38" s="44"/>
      <c r="J38" s="44"/>
      <c r="K38" s="43"/>
      <c r="L38" s="43"/>
      <c r="M38" s="47"/>
      <c r="N38" s="59"/>
      <c r="O38" s="59"/>
      <c r="P38" s="59"/>
      <c r="Q38" s="59"/>
    </row>
    <row r="39" spans="1:17" ht="27">
      <c r="A39" s="42"/>
      <c r="B39" s="86"/>
      <c r="C39" s="46" t="s">
        <v>181</v>
      </c>
      <c r="D39" s="60" t="s">
        <v>182</v>
      </c>
      <c r="E39" s="42">
        <f>2.16*0.01</f>
        <v>0.0216</v>
      </c>
      <c r="F39" s="37">
        <f>E39*F37</f>
        <v>0.05</v>
      </c>
      <c r="G39" s="50"/>
      <c r="H39" s="44"/>
      <c r="I39" s="44"/>
      <c r="J39" s="44"/>
      <c r="K39" s="43"/>
      <c r="L39" s="43"/>
      <c r="M39" s="47"/>
      <c r="N39" s="59"/>
      <c r="O39" s="59"/>
      <c r="P39" s="59"/>
      <c r="Q39" s="59"/>
    </row>
    <row r="40" spans="1:17" ht="28.5" customHeight="1">
      <c r="A40" s="42"/>
      <c r="B40" s="86"/>
      <c r="C40" s="46" t="s">
        <v>184</v>
      </c>
      <c r="D40" s="42" t="s">
        <v>182</v>
      </c>
      <c r="E40" s="42">
        <f>0.41*0.01</f>
        <v>0.0041</v>
      </c>
      <c r="F40" s="37">
        <f>E40*F37</f>
        <v>0.01</v>
      </c>
      <c r="G40" s="44"/>
      <c r="H40" s="44"/>
      <c r="I40" s="44"/>
      <c r="J40" s="44"/>
      <c r="K40" s="43"/>
      <c r="L40" s="97"/>
      <c r="M40" s="47"/>
      <c r="N40" s="59"/>
      <c r="O40" s="59"/>
      <c r="P40" s="59"/>
      <c r="Q40" s="59"/>
    </row>
    <row r="41" spans="1:17" ht="28.5" customHeight="1">
      <c r="A41" s="42"/>
      <c r="B41" s="86"/>
      <c r="C41" s="46" t="s">
        <v>192</v>
      </c>
      <c r="D41" s="42" t="s">
        <v>182</v>
      </c>
      <c r="E41" s="42">
        <f>1.82*0.01</f>
        <v>0.0182</v>
      </c>
      <c r="F41" s="37">
        <f>E41*F37</f>
        <v>0.04</v>
      </c>
      <c r="G41" s="44"/>
      <c r="H41" s="44"/>
      <c r="I41" s="44"/>
      <c r="J41" s="44"/>
      <c r="K41" s="43"/>
      <c r="L41" s="97"/>
      <c r="M41" s="47"/>
      <c r="N41" s="59"/>
      <c r="O41" s="59"/>
      <c r="P41" s="59"/>
      <c r="Q41" s="59"/>
    </row>
    <row r="42" spans="1:17" ht="27" customHeight="1">
      <c r="A42" s="40"/>
      <c r="B42" s="86"/>
      <c r="C42" s="46" t="s">
        <v>193</v>
      </c>
      <c r="D42" s="42" t="s">
        <v>182</v>
      </c>
      <c r="E42" s="42">
        <f>1.82*0.01</f>
        <v>0.0182</v>
      </c>
      <c r="F42" s="37">
        <f>E42*F37</f>
        <v>0.04</v>
      </c>
      <c r="G42" s="44"/>
      <c r="H42" s="44"/>
      <c r="I42" s="44"/>
      <c r="J42" s="44"/>
      <c r="K42" s="43"/>
      <c r="L42" s="97"/>
      <c r="M42" s="47"/>
      <c r="N42" s="59"/>
      <c r="O42" s="59"/>
      <c r="P42" s="59"/>
      <c r="Q42" s="59"/>
    </row>
    <row r="43" spans="1:17" ht="18" customHeight="1">
      <c r="A43" s="42"/>
      <c r="B43" s="86"/>
      <c r="C43" s="68" t="s">
        <v>187</v>
      </c>
      <c r="D43" s="60" t="s">
        <v>182</v>
      </c>
      <c r="E43" s="42">
        <f>0.69*0.01</f>
        <v>0.0069</v>
      </c>
      <c r="F43" s="37">
        <f>E43*F37</f>
        <v>0.01</v>
      </c>
      <c r="G43" s="50"/>
      <c r="H43" s="44"/>
      <c r="I43" s="44"/>
      <c r="J43" s="44"/>
      <c r="K43" s="43"/>
      <c r="L43" s="97"/>
      <c r="M43" s="47"/>
      <c r="N43" s="59"/>
      <c r="O43" s="59"/>
      <c r="P43" s="59"/>
      <c r="Q43" s="59"/>
    </row>
    <row r="44" spans="1:17" ht="13.5">
      <c r="A44" s="42"/>
      <c r="B44" s="86"/>
      <c r="C44" s="68" t="s">
        <v>199</v>
      </c>
      <c r="D44" s="60" t="s">
        <v>140</v>
      </c>
      <c r="E44" s="42"/>
      <c r="F44" s="37">
        <f>F37*1.05</f>
        <v>2.23</v>
      </c>
      <c r="G44" s="50"/>
      <c r="H44" s="44"/>
      <c r="I44" s="44"/>
      <c r="J44" s="44"/>
      <c r="K44" s="43"/>
      <c r="L44" s="43"/>
      <c r="M44" s="47"/>
      <c r="N44" s="59"/>
      <c r="O44" s="59"/>
      <c r="P44" s="59"/>
      <c r="Q44" s="59"/>
    </row>
    <row r="45" spans="1:17" ht="13.5">
      <c r="A45" s="55"/>
      <c r="B45" s="48"/>
      <c r="C45" s="57" t="s">
        <v>189</v>
      </c>
      <c r="D45" s="48" t="s">
        <v>154</v>
      </c>
      <c r="E45" s="61">
        <f>5*0.01</f>
        <v>0.05</v>
      </c>
      <c r="F45" s="37">
        <f>E45*F37</f>
        <v>0.11</v>
      </c>
      <c r="G45" s="47"/>
      <c r="H45" s="44"/>
      <c r="I45" s="44"/>
      <c r="J45" s="44"/>
      <c r="K45" s="43"/>
      <c r="L45" s="43"/>
      <c r="M45" s="47"/>
      <c r="N45" s="59"/>
      <c r="O45" s="59"/>
      <c r="P45" s="59"/>
      <c r="Q45" s="59"/>
    </row>
    <row r="46" spans="1:17" ht="67.5">
      <c r="A46" s="39" t="s">
        <v>3</v>
      </c>
      <c r="B46" s="39" t="s">
        <v>142</v>
      </c>
      <c r="C46" s="62" t="s">
        <v>200</v>
      </c>
      <c r="D46" s="39" t="s">
        <v>201</v>
      </c>
      <c r="E46" s="73"/>
      <c r="F46" s="79">
        <f>0.45/100</f>
        <v>0.005</v>
      </c>
      <c r="G46" s="41"/>
      <c r="H46" s="44"/>
      <c r="I46" s="44"/>
      <c r="J46" s="44"/>
      <c r="K46" s="43"/>
      <c r="L46" s="43"/>
      <c r="M46" s="47"/>
      <c r="N46" s="59"/>
      <c r="O46" s="59"/>
      <c r="P46" s="59"/>
      <c r="Q46" s="59"/>
    </row>
    <row r="47" spans="1:17" ht="13.5">
      <c r="A47" s="55"/>
      <c r="B47" s="51"/>
      <c r="C47" s="57" t="s">
        <v>143</v>
      </c>
      <c r="D47" s="48" t="s">
        <v>35</v>
      </c>
      <c r="E47" s="38">
        <v>206</v>
      </c>
      <c r="F47" s="58">
        <f>E47*F46</f>
        <v>1.03</v>
      </c>
      <c r="G47" s="44"/>
      <c r="H47" s="44"/>
      <c r="I47" s="44"/>
      <c r="J47" s="44"/>
      <c r="K47" s="43"/>
      <c r="L47" s="43"/>
      <c r="M47" s="47"/>
      <c r="N47" s="59"/>
      <c r="O47" s="59"/>
      <c r="P47" s="59"/>
      <c r="Q47" s="59"/>
    </row>
    <row r="48" spans="1:17" ht="57" customHeight="1">
      <c r="A48" s="39" t="s">
        <v>4</v>
      </c>
      <c r="B48" s="39" t="s">
        <v>202</v>
      </c>
      <c r="C48" s="62" t="s">
        <v>203</v>
      </c>
      <c r="D48" s="39" t="s">
        <v>201</v>
      </c>
      <c r="E48" s="73"/>
      <c r="F48" s="84">
        <f>0.162/100</f>
        <v>0.0016</v>
      </c>
      <c r="G48" s="41"/>
      <c r="H48" s="44"/>
      <c r="I48" s="44"/>
      <c r="J48" s="44"/>
      <c r="K48" s="43"/>
      <c r="L48" s="43"/>
      <c r="M48" s="47"/>
      <c r="N48" s="59"/>
      <c r="O48" s="59"/>
      <c r="P48" s="59"/>
      <c r="Q48" s="59"/>
    </row>
    <row r="49" spans="1:17" ht="13.5">
      <c r="A49" s="55"/>
      <c r="B49" s="51"/>
      <c r="C49" s="46" t="s">
        <v>26</v>
      </c>
      <c r="D49" s="37" t="s">
        <v>35</v>
      </c>
      <c r="E49" s="37">
        <v>338</v>
      </c>
      <c r="F49" s="55">
        <f>E49*F48</f>
        <v>0.5</v>
      </c>
      <c r="G49" s="44"/>
      <c r="H49" s="44"/>
      <c r="I49" s="44"/>
      <c r="J49" s="44"/>
      <c r="K49" s="43"/>
      <c r="L49" s="43"/>
      <c r="M49" s="47"/>
      <c r="N49" s="59"/>
      <c r="O49" s="59"/>
      <c r="P49" s="59"/>
      <c r="Q49" s="59"/>
    </row>
    <row r="50" spans="1:17" ht="13.5">
      <c r="A50" s="55"/>
      <c r="B50" s="51"/>
      <c r="C50" s="46" t="s">
        <v>43</v>
      </c>
      <c r="D50" s="37" t="s">
        <v>0</v>
      </c>
      <c r="E50" s="37">
        <v>82</v>
      </c>
      <c r="F50" s="55">
        <f>E50*F48</f>
        <v>0.1</v>
      </c>
      <c r="G50" s="44"/>
      <c r="H50" s="44"/>
      <c r="I50" s="44"/>
      <c r="J50" s="44"/>
      <c r="K50" s="43"/>
      <c r="L50" s="43"/>
      <c r="M50" s="47"/>
      <c r="N50" s="59"/>
      <c r="O50" s="59"/>
      <c r="P50" s="59"/>
      <c r="Q50" s="59"/>
    </row>
    <row r="51" spans="1:17" ht="15.75">
      <c r="A51" s="55"/>
      <c r="B51" s="42"/>
      <c r="C51" s="46" t="s">
        <v>148</v>
      </c>
      <c r="D51" s="37" t="s">
        <v>204</v>
      </c>
      <c r="E51" s="55">
        <v>102</v>
      </c>
      <c r="F51" s="58">
        <f>E51*F48</f>
        <v>0.163</v>
      </c>
      <c r="G51" s="44"/>
      <c r="H51" s="44"/>
      <c r="I51" s="44"/>
      <c r="J51" s="44"/>
      <c r="K51" s="43"/>
      <c r="L51" s="43"/>
      <c r="M51" s="47"/>
      <c r="N51" s="59"/>
      <c r="O51" s="59"/>
      <c r="P51" s="59"/>
      <c r="Q51" s="59"/>
    </row>
    <row r="52" spans="1:17" ht="15.75">
      <c r="A52" s="55"/>
      <c r="B52" s="89"/>
      <c r="C52" s="46" t="s">
        <v>149</v>
      </c>
      <c r="D52" s="37" t="s">
        <v>205</v>
      </c>
      <c r="E52" s="55">
        <v>124</v>
      </c>
      <c r="F52" s="55">
        <f>E52*F48</f>
        <v>0.2</v>
      </c>
      <c r="G52" s="44"/>
      <c r="H52" s="44"/>
      <c r="I52" s="44"/>
      <c r="J52" s="44"/>
      <c r="K52" s="43"/>
      <c r="L52" s="43"/>
      <c r="M52" s="47"/>
      <c r="N52" s="59"/>
      <c r="O52" s="59"/>
      <c r="P52" s="59"/>
      <c r="Q52" s="59"/>
    </row>
    <row r="53" spans="1:17" ht="15.75">
      <c r="A53" s="55"/>
      <c r="B53" s="89"/>
      <c r="C53" s="46" t="s">
        <v>206</v>
      </c>
      <c r="D53" s="37" t="s">
        <v>204</v>
      </c>
      <c r="E53" s="37">
        <v>1.32</v>
      </c>
      <c r="F53" s="58">
        <f>E53*F48</f>
        <v>0.002</v>
      </c>
      <c r="G53" s="44"/>
      <c r="H53" s="44"/>
      <c r="I53" s="44"/>
      <c r="J53" s="44"/>
      <c r="K53" s="43"/>
      <c r="L53" s="43"/>
      <c r="M53" s="47"/>
      <c r="N53" s="59"/>
      <c r="O53" s="59"/>
      <c r="P53" s="59"/>
      <c r="Q53" s="59"/>
    </row>
    <row r="54" spans="1:17" ht="13.5">
      <c r="A54" s="55"/>
      <c r="B54" s="51"/>
      <c r="C54" s="46" t="s">
        <v>150</v>
      </c>
      <c r="D54" s="37" t="s">
        <v>0</v>
      </c>
      <c r="E54" s="55">
        <v>24</v>
      </c>
      <c r="F54" s="58">
        <f>E54*F48</f>
        <v>0.038</v>
      </c>
      <c r="G54" s="44"/>
      <c r="H54" s="44"/>
      <c r="I54" s="44"/>
      <c r="J54" s="44"/>
      <c r="K54" s="43"/>
      <c r="L54" s="43"/>
      <c r="M54" s="47"/>
      <c r="N54" s="59"/>
      <c r="O54" s="59"/>
      <c r="P54" s="59"/>
      <c r="Q54" s="59"/>
    </row>
    <row r="55" spans="1:17" ht="54">
      <c r="A55" s="62">
        <v>9</v>
      </c>
      <c r="B55" s="40" t="s">
        <v>207</v>
      </c>
      <c r="C55" s="62" t="s">
        <v>208</v>
      </c>
      <c r="D55" s="45" t="s">
        <v>21</v>
      </c>
      <c r="E55" s="42"/>
      <c r="F55" s="79">
        <v>2</v>
      </c>
      <c r="G55" s="44"/>
      <c r="H55" s="44"/>
      <c r="I55" s="44"/>
      <c r="J55" s="44"/>
      <c r="K55" s="43"/>
      <c r="L55" s="43"/>
      <c r="M55" s="47"/>
      <c r="N55" s="59"/>
      <c r="O55" s="59"/>
      <c r="P55" s="59"/>
      <c r="Q55" s="59"/>
    </row>
    <row r="56" spans="1:17" ht="16.5" customHeight="1">
      <c r="A56" s="42"/>
      <c r="B56" s="48"/>
      <c r="C56" s="90" t="s">
        <v>151</v>
      </c>
      <c r="D56" s="49" t="s">
        <v>141</v>
      </c>
      <c r="E56" s="42">
        <v>17.2</v>
      </c>
      <c r="F56" s="37">
        <f>E56*F55</f>
        <v>34.4</v>
      </c>
      <c r="G56" s="44"/>
      <c r="H56" s="44"/>
      <c r="I56" s="44"/>
      <c r="J56" s="44"/>
      <c r="K56" s="43"/>
      <c r="L56" s="43"/>
      <c r="M56" s="47"/>
      <c r="N56" s="59"/>
      <c r="O56" s="59"/>
      <c r="P56" s="59"/>
      <c r="Q56" s="59"/>
    </row>
    <row r="57" spans="1:17" ht="18.75" customHeight="1">
      <c r="A57" s="42"/>
      <c r="B57" s="48"/>
      <c r="C57" s="70" t="s">
        <v>139</v>
      </c>
      <c r="D57" s="42" t="s">
        <v>0</v>
      </c>
      <c r="E57" s="42">
        <v>0.7</v>
      </c>
      <c r="F57" s="37">
        <f>E57*F55</f>
        <v>1.4</v>
      </c>
      <c r="G57" s="44"/>
      <c r="H57" s="44"/>
      <c r="I57" s="44"/>
      <c r="J57" s="44"/>
      <c r="K57" s="43"/>
      <c r="L57" s="43"/>
      <c r="M57" s="47"/>
      <c r="N57" s="59"/>
      <c r="O57" s="59"/>
      <c r="P57" s="59"/>
      <c r="Q57" s="59"/>
    </row>
    <row r="58" spans="1:17" ht="27">
      <c r="A58" s="42"/>
      <c r="B58" s="49"/>
      <c r="C58" s="46" t="s">
        <v>209</v>
      </c>
      <c r="D58" s="42" t="s">
        <v>164</v>
      </c>
      <c r="E58" s="42"/>
      <c r="F58" s="37">
        <v>6</v>
      </c>
      <c r="G58" s="44"/>
      <c r="H58" s="44"/>
      <c r="I58" s="44"/>
      <c r="J58" s="44"/>
      <c r="K58" s="43"/>
      <c r="L58" s="43"/>
      <c r="M58" s="47"/>
      <c r="N58" s="59"/>
      <c r="O58" s="59"/>
      <c r="P58" s="59"/>
      <c r="Q58" s="59"/>
    </row>
    <row r="59" spans="1:17" ht="27">
      <c r="A59" s="42"/>
      <c r="B59" s="49"/>
      <c r="C59" s="46" t="s">
        <v>210</v>
      </c>
      <c r="D59" s="42" t="s">
        <v>164</v>
      </c>
      <c r="E59" s="42"/>
      <c r="F59" s="37">
        <v>15.6</v>
      </c>
      <c r="G59" s="44"/>
      <c r="H59" s="44"/>
      <c r="I59" s="44"/>
      <c r="J59" s="44"/>
      <c r="K59" s="43"/>
      <c r="L59" s="43"/>
      <c r="M59" s="47"/>
      <c r="N59" s="59"/>
      <c r="O59" s="59"/>
      <c r="P59" s="59"/>
      <c r="Q59" s="59"/>
    </row>
    <row r="60" spans="1:17" ht="14.25" customHeight="1">
      <c r="A60" s="42"/>
      <c r="B60" s="49"/>
      <c r="C60" s="46" t="s">
        <v>211</v>
      </c>
      <c r="D60" s="42" t="s">
        <v>21</v>
      </c>
      <c r="E60" s="42"/>
      <c r="F60" s="37">
        <v>6</v>
      </c>
      <c r="G60" s="44"/>
      <c r="H60" s="44"/>
      <c r="I60" s="44"/>
      <c r="J60" s="44"/>
      <c r="K60" s="43"/>
      <c r="L60" s="43"/>
      <c r="M60" s="47"/>
      <c r="N60" s="59"/>
      <c r="O60" s="59"/>
      <c r="P60" s="59"/>
      <c r="Q60" s="59"/>
    </row>
    <row r="61" spans="1:17" ht="15.75" customHeight="1">
      <c r="A61" s="42"/>
      <c r="B61" s="49"/>
      <c r="C61" s="46" t="s">
        <v>212</v>
      </c>
      <c r="D61" s="42"/>
      <c r="E61" s="42"/>
      <c r="F61" s="37">
        <v>7</v>
      </c>
      <c r="G61" s="44"/>
      <c r="H61" s="44"/>
      <c r="I61" s="44"/>
      <c r="J61" s="44"/>
      <c r="K61" s="43"/>
      <c r="L61" s="43"/>
      <c r="M61" s="47"/>
      <c r="N61" s="59"/>
      <c r="O61" s="59"/>
      <c r="P61" s="59"/>
      <c r="Q61" s="59"/>
    </row>
    <row r="62" spans="1:17" ht="13.5">
      <c r="A62" s="42"/>
      <c r="B62" s="42"/>
      <c r="C62" s="46" t="s">
        <v>152</v>
      </c>
      <c r="D62" s="42" t="s">
        <v>153</v>
      </c>
      <c r="E62" s="42">
        <f>0.02*1000*0.01</f>
        <v>0.2</v>
      </c>
      <c r="F62" s="37">
        <f>E62*F55</f>
        <v>0.4</v>
      </c>
      <c r="G62" s="44"/>
      <c r="H62" s="44"/>
      <c r="I62" s="44"/>
      <c r="J62" s="44"/>
      <c r="K62" s="43"/>
      <c r="L62" s="43"/>
      <c r="M62" s="47"/>
      <c r="N62" s="59"/>
      <c r="O62" s="59"/>
      <c r="P62" s="59"/>
      <c r="Q62" s="59"/>
    </row>
    <row r="63" spans="1:17" ht="13.5">
      <c r="A63" s="42"/>
      <c r="B63" s="48"/>
      <c r="C63" s="46" t="s">
        <v>146</v>
      </c>
      <c r="D63" s="48" t="s">
        <v>0</v>
      </c>
      <c r="E63" s="42">
        <v>0.2</v>
      </c>
      <c r="F63" s="37">
        <f>E63*F55</f>
        <v>0.4</v>
      </c>
      <c r="G63" s="44"/>
      <c r="H63" s="44"/>
      <c r="I63" s="44"/>
      <c r="J63" s="44"/>
      <c r="K63" s="43"/>
      <c r="L63" s="43"/>
      <c r="M63" s="47"/>
      <c r="N63" s="59"/>
      <c r="O63" s="59"/>
      <c r="P63" s="59"/>
      <c r="Q63" s="59"/>
    </row>
    <row r="64" spans="1:17" ht="43.5" customHeight="1">
      <c r="A64" s="81">
        <v>10</v>
      </c>
      <c r="B64" s="39" t="s">
        <v>156</v>
      </c>
      <c r="C64" s="39" t="s">
        <v>213</v>
      </c>
      <c r="D64" s="91" t="s">
        <v>214</v>
      </c>
      <c r="E64" s="92"/>
      <c r="F64" s="95">
        <v>0.452</v>
      </c>
      <c r="G64" s="93"/>
      <c r="H64" s="44"/>
      <c r="I64" s="44"/>
      <c r="J64" s="44"/>
      <c r="K64" s="43"/>
      <c r="L64" s="43"/>
      <c r="M64" s="47"/>
      <c r="N64" s="59"/>
      <c r="O64" s="59"/>
      <c r="P64" s="59"/>
      <c r="Q64" s="59"/>
    </row>
    <row r="65" spans="1:17" ht="13.5">
      <c r="A65" s="55"/>
      <c r="B65" s="51"/>
      <c r="C65" s="46" t="s">
        <v>26</v>
      </c>
      <c r="D65" s="37" t="s">
        <v>35</v>
      </c>
      <c r="E65" s="37">
        <v>68</v>
      </c>
      <c r="F65" s="55">
        <f>E65*F64</f>
        <v>30.7</v>
      </c>
      <c r="G65" s="93"/>
      <c r="H65" s="44"/>
      <c r="I65" s="44"/>
      <c r="J65" s="44"/>
      <c r="K65" s="43"/>
      <c r="L65" s="43"/>
      <c r="M65" s="47"/>
      <c r="N65" s="59"/>
      <c r="O65" s="59"/>
      <c r="P65" s="59"/>
      <c r="Q65" s="59"/>
    </row>
    <row r="66" spans="1:17" ht="13.5">
      <c r="A66" s="55"/>
      <c r="B66" s="51"/>
      <c r="C66" s="46" t="s">
        <v>43</v>
      </c>
      <c r="D66" s="37" t="s">
        <v>0</v>
      </c>
      <c r="E66" s="37">
        <v>0.03</v>
      </c>
      <c r="F66" s="61">
        <f>E66*F64</f>
        <v>0.0136</v>
      </c>
      <c r="G66" s="44"/>
      <c r="H66" s="44"/>
      <c r="I66" s="44"/>
      <c r="J66" s="44"/>
      <c r="K66" s="43"/>
      <c r="L66" s="43"/>
      <c r="M66" s="47"/>
      <c r="N66" s="59"/>
      <c r="O66" s="59"/>
      <c r="P66" s="59"/>
      <c r="Q66" s="59"/>
    </row>
    <row r="67" spans="1:17" ht="13.5">
      <c r="A67" s="55"/>
      <c r="B67" s="74"/>
      <c r="C67" s="70" t="s">
        <v>157</v>
      </c>
      <c r="D67" s="37" t="s">
        <v>153</v>
      </c>
      <c r="E67" s="55">
        <v>25.1</v>
      </c>
      <c r="F67" s="98">
        <f>E67*F64</f>
        <v>11.35</v>
      </c>
      <c r="G67" s="44"/>
      <c r="H67" s="44"/>
      <c r="I67" s="44"/>
      <c r="J67" s="44"/>
      <c r="K67" s="43"/>
      <c r="L67" s="43"/>
      <c r="M67" s="47"/>
      <c r="N67" s="59"/>
      <c r="O67" s="59"/>
      <c r="P67" s="59"/>
      <c r="Q67" s="59"/>
    </row>
    <row r="68" spans="1:17" ht="13.5">
      <c r="A68" s="55"/>
      <c r="B68" s="74"/>
      <c r="C68" s="46" t="s">
        <v>158</v>
      </c>
      <c r="D68" s="37" t="s">
        <v>153</v>
      </c>
      <c r="E68" s="55">
        <v>2.7</v>
      </c>
      <c r="F68" s="98">
        <f>E68*F64</f>
        <v>1.22</v>
      </c>
      <c r="G68" s="44"/>
      <c r="H68" s="44"/>
      <c r="I68" s="44"/>
      <c r="J68" s="44"/>
      <c r="K68" s="97"/>
      <c r="L68" s="97"/>
      <c r="M68" s="47"/>
      <c r="N68" s="59"/>
      <c r="O68" s="59"/>
      <c r="P68" s="59"/>
      <c r="Q68" s="59"/>
    </row>
    <row r="69" spans="1:17" ht="13.5">
      <c r="A69" s="55"/>
      <c r="B69" s="51"/>
      <c r="C69" s="46" t="s">
        <v>150</v>
      </c>
      <c r="D69" s="37" t="s">
        <v>0</v>
      </c>
      <c r="E69" s="55">
        <v>0.2</v>
      </c>
      <c r="F69" s="58">
        <f>E69*F64</f>
        <v>0.09</v>
      </c>
      <c r="G69" s="44"/>
      <c r="H69" s="44"/>
      <c r="I69" s="44"/>
      <c r="J69" s="44"/>
      <c r="K69" s="43"/>
      <c r="L69" s="97"/>
      <c r="M69" s="47"/>
      <c r="N69" s="59"/>
      <c r="O69" s="59"/>
      <c r="P69" s="59"/>
      <c r="Q69" s="59"/>
    </row>
    <row r="70" spans="1:17" ht="15.75" customHeight="1">
      <c r="A70" s="39"/>
      <c r="B70" s="48"/>
      <c r="C70" s="39" t="s">
        <v>159</v>
      </c>
      <c r="D70" s="39" t="s">
        <v>0</v>
      </c>
      <c r="E70" s="73"/>
      <c r="F70" s="73"/>
      <c r="G70" s="41"/>
      <c r="H70" s="41"/>
      <c r="I70" s="41"/>
      <c r="J70" s="41"/>
      <c r="K70" s="41"/>
      <c r="L70" s="41"/>
      <c r="M70" s="41"/>
      <c r="N70" s="75"/>
      <c r="O70" s="75"/>
      <c r="P70" s="75"/>
      <c r="Q70" s="75"/>
    </row>
    <row r="71" spans="1:14" ht="15.75" customHeight="1">
      <c r="A71" s="39"/>
      <c r="B71" s="48"/>
      <c r="C71" s="39" t="s">
        <v>166</v>
      </c>
      <c r="D71" s="39" t="s">
        <v>0</v>
      </c>
      <c r="E71" s="73"/>
      <c r="F71" s="73"/>
      <c r="G71" s="41"/>
      <c r="H71" s="41"/>
      <c r="I71" s="41"/>
      <c r="J71" s="41"/>
      <c r="K71" s="41"/>
      <c r="L71" s="41"/>
      <c r="M71" s="41"/>
      <c r="N71" s="75"/>
    </row>
    <row r="72" spans="1:13" ht="13.5">
      <c r="A72" s="39"/>
      <c r="B72" s="48"/>
      <c r="C72" s="48" t="s">
        <v>160</v>
      </c>
      <c r="D72" s="48" t="s">
        <v>0</v>
      </c>
      <c r="E72" s="38"/>
      <c r="F72" s="63" t="s">
        <v>215</v>
      </c>
      <c r="G72" s="44"/>
      <c r="H72" s="44"/>
      <c r="I72" s="44"/>
      <c r="J72" s="44"/>
      <c r="K72" s="44"/>
      <c r="L72" s="44"/>
      <c r="M72" s="44"/>
    </row>
    <row r="73" spans="1:13" ht="13.5">
      <c r="A73" s="39"/>
      <c r="B73" s="48"/>
      <c r="C73" s="48" t="s">
        <v>161</v>
      </c>
      <c r="D73" s="48" t="s">
        <v>0</v>
      </c>
      <c r="E73" s="38"/>
      <c r="F73" s="63" t="s">
        <v>215</v>
      </c>
      <c r="G73" s="44"/>
      <c r="H73" s="44"/>
      <c r="I73" s="44"/>
      <c r="J73" s="44"/>
      <c r="K73" s="44"/>
      <c r="L73" s="44"/>
      <c r="M73" s="44"/>
    </row>
    <row r="74" spans="1:13" ht="13.5">
      <c r="A74" s="39"/>
      <c r="B74" s="48"/>
      <c r="C74" s="39" t="s">
        <v>7</v>
      </c>
      <c r="D74" s="39" t="s">
        <v>0</v>
      </c>
      <c r="E74" s="73"/>
      <c r="F74" s="73"/>
      <c r="G74" s="41"/>
      <c r="H74" s="41"/>
      <c r="I74" s="41"/>
      <c r="J74" s="41"/>
      <c r="K74" s="41"/>
      <c r="L74" s="41"/>
      <c r="M74" s="41"/>
    </row>
    <row r="75" spans="1:13" ht="13.5">
      <c r="A75" s="39"/>
      <c r="B75" s="39"/>
      <c r="C75" s="48" t="s">
        <v>162</v>
      </c>
      <c r="D75" s="48" t="s">
        <v>0</v>
      </c>
      <c r="E75" s="38"/>
      <c r="F75" s="63" t="s">
        <v>215</v>
      </c>
      <c r="G75" s="44"/>
      <c r="H75" s="44"/>
      <c r="I75" s="44"/>
      <c r="J75" s="44"/>
      <c r="K75" s="44"/>
      <c r="L75" s="44"/>
      <c r="M75" s="44"/>
    </row>
    <row r="76" spans="1:14" ht="13.5">
      <c r="A76" s="48"/>
      <c r="B76" s="39"/>
      <c r="C76" s="39" t="s">
        <v>132</v>
      </c>
      <c r="D76" s="39" t="s">
        <v>0</v>
      </c>
      <c r="E76" s="38"/>
      <c r="F76" s="38"/>
      <c r="G76" s="44"/>
      <c r="H76" s="41"/>
      <c r="I76" s="41"/>
      <c r="J76" s="41"/>
      <c r="K76" s="41"/>
      <c r="L76" s="41"/>
      <c r="M76" s="41"/>
      <c r="N76" s="75"/>
    </row>
    <row r="77" spans="1:14" ht="13.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75"/>
    </row>
    <row r="78" spans="1:13" ht="13.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ht="13.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ht="13.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ht="13.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3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116" spans="7:14" ht="12.75">
      <c r="G116" s="52"/>
      <c r="H116" s="65"/>
      <c r="I116" s="65"/>
      <c r="J116" s="65"/>
      <c r="K116" s="65"/>
      <c r="L116" s="65"/>
      <c r="M116" s="65"/>
      <c r="N116" s="64"/>
    </row>
  </sheetData>
  <sheetProtection/>
  <mergeCells count="13">
    <mergeCell ref="K4:L4"/>
    <mergeCell ref="M4:M5"/>
    <mergeCell ref="A77:M85"/>
    <mergeCell ref="A1:L1"/>
    <mergeCell ref="A2:L2"/>
    <mergeCell ref="A3:L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2755905511811024" right="0.2755905511811024" top="0.7480314960629921" bottom="0.5118110236220472" header="0.5118110236220472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21" t="s">
        <v>56</v>
      </c>
      <c r="B1" s="121"/>
      <c r="C1" s="121"/>
      <c r="D1" s="121"/>
      <c r="E1" s="121"/>
      <c r="F1" s="121"/>
      <c r="G1" s="121"/>
      <c r="H1" s="121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22" t="s">
        <v>111</v>
      </c>
      <c r="B3" s="122"/>
      <c r="C3" s="122"/>
      <c r="D3" s="122"/>
      <c r="E3" s="122"/>
      <c r="F3" s="122"/>
      <c r="G3" s="122"/>
      <c r="H3" s="122"/>
    </row>
    <row r="4" spans="1:8" ht="17.25" customHeight="1">
      <c r="A4" s="123" t="s">
        <v>102</v>
      </c>
      <c r="B4" s="123"/>
      <c r="C4" s="123"/>
      <c r="D4" s="123"/>
      <c r="E4" s="123"/>
      <c r="F4" s="123"/>
      <c r="G4" s="123"/>
      <c r="H4" s="123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24"/>
      <c r="B6" s="124"/>
      <c r="C6" s="124"/>
      <c r="D6" s="124"/>
      <c r="E6" s="124"/>
      <c r="F6" s="124"/>
      <c r="G6" s="124"/>
      <c r="H6" s="124"/>
    </row>
    <row r="7" spans="1:8" ht="16.5">
      <c r="A7" s="125" t="s">
        <v>74</v>
      </c>
      <c r="B7" s="125"/>
      <c r="C7" s="125"/>
      <c r="D7" s="125"/>
      <c r="E7" s="34" t="e">
        <f>H132</f>
        <v>#REF!</v>
      </c>
      <c r="F7" s="27" t="s">
        <v>0</v>
      </c>
      <c r="G7" s="25"/>
      <c r="H7" s="25"/>
    </row>
    <row r="8" spans="1:8" ht="16.5">
      <c r="A8" s="125" t="s">
        <v>75</v>
      </c>
      <c r="B8" s="125"/>
      <c r="C8" s="125"/>
      <c r="D8" s="125"/>
      <c r="E8" s="34" t="e">
        <f>H125</f>
        <v>#REF!</v>
      </c>
      <c r="F8" s="27" t="s">
        <v>0</v>
      </c>
      <c r="G8" s="25"/>
      <c r="H8" s="25"/>
    </row>
    <row r="9" spans="1:8" ht="16.5">
      <c r="A9" s="113" t="s">
        <v>76</v>
      </c>
      <c r="B9" s="113"/>
      <c r="C9" s="113"/>
      <c r="D9" s="113"/>
      <c r="E9" s="34" t="e">
        <f>E8/4.6</f>
        <v>#REF!</v>
      </c>
      <c r="F9" s="30" t="s">
        <v>35</v>
      </c>
      <c r="G9" s="29"/>
      <c r="H9" s="29"/>
    </row>
    <row r="10" spans="1:8" ht="15">
      <c r="A10" s="114" t="s">
        <v>112</v>
      </c>
      <c r="B10" s="114"/>
      <c r="C10" s="114"/>
      <c r="D10" s="114"/>
      <c r="E10" s="114"/>
      <c r="F10" s="114"/>
      <c r="G10" s="114"/>
      <c r="H10" s="114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15" t="s">
        <v>1</v>
      </c>
      <c r="B12" s="116" t="s">
        <v>19</v>
      </c>
      <c r="C12" s="117" t="s">
        <v>20</v>
      </c>
      <c r="D12" s="118" t="s">
        <v>8</v>
      </c>
      <c r="E12" s="119" t="s">
        <v>16</v>
      </c>
      <c r="F12" s="119"/>
      <c r="G12" s="120" t="s">
        <v>2</v>
      </c>
      <c r="H12" s="120"/>
    </row>
    <row r="13" spans="1:8" ht="35.25">
      <c r="A13" s="115"/>
      <c r="B13" s="116"/>
      <c r="C13" s="117"/>
      <c r="D13" s="118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11" t="s">
        <v>73</v>
      </c>
      <c r="B136" s="111"/>
      <c r="C136" s="111"/>
      <c r="D136" s="111"/>
      <c r="E136" s="111"/>
      <c r="F136" s="111"/>
      <c r="G136" s="111"/>
      <c r="H136" s="111"/>
      <c r="I136" s="23"/>
    </row>
    <row r="139" spans="3:10" ht="15" customHeight="1">
      <c r="C139" s="112"/>
      <c r="D139" s="112"/>
      <c r="E139" s="112"/>
      <c r="F139" s="112"/>
      <c r="G139" s="112"/>
      <c r="H139" s="112"/>
      <c r="I139" s="112"/>
      <c r="J139" s="112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2019-07-26T10:13:15Z</dcterms:modified>
  <cp:category/>
  <cp:version/>
  <cp:contentType/>
  <cp:contentStatus/>
</cp:coreProperties>
</file>