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0" windowHeight="7455" tabRatio="727" activeTab="0"/>
  </bookViews>
  <sheets>
    <sheet name="Sheet6" sheetId="1" r:id="rId1"/>
    <sheet name="gare kan." sheetId="2" state="hidden" r:id="rId2"/>
  </sheets>
  <definedNames>
    <definedName name="_xlnm.Print_Area" localSheetId="0">'Sheet6'!$A$1:$M$32</definedName>
  </definedNames>
  <calcPr fullCalcOnLoad="1" fullPrecision="0"/>
</workbook>
</file>

<file path=xl/sharedStrings.xml><?xml version="1.0" encoding="utf-8"?>
<sst xmlns="http://schemas.openxmlformats.org/spreadsheetml/2006/main" count="393" uniqueCount="172">
  <si>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</si>
  <si>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</si>
  <si>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</si>
  <si>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</si>
  <si>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</si>
  <si>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</si>
  <si>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</si>
  <si>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</si>
  <si>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</si>
  <si>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</si>
  <si>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</si>
  <si>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</si>
  <si>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</si>
  <si>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</si>
  <si>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</si>
  <si>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</si>
  <si>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</si>
  <si>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</si>
  <si>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</si>
  <si>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</si>
  <si>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</si>
  <si>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</si>
  <si>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</si>
  <si>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</si>
  <si>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</si>
  <si>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</si>
  <si>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</si>
  <si>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</si>
  <si>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</si>
  <si>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</si>
  <si>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</si>
  <si>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</si>
  <si>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</si>
  <si>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</si>
  <si>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</si>
  <si>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kac/sT</t>
  </si>
  <si>
    <t>sxva masalebi</t>
  </si>
  <si>
    <t>k-1,15</t>
  </si>
  <si>
    <t>man/sT</t>
  </si>
  <si>
    <t>g\m</t>
  </si>
  <si>
    <t>kompl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</si>
  <si>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</si>
  <si>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</si>
  <si>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</si>
  <si>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</si>
  <si>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</si>
  <si>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</si>
  <si>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</si>
  <si>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</si>
  <si>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</si>
  <si>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</si>
  <si>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</si>
  <si>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</si>
  <si>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</si>
  <si>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</si>
  <si>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</si>
  <si>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</si>
  <si>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</si>
  <si>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</si>
  <si>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</si>
  <si>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</si>
  <si>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</si>
  <si>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</si>
  <si>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</si>
  <si>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</si>
  <si>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</si>
  <si>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</si>
  <si>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</si>
  <si>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</si>
  <si>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</si>
  <si>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</si>
  <si>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</si>
  <si>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</si>
  <si>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</si>
  <si>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</si>
  <si>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</si>
  <si>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</si>
  <si>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</si>
  <si>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</si>
  <si>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</si>
  <si>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</si>
  <si>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</si>
  <si>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</si>
  <si>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</si>
  <si>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</si>
  <si>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</si>
  <si>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</si>
  <si>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</si>
  <si>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</si>
  <si>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</si>
  <si>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</si>
  <si>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</si>
  <si>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</si>
  <si>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</si>
  <si>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</si>
  <si>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</si>
  <si>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</si>
  <si>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</si>
  <si>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</si>
  <si>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</si>
  <si>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</si>
  <si>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</si>
  <si>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</si>
  <si>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</si>
  <si>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</si>
  <si>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</si>
  <si>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</si>
  <si>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</si>
  <si>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</si>
  <si>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</si>
  <si>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</si>
  <si>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</si>
  <si>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</si>
  <si>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</si>
  <si>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</si>
  <si>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</si>
  <si>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</si>
  <si>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</si>
  <si>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</si>
  <si>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</si>
  <si>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</si>
  <si>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</si>
  <si>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</si>
  <si>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</si>
  <si>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</si>
  <si>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</si>
  <si>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</si>
  <si>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</si>
  <si>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</si>
  <si>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</si>
  <si>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</si>
  <si>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gare wyalgayvaniloba</t>
  </si>
  <si>
    <t>masala</t>
  </si>
  <si>
    <t>xelfasi</t>
  </si>
  <si>
    <t>manqana-meqanizmebi da transporti</t>
  </si>
  <si>
    <t>sul jami (lari)</t>
  </si>
  <si>
    <t>erTeulis Rirebuleba</t>
  </si>
  <si>
    <t xml:space="preserve">Sromis danaxarjebi </t>
  </si>
  <si>
    <t>sxva manqana</t>
  </si>
  <si>
    <t>1-80-3</t>
  </si>
  <si>
    <t>sxva masala</t>
  </si>
  <si>
    <t>kbm</t>
  </si>
  <si>
    <t>grZ.m</t>
  </si>
  <si>
    <t>1-81-3</t>
  </si>
  <si>
    <t xml:space="preserve">zednadebi xarjebi </t>
  </si>
  <si>
    <t xml:space="preserve">gegmiuri dagroveba </t>
  </si>
  <si>
    <t xml:space="preserve">sxva manqana  </t>
  </si>
  <si>
    <t>milsadenebze Camketi armaturis dayeneba diametriT 50 mm-mde</t>
  </si>
  <si>
    <t>lokalur resursuli jami:</t>
  </si>
  <si>
    <t>k/sT</t>
  </si>
  <si>
    <t xml:space="preserve">sxva manqana </t>
  </si>
  <si>
    <t>m3</t>
  </si>
  <si>
    <t>cxrili #6
WivWavis  საბავშვო ბაღის Senobis reabilitacia</t>
  </si>
  <si>
    <r>
      <t xml:space="preserve">III kategoriis gruntis damuSaveba xeliT wyalgayvanilobis milebis,  qveS </t>
    </r>
    <r>
      <rPr>
        <b/>
        <sz val="9"/>
        <rFont val="AcadNusx"/>
        <family val="0"/>
      </rPr>
      <t>(18X0,4X0,8m)</t>
    </r>
  </si>
  <si>
    <t>22-8-2</t>
  </si>
  <si>
    <t>d=63 mm-iani polieTilenis wyalsadenis milebis montaJi tranSeiSi - PN-10 wnevamedegobis hidravlikuri  gamocdiT</t>
  </si>
  <si>
    <t>km</t>
  </si>
  <si>
    <r>
      <t xml:space="preserve">polieTilenis mili d=63(3,8)mm - </t>
    </r>
    <r>
      <rPr>
        <sz val="10"/>
        <rFont val="Arial"/>
        <family val="2"/>
      </rPr>
      <t>PN10</t>
    </r>
  </si>
  <si>
    <t>fitingebi</t>
  </si>
  <si>
    <t>22-25-1</t>
  </si>
  <si>
    <t>ventili d=50mm</t>
  </si>
  <si>
    <t>22-27-1</t>
  </si>
  <si>
    <t>SeWra arsebul qselSi</t>
  </si>
  <si>
    <t>SeWra</t>
  </si>
  <si>
    <t>s.ndaw                                                                                                                                                                                                                                                                                                                  23-1-1</t>
  </si>
  <si>
    <t xml:space="preserve"> polieTilenis milsadenebis ZirSi 10sm sisqis qviSis safuZvlis mowyoba da zemodan dayra</t>
  </si>
  <si>
    <t>10kbm</t>
  </si>
  <si>
    <t>SromiTi danaxarjebi</t>
  </si>
  <si>
    <t xml:space="preserve">qviSa </t>
  </si>
  <si>
    <t xml:space="preserve"> gruntis ukuCayra xeliT mosworeba-datkepniT </t>
  </si>
  <si>
    <t>ჯამი:</t>
  </si>
  <si>
    <t>%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</si>
</sst>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0.000%"/>
    <numFmt numFmtId="187" formatCode="#,##0.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\ _L_a_r_i_-;\-* #,##0.00\ _L_a_r_i_-;_-* &quot;-&quot;??\ _L_a_r_i_-;_-@_-"/>
    <numFmt numFmtId="193" formatCode="_-* #,##0_р_._-;\-* #,##0_р_._-;_-* &quot;-&quot;??_р_._-;_-@_-"/>
    <numFmt numFmtId="194" formatCode="#,##0.000;[Red]#,##0.000"/>
    <numFmt numFmtId="195" formatCode="#,##0.0000"/>
    <numFmt numFmtId="196" formatCode="[$-409]dddd\,\ mmmm\ dd\,\ yyyy"/>
    <numFmt numFmtId="197" formatCode="[$-409]h:mm:ss\ AM/PM"/>
    <numFmt numFmtId="198" formatCode="#,##0.00;[Red]#,##0.00"/>
    <numFmt numFmtId="199" formatCode="#,##0.00_ ;\-#,##0.00\ "/>
    <numFmt numFmtId="200" formatCode="_(* #,##0.0000_);_(* \(#,##0.0000\);_(* &quot;-&quot;????_);_(@_)"/>
    <numFmt numFmtId="201" formatCode="_-* #,##0.000_р_._-;\-* #,##0.000_р_._-;_-* &quot;-&quot;??_р_._-;_-@_-"/>
    <numFmt numFmtId="202" formatCode="_-* #,##0.0000_р_._-;\-* #,##0.0000_р_._-;_-* &quot;-&quot;??_р_._-;_-@_-"/>
    <numFmt numFmtId="203" formatCode="_-* #,##0.0_р_._-;\-* #,##0.0_р_._-;_-* &quot;-&quot;??_р_._-;_-@_-"/>
    <numFmt numFmtId="204" formatCode="_-* #,##0.00000_р_._-;\-* #,##0.00000_р_._-;_-* &quot;-&quot;??_р_._-;_-@_-"/>
    <numFmt numFmtId="205" formatCode="_-* #,##0.000000_р_._-;\-* #,##0.000000_р_._-;_-* &quot;-&quot;??_р_._-;_-@_-"/>
    <numFmt numFmtId="206" formatCode="_-* #,##0.0000000_р_._-;\-* #,##0.0000000_р_._-;_-* &quot;-&quot;??_р_._-;_-@_-"/>
    <numFmt numFmtId="207" formatCode="0.0%"/>
    <numFmt numFmtId="208" formatCode="_(* #,##0.000_);_(* \(#,##0.000\);_(* &quot;-&quot;???_);_(@_)"/>
  </numFmts>
  <fonts count="66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0"/>
      <name val="AcadNusx"/>
      <family val="0"/>
    </font>
    <font>
      <b/>
      <sz val="10"/>
      <name val="Batang"/>
      <family val="1"/>
    </font>
    <font>
      <b/>
      <sz val="11"/>
      <name val="Calibri"/>
      <family val="2"/>
    </font>
    <font>
      <b/>
      <sz val="11"/>
      <name val="AcadNusx"/>
      <family val="0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11"/>
      <name val="AcadNusx"/>
      <family val="0"/>
    </font>
    <font>
      <sz val="10"/>
      <name val="Arial Cyr"/>
      <family val="0"/>
    </font>
    <font>
      <b/>
      <sz val="10"/>
      <name val="AcadNusx"/>
      <family val="0"/>
    </font>
    <font>
      <sz val="10"/>
      <name val="Times New Roman"/>
      <family val="1"/>
    </font>
    <font>
      <b/>
      <sz val="9"/>
      <name val="AcadNusx"/>
      <family val="0"/>
    </font>
    <font>
      <sz val="10"/>
      <name val="Arial"/>
      <family val="2"/>
    </font>
    <font>
      <b/>
      <sz val="10"/>
      <name val="Times New Roman"/>
      <family val="1"/>
    </font>
    <font>
      <sz val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KAD NUSX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KAD NUSX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KAD NUSX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KAD NUSX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5" applyNumberFormat="0" applyFill="0" applyAlignment="0" applyProtection="0"/>
    <xf numFmtId="0" fontId="61" fillId="31" borderId="0" applyNumberFormat="0" applyBorder="0" applyAlignment="0" applyProtection="0"/>
    <xf numFmtId="0" fontId="0" fillId="32" borderId="6" applyNumberFormat="0" applyFont="0" applyAlignment="0" applyProtection="0"/>
    <xf numFmtId="0" fontId="62" fillId="27" borderId="7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 textRotation="90" wrapText="1"/>
    </xf>
    <xf numFmtId="0" fontId="1" fillId="0" borderId="9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80" fontId="1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1" fontId="3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1" fontId="13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2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left" vertical="center" wrapText="1"/>
    </xf>
    <xf numFmtId="0" fontId="15" fillId="0" borderId="0" xfId="0" applyFont="1" applyAlignment="1">
      <alignment/>
    </xf>
    <xf numFmtId="180" fontId="3" fillId="0" borderId="9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/>
    </xf>
    <xf numFmtId="180" fontId="13" fillId="0" borderId="0" xfId="0" applyNumberFormat="1" applyFont="1" applyAlignment="1">
      <alignment/>
    </xf>
    <xf numFmtId="2" fontId="1" fillId="0" borderId="9" xfId="0" applyNumberFormat="1" applyFont="1" applyFill="1" applyBorder="1" applyAlignment="1">
      <alignment horizontal="center" vertical="center" wrapText="1"/>
    </xf>
    <xf numFmtId="2" fontId="14" fillId="33" borderId="9" xfId="0" applyNumberFormat="1" applyFont="1" applyFill="1" applyBorder="1" applyAlignment="1">
      <alignment horizontal="center" vertical="center" wrapText="1"/>
    </xf>
    <xf numFmtId="0" fontId="14" fillId="33" borderId="9" xfId="0" applyNumberFormat="1" applyFont="1" applyFill="1" applyBorder="1" applyAlignment="1">
      <alignment horizontal="center" vertical="center" wrapText="1"/>
    </xf>
    <xf numFmtId="49" fontId="22" fillId="33" borderId="9" xfId="0" applyNumberFormat="1" applyFont="1" applyFill="1" applyBorder="1" applyAlignment="1">
      <alignment horizontal="center" vertical="center" wrapText="1"/>
    </xf>
    <xf numFmtId="2" fontId="22" fillId="33" borderId="9" xfId="0" applyNumberFormat="1" applyFont="1" applyFill="1" applyBorder="1" applyAlignment="1">
      <alignment horizontal="center" vertical="center" wrapText="1"/>
    </xf>
    <xf numFmtId="0" fontId="22" fillId="33" borderId="9" xfId="0" applyFont="1" applyFill="1" applyBorder="1" applyAlignment="1">
      <alignment horizontal="center" vertical="top" wrapText="1"/>
    </xf>
    <xf numFmtId="0" fontId="22" fillId="33" borderId="9" xfId="0" applyFont="1" applyFill="1" applyBorder="1" applyAlignment="1">
      <alignment horizontal="center" vertical="center" wrapText="1"/>
    </xf>
    <xf numFmtId="179" fontId="22" fillId="33" borderId="9" xfId="42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center" vertical="center" wrapText="1"/>
    </xf>
    <xf numFmtId="179" fontId="0" fillId="33" borderId="9" xfId="42" applyFont="1" applyFill="1" applyBorder="1" applyAlignment="1">
      <alignment/>
    </xf>
    <xf numFmtId="179" fontId="14" fillId="33" borderId="9" xfId="42" applyFont="1" applyFill="1" applyBorder="1" applyAlignment="1">
      <alignment horizontal="center" vertical="center" wrapText="1"/>
    </xf>
    <xf numFmtId="179" fontId="13" fillId="33" borderId="9" xfId="42" applyFont="1" applyFill="1" applyBorder="1" applyAlignment="1">
      <alignment/>
    </xf>
    <xf numFmtId="0" fontId="14" fillId="33" borderId="9" xfId="0" applyFont="1" applyFill="1" applyBorder="1" applyAlignment="1">
      <alignment vertical="center" wrapText="1"/>
    </xf>
    <xf numFmtId="179" fontId="0" fillId="33" borderId="9" xfId="42" applyFont="1" applyFill="1" applyBorder="1" applyAlignment="1">
      <alignment vertical="center"/>
    </xf>
    <xf numFmtId="49" fontId="14" fillId="33" borderId="9" xfId="0" applyNumberFormat="1" applyFont="1" applyFill="1" applyBorder="1" applyAlignment="1">
      <alignment horizontal="center" vertical="center" wrapText="1"/>
    </xf>
    <xf numFmtId="179" fontId="14" fillId="33" borderId="9" xfId="42" applyFont="1" applyFill="1" applyBorder="1" applyAlignment="1">
      <alignment horizontal="center" vertical="top" wrapText="1"/>
    </xf>
    <xf numFmtId="0" fontId="22" fillId="33" borderId="9" xfId="0" applyFont="1" applyFill="1" applyBorder="1" applyAlignment="1" quotePrefix="1">
      <alignment horizontal="center" vertical="center" wrapText="1"/>
    </xf>
    <xf numFmtId="0" fontId="14" fillId="33" borderId="9" xfId="0" applyFont="1" applyFill="1" applyBorder="1" applyAlignment="1" quotePrefix="1">
      <alignment horizontal="center" vertical="center" wrapText="1"/>
    </xf>
    <xf numFmtId="0" fontId="1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14" fillId="33" borderId="9" xfId="0" applyNumberFormat="1" applyFont="1" applyFill="1" applyBorder="1" applyAlignment="1">
      <alignment horizontal="center" vertical="center" textRotation="90" wrapText="1"/>
    </xf>
    <xf numFmtId="180" fontId="14" fillId="33" borderId="9" xfId="0" applyNumberFormat="1" applyFont="1" applyFill="1" applyBorder="1" applyAlignment="1">
      <alignment horizontal="center" vertical="center" wrapText="1"/>
    </xf>
    <xf numFmtId="49" fontId="23" fillId="33" borderId="9" xfId="0" applyNumberFormat="1" applyFont="1" applyFill="1" applyBorder="1" applyAlignment="1">
      <alignment horizontal="center" vertical="top" wrapText="1"/>
    </xf>
    <xf numFmtId="1" fontId="23" fillId="33" borderId="9" xfId="0" applyNumberFormat="1" applyFont="1" applyFill="1" applyBorder="1" applyAlignment="1" quotePrefix="1">
      <alignment horizontal="center" vertical="top" wrapText="1"/>
    </xf>
    <xf numFmtId="0" fontId="23" fillId="33" borderId="9" xfId="0" applyNumberFormat="1" applyFont="1" applyFill="1" applyBorder="1" applyAlignment="1" quotePrefix="1">
      <alignment horizontal="center" vertical="top" wrapText="1"/>
    </xf>
    <xf numFmtId="1" fontId="23" fillId="33" borderId="9" xfId="0" applyNumberFormat="1" applyFont="1" applyFill="1" applyBorder="1" applyAlignment="1" quotePrefix="1">
      <alignment horizontal="center" vertical="center" wrapText="1"/>
    </xf>
    <xf numFmtId="49" fontId="22" fillId="33" borderId="9" xfId="0" applyNumberFormat="1" applyFont="1" applyFill="1" applyBorder="1" applyAlignment="1">
      <alignment horizontal="left" vertical="center" wrapText="1"/>
    </xf>
    <xf numFmtId="171" fontId="0" fillId="0" borderId="0" xfId="0" applyNumberFormat="1" applyFill="1" applyAlignment="1">
      <alignment/>
    </xf>
    <xf numFmtId="0" fontId="14" fillId="33" borderId="9" xfId="0" applyFont="1" applyFill="1" applyBorder="1" applyAlignment="1">
      <alignment horizontal="center" vertical="top" wrapText="1"/>
    </xf>
    <xf numFmtId="0" fontId="14" fillId="33" borderId="9" xfId="0" applyFont="1" applyFill="1" applyBorder="1" applyAlignment="1">
      <alignment horizontal="left" vertical="top" wrapText="1"/>
    </xf>
    <xf numFmtId="179" fontId="22" fillId="33" borderId="9" xfId="42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9" fontId="14" fillId="33" borderId="9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33" borderId="9" xfId="0" applyFill="1" applyBorder="1" applyAlignment="1">
      <alignment/>
    </xf>
    <xf numFmtId="0" fontId="14" fillId="33" borderId="9" xfId="0" applyFont="1" applyFill="1" applyBorder="1" applyAlignment="1">
      <alignment vertical="top" wrapText="1"/>
    </xf>
    <xf numFmtId="0" fontId="14" fillId="33" borderId="9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22" fillId="33" borderId="9" xfId="0" applyNumberFormat="1" applyFont="1" applyFill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179" fontId="22" fillId="33" borderId="9" xfId="42" applyFont="1" applyFill="1" applyBorder="1" applyAlignment="1">
      <alignment/>
    </xf>
    <xf numFmtId="0" fontId="27" fillId="33" borderId="9" xfId="0" applyFont="1" applyFill="1" applyBorder="1" applyAlignment="1">
      <alignment horizontal="center" vertical="top" wrapText="1"/>
    </xf>
    <xf numFmtId="0" fontId="26" fillId="33" borderId="9" xfId="0" applyFont="1" applyFill="1" applyBorder="1" applyAlignment="1">
      <alignment horizontal="center" vertical="center" wrapText="1"/>
    </xf>
    <xf numFmtId="0" fontId="14" fillId="33" borderId="9" xfId="0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49" fontId="14" fillId="33" borderId="9" xfId="0" applyNumberFormat="1" applyFont="1" applyFill="1" applyBorder="1" applyAlignment="1">
      <alignment horizontal="center" vertical="center" wrapText="1"/>
    </xf>
    <xf numFmtId="49" fontId="14" fillId="33" borderId="9" xfId="0" applyNumberFormat="1" applyFont="1" applyFill="1" applyBorder="1" applyAlignment="1">
      <alignment horizontal="center" vertical="center" textRotation="90" wrapText="1"/>
    </xf>
    <xf numFmtId="2" fontId="14" fillId="33" borderId="9" xfId="0" applyNumberFormat="1" applyFont="1" applyFill="1" applyBorder="1" applyAlignment="1">
      <alignment horizontal="center" vertical="center" wrapText="1"/>
    </xf>
    <xf numFmtId="2" fontId="14" fillId="33" borderId="9" xfId="0" applyNumberFormat="1" applyFont="1" applyFill="1" applyBorder="1" applyAlignment="1">
      <alignment horizontal="center" vertical="center" textRotation="90" wrapText="1"/>
    </xf>
    <xf numFmtId="0" fontId="14" fillId="33" borderId="0" xfId="0" applyFont="1" applyFill="1" applyAlignment="1">
      <alignment horizontal="left"/>
    </xf>
    <xf numFmtId="0" fontId="20" fillId="33" borderId="0" xfId="0" applyFont="1" applyFill="1" applyAlignment="1">
      <alignment horizontal="center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5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textRotation="90" wrapText="1"/>
    </xf>
    <xf numFmtId="49" fontId="2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  <cellStyle name="Обычный_22-BAR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SheetLayoutView="115" zoomScalePageLayoutView="0" workbookViewId="0" topLeftCell="A16">
      <selection activeCell="G28" sqref="G28"/>
    </sheetView>
  </sheetViews>
  <sheetFormatPr defaultColWidth="9.00390625" defaultRowHeight="12.75"/>
  <cols>
    <col min="1" max="1" width="4.125" style="0" customWidth="1"/>
    <col min="2" max="2" width="8.375" style="0" customWidth="1"/>
    <col min="3" max="3" width="40.25390625" style="0" customWidth="1"/>
    <col min="4" max="4" width="7.25390625" style="0" customWidth="1"/>
    <col min="5" max="5" width="7.125" style="0" customWidth="1"/>
    <col min="7" max="7" width="8.875" style="0" bestFit="1" customWidth="1"/>
    <col min="8" max="8" width="10.875" style="0" customWidth="1"/>
    <col min="9" max="9" width="9.75390625" style="0" bestFit="1" customWidth="1"/>
    <col min="10" max="10" width="11.375" style="0" bestFit="1" customWidth="1"/>
    <col min="11" max="11" width="8.75390625" style="0" bestFit="1" customWidth="1"/>
    <col min="12" max="12" width="10.625" style="0" bestFit="1" customWidth="1"/>
    <col min="13" max="13" width="11.625" style="0" bestFit="1" customWidth="1"/>
    <col min="14" max="17" width="9.125" style="56" customWidth="1"/>
  </cols>
  <sheetData>
    <row r="1" spans="1:13" ht="57.75" customHeight="1">
      <c r="A1" s="82" t="s">
        <v>152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.75">
      <c r="A2" s="88" t="s">
        <v>131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39" customHeight="1">
      <c r="A3" s="83" t="s">
        <v>1</v>
      </c>
      <c r="B3" s="84" t="s">
        <v>19</v>
      </c>
      <c r="C3" s="83" t="s">
        <v>20</v>
      </c>
      <c r="D3" s="84" t="s">
        <v>8</v>
      </c>
      <c r="E3" s="83" t="s">
        <v>16</v>
      </c>
      <c r="F3" s="83"/>
      <c r="G3" s="85" t="s">
        <v>132</v>
      </c>
      <c r="H3" s="85"/>
      <c r="I3" s="81" t="s">
        <v>133</v>
      </c>
      <c r="J3" s="81"/>
      <c r="K3" s="81" t="s">
        <v>134</v>
      </c>
      <c r="L3" s="81"/>
      <c r="M3" s="86" t="s">
        <v>135</v>
      </c>
    </row>
    <row r="4" spans="1:13" ht="71.25">
      <c r="A4" s="83"/>
      <c r="B4" s="84"/>
      <c r="C4" s="83"/>
      <c r="D4" s="84"/>
      <c r="E4" s="57" t="s">
        <v>8</v>
      </c>
      <c r="F4" s="57" t="s">
        <v>18</v>
      </c>
      <c r="G4" s="57" t="s">
        <v>136</v>
      </c>
      <c r="H4" s="37" t="s">
        <v>7</v>
      </c>
      <c r="I4" s="57" t="s">
        <v>136</v>
      </c>
      <c r="J4" s="37" t="s">
        <v>7</v>
      </c>
      <c r="K4" s="57" t="s">
        <v>136</v>
      </c>
      <c r="L4" s="37" t="s">
        <v>7</v>
      </c>
      <c r="M4" s="86"/>
    </row>
    <row r="5" spans="1:13" ht="13.5">
      <c r="A5" s="50" t="s">
        <v>10</v>
      </c>
      <c r="B5" s="50" t="s">
        <v>11</v>
      </c>
      <c r="C5" s="50" t="s">
        <v>12</v>
      </c>
      <c r="D5" s="50" t="s">
        <v>13</v>
      </c>
      <c r="E5" s="50" t="s">
        <v>14</v>
      </c>
      <c r="F5" s="58" t="s">
        <v>15</v>
      </c>
      <c r="G5" s="50" t="s">
        <v>3</v>
      </c>
      <c r="H5" s="44">
        <v>8</v>
      </c>
      <c r="I5" s="59" t="s">
        <v>5</v>
      </c>
      <c r="J5" s="60">
        <v>10</v>
      </c>
      <c r="K5" s="61">
        <v>11</v>
      </c>
      <c r="L5" s="60">
        <v>12</v>
      </c>
      <c r="M5" s="62">
        <v>13</v>
      </c>
    </row>
    <row r="6" spans="1:13" ht="43.5" customHeight="1">
      <c r="A6" s="44">
        <v>1</v>
      </c>
      <c r="B6" s="42" t="s">
        <v>139</v>
      </c>
      <c r="C6" s="41" t="s">
        <v>153</v>
      </c>
      <c r="D6" s="42" t="s">
        <v>151</v>
      </c>
      <c r="E6" s="42"/>
      <c r="F6" s="76">
        <f>18*0.4*0.8</f>
        <v>5.76</v>
      </c>
      <c r="G6" s="43"/>
      <c r="H6" s="43"/>
      <c r="I6" s="78"/>
      <c r="J6" s="78"/>
      <c r="K6" s="45"/>
      <c r="L6" s="45"/>
      <c r="M6" s="47"/>
    </row>
    <row r="7" spans="1:17" ht="23.25" customHeight="1">
      <c r="A7" s="44"/>
      <c r="B7" s="53"/>
      <c r="C7" s="73" t="s">
        <v>137</v>
      </c>
      <c r="D7" s="65" t="s">
        <v>35</v>
      </c>
      <c r="E7" s="44">
        <v>2.06</v>
      </c>
      <c r="F7" s="37">
        <f>F6*E7</f>
        <v>11.87</v>
      </c>
      <c r="G7" s="46"/>
      <c r="H7" s="46"/>
      <c r="I7" s="46"/>
      <c r="J7" s="46"/>
      <c r="K7" s="45"/>
      <c r="L7" s="45"/>
      <c r="M7" s="45"/>
      <c r="N7" s="64"/>
      <c r="O7" s="64"/>
      <c r="P7" s="64"/>
      <c r="Q7" s="64"/>
    </row>
    <row r="8" spans="1:17" ht="56.25" customHeight="1">
      <c r="A8" s="44">
        <v>2</v>
      </c>
      <c r="B8" s="39" t="s">
        <v>154</v>
      </c>
      <c r="C8" s="42" t="s">
        <v>155</v>
      </c>
      <c r="D8" s="42" t="s">
        <v>156</v>
      </c>
      <c r="E8" s="42"/>
      <c r="F8" s="42">
        <v>0.028</v>
      </c>
      <c r="G8" s="67"/>
      <c r="H8" s="46"/>
      <c r="I8" s="46"/>
      <c r="J8" s="46"/>
      <c r="K8" s="45"/>
      <c r="L8" s="45"/>
      <c r="M8" s="45"/>
      <c r="N8" s="64"/>
      <c r="O8" s="64"/>
      <c r="P8" s="64"/>
      <c r="Q8" s="64"/>
    </row>
    <row r="9" spans="1:17" ht="21.75" customHeight="1">
      <c r="A9" s="65"/>
      <c r="B9" s="53"/>
      <c r="C9" s="48" t="s">
        <v>137</v>
      </c>
      <c r="D9" s="44" t="s">
        <v>35</v>
      </c>
      <c r="E9" s="44">
        <v>1.05</v>
      </c>
      <c r="F9" s="37">
        <f>F8*E9</f>
        <v>0.03</v>
      </c>
      <c r="G9" s="49"/>
      <c r="H9" s="46"/>
      <c r="I9" s="46"/>
      <c r="J9" s="46"/>
      <c r="K9" s="45"/>
      <c r="L9" s="45"/>
      <c r="M9" s="45"/>
      <c r="N9" s="64"/>
      <c r="O9" s="64"/>
      <c r="P9" s="64"/>
      <c r="Q9" s="64"/>
    </row>
    <row r="10" spans="1:17" ht="13.5">
      <c r="A10" s="65"/>
      <c r="B10" s="53"/>
      <c r="C10" s="48" t="s">
        <v>150</v>
      </c>
      <c r="D10" s="44" t="s">
        <v>0</v>
      </c>
      <c r="E10" s="44">
        <v>0.538</v>
      </c>
      <c r="F10" s="37">
        <f>F8*E10</f>
        <v>0.02</v>
      </c>
      <c r="G10" s="49"/>
      <c r="H10" s="46"/>
      <c r="I10" s="46"/>
      <c r="J10" s="46"/>
      <c r="K10" s="45"/>
      <c r="L10" s="45"/>
      <c r="M10" s="45"/>
      <c r="N10" s="64"/>
      <c r="O10" s="64"/>
      <c r="P10" s="64"/>
      <c r="Q10" s="64"/>
    </row>
    <row r="11" spans="1:17" ht="16.5" customHeight="1">
      <c r="A11" s="65"/>
      <c r="B11" s="53"/>
      <c r="C11" s="74" t="s">
        <v>157</v>
      </c>
      <c r="D11" s="44" t="s">
        <v>142</v>
      </c>
      <c r="E11" s="44">
        <v>1.01</v>
      </c>
      <c r="F11" s="37">
        <f>E11*F8</f>
        <v>0.03</v>
      </c>
      <c r="G11" s="46"/>
      <c r="H11" s="46"/>
      <c r="I11" s="46"/>
      <c r="J11" s="46"/>
      <c r="K11" s="45"/>
      <c r="L11" s="45"/>
      <c r="M11" s="45"/>
      <c r="N11" s="64"/>
      <c r="O11" s="64"/>
      <c r="P11" s="64"/>
      <c r="Q11" s="64"/>
    </row>
    <row r="12" spans="1:17" ht="13.5">
      <c r="A12" s="65"/>
      <c r="B12" s="53"/>
      <c r="C12" s="74" t="s">
        <v>158</v>
      </c>
      <c r="D12" s="44" t="s">
        <v>21</v>
      </c>
      <c r="E12" s="44"/>
      <c r="F12" s="37">
        <v>10</v>
      </c>
      <c r="G12" s="46"/>
      <c r="H12" s="46"/>
      <c r="I12" s="46"/>
      <c r="J12" s="46"/>
      <c r="K12" s="45"/>
      <c r="L12" s="45"/>
      <c r="M12" s="45"/>
      <c r="N12" s="64"/>
      <c r="O12" s="64"/>
      <c r="P12" s="64"/>
      <c r="Q12" s="64"/>
    </row>
    <row r="13" spans="1:17" ht="18" customHeight="1">
      <c r="A13" s="65"/>
      <c r="B13" s="53"/>
      <c r="C13" s="48" t="s">
        <v>140</v>
      </c>
      <c r="D13" s="44" t="s">
        <v>0</v>
      </c>
      <c r="E13" s="44">
        <v>1.2</v>
      </c>
      <c r="F13" s="37">
        <f>F8*E13</f>
        <v>0.03</v>
      </c>
      <c r="G13" s="46"/>
      <c r="H13" s="46"/>
      <c r="I13" s="46"/>
      <c r="J13" s="46"/>
      <c r="K13" s="45"/>
      <c r="L13" s="45"/>
      <c r="M13" s="45"/>
      <c r="N13" s="64"/>
      <c r="O13" s="64"/>
      <c r="P13" s="64"/>
      <c r="Q13" s="64"/>
    </row>
    <row r="14" spans="1:17" ht="33.75" customHeight="1">
      <c r="A14" s="44">
        <v>3</v>
      </c>
      <c r="B14" s="39" t="s">
        <v>159</v>
      </c>
      <c r="C14" s="42" t="s">
        <v>147</v>
      </c>
      <c r="D14" s="42" t="s">
        <v>21</v>
      </c>
      <c r="E14" s="42"/>
      <c r="F14" s="42">
        <v>2</v>
      </c>
      <c r="G14" s="67"/>
      <c r="H14" s="46"/>
      <c r="I14" s="46"/>
      <c r="J14" s="46"/>
      <c r="K14" s="45"/>
      <c r="L14" s="45"/>
      <c r="M14" s="45"/>
      <c r="N14" s="64"/>
      <c r="O14" s="64"/>
      <c r="P14" s="64"/>
      <c r="Q14" s="64"/>
    </row>
    <row r="15" spans="1:17" ht="15" customHeight="1">
      <c r="A15" s="65"/>
      <c r="B15" s="53"/>
      <c r="C15" s="73" t="s">
        <v>137</v>
      </c>
      <c r="D15" s="65" t="s">
        <v>35</v>
      </c>
      <c r="E15" s="44">
        <v>1.38</v>
      </c>
      <c r="F15" s="44">
        <f>F14*E15</f>
        <v>2.76</v>
      </c>
      <c r="G15" s="46"/>
      <c r="H15" s="46"/>
      <c r="I15" s="46"/>
      <c r="J15" s="46"/>
      <c r="K15" s="45"/>
      <c r="L15" s="45"/>
      <c r="M15" s="45"/>
      <c r="N15" s="64"/>
      <c r="O15" s="64"/>
      <c r="P15" s="64"/>
      <c r="Q15" s="64"/>
    </row>
    <row r="16" spans="1:17" ht="13.5">
      <c r="A16" s="65"/>
      <c r="B16" s="53"/>
      <c r="C16" s="73" t="s">
        <v>146</v>
      </c>
      <c r="D16" s="65" t="s">
        <v>0</v>
      </c>
      <c r="E16" s="44">
        <v>0.06</v>
      </c>
      <c r="F16" s="44">
        <f>F14*E16</f>
        <v>0.12</v>
      </c>
      <c r="G16" s="51"/>
      <c r="H16" s="46"/>
      <c r="I16" s="46"/>
      <c r="J16" s="46"/>
      <c r="K16" s="45"/>
      <c r="L16" s="45"/>
      <c r="M16" s="45"/>
      <c r="N16" s="64"/>
      <c r="O16" s="64"/>
      <c r="P16" s="64"/>
      <c r="Q16" s="64"/>
    </row>
    <row r="17" spans="1:17" ht="13.5">
      <c r="A17" s="65"/>
      <c r="B17" s="79"/>
      <c r="C17" s="73" t="s">
        <v>160</v>
      </c>
      <c r="D17" s="65" t="s">
        <v>21</v>
      </c>
      <c r="E17" s="44"/>
      <c r="F17" s="44">
        <f>F14</f>
        <v>2</v>
      </c>
      <c r="G17" s="51"/>
      <c r="H17" s="46"/>
      <c r="I17" s="46"/>
      <c r="J17" s="46"/>
      <c r="K17" s="45"/>
      <c r="L17" s="45"/>
      <c r="M17" s="45"/>
      <c r="N17" s="64"/>
      <c r="O17" s="64"/>
      <c r="P17" s="64"/>
      <c r="Q17" s="64"/>
    </row>
    <row r="18" spans="1:17" ht="15.75" customHeight="1">
      <c r="A18" s="65"/>
      <c r="B18" s="53"/>
      <c r="C18" s="73" t="s">
        <v>140</v>
      </c>
      <c r="D18" s="65" t="s">
        <v>0</v>
      </c>
      <c r="E18" s="44">
        <v>0.38</v>
      </c>
      <c r="F18" s="44">
        <f>F14*E18</f>
        <v>0.76</v>
      </c>
      <c r="G18" s="51"/>
      <c r="H18" s="46"/>
      <c r="I18" s="46"/>
      <c r="J18" s="46"/>
      <c r="K18" s="45"/>
      <c r="L18" s="45"/>
      <c r="M18" s="45"/>
      <c r="N18" s="64"/>
      <c r="O18" s="64"/>
      <c r="P18" s="64"/>
      <c r="Q18" s="64"/>
    </row>
    <row r="19" spans="1:17" ht="25.5" customHeight="1">
      <c r="A19" s="44">
        <v>4</v>
      </c>
      <c r="B19" s="80" t="s">
        <v>161</v>
      </c>
      <c r="C19" s="41" t="s">
        <v>162</v>
      </c>
      <c r="D19" s="42" t="s">
        <v>163</v>
      </c>
      <c r="E19" s="42"/>
      <c r="F19" s="76">
        <v>1</v>
      </c>
      <c r="G19" s="43"/>
      <c r="H19" s="46"/>
      <c r="I19" s="46"/>
      <c r="J19" s="46"/>
      <c r="K19" s="45"/>
      <c r="L19" s="45"/>
      <c r="M19" s="45"/>
      <c r="N19" s="64"/>
      <c r="O19" s="64"/>
      <c r="P19" s="64"/>
      <c r="Q19" s="64"/>
    </row>
    <row r="20" spans="1:17" ht="21.75" customHeight="1">
      <c r="A20" s="44"/>
      <c r="B20" s="53"/>
      <c r="C20" s="66" t="s">
        <v>137</v>
      </c>
      <c r="D20" s="65" t="s">
        <v>35</v>
      </c>
      <c r="E20" s="44">
        <v>1.24</v>
      </c>
      <c r="F20" s="37">
        <f>F19*E20</f>
        <v>1.24</v>
      </c>
      <c r="G20" s="45"/>
      <c r="H20" s="46"/>
      <c r="I20" s="46"/>
      <c r="J20" s="46"/>
      <c r="K20" s="45"/>
      <c r="L20" s="45"/>
      <c r="M20" s="45"/>
      <c r="N20" s="64"/>
      <c r="O20" s="64"/>
      <c r="P20" s="64"/>
      <c r="Q20" s="64"/>
    </row>
    <row r="21" spans="1:17" ht="13.5">
      <c r="A21" s="44"/>
      <c r="B21" s="53"/>
      <c r="C21" s="73" t="s">
        <v>138</v>
      </c>
      <c r="D21" s="65" t="s">
        <v>0</v>
      </c>
      <c r="E21" s="44">
        <v>0.26</v>
      </c>
      <c r="F21" s="37">
        <f>F19*E21</f>
        <v>0.26</v>
      </c>
      <c r="G21" s="45"/>
      <c r="H21" s="46"/>
      <c r="I21" s="46"/>
      <c r="J21" s="46"/>
      <c r="K21" s="45"/>
      <c r="L21" s="45"/>
      <c r="M21" s="45"/>
      <c r="N21" s="64"/>
      <c r="O21" s="64"/>
      <c r="P21" s="64"/>
      <c r="Q21" s="64"/>
    </row>
    <row r="22" spans="1:17" ht="13.5">
      <c r="A22" s="44"/>
      <c r="B22" s="53"/>
      <c r="C22" s="73" t="s">
        <v>140</v>
      </c>
      <c r="D22" s="65" t="s">
        <v>0</v>
      </c>
      <c r="E22" s="44">
        <v>0.14</v>
      </c>
      <c r="F22" s="37">
        <f>F19*E22</f>
        <v>0.14</v>
      </c>
      <c r="G22" s="46"/>
      <c r="H22" s="46"/>
      <c r="I22" s="46"/>
      <c r="J22" s="46"/>
      <c r="K22" s="45"/>
      <c r="L22" s="45"/>
      <c r="M22" s="45"/>
      <c r="N22" s="64"/>
      <c r="O22" s="64"/>
      <c r="P22" s="64"/>
      <c r="Q22" s="64"/>
    </row>
    <row r="23" spans="1:17" ht="56.25" customHeight="1">
      <c r="A23" s="44">
        <v>5</v>
      </c>
      <c r="B23" s="42" t="s">
        <v>164</v>
      </c>
      <c r="C23" s="63" t="s">
        <v>165</v>
      </c>
      <c r="D23" s="42" t="s">
        <v>166</v>
      </c>
      <c r="E23" s="44"/>
      <c r="F23" s="40">
        <v>0.25</v>
      </c>
      <c r="G23" s="46"/>
      <c r="H23" s="46"/>
      <c r="I23" s="46"/>
      <c r="J23" s="46"/>
      <c r="K23" s="45"/>
      <c r="L23" s="45"/>
      <c r="M23" s="45"/>
      <c r="N23" s="64"/>
      <c r="O23" s="64"/>
      <c r="P23" s="64"/>
      <c r="Q23" s="64"/>
    </row>
    <row r="24" spans="1:17" ht="13.5">
      <c r="A24" s="44"/>
      <c r="B24" s="53"/>
      <c r="C24" s="44" t="s">
        <v>167</v>
      </c>
      <c r="D24" s="44" t="s">
        <v>149</v>
      </c>
      <c r="E24" s="37">
        <v>18</v>
      </c>
      <c r="F24" s="44">
        <f>F23*E24</f>
        <v>4.5</v>
      </c>
      <c r="G24" s="46"/>
      <c r="H24" s="46"/>
      <c r="I24" s="46"/>
      <c r="J24" s="46"/>
      <c r="K24" s="45"/>
      <c r="L24" s="45"/>
      <c r="M24" s="45"/>
      <c r="N24" s="64"/>
      <c r="O24" s="64"/>
      <c r="P24" s="64"/>
      <c r="Q24" s="64"/>
    </row>
    <row r="25" spans="1:17" ht="13.5">
      <c r="A25" s="44"/>
      <c r="B25" s="72"/>
      <c r="C25" s="44" t="s">
        <v>168</v>
      </c>
      <c r="D25" s="44" t="s">
        <v>141</v>
      </c>
      <c r="E25" s="44">
        <v>11</v>
      </c>
      <c r="F25" s="44">
        <f>E25*F23</f>
        <v>2.75</v>
      </c>
      <c r="G25" s="46"/>
      <c r="H25" s="46"/>
      <c r="I25" s="46"/>
      <c r="J25" s="46"/>
      <c r="K25" s="45"/>
      <c r="L25" s="45"/>
      <c r="M25" s="45"/>
      <c r="N25" s="64"/>
      <c r="O25" s="64"/>
      <c r="P25" s="64"/>
      <c r="Q25" s="64"/>
    </row>
    <row r="26" spans="1:17" ht="27">
      <c r="A26" s="44">
        <v>6</v>
      </c>
      <c r="B26" s="52" t="s">
        <v>143</v>
      </c>
      <c r="C26" s="41" t="s">
        <v>169</v>
      </c>
      <c r="D26" s="42" t="s">
        <v>151</v>
      </c>
      <c r="E26" s="42"/>
      <c r="F26" s="76">
        <f>F6-2.5</f>
        <v>3.26</v>
      </c>
      <c r="G26" s="43"/>
      <c r="H26" s="46"/>
      <c r="I26" s="46"/>
      <c r="J26" s="46"/>
      <c r="K26" s="45"/>
      <c r="L26" s="45"/>
      <c r="M26" s="45"/>
      <c r="N26" s="64"/>
      <c r="O26" s="64"/>
      <c r="P26" s="64"/>
      <c r="Q26" s="64"/>
    </row>
    <row r="27" spans="1:17" ht="13.5">
      <c r="A27" s="44"/>
      <c r="B27" s="53"/>
      <c r="C27" s="73" t="s">
        <v>137</v>
      </c>
      <c r="D27" s="65" t="s">
        <v>35</v>
      </c>
      <c r="E27" s="44">
        <v>1.21</v>
      </c>
      <c r="F27" s="37">
        <f>F26*E27</f>
        <v>3.94</v>
      </c>
      <c r="G27" s="46"/>
      <c r="H27" s="46"/>
      <c r="I27" s="46"/>
      <c r="J27" s="46"/>
      <c r="K27" s="45"/>
      <c r="L27" s="45"/>
      <c r="M27" s="45"/>
      <c r="N27" s="64"/>
      <c r="O27" s="64"/>
      <c r="P27" s="64"/>
      <c r="Q27" s="64"/>
    </row>
    <row r="28" spans="1:17" ht="13.5">
      <c r="A28" s="39"/>
      <c r="B28" s="50"/>
      <c r="C28" s="50" t="s">
        <v>148</v>
      </c>
      <c r="D28" s="50"/>
      <c r="E28" s="38"/>
      <c r="F28" s="38"/>
      <c r="G28" s="46"/>
      <c r="H28" s="43"/>
      <c r="I28" s="43"/>
      <c r="J28" s="43"/>
      <c r="K28" s="43"/>
      <c r="L28" s="43"/>
      <c r="M28" s="43"/>
      <c r="N28" s="68"/>
      <c r="O28" s="68"/>
      <c r="P28" s="68"/>
      <c r="Q28" s="68"/>
    </row>
    <row r="29" spans="1:17" ht="13.5">
      <c r="A29" s="39"/>
      <c r="B29" s="50"/>
      <c r="C29" s="50" t="s">
        <v>144</v>
      </c>
      <c r="D29" s="50" t="s">
        <v>0</v>
      </c>
      <c r="E29" s="38"/>
      <c r="F29" s="69" t="s">
        <v>171</v>
      </c>
      <c r="G29" s="46"/>
      <c r="H29" s="46"/>
      <c r="I29" s="46"/>
      <c r="J29" s="46"/>
      <c r="K29" s="46"/>
      <c r="L29" s="46"/>
      <c r="M29" s="46"/>
      <c r="N29" s="77"/>
      <c r="Q29" s="64"/>
    </row>
    <row r="30" spans="1:17" ht="13.5">
      <c r="A30" s="39"/>
      <c r="B30" s="50"/>
      <c r="C30" s="50" t="s">
        <v>7</v>
      </c>
      <c r="D30" s="50" t="s">
        <v>0</v>
      </c>
      <c r="E30" s="38"/>
      <c r="F30" s="38"/>
      <c r="G30" s="46"/>
      <c r="H30" s="43"/>
      <c r="I30" s="43"/>
      <c r="J30" s="43"/>
      <c r="K30" s="43"/>
      <c r="L30" s="43"/>
      <c r="M30" s="43"/>
      <c r="N30" s="77"/>
      <c r="Q30" s="64"/>
    </row>
    <row r="31" spans="1:17" ht="13.5">
      <c r="A31" s="39"/>
      <c r="B31" s="39"/>
      <c r="C31" s="50" t="s">
        <v>145</v>
      </c>
      <c r="D31" s="50" t="s">
        <v>0</v>
      </c>
      <c r="E31" s="38"/>
      <c r="F31" s="69" t="s">
        <v>171</v>
      </c>
      <c r="G31" s="46"/>
      <c r="H31" s="46"/>
      <c r="I31" s="46"/>
      <c r="J31" s="46"/>
      <c r="K31" s="46"/>
      <c r="L31" s="46"/>
      <c r="M31" s="46"/>
      <c r="N31" s="77"/>
      <c r="Q31" s="64"/>
    </row>
    <row r="32" spans="1:17" ht="27.75" customHeight="1">
      <c r="A32" s="50"/>
      <c r="B32" s="39"/>
      <c r="C32" s="50" t="s">
        <v>170</v>
      </c>
      <c r="D32" s="50" t="s">
        <v>0</v>
      </c>
      <c r="E32" s="38"/>
      <c r="F32" s="38"/>
      <c r="G32" s="46"/>
      <c r="H32" s="43"/>
      <c r="I32" s="43"/>
      <c r="J32" s="43"/>
      <c r="K32" s="43"/>
      <c r="L32" s="43"/>
      <c r="M32" s="43"/>
      <c r="N32" s="77"/>
      <c r="Q32" s="64"/>
    </row>
    <row r="33" spans="1:13" ht="20.2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75"/>
      <c r="L33" s="75"/>
      <c r="M33" s="75"/>
    </row>
    <row r="34" spans="1:13" ht="13.5" customHeight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75"/>
    </row>
    <row r="35" spans="1:13" ht="13.5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75"/>
    </row>
    <row r="36" spans="1:13" ht="16.5" customHeight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75"/>
    </row>
    <row r="37" spans="1:13" ht="12.7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75"/>
    </row>
    <row r="38" spans="1:13" ht="12.7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</row>
    <row r="39" spans="1:13" ht="12.7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</row>
    <row r="40" spans="1:13" ht="12.7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</row>
    <row r="41" spans="1:13" ht="12.7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</row>
    <row r="42" spans="1:13" ht="12.7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</row>
    <row r="43" spans="1:13" ht="12.7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</row>
    <row r="44" spans="1:13" ht="12.7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</row>
    <row r="45" spans="1:13" ht="12.7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</row>
    <row r="46" spans="1:13" ht="12.7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7" spans="1:13" ht="12.7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1:13" ht="12.7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</row>
    <row r="49" spans="1:13" ht="12.7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1:13" ht="12.7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</row>
    <row r="51" spans="1:13" ht="12.7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ht="12.7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63" spans="7:14" ht="12.75">
      <c r="G63" s="55"/>
      <c r="H63" s="71"/>
      <c r="I63" s="71"/>
      <c r="J63" s="71"/>
      <c r="K63" s="71"/>
      <c r="L63" s="71"/>
      <c r="M63" s="71"/>
      <c r="N63" s="70"/>
    </row>
  </sheetData>
  <sheetProtection/>
  <mergeCells count="12">
    <mergeCell ref="E3:F3"/>
    <mergeCell ref="G3:H3"/>
    <mergeCell ref="I3:J3"/>
    <mergeCell ref="K3:L3"/>
    <mergeCell ref="M3:M4"/>
    <mergeCell ref="A34:L37"/>
    <mergeCell ref="A1:M1"/>
    <mergeCell ref="A2:M2"/>
    <mergeCell ref="A3:A4"/>
    <mergeCell ref="B3:B4"/>
    <mergeCell ref="C3:C4"/>
    <mergeCell ref="D3:D4"/>
  </mergeCells>
  <printOptions horizontalCentered="1"/>
  <pageMargins left="0.2755905511811024" right="0.35433070866141736" top="0.7480314960629921" bottom="0.4724409448818898" header="0.5118110236220472" footer="0.31496062992125984"/>
  <pageSetup horizontalDpi="600" verticalDpi="600" orientation="landscape" scale="80" r:id="rId1"/>
  <headerFooter>
    <oddHeader>&amp;Cინსპექტირების  ანგარიში № IR_18-11-A029/F/I&amp;Rდანართი N2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99" t="s">
        <v>56</v>
      </c>
      <c r="B1" s="99"/>
      <c r="C1" s="99"/>
      <c r="D1" s="99"/>
      <c r="E1" s="99"/>
      <c r="F1" s="99"/>
      <c r="G1" s="99"/>
      <c r="H1" s="99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100" t="s">
        <v>111</v>
      </c>
      <c r="B3" s="100"/>
      <c r="C3" s="100"/>
      <c r="D3" s="100"/>
      <c r="E3" s="100"/>
      <c r="F3" s="100"/>
      <c r="G3" s="100"/>
      <c r="H3" s="100"/>
    </row>
    <row r="4" spans="1:8" ht="17.25" customHeight="1">
      <c r="A4" s="101" t="s">
        <v>102</v>
      </c>
      <c r="B4" s="101"/>
      <c r="C4" s="101"/>
      <c r="D4" s="101"/>
      <c r="E4" s="101"/>
      <c r="F4" s="101"/>
      <c r="G4" s="101"/>
      <c r="H4" s="101"/>
    </row>
    <row r="5" spans="1:8" ht="16.5" hidden="1">
      <c r="A5" s="27"/>
      <c r="B5" s="27"/>
      <c r="C5" s="27"/>
      <c r="D5" s="27"/>
      <c r="E5" s="27"/>
      <c r="F5" s="27"/>
      <c r="G5" s="27"/>
      <c r="H5" s="27"/>
    </row>
    <row r="6" spans="1:8" ht="15" hidden="1">
      <c r="A6" s="102"/>
      <c r="B6" s="102"/>
      <c r="C6" s="102"/>
      <c r="D6" s="102"/>
      <c r="E6" s="102"/>
      <c r="F6" s="102"/>
      <c r="G6" s="102"/>
      <c r="H6" s="102"/>
    </row>
    <row r="7" spans="1:8" ht="16.5">
      <c r="A7" s="103" t="s">
        <v>74</v>
      </c>
      <c r="B7" s="103"/>
      <c r="C7" s="103"/>
      <c r="D7" s="103"/>
      <c r="E7" s="34" t="e">
        <f>H132</f>
        <v>#REF!</v>
      </c>
      <c r="F7" s="27" t="s">
        <v>0</v>
      </c>
      <c r="G7" s="25"/>
      <c r="H7" s="25"/>
    </row>
    <row r="8" spans="1:8" ht="16.5">
      <c r="A8" s="103" t="s">
        <v>75</v>
      </c>
      <c r="B8" s="103"/>
      <c r="C8" s="103"/>
      <c r="D8" s="103"/>
      <c r="E8" s="34" t="e">
        <f>H125</f>
        <v>#REF!</v>
      </c>
      <c r="F8" s="27" t="s">
        <v>0</v>
      </c>
      <c r="G8" s="25"/>
      <c r="H8" s="25"/>
    </row>
    <row r="9" spans="1:8" ht="16.5">
      <c r="A9" s="91" t="s">
        <v>76</v>
      </c>
      <c r="B9" s="91"/>
      <c r="C9" s="91"/>
      <c r="D9" s="91"/>
      <c r="E9" s="34" t="e">
        <f>E8/4.6</f>
        <v>#REF!</v>
      </c>
      <c r="F9" s="30" t="s">
        <v>35</v>
      </c>
      <c r="G9" s="29"/>
      <c r="H9" s="29"/>
    </row>
    <row r="10" spans="1:8" ht="15">
      <c r="A10" s="92" t="s">
        <v>112</v>
      </c>
      <c r="B10" s="92"/>
      <c r="C10" s="92"/>
      <c r="D10" s="92"/>
      <c r="E10" s="92"/>
      <c r="F10" s="92"/>
      <c r="G10" s="92"/>
      <c r="H10" s="92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93" t="s">
        <v>1</v>
      </c>
      <c r="B12" s="94" t="s">
        <v>19</v>
      </c>
      <c r="C12" s="95" t="s">
        <v>20</v>
      </c>
      <c r="D12" s="96" t="s">
        <v>8</v>
      </c>
      <c r="E12" s="97" t="s">
        <v>16</v>
      </c>
      <c r="F12" s="97"/>
      <c r="G12" s="98" t="s">
        <v>2</v>
      </c>
      <c r="H12" s="98"/>
    </row>
    <row r="13" spans="1:8" ht="35.25">
      <c r="A13" s="93"/>
      <c r="B13" s="94"/>
      <c r="C13" s="95"/>
      <c r="D13" s="96"/>
      <c r="E13" s="7" t="s">
        <v>8</v>
      </c>
      <c r="F13" s="7" t="s">
        <v>18</v>
      </c>
      <c r="G13" s="7" t="s">
        <v>17</v>
      </c>
      <c r="H13" s="18" t="s">
        <v>9</v>
      </c>
    </row>
    <row r="14" spans="1:8" ht="13.5">
      <c r="A14" s="3" t="s">
        <v>10</v>
      </c>
      <c r="B14" s="3" t="s">
        <v>11</v>
      </c>
      <c r="C14" s="3" t="s">
        <v>12</v>
      </c>
      <c r="D14" s="3" t="s">
        <v>13</v>
      </c>
      <c r="E14" s="3" t="s">
        <v>14</v>
      </c>
      <c r="F14" s="17" t="s">
        <v>15</v>
      </c>
      <c r="G14" s="3" t="s">
        <v>3</v>
      </c>
      <c r="H14" s="19">
        <v>8</v>
      </c>
    </row>
    <row r="15" spans="1:8" s="14" customFormat="1" ht="49.5" customHeight="1">
      <c r="A15" s="3" t="s">
        <v>10</v>
      </c>
      <c r="B15" s="3" t="s">
        <v>89</v>
      </c>
      <c r="C15" s="5" t="s">
        <v>113</v>
      </c>
      <c r="D15" s="3" t="s">
        <v>47</v>
      </c>
      <c r="E15" s="12"/>
      <c r="F15" s="17">
        <v>30</v>
      </c>
      <c r="G15" s="12"/>
      <c r="H15" s="33">
        <f>H16+H17++H18++H19++H20++H21</f>
        <v>189.2</v>
      </c>
    </row>
    <row r="16" spans="1:8" ht="18.75" customHeight="1">
      <c r="A16" s="10">
        <f aca="true" t="shared" si="0" ref="A16:A21">A15+0.1</f>
        <v>1.1</v>
      </c>
      <c r="B16" s="4" t="s">
        <v>37</v>
      </c>
      <c r="C16" s="16" t="s">
        <v>88</v>
      </c>
      <c r="D16" s="4" t="s">
        <v>48</v>
      </c>
      <c r="E16" s="8">
        <v>0.12</v>
      </c>
      <c r="F16" s="10">
        <f>E16*F15</f>
        <v>3.6</v>
      </c>
      <c r="G16" s="8">
        <v>4.6</v>
      </c>
      <c r="H16" s="21">
        <f aca="true" t="shared" si="1" ref="H16:H21">F16*G16</f>
        <v>16.6</v>
      </c>
    </row>
    <row r="17" spans="1:8" ht="15">
      <c r="A17" s="10">
        <f t="shared" si="0"/>
        <v>1.2</v>
      </c>
      <c r="B17" s="4"/>
      <c r="C17" s="16" t="s">
        <v>90</v>
      </c>
      <c r="D17" s="4" t="s">
        <v>0</v>
      </c>
      <c r="E17" s="8">
        <v>0.06</v>
      </c>
      <c r="F17" s="10">
        <f>E17*F15</f>
        <v>1.8</v>
      </c>
      <c r="G17" s="8">
        <v>3.2</v>
      </c>
      <c r="H17" s="21">
        <f t="shared" si="1"/>
        <v>5.8</v>
      </c>
    </row>
    <row r="18" spans="1:8" ht="17.25" customHeight="1">
      <c r="A18" s="10">
        <f t="shared" si="0"/>
        <v>1.3</v>
      </c>
      <c r="B18" s="4"/>
      <c r="C18" s="16" t="s">
        <v>106</v>
      </c>
      <c r="D18" s="4" t="s">
        <v>47</v>
      </c>
      <c r="E18" s="9">
        <v>1.01</v>
      </c>
      <c r="F18" s="10">
        <f>E18*F15</f>
        <v>30.3</v>
      </c>
      <c r="G18" s="8">
        <v>4.1</v>
      </c>
      <c r="H18" s="21">
        <f t="shared" si="1"/>
        <v>124.2</v>
      </c>
    </row>
    <row r="19" spans="1:8" ht="15">
      <c r="A19" s="10">
        <f t="shared" si="0"/>
        <v>1.4</v>
      </c>
      <c r="B19" s="4"/>
      <c r="C19" s="16" t="s">
        <v>83</v>
      </c>
      <c r="D19" s="4" t="s">
        <v>49</v>
      </c>
      <c r="E19" s="10"/>
      <c r="F19" s="10">
        <v>13</v>
      </c>
      <c r="G19" s="8">
        <v>0.8</v>
      </c>
      <c r="H19" s="21">
        <f t="shared" si="1"/>
        <v>10.4</v>
      </c>
    </row>
    <row r="20" spans="1:8" ht="15">
      <c r="A20" s="10">
        <f t="shared" si="0"/>
        <v>1.5</v>
      </c>
      <c r="B20" s="4"/>
      <c r="C20" s="16" t="s">
        <v>84</v>
      </c>
      <c r="D20" s="4" t="s">
        <v>49</v>
      </c>
      <c r="E20" s="10"/>
      <c r="F20" s="10">
        <v>3</v>
      </c>
      <c r="G20" s="8">
        <v>10.2</v>
      </c>
      <c r="H20" s="21">
        <f t="shared" si="1"/>
        <v>30.6</v>
      </c>
    </row>
    <row r="21" spans="1:8" ht="15">
      <c r="A21" s="10">
        <f t="shared" si="0"/>
        <v>1.6</v>
      </c>
      <c r="B21" s="4"/>
      <c r="C21" s="16" t="s">
        <v>36</v>
      </c>
      <c r="D21" s="4" t="s">
        <v>0</v>
      </c>
      <c r="E21" s="8">
        <v>0.0163</v>
      </c>
      <c r="F21" s="10">
        <f>E21*F18</f>
        <v>0.5</v>
      </c>
      <c r="G21" s="8">
        <v>3.2</v>
      </c>
      <c r="H21" s="21">
        <f t="shared" si="1"/>
        <v>1.6</v>
      </c>
    </row>
    <row r="22" spans="1:8" s="14" customFormat="1" ht="46.5" customHeight="1">
      <c r="A22" s="3" t="s">
        <v>11</v>
      </c>
      <c r="B22" s="3" t="s">
        <v>89</v>
      </c>
      <c r="C22" s="5" t="s">
        <v>103</v>
      </c>
      <c r="D22" s="3" t="s">
        <v>47</v>
      </c>
      <c r="E22" s="12"/>
      <c r="F22" s="17">
        <v>24</v>
      </c>
      <c r="G22" s="12"/>
      <c r="H22" s="33">
        <f>H23+H24++H25+H26++H27++H28</f>
        <v>120.8</v>
      </c>
    </row>
    <row r="23" spans="1:8" ht="15">
      <c r="A23" s="10">
        <f aca="true" t="shared" si="2" ref="A23:A28">A22+0.1</f>
        <v>2.1</v>
      </c>
      <c r="B23" s="4" t="s">
        <v>37</v>
      </c>
      <c r="C23" s="16" t="s">
        <v>88</v>
      </c>
      <c r="D23" s="4" t="s">
        <v>48</v>
      </c>
      <c r="E23" s="8">
        <v>0.12</v>
      </c>
      <c r="F23" s="10">
        <f>E23*F22</f>
        <v>2.9</v>
      </c>
      <c r="G23" s="8">
        <v>4.6</v>
      </c>
      <c r="H23" s="21">
        <f aca="true" t="shared" si="3" ref="H23:H28">F23*G23</f>
        <v>13.3</v>
      </c>
    </row>
    <row r="24" spans="1:8" ht="15">
      <c r="A24" s="10">
        <f t="shared" si="2"/>
        <v>2.2</v>
      </c>
      <c r="B24" s="4"/>
      <c r="C24" s="16" t="s">
        <v>90</v>
      </c>
      <c r="D24" s="4" t="s">
        <v>0</v>
      </c>
      <c r="E24" s="8">
        <v>0.06</v>
      </c>
      <c r="F24" s="10">
        <f>E24*F22</f>
        <v>1.4</v>
      </c>
      <c r="G24" s="8">
        <v>3.2</v>
      </c>
      <c r="H24" s="21">
        <f t="shared" si="3"/>
        <v>4.5</v>
      </c>
    </row>
    <row r="25" spans="1:8" ht="17.25" customHeight="1">
      <c r="A25" s="10">
        <f t="shared" si="2"/>
        <v>2.3</v>
      </c>
      <c r="B25" s="4"/>
      <c r="C25" s="16" t="s">
        <v>57</v>
      </c>
      <c r="D25" s="4" t="s">
        <v>47</v>
      </c>
      <c r="E25" s="9">
        <v>1.01</v>
      </c>
      <c r="F25" s="10">
        <f>E25*F22</f>
        <v>24.2</v>
      </c>
      <c r="G25" s="8">
        <v>2.5</v>
      </c>
      <c r="H25" s="21">
        <f t="shared" si="3"/>
        <v>60.5</v>
      </c>
    </row>
    <row r="26" spans="1:8" ht="15">
      <c r="A26" s="10">
        <f t="shared" si="2"/>
        <v>2.4</v>
      </c>
      <c r="B26" s="4"/>
      <c r="C26" s="16" t="s">
        <v>58</v>
      </c>
      <c r="D26" s="4" t="s">
        <v>49</v>
      </c>
      <c r="E26" s="10"/>
      <c r="F26" s="10">
        <v>12</v>
      </c>
      <c r="G26" s="8">
        <v>0.6</v>
      </c>
      <c r="H26" s="21">
        <f t="shared" si="3"/>
        <v>7.2</v>
      </c>
    </row>
    <row r="27" spans="1:8" ht="15">
      <c r="A27" s="10">
        <f t="shared" si="2"/>
        <v>2.5</v>
      </c>
      <c r="B27" s="4"/>
      <c r="C27" s="16" t="s">
        <v>59</v>
      </c>
      <c r="D27" s="4" t="s">
        <v>49</v>
      </c>
      <c r="E27" s="10"/>
      <c r="F27" s="10">
        <v>4</v>
      </c>
      <c r="G27" s="8">
        <v>8.5</v>
      </c>
      <c r="H27" s="21">
        <f t="shared" si="3"/>
        <v>34</v>
      </c>
    </row>
    <row r="28" spans="1:8" ht="15">
      <c r="A28" s="10">
        <f t="shared" si="2"/>
        <v>2.6</v>
      </c>
      <c r="B28" s="4"/>
      <c r="C28" s="16" t="s">
        <v>36</v>
      </c>
      <c r="D28" s="4" t="s">
        <v>0</v>
      </c>
      <c r="E28" s="8">
        <v>0.0163</v>
      </c>
      <c r="F28" s="10">
        <f>E28*F25</f>
        <v>0.4</v>
      </c>
      <c r="G28" s="8">
        <v>3.2</v>
      </c>
      <c r="H28" s="21">
        <f t="shared" si="3"/>
        <v>1.3</v>
      </c>
    </row>
    <row r="29" spans="1:8" s="14" customFormat="1" ht="45" customHeight="1">
      <c r="A29" s="3" t="s">
        <v>12</v>
      </c>
      <c r="B29" s="3" t="s">
        <v>89</v>
      </c>
      <c r="C29" s="5" t="s">
        <v>80</v>
      </c>
      <c r="D29" s="3" t="s">
        <v>47</v>
      </c>
      <c r="E29" s="12"/>
      <c r="F29" s="17">
        <v>32</v>
      </c>
      <c r="G29" s="12"/>
      <c r="H29" s="33">
        <f>H30+H31++H32++H33++H34++H35</f>
        <v>105.7</v>
      </c>
    </row>
    <row r="30" spans="1:8" ht="15">
      <c r="A30" s="10">
        <f aca="true" t="shared" si="4" ref="A30:A35">A29+0.1</f>
        <v>3.1</v>
      </c>
      <c r="B30" s="4" t="s">
        <v>37</v>
      </c>
      <c r="C30" s="16" t="s">
        <v>88</v>
      </c>
      <c r="D30" s="4" t="s">
        <v>48</v>
      </c>
      <c r="E30" s="8">
        <v>0.12</v>
      </c>
      <c r="F30" s="10">
        <f>E30*F29</f>
        <v>3.8</v>
      </c>
      <c r="G30" s="8">
        <v>4.6</v>
      </c>
      <c r="H30" s="21">
        <f aca="true" t="shared" si="5" ref="H30:H35">F30*G30</f>
        <v>17.5</v>
      </c>
    </row>
    <row r="31" spans="1:8" ht="15">
      <c r="A31" s="10">
        <f t="shared" si="4"/>
        <v>3.2</v>
      </c>
      <c r="B31" s="4"/>
      <c r="C31" s="16" t="s">
        <v>90</v>
      </c>
      <c r="D31" s="4" t="s">
        <v>0</v>
      </c>
      <c r="E31" s="8">
        <v>0.06</v>
      </c>
      <c r="F31" s="10">
        <f>E31*F29</f>
        <v>1.9</v>
      </c>
      <c r="G31" s="8">
        <v>3.2</v>
      </c>
      <c r="H31" s="21">
        <f t="shared" si="5"/>
        <v>6.1</v>
      </c>
    </row>
    <row r="32" spans="1:8" ht="15">
      <c r="A32" s="10">
        <f t="shared" si="4"/>
        <v>3.3</v>
      </c>
      <c r="B32" s="4"/>
      <c r="C32" s="16" t="s">
        <v>60</v>
      </c>
      <c r="D32" s="4" t="s">
        <v>47</v>
      </c>
      <c r="E32" s="9">
        <v>1.01</v>
      </c>
      <c r="F32" s="10">
        <f>E32*F29</f>
        <v>32.3</v>
      </c>
      <c r="G32" s="8">
        <v>1.7</v>
      </c>
      <c r="H32" s="21">
        <f t="shared" si="5"/>
        <v>54.9</v>
      </c>
    </row>
    <row r="33" spans="1:8" ht="15">
      <c r="A33" s="10">
        <f t="shared" si="4"/>
        <v>3.4</v>
      </c>
      <c r="B33" s="4"/>
      <c r="C33" s="16" t="s">
        <v>61</v>
      </c>
      <c r="D33" s="4" t="s">
        <v>49</v>
      </c>
      <c r="E33" s="10"/>
      <c r="F33" s="10">
        <v>13</v>
      </c>
      <c r="G33" s="8">
        <v>0.4</v>
      </c>
      <c r="H33" s="21">
        <f t="shared" si="5"/>
        <v>5.2</v>
      </c>
    </row>
    <row r="34" spans="1:8" ht="15">
      <c r="A34" s="10">
        <f t="shared" si="4"/>
        <v>3.5</v>
      </c>
      <c r="B34" s="4"/>
      <c r="C34" s="16" t="s">
        <v>62</v>
      </c>
      <c r="D34" s="4" t="s">
        <v>49</v>
      </c>
      <c r="E34" s="10"/>
      <c r="F34" s="10">
        <v>3</v>
      </c>
      <c r="G34" s="8">
        <v>6.8</v>
      </c>
      <c r="H34" s="21">
        <f t="shared" si="5"/>
        <v>20.4</v>
      </c>
    </row>
    <row r="35" spans="1:8" ht="15">
      <c r="A35" s="10">
        <f t="shared" si="4"/>
        <v>3.6</v>
      </c>
      <c r="B35" s="4"/>
      <c r="C35" s="16" t="s">
        <v>36</v>
      </c>
      <c r="D35" s="4" t="s">
        <v>0</v>
      </c>
      <c r="E35" s="8">
        <v>0.0163</v>
      </c>
      <c r="F35" s="10">
        <f>E35*F32</f>
        <v>0.5</v>
      </c>
      <c r="G35" s="8">
        <v>3.2</v>
      </c>
      <c r="H35" s="21">
        <f t="shared" si="5"/>
        <v>1.6</v>
      </c>
    </row>
    <row r="36" spans="1:8" s="14" customFormat="1" ht="45" customHeight="1">
      <c r="A36" s="3" t="s">
        <v>13</v>
      </c>
      <c r="B36" s="3" t="s">
        <v>114</v>
      </c>
      <c r="C36" s="5" t="s">
        <v>116</v>
      </c>
      <c r="D36" s="3" t="s">
        <v>21</v>
      </c>
      <c r="E36" s="12"/>
      <c r="F36" s="17">
        <v>1</v>
      </c>
      <c r="G36" s="12"/>
      <c r="H36" s="33">
        <f>H37++H38++H39++H40</f>
        <v>20.6</v>
      </c>
    </row>
    <row r="37" spans="1:8" ht="15">
      <c r="A37" s="10">
        <f>A36+0.1</f>
        <v>4.1</v>
      </c>
      <c r="B37" s="4"/>
      <c r="C37" s="16" t="s">
        <v>86</v>
      </c>
      <c r="D37" s="4" t="s">
        <v>48</v>
      </c>
      <c r="E37" s="8">
        <v>1.54</v>
      </c>
      <c r="F37" s="10">
        <f>E37*F36</f>
        <v>1.5</v>
      </c>
      <c r="G37" s="8">
        <v>4.6</v>
      </c>
      <c r="H37" s="21">
        <f>F37*G37</f>
        <v>6.9</v>
      </c>
    </row>
    <row r="38" spans="1:8" ht="15">
      <c r="A38" s="10">
        <f>A37+0.1</f>
        <v>4.2</v>
      </c>
      <c r="B38" s="4"/>
      <c r="C38" s="16" t="s">
        <v>43</v>
      </c>
      <c r="D38" s="4" t="s">
        <v>38</v>
      </c>
      <c r="E38" s="8">
        <v>0.03</v>
      </c>
      <c r="F38" s="9">
        <f>E38*F36</f>
        <v>0.03</v>
      </c>
      <c r="G38" s="8">
        <v>3.2</v>
      </c>
      <c r="H38" s="36">
        <f>F38*G38</f>
        <v>0.1</v>
      </c>
    </row>
    <row r="39" spans="1:8" ht="15">
      <c r="A39" s="10">
        <f>A38+0.1</f>
        <v>4.3</v>
      </c>
      <c r="B39" s="4"/>
      <c r="C39" s="16" t="s">
        <v>115</v>
      </c>
      <c r="D39" s="4" t="s">
        <v>47</v>
      </c>
      <c r="E39" s="9">
        <v>1</v>
      </c>
      <c r="F39" s="10">
        <f>E39*F36</f>
        <v>1</v>
      </c>
      <c r="G39" s="8">
        <v>12</v>
      </c>
      <c r="H39" s="21">
        <f>F39*G39</f>
        <v>12</v>
      </c>
    </row>
    <row r="40" spans="1:8" ht="15">
      <c r="A40" s="10">
        <f>A39+0.1</f>
        <v>4.4</v>
      </c>
      <c r="B40" s="4"/>
      <c r="C40" s="16" t="s">
        <v>36</v>
      </c>
      <c r="D40" s="4" t="s">
        <v>0</v>
      </c>
      <c r="E40" s="8">
        <v>0.49</v>
      </c>
      <c r="F40" s="10">
        <f>E40*F39</f>
        <v>0.5</v>
      </c>
      <c r="G40" s="8">
        <v>3.2</v>
      </c>
      <c r="H40" s="21">
        <f>F40*G40</f>
        <v>1.6</v>
      </c>
    </row>
    <row r="41" spans="1:8" s="14" customFormat="1" ht="45" customHeight="1">
      <c r="A41" s="3" t="s">
        <v>14</v>
      </c>
      <c r="B41" s="3" t="s">
        <v>114</v>
      </c>
      <c r="C41" s="5" t="s">
        <v>117</v>
      </c>
      <c r="D41" s="3" t="s">
        <v>21</v>
      </c>
      <c r="E41" s="12"/>
      <c r="F41" s="17">
        <v>1</v>
      </c>
      <c r="G41" s="12"/>
      <c r="H41" s="33">
        <f>H42+H43+H44++H45</f>
        <v>38.6</v>
      </c>
    </row>
    <row r="42" spans="1:8" ht="15">
      <c r="A42" s="10">
        <f>A41+0.1</f>
        <v>5.1</v>
      </c>
      <c r="B42" s="4"/>
      <c r="C42" s="16" t="s">
        <v>86</v>
      </c>
      <c r="D42" s="4" t="s">
        <v>48</v>
      </c>
      <c r="E42" s="8">
        <v>1.54</v>
      </c>
      <c r="F42" s="10">
        <f>E42*F41</f>
        <v>1.5</v>
      </c>
      <c r="G42" s="8">
        <v>4.6</v>
      </c>
      <c r="H42" s="21">
        <f>F42*G42</f>
        <v>6.9</v>
      </c>
    </row>
    <row r="43" spans="1:8" ht="15">
      <c r="A43" s="10">
        <f>A42+0.1</f>
        <v>5.2</v>
      </c>
      <c r="B43" s="4"/>
      <c r="C43" s="16" t="s">
        <v>43</v>
      </c>
      <c r="D43" s="4" t="s">
        <v>38</v>
      </c>
      <c r="E43" s="8">
        <v>0.03</v>
      </c>
      <c r="F43" s="9">
        <f>E43*F41</f>
        <v>0.03</v>
      </c>
      <c r="G43" s="8">
        <v>3.2</v>
      </c>
      <c r="H43" s="36">
        <f>F43*G43</f>
        <v>0.1</v>
      </c>
    </row>
    <row r="44" spans="1:8" ht="15">
      <c r="A44" s="10">
        <f>A43+0.1</f>
        <v>5.3</v>
      </c>
      <c r="B44" s="4"/>
      <c r="C44" s="16" t="s">
        <v>117</v>
      </c>
      <c r="D44" s="4" t="s">
        <v>47</v>
      </c>
      <c r="E44" s="9">
        <v>1</v>
      </c>
      <c r="F44" s="10">
        <f>E44*F41</f>
        <v>1</v>
      </c>
      <c r="G44" s="8">
        <v>30</v>
      </c>
      <c r="H44" s="21">
        <f>F44*G44</f>
        <v>30</v>
      </c>
    </row>
    <row r="45" spans="1:8" ht="15">
      <c r="A45" s="10">
        <f>A44+0.1</f>
        <v>5.4</v>
      </c>
      <c r="B45" s="4"/>
      <c r="C45" s="16" t="s">
        <v>36</v>
      </c>
      <c r="D45" s="4" t="s">
        <v>0</v>
      </c>
      <c r="E45" s="8">
        <v>0.49</v>
      </c>
      <c r="F45" s="10">
        <f>E45*F44</f>
        <v>0.5</v>
      </c>
      <c r="G45" s="8">
        <v>3.2</v>
      </c>
      <c r="H45" s="21">
        <f>F45*G45</f>
        <v>1.6</v>
      </c>
    </row>
    <row r="46" spans="1:8" s="14" customFormat="1" ht="42" customHeight="1">
      <c r="A46" s="3" t="s">
        <v>15</v>
      </c>
      <c r="B46" s="3" t="s">
        <v>114</v>
      </c>
      <c r="C46" s="5" t="s">
        <v>93</v>
      </c>
      <c r="D46" s="3" t="s">
        <v>21</v>
      </c>
      <c r="E46" s="12"/>
      <c r="F46" s="17">
        <v>1</v>
      </c>
      <c r="G46" s="12"/>
      <c r="H46" s="33">
        <f>H47+H48++H49++H50</f>
        <v>20.6</v>
      </c>
    </row>
    <row r="47" spans="1:8" ht="15">
      <c r="A47" s="10">
        <f>A46+0.1</f>
        <v>6.1</v>
      </c>
      <c r="B47" s="4"/>
      <c r="C47" s="16" t="s">
        <v>86</v>
      </c>
      <c r="D47" s="4" t="s">
        <v>48</v>
      </c>
      <c r="E47" s="8">
        <v>1.54</v>
      </c>
      <c r="F47" s="10">
        <f>E47*F46</f>
        <v>1.5</v>
      </c>
      <c r="G47" s="8">
        <v>4.6</v>
      </c>
      <c r="H47" s="21">
        <f>F47*G47</f>
        <v>6.9</v>
      </c>
    </row>
    <row r="48" spans="1:8" ht="15">
      <c r="A48" s="10">
        <f>A47+0.1</f>
        <v>6.2</v>
      </c>
      <c r="B48" s="4"/>
      <c r="C48" s="16" t="s">
        <v>43</v>
      </c>
      <c r="D48" s="4" t="s">
        <v>38</v>
      </c>
      <c r="E48" s="8">
        <v>0.03</v>
      </c>
      <c r="F48" s="9">
        <f>E48*F46</f>
        <v>0.03</v>
      </c>
      <c r="G48" s="8">
        <v>3.2</v>
      </c>
      <c r="H48" s="36">
        <f>F48*G48</f>
        <v>0.1</v>
      </c>
    </row>
    <row r="49" spans="1:8" ht="15">
      <c r="A49" s="10">
        <f>A48+0.1</f>
        <v>6.3</v>
      </c>
      <c r="B49" s="4"/>
      <c r="C49" s="16" t="s">
        <v>93</v>
      </c>
      <c r="D49" s="4" t="s">
        <v>47</v>
      </c>
      <c r="E49" s="9">
        <v>1</v>
      </c>
      <c r="F49" s="10">
        <f>E49*F46</f>
        <v>1</v>
      </c>
      <c r="G49" s="8">
        <v>12</v>
      </c>
      <c r="H49" s="21">
        <f>F49*G49</f>
        <v>12</v>
      </c>
    </row>
    <row r="50" spans="1:8" ht="15">
      <c r="A50" s="10">
        <f>A49+0.1</f>
        <v>6.4</v>
      </c>
      <c r="B50" s="4"/>
      <c r="C50" s="16" t="s">
        <v>36</v>
      </c>
      <c r="D50" s="4" t="s">
        <v>0</v>
      </c>
      <c r="E50" s="8">
        <v>0.49</v>
      </c>
      <c r="F50" s="10">
        <f>E50*F49</f>
        <v>0.5</v>
      </c>
      <c r="G50" s="8">
        <v>3.2</v>
      </c>
      <c r="H50" s="21">
        <f>F50*G50</f>
        <v>1.6</v>
      </c>
    </row>
    <row r="51" spans="1:9" s="14" customFormat="1" ht="40.5">
      <c r="A51" s="3" t="s">
        <v>3</v>
      </c>
      <c r="B51" s="3" t="s">
        <v>63</v>
      </c>
      <c r="C51" s="5" t="s">
        <v>64</v>
      </c>
      <c r="D51" s="3" t="s">
        <v>47</v>
      </c>
      <c r="E51" s="12"/>
      <c r="F51" s="17">
        <v>86</v>
      </c>
      <c r="G51" s="12"/>
      <c r="H51" s="33">
        <f>H52+H53</f>
        <v>35.7</v>
      </c>
      <c r="I51" s="32"/>
    </row>
    <row r="52" spans="1:8" ht="18" customHeight="1">
      <c r="A52" s="10">
        <f>A51+0.1</f>
        <v>7.1</v>
      </c>
      <c r="B52" s="4"/>
      <c r="C52" s="16" t="s">
        <v>85</v>
      </c>
      <c r="D52" s="4" t="s">
        <v>48</v>
      </c>
      <c r="E52" s="8">
        <v>0.06</v>
      </c>
      <c r="F52" s="10">
        <f>E52*F51</f>
        <v>5.2</v>
      </c>
      <c r="G52" s="8">
        <v>4.6</v>
      </c>
      <c r="H52" s="21">
        <f>F52*G52</f>
        <v>23.9</v>
      </c>
    </row>
    <row r="53" spans="1:8" ht="13.5" customHeight="1">
      <c r="A53" s="10">
        <f>A52+0.1</f>
        <v>7.2</v>
      </c>
      <c r="B53" s="4"/>
      <c r="C53" s="16" t="s">
        <v>36</v>
      </c>
      <c r="D53" s="4" t="s">
        <v>0</v>
      </c>
      <c r="E53" s="8">
        <v>0.0428</v>
      </c>
      <c r="F53" s="10">
        <f>E53*F51</f>
        <v>3.7</v>
      </c>
      <c r="G53" s="8">
        <v>3.2</v>
      </c>
      <c r="H53" s="21">
        <f>F53*G53</f>
        <v>11.8</v>
      </c>
    </row>
    <row r="54" spans="1:8" s="14" customFormat="1" ht="51.75" customHeight="1">
      <c r="A54" s="3" t="s">
        <v>4</v>
      </c>
      <c r="B54" s="3" t="s">
        <v>91</v>
      </c>
      <c r="C54" s="5" t="s">
        <v>120</v>
      </c>
      <c r="D54" s="3" t="s">
        <v>69</v>
      </c>
      <c r="E54" s="12"/>
      <c r="F54" s="17">
        <v>1</v>
      </c>
      <c r="G54" s="12"/>
      <c r="H54" s="33">
        <f>H55+H56++H57++H58++H59</f>
        <v>566.6</v>
      </c>
    </row>
    <row r="55" spans="1:8" ht="13.5">
      <c r="A55" s="10">
        <f>A54+0.1</f>
        <v>8.1</v>
      </c>
      <c r="B55" s="4"/>
      <c r="C55" s="31" t="s">
        <v>92</v>
      </c>
      <c r="D55" s="4" t="s">
        <v>48</v>
      </c>
      <c r="E55" s="8">
        <v>19.09</v>
      </c>
      <c r="F55" s="10">
        <f>E55*F54</f>
        <v>19.1</v>
      </c>
      <c r="G55" s="8">
        <v>4.6</v>
      </c>
      <c r="H55" s="21">
        <f>F55*G55</f>
        <v>87.9</v>
      </c>
    </row>
    <row r="56" spans="1:8" ht="15" customHeight="1">
      <c r="A56" s="10">
        <f>A55+0.1</f>
        <v>8.2</v>
      </c>
      <c r="B56" s="4"/>
      <c r="C56" s="31" t="s">
        <v>82</v>
      </c>
      <c r="D56" s="4" t="s">
        <v>0</v>
      </c>
      <c r="E56" s="8">
        <v>0.45</v>
      </c>
      <c r="F56" s="10">
        <f>E56*F54</f>
        <v>0.5</v>
      </c>
      <c r="G56" s="8">
        <v>3.2</v>
      </c>
      <c r="H56" s="21">
        <f>F56*G56</f>
        <v>1.6</v>
      </c>
    </row>
    <row r="57" spans="1:8" ht="13.5">
      <c r="A57" s="10">
        <f>A56+0.1</f>
        <v>8.3</v>
      </c>
      <c r="B57" s="4"/>
      <c r="C57" s="22" t="s">
        <v>118</v>
      </c>
      <c r="D57" s="4" t="s">
        <v>40</v>
      </c>
      <c r="E57" s="10">
        <v>1</v>
      </c>
      <c r="F57" s="10">
        <f>E57*F54</f>
        <v>1</v>
      </c>
      <c r="G57" s="8">
        <v>430</v>
      </c>
      <c r="H57" s="21">
        <f>F57*G57</f>
        <v>430</v>
      </c>
    </row>
    <row r="58" spans="1:8" ht="13.5">
      <c r="A58" s="10">
        <f>A57+0.1</f>
        <v>8.4</v>
      </c>
      <c r="B58" s="4"/>
      <c r="C58" s="22" t="s">
        <v>119</v>
      </c>
      <c r="D58" s="4" t="s">
        <v>21</v>
      </c>
      <c r="E58" s="10"/>
      <c r="F58" s="10">
        <v>1</v>
      </c>
      <c r="G58" s="8">
        <v>42</v>
      </c>
      <c r="H58" s="21">
        <f>F58*G58</f>
        <v>42</v>
      </c>
    </row>
    <row r="59" spans="1:8" ht="15.75" customHeight="1">
      <c r="A59" s="10">
        <f>A58+0.1</f>
        <v>8.5</v>
      </c>
      <c r="B59" s="4"/>
      <c r="C59" s="31" t="s">
        <v>36</v>
      </c>
      <c r="D59" s="4" t="s">
        <v>0</v>
      </c>
      <c r="E59" s="9">
        <v>1.58</v>
      </c>
      <c r="F59" s="10">
        <f>E59*F54</f>
        <v>1.6</v>
      </c>
      <c r="G59" s="8">
        <v>3.2</v>
      </c>
      <c r="H59" s="21">
        <f>F59*G59</f>
        <v>5.1</v>
      </c>
    </row>
    <row r="60" spans="1:8" s="14" customFormat="1" ht="52.5" customHeight="1">
      <c r="A60" s="3" t="s">
        <v>5</v>
      </c>
      <c r="B60" s="3" t="s">
        <v>34</v>
      </c>
      <c r="C60" s="5" t="s">
        <v>72</v>
      </c>
      <c r="D60" s="3" t="s">
        <v>21</v>
      </c>
      <c r="E60" s="17"/>
      <c r="F60" s="17">
        <v>10</v>
      </c>
      <c r="G60" s="17"/>
      <c r="H60" s="33">
        <f>H61+H62</f>
        <v>49.7</v>
      </c>
    </row>
    <row r="61" spans="1:8" ht="14.25" customHeight="1">
      <c r="A61" s="10">
        <f>A60+0.1</f>
        <v>9.1</v>
      </c>
      <c r="B61" s="4"/>
      <c r="C61" s="16" t="s">
        <v>41</v>
      </c>
      <c r="D61" s="4" t="s">
        <v>35</v>
      </c>
      <c r="E61" s="9">
        <v>0.76</v>
      </c>
      <c r="F61" s="10">
        <f>E61*F60</f>
        <v>7.6</v>
      </c>
      <c r="G61" s="8">
        <v>4.6</v>
      </c>
      <c r="H61" s="21">
        <f>F61*G61</f>
        <v>35</v>
      </c>
    </row>
    <row r="62" spans="1:8" ht="14.25" customHeight="1">
      <c r="A62" s="10">
        <f>A61+0.1</f>
        <v>9.2</v>
      </c>
      <c r="B62" s="4"/>
      <c r="C62" s="16" t="s">
        <v>42</v>
      </c>
      <c r="D62" s="4" t="s">
        <v>0</v>
      </c>
      <c r="E62" s="9">
        <v>0.46</v>
      </c>
      <c r="F62" s="10">
        <f>E62*F60</f>
        <v>4.6</v>
      </c>
      <c r="G62" s="10">
        <v>3.2</v>
      </c>
      <c r="H62" s="21">
        <f>F62*G62</f>
        <v>14.7</v>
      </c>
    </row>
    <row r="63" spans="1:8" ht="16.5" customHeight="1">
      <c r="A63" s="4"/>
      <c r="B63" s="4"/>
      <c r="C63" s="28" t="s">
        <v>65</v>
      </c>
      <c r="D63" s="4"/>
      <c r="E63" s="8"/>
      <c r="F63" s="10"/>
      <c r="G63" s="8"/>
      <c r="H63" s="21"/>
    </row>
    <row r="64" spans="1:8" s="14" customFormat="1" ht="45" customHeight="1">
      <c r="A64" s="3" t="s">
        <v>6</v>
      </c>
      <c r="B64" s="3" t="s">
        <v>66</v>
      </c>
      <c r="C64" s="5" t="s">
        <v>67</v>
      </c>
      <c r="D64" s="3" t="s">
        <v>47</v>
      </c>
      <c r="E64" s="12"/>
      <c r="F64" s="17">
        <v>22</v>
      </c>
      <c r="G64" s="12"/>
      <c r="H64" s="33">
        <f>H65+H66++H67++H68++H69</f>
        <v>264.5</v>
      </c>
    </row>
    <row r="65" spans="1:8" ht="17.25" customHeight="1">
      <c r="A65" s="10">
        <f>A64+0.1</f>
        <v>10.1</v>
      </c>
      <c r="B65" s="4"/>
      <c r="C65" s="16" t="s">
        <v>77</v>
      </c>
      <c r="D65" s="4" t="s">
        <v>48</v>
      </c>
      <c r="E65" s="8">
        <v>0.67</v>
      </c>
      <c r="F65" s="10">
        <f>E65*F64</f>
        <v>14.7</v>
      </c>
      <c r="G65" s="8">
        <v>4.6</v>
      </c>
      <c r="H65" s="21">
        <f>F65*G65</f>
        <v>67.6</v>
      </c>
    </row>
    <row r="66" spans="1:8" ht="15">
      <c r="A66" s="10">
        <f>A65+0.1</f>
        <v>10.2</v>
      </c>
      <c r="B66" s="4"/>
      <c r="C66" s="16" t="s">
        <v>78</v>
      </c>
      <c r="D66" s="4" t="s">
        <v>0</v>
      </c>
      <c r="E66" s="8">
        <v>0.001</v>
      </c>
      <c r="F66" s="10">
        <f>E66*F64</f>
        <v>0</v>
      </c>
      <c r="G66" s="8">
        <v>3.2</v>
      </c>
      <c r="H66" s="21">
        <f>F66*G66</f>
        <v>0</v>
      </c>
    </row>
    <row r="67" spans="1:8" ht="15">
      <c r="A67" s="10">
        <f>A66+0.1</f>
        <v>10.3</v>
      </c>
      <c r="B67" s="4"/>
      <c r="C67" s="16" t="s">
        <v>87</v>
      </c>
      <c r="D67" s="4" t="s">
        <v>39</v>
      </c>
      <c r="E67" s="10">
        <v>1</v>
      </c>
      <c r="F67" s="10">
        <f>E67*F64</f>
        <v>22</v>
      </c>
      <c r="G67" s="8">
        <v>5.1</v>
      </c>
      <c r="H67" s="21">
        <f>F67*G67</f>
        <v>112.2</v>
      </c>
    </row>
    <row r="68" spans="1:8" ht="15">
      <c r="A68" s="10">
        <f>A67+0.1</f>
        <v>10.4</v>
      </c>
      <c r="B68" s="4"/>
      <c r="C68" s="16" t="s">
        <v>68</v>
      </c>
      <c r="D68" s="4" t="s">
        <v>49</v>
      </c>
      <c r="E68" s="8"/>
      <c r="F68" s="10">
        <v>14</v>
      </c>
      <c r="G68" s="8">
        <v>5</v>
      </c>
      <c r="H68" s="21">
        <f>F68*G68</f>
        <v>70</v>
      </c>
    </row>
    <row r="69" spans="1:8" ht="15">
      <c r="A69" s="10">
        <f>A68+0.1</f>
        <v>10.5</v>
      </c>
      <c r="B69" s="3"/>
      <c r="C69" s="16" t="s">
        <v>36</v>
      </c>
      <c r="D69" s="4" t="s">
        <v>0</v>
      </c>
      <c r="E69" s="8">
        <v>0.208</v>
      </c>
      <c r="F69" s="10">
        <f>E69*F64</f>
        <v>4.6</v>
      </c>
      <c r="G69" s="8">
        <v>3.2</v>
      </c>
      <c r="H69" s="21">
        <f>F69*G69</f>
        <v>14.7</v>
      </c>
    </row>
    <row r="70" spans="1:8" s="14" customFormat="1" ht="45" customHeight="1">
      <c r="A70" s="3" t="s">
        <v>44</v>
      </c>
      <c r="B70" s="3" t="s">
        <v>50</v>
      </c>
      <c r="C70" s="5" t="s">
        <v>51</v>
      </c>
      <c r="D70" s="3" t="s">
        <v>47</v>
      </c>
      <c r="E70" s="12"/>
      <c r="F70" s="17">
        <v>20</v>
      </c>
      <c r="G70" s="12"/>
      <c r="H70" s="33">
        <f>H71+H72++H73+H74+H75</f>
        <v>224.3</v>
      </c>
    </row>
    <row r="71" spans="1:8" ht="15">
      <c r="A71" s="10">
        <f>A70+0.1</f>
        <v>11.1</v>
      </c>
      <c r="B71" s="4"/>
      <c r="C71" s="16" t="s">
        <v>52</v>
      </c>
      <c r="D71" s="4" t="s">
        <v>48</v>
      </c>
      <c r="E71" s="8">
        <v>0.7</v>
      </c>
      <c r="F71" s="10">
        <f>E71*F70</f>
        <v>14</v>
      </c>
      <c r="G71" s="8">
        <v>4.6</v>
      </c>
      <c r="H71" s="21">
        <f>F71*G71</f>
        <v>64.4</v>
      </c>
    </row>
    <row r="72" spans="1:8" ht="15">
      <c r="A72" s="10">
        <f>A71+0.1</f>
        <v>11.2</v>
      </c>
      <c r="B72" s="4"/>
      <c r="C72" s="16" t="s">
        <v>53</v>
      </c>
      <c r="D72" s="4" t="s">
        <v>0</v>
      </c>
      <c r="E72" s="8">
        <v>0.001</v>
      </c>
      <c r="F72" s="10">
        <f>E72*F70</f>
        <v>0</v>
      </c>
      <c r="G72" s="8">
        <v>3.2</v>
      </c>
      <c r="H72" s="21">
        <f>F72*G72</f>
        <v>0</v>
      </c>
    </row>
    <row r="73" spans="1:8" ht="16.5" customHeight="1">
      <c r="A73" s="10">
        <f>A72+0.1</f>
        <v>11.3</v>
      </c>
      <c r="B73" s="4"/>
      <c r="C73" s="16" t="s">
        <v>54</v>
      </c>
      <c r="D73" s="4" t="s">
        <v>39</v>
      </c>
      <c r="E73" s="10">
        <v>1</v>
      </c>
      <c r="F73" s="10">
        <f>E73*F70</f>
        <v>20</v>
      </c>
      <c r="G73" s="8">
        <v>4</v>
      </c>
      <c r="H73" s="21">
        <f>F73*G73</f>
        <v>80</v>
      </c>
    </row>
    <row r="74" spans="1:8" ht="15">
      <c r="A74" s="10">
        <f>A73+0.1</f>
        <v>11.4</v>
      </c>
      <c r="B74" s="4"/>
      <c r="C74" s="16" t="s">
        <v>55</v>
      </c>
      <c r="D74" s="4" t="s">
        <v>49</v>
      </c>
      <c r="E74" s="8"/>
      <c r="F74" s="10">
        <v>20</v>
      </c>
      <c r="G74" s="8">
        <v>3.5</v>
      </c>
      <c r="H74" s="21">
        <f>F74*G74</f>
        <v>70</v>
      </c>
    </row>
    <row r="75" spans="1:8" ht="15">
      <c r="A75" s="10">
        <f>A74+0.1</f>
        <v>11.5</v>
      </c>
      <c r="B75" s="4"/>
      <c r="C75" s="16" t="s">
        <v>36</v>
      </c>
      <c r="D75" s="4" t="s">
        <v>0</v>
      </c>
      <c r="E75" s="8">
        <v>0.156</v>
      </c>
      <c r="F75" s="10">
        <f>E75*F70</f>
        <v>3.1</v>
      </c>
      <c r="G75" s="8">
        <v>3.2</v>
      </c>
      <c r="H75" s="21">
        <f>F75*G75</f>
        <v>9.9</v>
      </c>
    </row>
    <row r="76" spans="1:8" s="14" customFormat="1" ht="48" customHeight="1">
      <c r="A76" s="3" t="s">
        <v>22</v>
      </c>
      <c r="B76" s="3" t="s">
        <v>96</v>
      </c>
      <c r="C76" s="5" t="s">
        <v>121</v>
      </c>
      <c r="D76" s="3" t="s">
        <v>69</v>
      </c>
      <c r="E76" s="12"/>
      <c r="F76" s="17">
        <v>4</v>
      </c>
      <c r="G76" s="12"/>
      <c r="H76" s="33">
        <f>H77++H78++H79++H80</f>
        <v>537.5</v>
      </c>
    </row>
    <row r="77" spans="1:8" ht="15">
      <c r="A77" s="10">
        <f>A76+0.1</f>
        <v>12.1</v>
      </c>
      <c r="B77" s="4"/>
      <c r="C77" s="16" t="s">
        <v>94</v>
      </c>
      <c r="D77" s="4" t="s">
        <v>48</v>
      </c>
      <c r="E77" s="8">
        <v>4.2</v>
      </c>
      <c r="F77" s="10">
        <f>E77*F76</f>
        <v>16.8</v>
      </c>
      <c r="G77" s="8">
        <v>4.6</v>
      </c>
      <c r="H77" s="21">
        <f>F77*G77</f>
        <v>77.3</v>
      </c>
    </row>
    <row r="78" spans="1:8" ht="15">
      <c r="A78" s="10">
        <f>A77+0.1</f>
        <v>12.2</v>
      </c>
      <c r="B78" s="4"/>
      <c r="C78" s="16" t="s">
        <v>95</v>
      </c>
      <c r="D78" s="4" t="s">
        <v>0</v>
      </c>
      <c r="E78" s="8">
        <v>0.32</v>
      </c>
      <c r="F78" s="10">
        <f>E78*F76</f>
        <v>1.3</v>
      </c>
      <c r="G78" s="8">
        <v>3.2</v>
      </c>
      <c r="H78" s="21">
        <f>F78*G78</f>
        <v>4.2</v>
      </c>
    </row>
    <row r="79" spans="1:8" ht="15">
      <c r="A79" s="10">
        <f>A78+0.1</f>
        <v>12.3</v>
      </c>
      <c r="B79" s="4"/>
      <c r="C79" s="16" t="s">
        <v>122</v>
      </c>
      <c r="D79" s="4" t="s">
        <v>40</v>
      </c>
      <c r="E79" s="8">
        <v>1</v>
      </c>
      <c r="F79" s="10">
        <f>E79*F76</f>
        <v>4</v>
      </c>
      <c r="G79" s="10">
        <v>110</v>
      </c>
      <c r="H79" s="21">
        <f>F79*G79</f>
        <v>440</v>
      </c>
    </row>
    <row r="80" spans="1:8" ht="15">
      <c r="A80" s="10">
        <f>A79+0.1</f>
        <v>12.4</v>
      </c>
      <c r="B80" s="4"/>
      <c r="C80" s="16" t="s">
        <v>36</v>
      </c>
      <c r="D80" s="4" t="s">
        <v>0</v>
      </c>
      <c r="E80" s="8">
        <v>1.24</v>
      </c>
      <c r="F80" s="10">
        <f>E80*F76</f>
        <v>5</v>
      </c>
      <c r="G80" s="8">
        <v>3.2</v>
      </c>
      <c r="H80" s="21">
        <f>F80*G80</f>
        <v>16</v>
      </c>
    </row>
    <row r="81" spans="1:8" s="14" customFormat="1" ht="52.5" customHeight="1">
      <c r="A81" s="3" t="s">
        <v>23</v>
      </c>
      <c r="B81" s="3" t="s">
        <v>97</v>
      </c>
      <c r="C81" s="5" t="s">
        <v>123</v>
      </c>
      <c r="D81" s="3" t="s">
        <v>69</v>
      </c>
      <c r="E81" s="12"/>
      <c r="F81" s="17">
        <v>4</v>
      </c>
      <c r="G81" s="12"/>
      <c r="H81" s="33">
        <f>H82+H83+H84+H85++H86++H87</f>
        <v>762.3</v>
      </c>
    </row>
    <row r="82" spans="1:8" ht="15">
      <c r="A82" s="10">
        <f aca="true" t="shared" si="6" ref="A82:A87">A81+0.1</f>
        <v>13.1</v>
      </c>
      <c r="B82" s="4"/>
      <c r="C82" s="16" t="s">
        <v>98</v>
      </c>
      <c r="D82" s="4" t="s">
        <v>48</v>
      </c>
      <c r="E82" s="8">
        <v>7.88</v>
      </c>
      <c r="F82" s="10">
        <f>E82*F81</f>
        <v>31.5</v>
      </c>
      <c r="G82" s="8">
        <v>4.6</v>
      </c>
      <c r="H82" s="21">
        <f aca="true" t="shared" si="7" ref="H82:H87">F82*G82</f>
        <v>144.9</v>
      </c>
    </row>
    <row r="83" spans="1:8" ht="15.75" customHeight="1">
      <c r="A83" s="10">
        <f t="shared" si="6"/>
        <v>13.2</v>
      </c>
      <c r="B83" s="4"/>
      <c r="C83" s="16" t="s">
        <v>99</v>
      </c>
      <c r="D83" s="4" t="s">
        <v>0</v>
      </c>
      <c r="E83" s="8">
        <v>0.04</v>
      </c>
      <c r="F83" s="10">
        <f>E83*F81</f>
        <v>0.2</v>
      </c>
      <c r="G83" s="8">
        <v>3.2</v>
      </c>
      <c r="H83" s="21">
        <f t="shared" si="7"/>
        <v>0.6</v>
      </c>
    </row>
    <row r="84" spans="1:8" ht="15" customHeight="1">
      <c r="A84" s="10">
        <f t="shared" si="6"/>
        <v>13.3</v>
      </c>
      <c r="B84" s="4"/>
      <c r="C84" s="16" t="s">
        <v>124</v>
      </c>
      <c r="D84" s="4" t="s">
        <v>40</v>
      </c>
      <c r="E84" s="8">
        <v>1</v>
      </c>
      <c r="F84" s="10">
        <f>E84*F81</f>
        <v>4</v>
      </c>
      <c r="G84" s="8">
        <v>110</v>
      </c>
      <c r="H84" s="21">
        <f t="shared" si="7"/>
        <v>440</v>
      </c>
    </row>
    <row r="85" spans="1:8" ht="15" customHeight="1">
      <c r="A85" s="10">
        <f t="shared" si="6"/>
        <v>13.4</v>
      </c>
      <c r="B85" s="4"/>
      <c r="C85" s="16" t="s">
        <v>81</v>
      </c>
      <c r="D85" s="4" t="s">
        <v>21</v>
      </c>
      <c r="E85" s="8">
        <v>1</v>
      </c>
      <c r="F85" s="10">
        <f>E85*F81</f>
        <v>4</v>
      </c>
      <c r="G85" s="8">
        <v>25</v>
      </c>
      <c r="H85" s="21">
        <f>F85*G85</f>
        <v>100</v>
      </c>
    </row>
    <row r="86" spans="1:8" ht="15" customHeight="1">
      <c r="A86" s="10">
        <f t="shared" si="6"/>
        <v>13.5</v>
      </c>
      <c r="B86" s="4"/>
      <c r="C86" s="16" t="s">
        <v>70</v>
      </c>
      <c r="D86" s="4" t="s">
        <v>21</v>
      </c>
      <c r="E86" s="8">
        <v>2</v>
      </c>
      <c r="F86" s="10">
        <f>E86*F81</f>
        <v>8</v>
      </c>
      <c r="G86" s="8">
        <v>9</v>
      </c>
      <c r="H86" s="21">
        <f t="shared" si="7"/>
        <v>72</v>
      </c>
    </row>
    <row r="87" spans="1:8" ht="15">
      <c r="A87" s="10">
        <f t="shared" si="6"/>
        <v>13.6</v>
      </c>
      <c r="B87" s="4"/>
      <c r="C87" s="16" t="s">
        <v>36</v>
      </c>
      <c r="D87" s="4" t="s">
        <v>0</v>
      </c>
      <c r="E87" s="8">
        <v>0.37</v>
      </c>
      <c r="F87" s="10">
        <f>E87*F81</f>
        <v>1.5</v>
      </c>
      <c r="G87" s="8">
        <v>3.2</v>
      </c>
      <c r="H87" s="21">
        <f t="shared" si="7"/>
        <v>4.8</v>
      </c>
    </row>
    <row r="88" spans="1:8" s="14" customFormat="1" ht="45" customHeight="1">
      <c r="A88" s="3" t="s">
        <v>24</v>
      </c>
      <c r="B88" s="3" t="s">
        <v>96</v>
      </c>
      <c r="C88" s="5" t="s">
        <v>125</v>
      </c>
      <c r="D88" s="3" t="s">
        <v>69</v>
      </c>
      <c r="E88" s="12"/>
      <c r="F88" s="17">
        <v>1</v>
      </c>
      <c r="G88" s="12"/>
      <c r="H88" s="33">
        <f>H89++H90++H91++H92</f>
        <v>154.1</v>
      </c>
    </row>
    <row r="89" spans="1:8" ht="15">
      <c r="A89" s="10">
        <f>A88+0.1</f>
        <v>14.1</v>
      </c>
      <c r="B89" s="4"/>
      <c r="C89" s="16" t="s">
        <v>94</v>
      </c>
      <c r="D89" s="4" t="s">
        <v>48</v>
      </c>
      <c r="E89" s="8">
        <v>4.2</v>
      </c>
      <c r="F89" s="10">
        <f>E89*F88</f>
        <v>4.2</v>
      </c>
      <c r="G89" s="8">
        <v>4.6</v>
      </c>
      <c r="H89" s="21">
        <f>F89*G89</f>
        <v>19.3</v>
      </c>
    </row>
    <row r="90" spans="1:8" ht="15">
      <c r="A90" s="10">
        <f>A89+0.1</f>
        <v>14.2</v>
      </c>
      <c r="B90" s="4"/>
      <c r="C90" s="16" t="s">
        <v>95</v>
      </c>
      <c r="D90" s="4" t="s">
        <v>0</v>
      </c>
      <c r="E90" s="8">
        <v>0.32</v>
      </c>
      <c r="F90" s="10">
        <f>E90*F88</f>
        <v>0.3</v>
      </c>
      <c r="G90" s="8">
        <v>3.2</v>
      </c>
      <c r="H90" s="21">
        <f>F90*G90</f>
        <v>1</v>
      </c>
    </row>
    <row r="91" spans="1:8" ht="15">
      <c r="A91" s="10">
        <f>A90+0.1</f>
        <v>14.3</v>
      </c>
      <c r="B91" s="4"/>
      <c r="C91" s="16" t="s">
        <v>108</v>
      </c>
      <c r="D91" s="4" t="s">
        <v>40</v>
      </c>
      <c r="E91" s="8">
        <v>1</v>
      </c>
      <c r="F91" s="10">
        <f>E91*F88</f>
        <v>1</v>
      </c>
      <c r="G91" s="10">
        <v>130</v>
      </c>
      <c r="H91" s="21">
        <f>F91*G91</f>
        <v>130</v>
      </c>
    </row>
    <row r="92" spans="1:8" ht="15">
      <c r="A92" s="10">
        <f>A91+0.1</f>
        <v>14.4</v>
      </c>
      <c r="B92" s="4"/>
      <c r="C92" s="16" t="s">
        <v>36</v>
      </c>
      <c r="D92" s="4" t="s">
        <v>0</v>
      </c>
      <c r="E92" s="8">
        <v>1.24</v>
      </c>
      <c r="F92" s="10">
        <f>E92*F88</f>
        <v>1.2</v>
      </c>
      <c r="G92" s="8">
        <v>3.2</v>
      </c>
      <c r="H92" s="21">
        <f>F92*G92</f>
        <v>3.8</v>
      </c>
    </row>
    <row r="93" spans="1:8" s="14" customFormat="1" ht="45.75" customHeight="1">
      <c r="A93" s="3" t="s">
        <v>45</v>
      </c>
      <c r="B93" s="3" t="s">
        <v>97</v>
      </c>
      <c r="C93" s="5" t="s">
        <v>126</v>
      </c>
      <c r="D93" s="3" t="s">
        <v>69</v>
      </c>
      <c r="E93" s="12"/>
      <c r="F93" s="17">
        <v>2</v>
      </c>
      <c r="G93" s="12"/>
      <c r="H93" s="33">
        <f>H94+H95+H96+H97++H98++H99</f>
        <v>401.2</v>
      </c>
    </row>
    <row r="94" spans="1:8" ht="15">
      <c r="A94" s="10">
        <f aca="true" t="shared" si="8" ref="A94:A99">A93+0.1</f>
        <v>15.1</v>
      </c>
      <c r="B94" s="4"/>
      <c r="C94" s="16" t="s">
        <v>98</v>
      </c>
      <c r="D94" s="4" t="s">
        <v>48</v>
      </c>
      <c r="E94" s="8">
        <v>7.88</v>
      </c>
      <c r="F94" s="10">
        <f>E94*F93</f>
        <v>15.8</v>
      </c>
      <c r="G94" s="8">
        <v>4.6</v>
      </c>
      <c r="H94" s="21">
        <f aca="true" t="shared" si="9" ref="H94:H99">F94*G94</f>
        <v>72.7</v>
      </c>
    </row>
    <row r="95" spans="1:8" ht="15.75" customHeight="1">
      <c r="A95" s="10">
        <f t="shared" si="8"/>
        <v>15.2</v>
      </c>
      <c r="B95" s="4"/>
      <c r="C95" s="16" t="s">
        <v>99</v>
      </c>
      <c r="D95" s="4" t="s">
        <v>0</v>
      </c>
      <c r="E95" s="8">
        <v>0.04</v>
      </c>
      <c r="F95" s="10">
        <f>E95*F93</f>
        <v>0.1</v>
      </c>
      <c r="G95" s="8">
        <v>3.2</v>
      </c>
      <c r="H95" s="21">
        <f t="shared" si="9"/>
        <v>0.3</v>
      </c>
    </row>
    <row r="96" spans="1:8" ht="15" customHeight="1">
      <c r="A96" s="10">
        <f t="shared" si="8"/>
        <v>15.3</v>
      </c>
      <c r="B96" s="4"/>
      <c r="C96" s="16" t="s">
        <v>128</v>
      </c>
      <c r="D96" s="4" t="s">
        <v>40</v>
      </c>
      <c r="E96" s="8">
        <v>1</v>
      </c>
      <c r="F96" s="10">
        <f>E96*F93</f>
        <v>2</v>
      </c>
      <c r="G96" s="8">
        <v>120</v>
      </c>
      <c r="H96" s="21">
        <f t="shared" si="9"/>
        <v>240</v>
      </c>
    </row>
    <row r="97" spans="1:8" ht="15" customHeight="1">
      <c r="A97" s="10">
        <f t="shared" si="8"/>
        <v>15.4</v>
      </c>
      <c r="B97" s="4"/>
      <c r="C97" s="16" t="s">
        <v>81</v>
      </c>
      <c r="D97" s="4" t="s">
        <v>21</v>
      </c>
      <c r="E97" s="8">
        <v>1</v>
      </c>
      <c r="F97" s="10">
        <f>E97*F93</f>
        <v>2</v>
      </c>
      <c r="G97" s="8">
        <v>25</v>
      </c>
      <c r="H97" s="21">
        <f t="shared" si="9"/>
        <v>50</v>
      </c>
    </row>
    <row r="98" spans="1:8" ht="15" customHeight="1">
      <c r="A98" s="10">
        <f t="shared" si="8"/>
        <v>15.5</v>
      </c>
      <c r="B98" s="4"/>
      <c r="C98" s="16" t="s">
        <v>70</v>
      </c>
      <c r="D98" s="4" t="s">
        <v>21</v>
      </c>
      <c r="E98" s="8">
        <v>2</v>
      </c>
      <c r="F98" s="10">
        <f>E98*F93</f>
        <v>4</v>
      </c>
      <c r="G98" s="8">
        <v>9</v>
      </c>
      <c r="H98" s="21">
        <f t="shared" si="9"/>
        <v>36</v>
      </c>
    </row>
    <row r="99" spans="1:8" ht="15">
      <c r="A99" s="10">
        <f t="shared" si="8"/>
        <v>15.6</v>
      </c>
      <c r="B99" s="4"/>
      <c r="C99" s="16" t="s">
        <v>36</v>
      </c>
      <c r="D99" s="4" t="s">
        <v>0</v>
      </c>
      <c r="E99" s="8">
        <v>0.37</v>
      </c>
      <c r="F99" s="10">
        <f>E99*F93</f>
        <v>0.7</v>
      </c>
      <c r="G99" s="8">
        <v>3.2</v>
      </c>
      <c r="H99" s="21">
        <f t="shared" si="9"/>
        <v>2.2</v>
      </c>
    </row>
    <row r="100" spans="1:8" s="14" customFormat="1" ht="47.25" customHeight="1">
      <c r="A100" s="3" t="s">
        <v>27</v>
      </c>
      <c r="B100" s="3" t="s">
        <v>97</v>
      </c>
      <c r="C100" s="5" t="s">
        <v>127</v>
      </c>
      <c r="D100" s="3" t="s">
        <v>69</v>
      </c>
      <c r="E100" s="12"/>
      <c r="F100" s="17">
        <v>1</v>
      </c>
      <c r="G100" s="12"/>
      <c r="H100" s="33">
        <f>H101+H102++H103++H104++H105</f>
        <v>152.6</v>
      </c>
    </row>
    <row r="101" spans="1:8" ht="15">
      <c r="A101" s="10">
        <f>A100+0.1</f>
        <v>16.1</v>
      </c>
      <c r="B101" s="4"/>
      <c r="C101" s="16" t="s">
        <v>98</v>
      </c>
      <c r="D101" s="4" t="s">
        <v>48</v>
      </c>
      <c r="E101" s="8">
        <v>7.88</v>
      </c>
      <c r="F101" s="10">
        <f>E101*F100</f>
        <v>7.9</v>
      </c>
      <c r="G101" s="8">
        <v>4.6</v>
      </c>
      <c r="H101" s="21">
        <f>F101*G101</f>
        <v>36.3</v>
      </c>
    </row>
    <row r="102" spans="1:8" ht="15.75" customHeight="1">
      <c r="A102" s="10">
        <f>A101+0.1</f>
        <v>16.2</v>
      </c>
      <c r="B102" s="4"/>
      <c r="C102" s="16" t="s">
        <v>99</v>
      </c>
      <c r="D102" s="4" t="s">
        <v>0</v>
      </c>
      <c r="E102" s="8">
        <v>0.04</v>
      </c>
      <c r="F102" s="10">
        <f>E102*F100</f>
        <v>0</v>
      </c>
      <c r="G102" s="8">
        <v>3.2</v>
      </c>
      <c r="H102" s="21">
        <f>F102*G102</f>
        <v>0</v>
      </c>
    </row>
    <row r="103" spans="1:8" ht="15" customHeight="1">
      <c r="A103" s="10">
        <f>A102+0.1</f>
        <v>16.3</v>
      </c>
      <c r="B103" s="4"/>
      <c r="C103" s="16" t="s">
        <v>127</v>
      </c>
      <c r="D103" s="4" t="s">
        <v>40</v>
      </c>
      <c r="E103" s="8">
        <v>1</v>
      </c>
      <c r="F103" s="10">
        <f>E103*F100</f>
        <v>1</v>
      </c>
      <c r="G103" s="8">
        <v>90</v>
      </c>
      <c r="H103" s="21">
        <f>F103*G103</f>
        <v>90</v>
      </c>
    </row>
    <row r="104" spans="1:8" ht="15" customHeight="1">
      <c r="A104" s="10">
        <f>A103+0.1</f>
        <v>16.4</v>
      </c>
      <c r="B104" s="4"/>
      <c r="C104" s="16" t="s">
        <v>81</v>
      </c>
      <c r="D104" s="4" t="s">
        <v>21</v>
      </c>
      <c r="E104" s="8">
        <v>1</v>
      </c>
      <c r="F104" s="10">
        <f>E104*F100</f>
        <v>1</v>
      </c>
      <c r="G104" s="8">
        <v>25</v>
      </c>
      <c r="H104" s="21">
        <f>F104*G104</f>
        <v>25</v>
      </c>
    </row>
    <row r="105" spans="1:8" ht="15">
      <c r="A105" s="10">
        <f>A104+0.1</f>
        <v>16.5</v>
      </c>
      <c r="B105" s="4"/>
      <c r="C105" s="16" t="s">
        <v>36</v>
      </c>
      <c r="D105" s="4" t="s">
        <v>0</v>
      </c>
      <c r="E105" s="8">
        <v>0.37</v>
      </c>
      <c r="F105" s="10">
        <f>E105*F100</f>
        <v>0.4</v>
      </c>
      <c r="G105" s="8">
        <v>3.2</v>
      </c>
      <c r="H105" s="21">
        <f>F105*G105</f>
        <v>1.3</v>
      </c>
    </row>
    <row r="106" spans="1:8" s="14" customFormat="1" ht="48" customHeight="1">
      <c r="A106" s="3" t="s">
        <v>28</v>
      </c>
      <c r="B106" s="3" t="s">
        <v>71</v>
      </c>
      <c r="C106" s="5" t="s">
        <v>100</v>
      </c>
      <c r="D106" s="3" t="s">
        <v>49</v>
      </c>
      <c r="E106" s="12"/>
      <c r="F106" s="17">
        <v>7</v>
      </c>
      <c r="G106" s="12"/>
      <c r="H106" s="33">
        <f>H107+H108+H109+H110</f>
        <v>125.2</v>
      </c>
    </row>
    <row r="107" spans="1:8" ht="15">
      <c r="A107" s="10">
        <f>A106+0.1</f>
        <v>17.1</v>
      </c>
      <c r="B107" s="4"/>
      <c r="C107" s="16" t="s">
        <v>79</v>
      </c>
      <c r="D107" s="4" t="s">
        <v>48</v>
      </c>
      <c r="E107" s="8">
        <v>0.529</v>
      </c>
      <c r="F107" s="10">
        <f>E107*F106</f>
        <v>3.7</v>
      </c>
      <c r="G107" s="8">
        <v>4.6</v>
      </c>
      <c r="H107" s="21">
        <f>F107*G107</f>
        <v>17</v>
      </c>
    </row>
    <row r="108" spans="1:8" ht="15">
      <c r="A108" s="10">
        <f>A107+0.1</f>
        <v>17.2</v>
      </c>
      <c r="B108" s="4"/>
      <c r="C108" s="16" t="s">
        <v>46</v>
      </c>
      <c r="D108" s="4" t="s">
        <v>0</v>
      </c>
      <c r="E108" s="8">
        <v>0.023</v>
      </c>
      <c r="F108" s="10">
        <f>E108*F106</f>
        <v>0.2</v>
      </c>
      <c r="G108" s="8">
        <v>3.2</v>
      </c>
      <c r="H108" s="21">
        <f>F108*G108</f>
        <v>0.6</v>
      </c>
    </row>
    <row r="109" spans="1:8" ht="15" customHeight="1">
      <c r="A109" s="10">
        <f>A108+0.1</f>
        <v>17.3</v>
      </c>
      <c r="B109" s="4"/>
      <c r="C109" s="16" t="s">
        <v>101</v>
      </c>
      <c r="D109" s="4" t="s">
        <v>49</v>
      </c>
      <c r="E109" s="8">
        <v>1</v>
      </c>
      <c r="F109" s="10">
        <f>E109*F106</f>
        <v>7</v>
      </c>
      <c r="G109" s="10">
        <v>15</v>
      </c>
      <c r="H109" s="21">
        <f>F109*G109</f>
        <v>105</v>
      </c>
    </row>
    <row r="110" spans="1:8" ht="15">
      <c r="A110" s="10">
        <f>A109+0.1</f>
        <v>17.4</v>
      </c>
      <c r="B110" s="4"/>
      <c r="C110" s="16" t="s">
        <v>36</v>
      </c>
      <c r="D110" s="4" t="s">
        <v>0</v>
      </c>
      <c r="E110" s="8">
        <v>0.11</v>
      </c>
      <c r="F110" s="10">
        <f>E110*F106</f>
        <v>0.8</v>
      </c>
      <c r="G110" s="8">
        <v>3.2</v>
      </c>
      <c r="H110" s="21">
        <f>F110*G110</f>
        <v>2.6</v>
      </c>
    </row>
    <row r="111" spans="1:8" s="14" customFormat="1" ht="45" customHeight="1">
      <c r="A111" s="3" t="s">
        <v>29</v>
      </c>
      <c r="B111" s="3" t="s">
        <v>71</v>
      </c>
      <c r="C111" s="5" t="s">
        <v>129</v>
      </c>
      <c r="D111" s="3" t="s">
        <v>49</v>
      </c>
      <c r="E111" s="12"/>
      <c r="F111" s="17">
        <v>2</v>
      </c>
      <c r="G111" s="12"/>
      <c r="H111" s="33">
        <f>H112+H113+H114+H115</f>
        <v>154.4</v>
      </c>
    </row>
    <row r="112" spans="1:8" ht="15">
      <c r="A112" s="10">
        <f>A111+0.1</f>
        <v>18.1</v>
      </c>
      <c r="B112" s="4"/>
      <c r="C112" s="16" t="s">
        <v>130</v>
      </c>
      <c r="D112" s="4" t="s">
        <v>48</v>
      </c>
      <c r="E112" s="8">
        <v>1.5</v>
      </c>
      <c r="F112" s="10">
        <f>E112*F111</f>
        <v>3</v>
      </c>
      <c r="G112" s="8">
        <v>4.6</v>
      </c>
      <c r="H112" s="21">
        <f>F112*G112</f>
        <v>13.8</v>
      </c>
    </row>
    <row r="113" spans="1:8" ht="15">
      <c r="A113" s="10">
        <f>A112+0.1</f>
        <v>18.2</v>
      </c>
      <c r="B113" s="4"/>
      <c r="C113" s="16" t="s">
        <v>46</v>
      </c>
      <c r="D113" s="4" t="s">
        <v>0</v>
      </c>
      <c r="E113" s="8">
        <v>0.023</v>
      </c>
      <c r="F113" s="10">
        <f>E113*F111</f>
        <v>0</v>
      </c>
      <c r="G113" s="8">
        <v>3.2</v>
      </c>
      <c r="H113" s="21">
        <f>F113*G113</f>
        <v>0</v>
      </c>
    </row>
    <row r="114" spans="1:8" ht="15" customHeight="1">
      <c r="A114" s="10">
        <f>A113+0.1</f>
        <v>18.3</v>
      </c>
      <c r="B114" s="4"/>
      <c r="C114" s="16" t="s">
        <v>129</v>
      </c>
      <c r="D114" s="4" t="s">
        <v>49</v>
      </c>
      <c r="E114" s="8">
        <v>1</v>
      </c>
      <c r="F114" s="10">
        <f>E114*F111</f>
        <v>2</v>
      </c>
      <c r="G114" s="10">
        <v>70</v>
      </c>
      <c r="H114" s="21">
        <f>F114*G114</f>
        <v>140</v>
      </c>
    </row>
    <row r="115" spans="1:8" ht="15">
      <c r="A115" s="10">
        <f>A114+0.1</f>
        <v>18.4</v>
      </c>
      <c r="B115" s="4"/>
      <c r="C115" s="16" t="s">
        <v>36</v>
      </c>
      <c r="D115" s="4" t="s">
        <v>0</v>
      </c>
      <c r="E115" s="8">
        <v>0.11</v>
      </c>
      <c r="F115" s="10">
        <f>E115*F111</f>
        <v>0.2</v>
      </c>
      <c r="G115" s="8">
        <v>3.2</v>
      </c>
      <c r="H115" s="21">
        <f>F115*G115</f>
        <v>0.6</v>
      </c>
    </row>
    <row r="116" spans="1:8" s="14" customFormat="1" ht="45" customHeight="1">
      <c r="A116" s="3" t="s">
        <v>30</v>
      </c>
      <c r="B116" s="3" t="s">
        <v>71</v>
      </c>
      <c r="C116" s="5" t="s">
        <v>110</v>
      </c>
      <c r="D116" s="3" t="s">
        <v>49</v>
      </c>
      <c r="E116" s="12"/>
      <c r="F116" s="17">
        <v>3</v>
      </c>
      <c r="G116" s="12"/>
      <c r="H116" s="33">
        <f>H117+H118+H119+H120</f>
        <v>908.7</v>
      </c>
    </row>
    <row r="117" spans="1:8" ht="15">
      <c r="A117" s="10">
        <f>A116+0.1</f>
        <v>19.1</v>
      </c>
      <c r="B117" s="4"/>
      <c r="C117" s="16" t="s">
        <v>79</v>
      </c>
      <c r="D117" s="4" t="s">
        <v>48</v>
      </c>
      <c r="E117" s="8">
        <v>0.529</v>
      </c>
      <c r="F117" s="10">
        <f>E117*F116</f>
        <v>1.6</v>
      </c>
      <c r="G117" s="8">
        <v>4.6</v>
      </c>
      <c r="H117" s="21">
        <f>F117*G117</f>
        <v>7.4</v>
      </c>
    </row>
    <row r="118" spans="1:8" ht="15">
      <c r="A118" s="10">
        <f>A117+0.1</f>
        <v>19.2</v>
      </c>
      <c r="B118" s="4"/>
      <c r="C118" s="16" t="s">
        <v>46</v>
      </c>
      <c r="D118" s="4" t="s">
        <v>0</v>
      </c>
      <c r="E118" s="8">
        <v>0.023</v>
      </c>
      <c r="F118" s="10">
        <f>E118*F116</f>
        <v>0.1</v>
      </c>
      <c r="G118" s="8">
        <v>3.2</v>
      </c>
      <c r="H118" s="21">
        <f>F118*G118</f>
        <v>0.3</v>
      </c>
    </row>
    <row r="119" spans="1:8" ht="15" customHeight="1">
      <c r="A119" s="10">
        <f>A118+0.1</f>
        <v>19.3</v>
      </c>
      <c r="B119" s="4"/>
      <c r="C119" s="16" t="s">
        <v>109</v>
      </c>
      <c r="D119" s="4" t="s">
        <v>49</v>
      </c>
      <c r="E119" s="8">
        <v>1</v>
      </c>
      <c r="F119" s="10">
        <f>E119*F116</f>
        <v>3</v>
      </c>
      <c r="G119" s="10">
        <v>300</v>
      </c>
      <c r="H119" s="21">
        <f>F119*G119</f>
        <v>900</v>
      </c>
    </row>
    <row r="120" spans="1:8" ht="15">
      <c r="A120" s="10">
        <f>A119+0.1</f>
        <v>19.4</v>
      </c>
      <c r="B120" s="4"/>
      <c r="C120" s="16" t="s">
        <v>36</v>
      </c>
      <c r="D120" s="4" t="s">
        <v>0</v>
      </c>
      <c r="E120" s="8">
        <v>0.11</v>
      </c>
      <c r="F120" s="10">
        <f>E120*F116</f>
        <v>0.3</v>
      </c>
      <c r="G120" s="8">
        <v>3.2</v>
      </c>
      <c r="H120" s="21">
        <f>F120*G120</f>
        <v>1</v>
      </c>
    </row>
    <row r="121" spans="1:8" s="14" customFormat="1" ht="52.5" customHeight="1">
      <c r="A121" s="3" t="s">
        <v>31</v>
      </c>
      <c r="B121" s="3" t="s">
        <v>34</v>
      </c>
      <c r="C121" s="5" t="s">
        <v>72</v>
      </c>
      <c r="D121" s="3" t="s">
        <v>21</v>
      </c>
      <c r="E121" s="17"/>
      <c r="F121" s="17">
        <v>8</v>
      </c>
      <c r="G121" s="17"/>
      <c r="H121" s="33">
        <f>H122+H123</f>
        <v>39.9</v>
      </c>
    </row>
    <row r="122" spans="1:8" ht="14.25" customHeight="1">
      <c r="A122" s="10">
        <f>A121+0.1</f>
        <v>20.1</v>
      </c>
      <c r="B122" s="4"/>
      <c r="C122" s="16" t="s">
        <v>41</v>
      </c>
      <c r="D122" s="4" t="s">
        <v>35</v>
      </c>
      <c r="E122" s="9">
        <v>0.76</v>
      </c>
      <c r="F122" s="10">
        <f>E122*F121</f>
        <v>6.1</v>
      </c>
      <c r="G122" s="8">
        <v>4.6</v>
      </c>
      <c r="H122" s="21">
        <f>F122*G122</f>
        <v>28.1</v>
      </c>
    </row>
    <row r="123" spans="1:8" ht="14.25" customHeight="1">
      <c r="A123" s="10">
        <f>A122+0.1</f>
        <v>20.2</v>
      </c>
      <c r="B123" s="4"/>
      <c r="C123" s="16" t="s">
        <v>42</v>
      </c>
      <c r="D123" s="4" t="s">
        <v>0</v>
      </c>
      <c r="E123" s="9">
        <v>0.46</v>
      </c>
      <c r="F123" s="10">
        <f>E123*F121</f>
        <v>3.7</v>
      </c>
      <c r="G123" s="10">
        <v>3.2</v>
      </c>
      <c r="H123" s="21">
        <f>F123*G123</f>
        <v>11.8</v>
      </c>
    </row>
    <row r="124" spans="1:10" ht="13.5">
      <c r="A124" s="3"/>
      <c r="B124" s="4"/>
      <c r="C124" s="3" t="s">
        <v>25</v>
      </c>
      <c r="D124" s="3" t="s">
        <v>0</v>
      </c>
      <c r="E124" s="12"/>
      <c r="F124" s="12"/>
      <c r="G124" s="15"/>
      <c r="H124" s="33" t="e">
        <f>H121++#REF!++#REF!+H116++H111+H106++H81++H76+#REF!+H70++H64++#REF!++H51++H29++H22++H15</f>
        <v>#REF!</v>
      </c>
      <c r="I124" s="24"/>
      <c r="J124" s="14"/>
    </row>
    <row r="125" spans="1:10" ht="16.5" customHeight="1">
      <c r="A125" s="3"/>
      <c r="B125" s="4"/>
      <c r="C125" s="3" t="s">
        <v>26</v>
      </c>
      <c r="D125" s="3" t="s">
        <v>0</v>
      </c>
      <c r="E125" s="12"/>
      <c r="F125" s="12"/>
      <c r="G125" s="12"/>
      <c r="H125" s="33" t="e">
        <f>H122+#REF!+#REF!+H117+H112+H107+H82+H77+#REF!+H71+H65+#REF!+#REF!+H52+H30+H23+H16</f>
        <v>#REF!</v>
      </c>
      <c r="I125" s="35"/>
      <c r="J125" s="14"/>
    </row>
    <row r="126" spans="1:10" ht="27.75" customHeight="1">
      <c r="A126" s="3"/>
      <c r="B126" s="4"/>
      <c r="C126" s="3" t="s">
        <v>32</v>
      </c>
      <c r="D126" s="3" t="s">
        <v>0</v>
      </c>
      <c r="E126" s="12"/>
      <c r="F126" s="12"/>
      <c r="G126" s="12"/>
      <c r="H126" s="33" t="e">
        <f>H124-H125</f>
        <v>#REF!</v>
      </c>
      <c r="I126" s="14"/>
      <c r="J126" s="14"/>
    </row>
    <row r="127" spans="1:10" ht="15">
      <c r="A127" s="3"/>
      <c r="B127" s="4"/>
      <c r="C127" s="5" t="s">
        <v>107</v>
      </c>
      <c r="D127" s="5"/>
      <c r="E127" s="11"/>
      <c r="F127" s="11"/>
      <c r="G127" s="11"/>
      <c r="H127" s="21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7</v>
      </c>
      <c r="D128" s="3" t="s">
        <v>0</v>
      </c>
      <c r="E128" s="12"/>
      <c r="F128" s="12"/>
      <c r="G128" s="12"/>
      <c r="H128" s="33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104</v>
      </c>
      <c r="D129" s="3" t="s">
        <v>0</v>
      </c>
      <c r="E129" s="12"/>
      <c r="F129" s="12"/>
      <c r="G129" s="12"/>
      <c r="H129" s="33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7</v>
      </c>
      <c r="D130" s="3" t="s">
        <v>0</v>
      </c>
      <c r="E130" s="12"/>
      <c r="F130" s="12"/>
      <c r="G130" s="12"/>
      <c r="H130" s="33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105</v>
      </c>
      <c r="D131" s="3" t="s">
        <v>0</v>
      </c>
      <c r="E131" s="12"/>
      <c r="F131" s="12"/>
      <c r="G131" s="12"/>
      <c r="H131" s="33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33</v>
      </c>
      <c r="D132" s="3" t="s">
        <v>0</v>
      </c>
      <c r="E132" s="8"/>
      <c r="F132" s="8"/>
      <c r="G132" s="20"/>
      <c r="H132" s="33" t="e">
        <f>H130+H131</f>
        <v>#REF!</v>
      </c>
    </row>
    <row r="135" spans="1:7" ht="15">
      <c r="A135" s="26"/>
      <c r="B135" s="26"/>
      <c r="C135" s="26"/>
      <c r="D135" s="26"/>
      <c r="E135" s="26"/>
      <c r="F135" s="26"/>
      <c r="G135" s="26"/>
    </row>
    <row r="136" spans="1:9" ht="15" customHeight="1">
      <c r="A136" s="89" t="s">
        <v>73</v>
      </c>
      <c r="B136" s="89"/>
      <c r="C136" s="89"/>
      <c r="D136" s="89"/>
      <c r="E136" s="89"/>
      <c r="F136" s="89"/>
      <c r="G136" s="89"/>
      <c r="H136" s="89"/>
      <c r="I136" s="23"/>
    </row>
    <row r="139" spans="3:10" ht="15" customHeight="1">
      <c r="C139" s="90"/>
      <c r="D139" s="90"/>
      <c r="E139" s="90"/>
      <c r="F139" s="90"/>
      <c r="G139" s="90"/>
      <c r="H139" s="90"/>
      <c r="I139" s="90"/>
      <c r="J139" s="90"/>
    </row>
  </sheetData>
  <sheetProtection/>
  <mergeCells count="16">
    <mergeCell ref="A1:H1"/>
    <mergeCell ref="A3:H3"/>
    <mergeCell ref="A4:H4"/>
    <mergeCell ref="A6:H6"/>
    <mergeCell ref="A7:D7"/>
    <mergeCell ref="A8:D8"/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goga tchelidze</cp:lastModifiedBy>
  <cp:lastPrinted>2019-07-13T15:28:14Z</cp:lastPrinted>
  <dcterms:created xsi:type="dcterms:W3CDTF">2005-10-04T05:52:32Z</dcterms:created>
  <dcterms:modified xsi:type="dcterms:W3CDTF">2019-07-26T10:12:48Z</dcterms:modified>
  <cp:category/>
  <cp:version/>
  <cp:contentType/>
  <cp:contentStatus/>
</cp:coreProperties>
</file>