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455" tabRatio="727" activeTab="0"/>
  </bookViews>
  <sheets>
    <sheet name="Sheet4" sheetId="1" r:id="rId1"/>
    <sheet name="gare kan." sheetId="2" state="hidden" r:id="rId2"/>
  </sheets>
  <definedNames>
    <definedName name="_xlnm.Print_Area" localSheetId="0">'Sheet4'!$A$1:$M$109</definedName>
  </definedNames>
  <calcPr fullCalcOnLoad="1" fullPrecision="0"/>
</workbook>
</file>

<file path=xl/sharedStrings.xml><?xml version="1.0" encoding="utf-8"?>
<sst xmlns="http://schemas.openxmlformats.org/spreadsheetml/2006/main" count="569" uniqueCount="221">
  <si>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</si>
  <si>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</si>
  <si>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</si>
  <si>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</si>
  <si>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</si>
  <si>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</si>
  <si>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</si>
  <si>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</si>
  <si>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</si>
  <si>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</si>
  <si>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</si>
  <si>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</si>
  <si>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</si>
  <si>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</si>
  <si>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</si>
  <si>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</si>
  <si>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</si>
  <si>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</si>
  <si>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</si>
  <si>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</si>
  <si>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</si>
  <si>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</si>
  <si>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</si>
  <si>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</si>
  <si>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</si>
  <si>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</si>
  <si>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</si>
  <si>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</si>
  <si>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</si>
  <si>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</si>
  <si>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</si>
  <si>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</si>
  <si>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</si>
  <si>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</si>
  <si>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</si>
  <si>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</si>
  <si>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</si>
  <si>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</si>
  <si>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</si>
  <si>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</si>
  <si>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</si>
  <si>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</si>
  <si>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</si>
  <si>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</si>
  <si>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</si>
  <si>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</si>
  <si>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</si>
  <si>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</si>
  <si>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</si>
  <si>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</si>
  <si>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</si>
  <si>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</si>
  <si>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</si>
  <si>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</si>
  <si>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</si>
  <si>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</si>
  <si>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</si>
  <si>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</si>
  <si>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</si>
  <si>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</si>
  <si>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</si>
  <si>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</si>
  <si>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</si>
  <si>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</si>
  <si>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</si>
  <si>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</si>
  <si>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</si>
  <si>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</si>
  <si>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</si>
  <si>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</si>
  <si>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</si>
  <si>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</si>
  <si>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</si>
  <si>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</si>
  <si>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</si>
  <si>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</si>
  <si>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</si>
  <si>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</si>
  <si>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</si>
  <si>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</si>
  <si>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</si>
  <si>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</si>
  <si>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</si>
  <si>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</si>
  <si>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</si>
  <si>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</si>
  <si>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</si>
  <si>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</si>
  <si>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</si>
  <si>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</si>
  <si>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</si>
  <si>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</si>
  <si>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</si>
  <si>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</si>
  <si>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</si>
  <si>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</si>
  <si>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</si>
  <si>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</si>
  <si>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</si>
  <si>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</si>
  <si>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</si>
  <si>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</si>
  <si>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</si>
  <si>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</si>
  <si>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</si>
  <si>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</si>
  <si>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</si>
  <si>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</si>
  <si>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</si>
  <si>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</si>
  <si>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</si>
  <si>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</si>
  <si>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</si>
  <si>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</si>
  <si>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</si>
  <si>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</si>
  <si>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</si>
  <si>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</si>
  <si>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</si>
  <si>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</si>
  <si>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</si>
  <si>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</si>
  <si>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</si>
  <si>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</si>
  <si>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</si>
  <si>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</si>
  <si>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</si>
  <si>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</si>
  <si>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</si>
  <si>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</si>
  <si>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</si>
  <si>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masala</t>
  </si>
  <si>
    <t>xelfasi</t>
  </si>
  <si>
    <t>manqana-meqanizmebi da transporti</t>
  </si>
  <si>
    <t>sul jami (lari)</t>
  </si>
  <si>
    <t>erTeulis Rirebuleba</t>
  </si>
  <si>
    <t>Sromis danaxarjebi</t>
  </si>
  <si>
    <t>l</t>
  </si>
  <si>
    <t>1-80-3</t>
  </si>
  <si>
    <t>t</t>
  </si>
  <si>
    <t xml:space="preserve">SromiTi danaxarji  </t>
  </si>
  <si>
    <t>ც</t>
  </si>
  <si>
    <t>kbm</t>
  </si>
  <si>
    <t>WivWavis  საბავშვო ბაღის Senobis reabilitacia</t>
  </si>
  <si>
    <t>cxrili #4</t>
  </si>
  <si>
    <t xml:space="preserve"> el. samontaJo samuSaoebi</t>
  </si>
  <si>
    <t xml:space="preserve">8-375-3  </t>
  </si>
  <si>
    <t xml:space="preserve"> sakabelo Semyvanis mowyoba SenobaSi  plastmasis sqelkedlian milSi  d-50</t>
  </si>
  <si>
    <t>plastmasis sqelkedliani mili d-50 mm</t>
  </si>
  <si>
    <t>m</t>
  </si>
  <si>
    <t>8-573-6</t>
  </si>
  <si>
    <t>მთავარი-gamanawilebeli karadis  mowyoba da misi  momzadeba  CarTvisTvis</t>
  </si>
  <si>
    <t xml:space="preserve">SromiTi danaxarjebi </t>
  </si>
  <si>
    <t xml:space="preserve">gamanawilebeli karada </t>
  </si>
  <si>
    <t>8-525-1</t>
  </si>
  <si>
    <t>avtomaturi amomrTvelis montaJi da misi  momzadeba  CarTvisTvis</t>
  </si>
  <si>
    <t>3p avtomaturi amomrTveli 25 a-ze</t>
  </si>
  <si>
    <t>3p avtomaturi amomrTveli  16 a-ze</t>
  </si>
  <si>
    <t>8-406-6</t>
  </si>
  <si>
    <t xml:space="preserve">   sakabelo arxis gayvana</t>
  </si>
  <si>
    <t>100 m</t>
  </si>
  <si>
    <t>კარადის sakabelo arxi –უწვადი პერფორირებული ლითონის 50X50X0,7–2მ</t>
  </si>
  <si>
    <t xml:space="preserve">   gofrirebuli milis gayvana  </t>
  </si>
  <si>
    <t>gofrirebuli cecxlgamZle mili d-32 mm</t>
  </si>
  <si>
    <t>8-409-4</t>
  </si>
  <si>
    <t>kabelis  gayvana milSi da sakabelo arxSi</t>
  </si>
  <si>
    <r>
      <t>sadeni spilenZis ZarRviT  kveTiT  N</t>
    </r>
    <r>
      <rPr>
        <sz val="10"/>
        <rFont val="Arial"/>
        <family val="2"/>
      </rPr>
      <t>NYM-</t>
    </r>
    <r>
      <rPr>
        <sz val="10"/>
        <rFont val="AcadNusx"/>
        <family val="0"/>
      </rPr>
      <t>5X4 kv.mm.</t>
    </r>
  </si>
  <si>
    <t xml:space="preserve">8-612-7
8-525-2
8-574-18
8-574-33  </t>
  </si>
  <si>
    <t>შემყვან გამანაწილებელი  ფარის (შგფ) mowyoba da  misi  momzadeba  CarTvisTvis</t>
  </si>
  <si>
    <t>Semyvan-gamanawilebeli fari 12 moduliani
CasaSenebeli,dacvis klasi IP40, zoma 222*92*280 mm</t>
  </si>
  <si>
    <t>erTpolusa 10ა;16 a avtomaturi amomrTveli</t>
  </si>
  <si>
    <t>3p avtomaturi amomrTveli       16 a-ze</t>
  </si>
  <si>
    <t>46-21-1</t>
  </si>
  <si>
    <t>Rarebis amotexva baTqaSis qveS sadenisaTvis</t>
  </si>
  <si>
    <t xml:space="preserve">              </t>
  </si>
  <si>
    <t xml:space="preserve">8-402-2  </t>
  </si>
  <si>
    <t xml:space="preserve">spilenZisZarRvianiganaTebis  sadenis  gayvana  baTqaSis  qveS </t>
  </si>
  <si>
    <t>m. sT</t>
  </si>
  <si>
    <r>
      <t xml:space="preserve">sadeni spilenZis ZarRviT  kveTiT </t>
    </r>
    <r>
      <rPr>
        <sz val="10"/>
        <rFont val="Arial"/>
        <family val="2"/>
      </rPr>
      <t>N2XH</t>
    </r>
    <r>
      <rPr>
        <sz val="10"/>
        <rFont val="AcadNusx"/>
        <family val="0"/>
      </rPr>
      <t>-3X1,5 kv mm</t>
    </r>
  </si>
  <si>
    <r>
      <t xml:space="preserve">sadeni spilenZis ZarRviT  kveTiT </t>
    </r>
    <r>
      <rPr>
        <sz val="10"/>
        <rFont val="Arial"/>
        <family val="2"/>
      </rPr>
      <t>N2XH</t>
    </r>
    <r>
      <rPr>
        <sz val="10"/>
        <rFont val="AcadNusx"/>
        <family val="0"/>
      </rPr>
      <t>-3X2,5 kv mm</t>
    </r>
  </si>
  <si>
    <t>46-22-5</t>
  </si>
  <si>
    <t>Rarebis amovseba</t>
  </si>
  <si>
    <t>betoni-15</t>
  </si>
  <si>
    <t xml:space="preserve">8-591-2  </t>
  </si>
  <si>
    <t>Cafluli  tipis  CamrTvelis  montaJi</t>
  </si>
  <si>
    <t>Cafluli  tipis  CamrTveli erTklaviSiani</t>
  </si>
  <si>
    <t>Cafluli  tipis  CamrTveli orklaviSiani</t>
  </si>
  <si>
    <t xml:space="preserve">8-591-8  </t>
  </si>
  <si>
    <t>Cafluli  tipis   Stepseluri  rozetis  montaJi</t>
  </si>
  <si>
    <t>Cafluli  tipis Stefseluri rozeti damiwebiT da daculi klifsebiT</t>
  </si>
  <si>
    <t>8-594-1</t>
  </si>
  <si>
    <t>Suqdioduri sanaTebis montaJi sanaTis montaJi</t>
  </si>
  <si>
    <r>
      <t>L</t>
    </r>
    <r>
      <rPr>
        <sz val="10"/>
        <rFont val="Arial"/>
        <family val="2"/>
      </rPr>
      <t>LДБО6565</t>
    </r>
    <r>
      <rPr>
        <sz val="10"/>
        <rFont val="AcadNusx"/>
        <family val="0"/>
      </rPr>
      <t xml:space="preserve"> tipis sanaTi</t>
    </r>
    <r>
      <rPr>
        <sz val="10"/>
        <rFont val="Arial"/>
        <family val="2"/>
      </rPr>
      <t xml:space="preserve"> LED-40w;230v;50H;3000 LM;არტიკული ELDVO1-L6565-40-0-4500-K01 </t>
    </r>
    <r>
      <rPr>
        <sz val="10"/>
        <rFont val="AcadNusx"/>
        <family val="0"/>
      </rPr>
      <t>gabarituli zomebi</t>
    </r>
    <r>
      <rPr>
        <sz val="10"/>
        <rFont val="Arial"/>
        <family val="2"/>
      </rPr>
      <t xml:space="preserve"> 595×595×45 ГОСТ IEC 60598-1, ГОСТ IEC 60598-2-2</t>
    </r>
  </si>
  <si>
    <r>
      <t xml:space="preserve">ДБО404065 </t>
    </r>
    <r>
      <rPr>
        <sz val="10"/>
        <rFont val="AcadNusx"/>
        <family val="0"/>
      </rPr>
      <t>tipis sanaTi</t>
    </r>
    <r>
      <rPr>
        <sz val="10"/>
        <rFont val="Arial"/>
        <family val="2"/>
      </rPr>
      <t>LELED-40w;230v;50H;4000 LM;</t>
    </r>
    <r>
      <rPr>
        <sz val="10"/>
        <rFont val="AcadNusx"/>
        <family val="0"/>
      </rPr>
      <t>g</t>
    </r>
    <r>
      <rPr>
        <sz val="10"/>
        <rFont val="Arial"/>
        <family val="2"/>
      </rPr>
      <t>არტიკული ELDVO1-L6565-40-0-4500-K01</t>
    </r>
    <r>
      <rPr>
        <sz val="10"/>
        <rFont val="AcadNusx"/>
        <family val="0"/>
      </rPr>
      <t xml:space="preserve"> gabarituli zomebi</t>
    </r>
    <r>
      <rPr>
        <sz val="10"/>
        <rFont val="Arial"/>
        <family val="2"/>
      </rPr>
      <t xml:space="preserve"> 595×595×11 ГОСТ IEC 60598-1, ГОСТ IEC 60598-2-2</t>
    </r>
  </si>
  <si>
    <r>
      <t>ДПО4403</t>
    </r>
    <r>
      <rPr>
        <sz val="10"/>
        <rFont val="AcadNusx"/>
        <family val="0"/>
      </rPr>
      <t xml:space="preserve"> tipis sanaTi</t>
    </r>
    <r>
      <rPr>
        <sz val="10"/>
        <rFont val="Arial"/>
        <family val="2"/>
      </rPr>
      <t xml:space="preserve">LELED-15w;230v;50H;1000 LM;არტიკული ELDVO1-L6565-40-0-4500-K01 </t>
    </r>
    <r>
      <rPr>
        <sz val="10"/>
        <rFont val="AcadNusx"/>
        <family val="0"/>
      </rPr>
      <t xml:space="preserve">gabarituli zomebi </t>
    </r>
    <r>
      <rPr>
        <sz val="10"/>
        <rFont val="Arial"/>
        <family val="2"/>
      </rPr>
      <t>195×195×11 ГОСТ IEC 60598-1, ГОСТ IEC 60598-2-2</t>
    </r>
  </si>
  <si>
    <r>
      <t>CCA1001 art. LSSA0-1001-iLELED-003-K03 3w;230v;50H;40 LM;</t>
    </r>
    <r>
      <rPr>
        <sz val="10"/>
        <rFont val="AcadNusx"/>
        <family val="0"/>
      </rPr>
      <t>Suqdioduri sanaTi akumulatoriT avariuli ganaTebisaTvis warweriT,,gasasvleli,,  gabarituli zomebi</t>
    </r>
    <r>
      <rPr>
        <sz val="10"/>
        <rFont val="Arial"/>
        <family val="2"/>
      </rPr>
      <t xml:space="preserve"> 165×180×25. ГОСТ IEC 60598-2-22.</t>
    </r>
  </si>
  <si>
    <t xml:space="preserve">Suqdioduri Weris sanaTi akumulatoriT avariuli ganaTebisaTvis </t>
  </si>
  <si>
    <t>21-11-1</t>
  </si>
  <si>
    <t>gamwovi ventiliatoris  montaJi</t>
  </si>
  <si>
    <t>gamwovi ventiliatori</t>
  </si>
  <si>
    <t>დიზელ გენერატორის მონტაჟი</t>
  </si>
  <si>
    <t xml:space="preserve"> </t>
  </si>
  <si>
    <r>
      <t>dizel-generatori daxurul garsacmSi 
ДГУ12,2 РПМ1(192</t>
    </r>
    <r>
      <rPr>
        <sz val="10"/>
        <rFont val="Calibri"/>
        <family val="2"/>
      </rPr>
      <t>×</t>
    </r>
    <r>
      <rPr>
        <sz val="10"/>
        <rFont val="AcadNusx"/>
        <family val="0"/>
      </rPr>
      <t>95</t>
    </r>
    <r>
      <rPr>
        <sz val="10"/>
        <rFont val="Calibri"/>
        <family val="2"/>
      </rPr>
      <t>×</t>
    </r>
    <r>
      <rPr>
        <sz val="10"/>
        <rFont val="AcadNusx"/>
        <family val="0"/>
      </rPr>
      <t>500 მმ,980kg)rezervisavt.CarTvis fariT (</t>
    </r>
    <r>
      <rPr>
        <sz val="10"/>
        <rFont val="Arial"/>
        <family val="2"/>
      </rPr>
      <t>APB</t>
    </r>
    <r>
      <rPr>
        <sz val="10"/>
        <rFont val="AcadNusx"/>
        <family val="0"/>
      </rPr>
      <t>) 12kvt/15kvaA(maqs.13,2 kvt/16,5 kva)/ 380 v</t>
    </r>
  </si>
  <si>
    <r>
      <t>sadeni spilenZis ZarRviT  kveTiT N</t>
    </r>
    <r>
      <rPr>
        <sz val="10"/>
        <rFont val="Arial"/>
        <family val="2"/>
      </rPr>
      <t>NYM-</t>
    </r>
    <r>
      <rPr>
        <sz val="10"/>
        <rFont val="AcadNusx"/>
        <family val="0"/>
      </rPr>
      <t>5X10 kv.mm.</t>
    </r>
  </si>
  <si>
    <t>mesame kategoriis gruntSi tranSeis moTxra  kabelisa da damiwebis konturisaTvis xeliT</t>
  </si>
  <si>
    <t>s.n.daw   8-407-9
8-409-3</t>
  </si>
  <si>
    <t>milis (kabeliT) Cadeba mza tranSeaSi</t>
  </si>
  <si>
    <t>kabeli  1X16 kv.mm.</t>
  </si>
  <si>
    <t xml:space="preserve">8_472_2  8_472_3  </t>
  </si>
  <si>
    <t>Senobis SigniT da gareT  damiwebis konturis mowyoba horizontaluri damamiwebeliT</t>
  </si>
  <si>
    <t>horizontaluri damamiwebeli furclovani foladiT 40X4 mm</t>
  </si>
  <si>
    <t>metalokonstruqcia</t>
  </si>
  <si>
    <t>8_471-1</t>
  </si>
  <si>
    <t xml:space="preserve"> damiwebis eleqtrodis mowyoba</t>
  </si>
  <si>
    <t xml:space="preserve">vertikaluri damamiweblebi eleqtrodi </t>
  </si>
  <si>
    <t>1-80-2</t>
  </si>
  <si>
    <t>gruntis  ukuCayra</t>
  </si>
  <si>
    <t>lokalur-resursuli uwyisis jami</t>
  </si>
  <si>
    <t>gegmiuri dagroveba 8%</t>
  </si>
  <si>
    <t xml:space="preserve">zednadebi xarjebi samS  samuS  % Tanxaze  </t>
  </si>
  <si>
    <t>zednadebi xarjebi samontaJo  samuSaoebze  % Tanxaze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</si>
</sst>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_L_a_r_i_-;\-* #,##0.00\ _L_a_r_i_-;_-* &quot;-&quot;??\ _L_a_r_i_-;_-@_-"/>
    <numFmt numFmtId="193" formatCode="_-* #,##0_р_._-;\-* #,##0_р_._-;_-* &quot;-&quot;??_р_._-;_-@_-"/>
    <numFmt numFmtId="194" formatCode="#,##0.000;[Red]#,##0.000"/>
    <numFmt numFmtId="195" formatCode="#,##0.0000"/>
    <numFmt numFmtId="196" formatCode="[$-409]dddd\,\ mmmm\ dd\,\ yyyy"/>
    <numFmt numFmtId="197" formatCode="[$-409]h:mm:ss\ AM/PM"/>
    <numFmt numFmtId="198" formatCode="#,##0.00;[Red]#,##0.00"/>
    <numFmt numFmtId="199" formatCode="#,##0.00_ ;\-#,##0.00\ "/>
    <numFmt numFmtId="200" formatCode="_(* #,##0.0000_);_(* \(#,##0.0000\);_(* &quot;-&quot;????_);_(@_)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%"/>
    <numFmt numFmtId="208" formatCode="_(* #,##0.000_);_(* \(#,##0.000\);_(* &quot;-&quot;???_);_(@_)"/>
  </numFmts>
  <fonts count="70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 Cyr"/>
      <family val="0"/>
    </font>
    <font>
      <b/>
      <sz val="10"/>
      <name val="AcadNusx"/>
      <family val="0"/>
    </font>
    <font>
      <sz val="10"/>
      <name val="Times New Roman"/>
      <family val="1"/>
    </font>
    <font>
      <b/>
      <sz val="10"/>
      <color indexed="8"/>
      <name val="AcadNusx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0"/>
      <color indexed="8"/>
      <name val="AKAD 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KAD NUSX"/>
      <family val="0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5" applyNumberFormat="0" applyFill="0" applyAlignment="0" applyProtection="0"/>
    <xf numFmtId="0" fontId="62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27" borderId="7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179" fontId="22" fillId="33" borderId="9" xfId="42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/>
    </xf>
    <xf numFmtId="179" fontId="14" fillId="33" borderId="9" xfId="42" applyFont="1" applyFill="1" applyBorder="1" applyAlignment="1">
      <alignment horizontal="center" vertical="center" wrapText="1"/>
    </xf>
    <xf numFmtId="179" fontId="13" fillId="33" borderId="9" xfId="42" applyFont="1" applyFill="1" applyBorder="1" applyAlignment="1">
      <alignment/>
    </xf>
    <xf numFmtId="179" fontId="14" fillId="33" borderId="9" xfId="4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9" fontId="67" fillId="33" borderId="9" xfId="42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9" fontId="14" fillId="33" borderId="0" xfId="42" applyFont="1" applyFill="1" applyBorder="1" applyAlignment="1">
      <alignment horizontal="center" vertical="center" wrapText="1"/>
    </xf>
    <xf numFmtId="179" fontId="22" fillId="33" borderId="0" xfId="42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9" fontId="0" fillId="33" borderId="9" xfId="42" applyFont="1" applyFill="1" applyBorder="1" applyAlignment="1">
      <alignment horizont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top" wrapText="1"/>
    </xf>
    <xf numFmtId="1" fontId="23" fillId="33" borderId="10" xfId="0" applyNumberFormat="1" applyFont="1" applyFill="1" applyBorder="1" applyAlignment="1" quotePrefix="1">
      <alignment horizontal="center" vertical="top" wrapText="1"/>
    </xf>
    <xf numFmtId="0" fontId="23" fillId="33" borderId="10" xfId="0" applyNumberFormat="1" applyFont="1" applyFill="1" applyBorder="1" applyAlignment="1" quotePrefix="1">
      <alignment horizontal="center" vertical="top" wrapText="1"/>
    </xf>
    <xf numFmtId="1" fontId="23" fillId="33" borderId="10" xfId="0" applyNumberFormat="1" applyFont="1" applyFill="1" applyBorder="1" applyAlignment="1" quotePrefix="1">
      <alignment horizontal="center" vertical="center" wrapText="1"/>
    </xf>
    <xf numFmtId="179" fontId="24" fillId="33" borderId="9" xfId="42" applyFont="1" applyFill="1" applyBorder="1" applyAlignment="1">
      <alignment horizontal="center" vertical="center" wrapText="1"/>
    </xf>
    <xf numFmtId="179" fontId="68" fillId="33" borderId="9" xfId="42" applyFont="1" applyFill="1" applyBorder="1" applyAlignment="1">
      <alignment/>
    </xf>
    <xf numFmtId="179" fontId="69" fillId="33" borderId="9" xfId="42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14" fillId="0" borderId="0" xfId="0" applyFont="1" applyBorder="1" applyAlignment="1">
      <alignment vertical="center" wrapText="1"/>
    </xf>
    <xf numFmtId="179" fontId="13" fillId="33" borderId="9" xfId="42" applyFont="1" applyFill="1" applyBorder="1" applyAlignment="1">
      <alignment horizontal="center" vertical="center"/>
    </xf>
    <xf numFmtId="179" fontId="14" fillId="0" borderId="9" xfId="42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 horizontal="center" vertical="center"/>
    </xf>
    <xf numFmtId="179" fontId="0" fillId="33" borderId="9" xfId="42" applyFont="1" applyFill="1" applyBorder="1" applyAlignment="1">
      <alignment/>
    </xf>
    <xf numFmtId="179" fontId="22" fillId="33" borderId="9" xfId="42" applyFont="1" applyFill="1" applyBorder="1" applyAlignment="1" quotePrefix="1">
      <alignment horizontal="center" vertical="center" wrapText="1"/>
    </xf>
    <xf numFmtId="179" fontId="14" fillId="33" borderId="9" xfId="42" applyFont="1" applyFill="1" applyBorder="1" applyAlignment="1">
      <alignment horizontal="left" vertical="center" wrapText="1"/>
    </xf>
    <xf numFmtId="179" fontId="25" fillId="33" borderId="9" xfId="42" applyFont="1" applyFill="1" applyBorder="1" applyAlignment="1">
      <alignment horizontal="center" vertical="center" wrapText="1"/>
    </xf>
    <xf numFmtId="179" fontId="69" fillId="0" borderId="9" xfId="42" applyFont="1" applyFill="1" applyBorder="1" applyAlignment="1">
      <alignment horizontal="center" vertical="center" wrapText="1"/>
    </xf>
    <xf numFmtId="179" fontId="0" fillId="33" borderId="0" xfId="42" applyFont="1" applyFill="1" applyBorder="1" applyAlignment="1">
      <alignment/>
    </xf>
    <xf numFmtId="179" fontId="13" fillId="33" borderId="0" xfId="42" applyFont="1" applyFill="1" applyBorder="1" applyAlignment="1">
      <alignment/>
    </xf>
    <xf numFmtId="179" fontId="0" fillId="0" borderId="9" xfId="42" applyFont="1" applyFill="1" applyBorder="1" applyAlignment="1">
      <alignment/>
    </xf>
    <xf numFmtId="204" fontId="14" fillId="33" borderId="9" xfId="42" applyNumberFormat="1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horizontal="center" wrapText="1"/>
    </xf>
    <xf numFmtId="201" fontId="14" fillId="33" borderId="9" xfId="42" applyNumberFormat="1" applyFont="1" applyFill="1" applyBorder="1" applyAlignment="1">
      <alignment horizontal="center" vertical="center" wrapText="1"/>
    </xf>
    <xf numFmtId="202" fontId="14" fillId="33" borderId="9" xfId="42" applyNumberFormat="1" applyFont="1" applyFill="1" applyBorder="1" applyAlignment="1">
      <alignment horizontal="center" vertical="center" wrapText="1"/>
    </xf>
    <xf numFmtId="179" fontId="13" fillId="33" borderId="9" xfId="42" applyFont="1" applyFill="1" applyBorder="1" applyAlignment="1">
      <alignment vertical="center"/>
    </xf>
    <xf numFmtId="179" fontId="68" fillId="33" borderId="9" xfId="42" applyFont="1" applyFill="1" applyBorder="1" applyAlignment="1">
      <alignment horizontal="center" vertical="center"/>
    </xf>
    <xf numFmtId="0" fontId="14" fillId="33" borderId="9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2" fontId="14" fillId="33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textRotation="90" wrapText="1"/>
    </xf>
    <xf numFmtId="179" fontId="14" fillId="33" borderId="0" xfId="42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="115" zoomScaleNormal="115" zoomScaleSheetLayoutView="100" zoomScalePageLayoutView="0" workbookViewId="0" topLeftCell="A94">
      <selection activeCell="H107" sqref="H107"/>
    </sheetView>
  </sheetViews>
  <sheetFormatPr defaultColWidth="9.00390625" defaultRowHeight="12.75"/>
  <cols>
    <col min="1" max="1" width="5.00390625" style="0" customWidth="1"/>
    <col min="2" max="2" width="8.375" style="0" customWidth="1"/>
    <col min="3" max="3" width="43.00390625" style="0" customWidth="1"/>
    <col min="4" max="4" width="6.75390625" style="0" customWidth="1"/>
    <col min="5" max="5" width="10.00390625" style="0" customWidth="1"/>
    <col min="6" max="6" width="10.00390625" style="0" bestFit="1" customWidth="1"/>
    <col min="7" max="7" width="12.25390625" style="0" bestFit="1" customWidth="1"/>
    <col min="8" max="8" width="14.25390625" style="0" bestFit="1" customWidth="1"/>
    <col min="9" max="9" width="9.00390625" style="0" customWidth="1"/>
    <col min="10" max="10" width="13.25390625" style="0" bestFit="1" customWidth="1"/>
    <col min="11" max="11" width="8.00390625" style="0" customWidth="1"/>
    <col min="12" max="12" width="11.125" style="0" bestFit="1" customWidth="1"/>
    <col min="13" max="13" width="14.25390625" style="0" bestFit="1" customWidth="1"/>
    <col min="14" max="16" width="9.125" style="44" customWidth="1"/>
    <col min="17" max="17" width="11.375" style="0" customWidth="1"/>
  </cols>
  <sheetData>
    <row r="1" spans="1:13" ht="29.25" customHeight="1">
      <c r="A1" s="94" t="s">
        <v>144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55"/>
    </row>
    <row r="2" spans="1:13" ht="39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6"/>
    </row>
    <row r="3" spans="1:13" ht="20.25" customHeight="1">
      <c r="A3" s="94" t="s">
        <v>145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55"/>
    </row>
    <row r="4" spans="1:13" ht="58.5" customHeight="1">
      <c r="A4" s="88" t="s">
        <v>1</v>
      </c>
      <c r="B4" s="89" t="s">
        <v>19</v>
      </c>
      <c r="C4" s="88" t="s">
        <v>20</v>
      </c>
      <c r="D4" s="89" t="s">
        <v>8</v>
      </c>
      <c r="E4" s="88" t="s">
        <v>16</v>
      </c>
      <c r="F4" s="88"/>
      <c r="G4" s="90" t="s">
        <v>131</v>
      </c>
      <c r="H4" s="90"/>
      <c r="I4" s="86" t="s">
        <v>132</v>
      </c>
      <c r="J4" s="86"/>
      <c r="K4" s="86" t="s">
        <v>133</v>
      </c>
      <c r="L4" s="86"/>
      <c r="M4" s="91" t="s">
        <v>134</v>
      </c>
    </row>
    <row r="5" spans="1:13" ht="75.75" customHeight="1">
      <c r="A5" s="88"/>
      <c r="B5" s="89"/>
      <c r="C5" s="88"/>
      <c r="D5" s="89"/>
      <c r="E5" s="45" t="s">
        <v>8</v>
      </c>
      <c r="F5" s="45" t="s">
        <v>18</v>
      </c>
      <c r="G5" s="45" t="s">
        <v>135</v>
      </c>
      <c r="H5" s="37" t="s">
        <v>7</v>
      </c>
      <c r="I5" s="45" t="s">
        <v>135</v>
      </c>
      <c r="J5" s="37" t="s">
        <v>7</v>
      </c>
      <c r="K5" s="45" t="s">
        <v>135</v>
      </c>
      <c r="L5" s="37" t="s">
        <v>7</v>
      </c>
      <c r="M5" s="91"/>
    </row>
    <row r="6" spans="1:13" ht="15.75" customHeight="1">
      <c r="A6" s="57" t="s">
        <v>10</v>
      </c>
      <c r="B6" s="57" t="s">
        <v>11</v>
      </c>
      <c r="C6" s="57" t="s">
        <v>12</v>
      </c>
      <c r="D6" s="57" t="s">
        <v>13</v>
      </c>
      <c r="E6" s="57" t="s">
        <v>14</v>
      </c>
      <c r="F6" s="58" t="s">
        <v>15</v>
      </c>
      <c r="G6" s="57" t="s">
        <v>3</v>
      </c>
      <c r="H6" s="59">
        <v>8</v>
      </c>
      <c r="I6" s="60" t="s">
        <v>5</v>
      </c>
      <c r="J6" s="61">
        <v>10</v>
      </c>
      <c r="K6" s="62">
        <v>11</v>
      </c>
      <c r="L6" s="61">
        <v>12</v>
      </c>
      <c r="M6" s="63">
        <v>13</v>
      </c>
    </row>
    <row r="7" spans="1:14" ht="39.75" customHeight="1">
      <c r="A7" s="38">
        <v>1</v>
      </c>
      <c r="B7" s="38" t="s">
        <v>146</v>
      </c>
      <c r="C7" s="38" t="s">
        <v>147</v>
      </c>
      <c r="D7" s="38" t="s">
        <v>21</v>
      </c>
      <c r="E7" s="40"/>
      <c r="F7" s="38">
        <v>1</v>
      </c>
      <c r="G7" s="40"/>
      <c r="H7" s="64"/>
      <c r="I7" s="42"/>
      <c r="J7" s="42"/>
      <c r="K7" s="39"/>
      <c r="L7" s="39"/>
      <c r="M7" s="41"/>
      <c r="N7" s="49"/>
    </row>
    <row r="8" spans="1:17" ht="21.75" customHeight="1">
      <c r="A8" s="40">
        <f>A7+0.1</f>
        <v>1.1</v>
      </c>
      <c r="B8" s="40"/>
      <c r="C8" s="40" t="s">
        <v>136</v>
      </c>
      <c r="D8" s="40" t="s">
        <v>35</v>
      </c>
      <c r="E8" s="40">
        <f>5</f>
        <v>5</v>
      </c>
      <c r="F8" s="40">
        <f>E8*F7</f>
        <v>5</v>
      </c>
      <c r="G8" s="39"/>
      <c r="H8" s="64"/>
      <c r="I8" s="42"/>
      <c r="J8" s="42"/>
      <c r="K8" s="39"/>
      <c r="L8" s="39"/>
      <c r="M8" s="41"/>
      <c r="N8" s="49"/>
      <c r="O8" s="46"/>
      <c r="P8" s="46"/>
      <c r="Q8" s="47"/>
    </row>
    <row r="9" spans="1:17" ht="29.25" customHeight="1">
      <c r="A9" s="40">
        <f>A8+0.1</f>
        <v>1.2</v>
      </c>
      <c r="B9" s="40"/>
      <c r="C9" s="40" t="s">
        <v>148</v>
      </c>
      <c r="D9" s="40" t="s">
        <v>149</v>
      </c>
      <c r="E9" s="40"/>
      <c r="F9" s="40">
        <v>4</v>
      </c>
      <c r="G9" s="40"/>
      <c r="H9" s="64"/>
      <c r="I9" s="42"/>
      <c r="J9" s="42"/>
      <c r="K9" s="39"/>
      <c r="L9" s="39"/>
      <c r="M9" s="41"/>
      <c r="N9" s="49"/>
      <c r="O9" s="46"/>
      <c r="P9" s="46"/>
      <c r="Q9" s="47"/>
    </row>
    <row r="10" spans="1:17" ht="27">
      <c r="A10" s="40"/>
      <c r="B10" s="40"/>
      <c r="C10" s="74" t="s">
        <v>36</v>
      </c>
      <c r="D10" s="40" t="s">
        <v>0</v>
      </c>
      <c r="E10" s="40">
        <v>4.14</v>
      </c>
      <c r="F10" s="40">
        <f>E10*F7</f>
        <v>4.14</v>
      </c>
      <c r="G10" s="54"/>
      <c r="H10" s="64"/>
      <c r="I10" s="42"/>
      <c r="J10" s="42"/>
      <c r="K10" s="39"/>
      <c r="L10" s="39"/>
      <c r="M10" s="41"/>
      <c r="N10" s="49"/>
      <c r="O10" s="46"/>
      <c r="P10" s="46"/>
      <c r="Q10" s="47"/>
    </row>
    <row r="11" spans="1:17" ht="43.5" customHeight="1">
      <c r="A11" s="38">
        <v>2</v>
      </c>
      <c r="B11" s="38" t="s">
        <v>150</v>
      </c>
      <c r="C11" s="38" t="s">
        <v>151</v>
      </c>
      <c r="D11" s="38" t="s">
        <v>21</v>
      </c>
      <c r="E11" s="40"/>
      <c r="F11" s="38">
        <v>1</v>
      </c>
      <c r="G11" s="40"/>
      <c r="H11" s="64"/>
      <c r="I11" s="42"/>
      <c r="J11" s="42"/>
      <c r="K11" s="39"/>
      <c r="L11" s="39"/>
      <c r="M11" s="41"/>
      <c r="N11" s="49"/>
      <c r="O11" s="46"/>
      <c r="P11" s="46"/>
      <c r="Q11" s="47"/>
    </row>
    <row r="12" spans="1:17" ht="16.5" customHeight="1">
      <c r="A12" s="40">
        <f>A11+0.1</f>
        <v>2.1</v>
      </c>
      <c r="B12" s="40"/>
      <c r="C12" s="40" t="s">
        <v>152</v>
      </c>
      <c r="D12" s="81" t="s">
        <v>35</v>
      </c>
      <c r="E12" s="40">
        <v>1</v>
      </c>
      <c r="F12" s="40">
        <f>E12*F11</f>
        <v>1</v>
      </c>
      <c r="G12" s="39"/>
      <c r="H12" s="64"/>
      <c r="I12" s="42"/>
      <c r="J12" s="42"/>
      <c r="K12" s="39"/>
      <c r="L12" s="39"/>
      <c r="M12" s="41"/>
      <c r="N12" s="49"/>
      <c r="O12" s="46"/>
      <c r="P12" s="46"/>
      <c r="Q12" s="47"/>
    </row>
    <row r="13" spans="1:17" ht="16.5" customHeight="1">
      <c r="A13" s="40">
        <f>A12+0.1</f>
        <v>2.2</v>
      </c>
      <c r="B13" s="40"/>
      <c r="C13" s="40" t="s">
        <v>82</v>
      </c>
      <c r="D13" s="40" t="s">
        <v>137</v>
      </c>
      <c r="E13" s="40">
        <v>0.16</v>
      </c>
      <c r="F13" s="40">
        <f>E13*F11</f>
        <v>0.16</v>
      </c>
      <c r="G13" s="39"/>
      <c r="H13" s="64"/>
      <c r="I13" s="42"/>
      <c r="J13" s="42"/>
      <c r="K13" s="39"/>
      <c r="L13" s="39"/>
      <c r="M13" s="41"/>
      <c r="N13" s="49">
        <v>22.88</v>
      </c>
      <c r="O13" s="46"/>
      <c r="P13" s="46"/>
      <c r="Q13" s="47"/>
    </row>
    <row r="14" spans="1:17" ht="16.5" customHeight="1">
      <c r="A14" s="40">
        <f>A12+0.1</f>
        <v>2.2</v>
      </c>
      <c r="B14" s="40"/>
      <c r="C14" s="40" t="s">
        <v>153</v>
      </c>
      <c r="D14" s="40" t="s">
        <v>21</v>
      </c>
      <c r="E14" s="40"/>
      <c r="F14" s="40">
        <f>F11</f>
        <v>1</v>
      </c>
      <c r="G14" s="40"/>
      <c r="H14" s="64"/>
      <c r="I14" s="42"/>
      <c r="J14" s="42"/>
      <c r="K14" s="39"/>
      <c r="L14" s="39"/>
      <c r="M14" s="41"/>
      <c r="N14" s="49"/>
      <c r="O14" s="46"/>
      <c r="P14" s="46"/>
      <c r="Q14" s="47"/>
    </row>
    <row r="15" spans="1:17" ht="27">
      <c r="A15" s="40"/>
      <c r="B15" s="40"/>
      <c r="C15" s="74" t="s">
        <v>36</v>
      </c>
      <c r="D15" s="40" t="s">
        <v>0</v>
      </c>
      <c r="E15" s="40">
        <v>0.26</v>
      </c>
      <c r="F15" s="40">
        <f>E15*F11</f>
        <v>0.26</v>
      </c>
      <c r="G15" s="54"/>
      <c r="H15" s="64"/>
      <c r="I15" s="42"/>
      <c r="J15" s="42"/>
      <c r="K15" s="39"/>
      <c r="L15" s="39"/>
      <c r="M15" s="41"/>
      <c r="N15" s="49"/>
      <c r="O15" s="46"/>
      <c r="P15" s="46"/>
      <c r="Q15" s="47"/>
    </row>
    <row r="16" spans="1:17" ht="35.25" customHeight="1">
      <c r="A16" s="38">
        <v>3</v>
      </c>
      <c r="B16" s="38" t="s">
        <v>154</v>
      </c>
      <c r="C16" s="38" t="s">
        <v>155</v>
      </c>
      <c r="D16" s="38" t="s">
        <v>21</v>
      </c>
      <c r="E16" s="40"/>
      <c r="F16" s="38">
        <f>F20+F19</f>
        <v>3</v>
      </c>
      <c r="G16" s="40"/>
      <c r="H16" s="64"/>
      <c r="I16" s="42"/>
      <c r="J16" s="42"/>
      <c r="K16" s="39"/>
      <c r="L16" s="39"/>
      <c r="M16" s="41"/>
      <c r="N16" s="49"/>
      <c r="O16" s="46"/>
      <c r="P16" s="46"/>
      <c r="Q16" s="47"/>
    </row>
    <row r="17" spans="1:17" s="14" customFormat="1" ht="16.5" customHeight="1">
      <c r="A17" s="40">
        <f>A16+0.1</f>
        <v>3.1</v>
      </c>
      <c r="B17" s="40"/>
      <c r="C17" s="40" t="s">
        <v>152</v>
      </c>
      <c r="D17" s="40" t="s">
        <v>35</v>
      </c>
      <c r="E17" s="40">
        <v>1</v>
      </c>
      <c r="F17" s="40">
        <f>E17*F16</f>
        <v>3</v>
      </c>
      <c r="G17" s="41"/>
      <c r="H17" s="64"/>
      <c r="I17" s="42"/>
      <c r="J17" s="42"/>
      <c r="K17" s="39"/>
      <c r="L17" s="39"/>
      <c r="M17" s="41"/>
      <c r="N17" s="49"/>
      <c r="O17" s="46"/>
      <c r="P17" s="46"/>
      <c r="Q17" s="47"/>
    </row>
    <row r="18" spans="1:17" ht="15" customHeight="1">
      <c r="A18" s="40">
        <f>A17+0.1</f>
        <v>3.2</v>
      </c>
      <c r="B18" s="40"/>
      <c r="C18" s="40" t="s">
        <v>82</v>
      </c>
      <c r="D18" s="40" t="s">
        <v>137</v>
      </c>
      <c r="E18" s="40">
        <v>0.05</v>
      </c>
      <c r="F18" s="40">
        <f>E18*F16</f>
        <v>0.15</v>
      </c>
      <c r="G18" s="39"/>
      <c r="H18" s="64"/>
      <c r="I18" s="42"/>
      <c r="J18" s="42"/>
      <c r="K18" s="39"/>
      <c r="L18" s="39"/>
      <c r="M18" s="41"/>
      <c r="N18" s="49"/>
      <c r="O18" s="46"/>
      <c r="P18" s="46"/>
      <c r="Q18" s="47"/>
    </row>
    <row r="19" spans="1:17" s="14" customFormat="1" ht="13.5" customHeight="1">
      <c r="A19" s="40">
        <f>A18+0.1</f>
        <v>3.3</v>
      </c>
      <c r="B19" s="40"/>
      <c r="C19" s="40" t="s">
        <v>156</v>
      </c>
      <c r="D19" s="40" t="s">
        <v>21</v>
      </c>
      <c r="E19" s="40"/>
      <c r="F19" s="40">
        <v>1</v>
      </c>
      <c r="G19" s="40"/>
      <c r="H19" s="64"/>
      <c r="I19" s="42"/>
      <c r="J19" s="42"/>
      <c r="K19" s="39"/>
      <c r="L19" s="39"/>
      <c r="M19" s="41"/>
      <c r="N19" s="49"/>
      <c r="O19" s="46"/>
      <c r="P19" s="46"/>
      <c r="Q19" s="47"/>
    </row>
    <row r="20" spans="1:17" ht="15.75" customHeight="1">
      <c r="A20" s="40">
        <f>A19+0.1</f>
        <v>3.4</v>
      </c>
      <c r="B20" s="40"/>
      <c r="C20" s="40" t="s">
        <v>157</v>
      </c>
      <c r="D20" s="40" t="s">
        <v>21</v>
      </c>
      <c r="E20" s="40"/>
      <c r="F20" s="40">
        <v>2</v>
      </c>
      <c r="G20" s="40"/>
      <c r="H20" s="64"/>
      <c r="I20" s="42"/>
      <c r="J20" s="42"/>
      <c r="K20" s="39"/>
      <c r="L20" s="39"/>
      <c r="M20" s="41"/>
      <c r="N20" s="49"/>
      <c r="O20" s="46"/>
      <c r="P20" s="46"/>
      <c r="Q20" s="47"/>
    </row>
    <row r="21" spans="1:17" ht="27">
      <c r="A21" s="40"/>
      <c r="B21" s="40"/>
      <c r="C21" s="74" t="s">
        <v>36</v>
      </c>
      <c r="D21" s="40" t="s">
        <v>0</v>
      </c>
      <c r="E21" s="40">
        <v>1.07</v>
      </c>
      <c r="F21" s="40">
        <f>E21*F16</f>
        <v>3.21</v>
      </c>
      <c r="G21" s="54"/>
      <c r="H21" s="64"/>
      <c r="I21" s="42"/>
      <c r="J21" s="42"/>
      <c r="K21" s="39"/>
      <c r="L21" s="39"/>
      <c r="M21" s="41"/>
      <c r="N21" s="49"/>
      <c r="O21" s="46"/>
      <c r="P21" s="46"/>
      <c r="Q21" s="47"/>
    </row>
    <row r="22" spans="1:17" ht="15" customHeight="1">
      <c r="A22" s="38">
        <v>4</v>
      </c>
      <c r="B22" s="38" t="s">
        <v>158</v>
      </c>
      <c r="C22" s="38" t="s">
        <v>159</v>
      </c>
      <c r="D22" s="38" t="s">
        <v>160</v>
      </c>
      <c r="E22" s="40"/>
      <c r="F22" s="38">
        <v>0.08</v>
      </c>
      <c r="G22" s="40"/>
      <c r="H22" s="64"/>
      <c r="I22" s="42"/>
      <c r="J22" s="42"/>
      <c r="K22" s="39"/>
      <c r="L22" s="39"/>
      <c r="M22" s="41"/>
      <c r="N22" s="49"/>
      <c r="O22" s="46"/>
      <c r="P22" s="46"/>
      <c r="Q22" s="47"/>
    </row>
    <row r="23" spans="1:17" ht="21" customHeight="1">
      <c r="A23" s="40">
        <f aca="true" t="shared" si="0" ref="A23:A30">A22+0.1</f>
        <v>4.1</v>
      </c>
      <c r="B23" s="40"/>
      <c r="C23" s="40" t="s">
        <v>152</v>
      </c>
      <c r="D23" s="40" t="s">
        <v>35</v>
      </c>
      <c r="E23" s="40">
        <v>30</v>
      </c>
      <c r="F23" s="40">
        <f>E23*F22</f>
        <v>2.4</v>
      </c>
      <c r="G23" s="39"/>
      <c r="H23" s="64"/>
      <c r="I23" s="42"/>
      <c r="J23" s="42"/>
      <c r="K23" s="39"/>
      <c r="L23" s="39"/>
      <c r="M23" s="41"/>
      <c r="N23" s="49"/>
      <c r="O23" s="46"/>
      <c r="P23" s="46"/>
      <c r="Q23" s="47"/>
    </row>
    <row r="24" spans="1:17" s="14" customFormat="1" ht="18.75" customHeight="1">
      <c r="A24" s="40">
        <f t="shared" si="0"/>
        <v>4.2</v>
      </c>
      <c r="B24" s="40"/>
      <c r="C24" s="40" t="s">
        <v>82</v>
      </c>
      <c r="D24" s="40" t="s">
        <v>137</v>
      </c>
      <c r="E24" s="40">
        <v>5.65</v>
      </c>
      <c r="F24" s="40">
        <f>E24*F22</f>
        <v>0.45</v>
      </c>
      <c r="G24" s="40"/>
      <c r="H24" s="64"/>
      <c r="I24" s="42"/>
      <c r="J24" s="42"/>
      <c r="K24" s="39"/>
      <c r="L24" s="39"/>
      <c r="M24" s="41"/>
      <c r="N24" s="49"/>
      <c r="O24" s="46"/>
      <c r="P24" s="46"/>
      <c r="Q24" s="47"/>
    </row>
    <row r="25" spans="1:17" s="14" customFormat="1" ht="27">
      <c r="A25" s="40">
        <f t="shared" si="0"/>
        <v>4.3</v>
      </c>
      <c r="B25" s="40"/>
      <c r="C25" s="40" t="s">
        <v>161</v>
      </c>
      <c r="D25" s="40" t="s">
        <v>141</v>
      </c>
      <c r="E25" s="40"/>
      <c r="F25" s="40">
        <v>4</v>
      </c>
      <c r="G25" s="40"/>
      <c r="H25" s="64"/>
      <c r="I25" s="42"/>
      <c r="J25" s="42"/>
      <c r="K25" s="39"/>
      <c r="L25" s="39"/>
      <c r="M25" s="41"/>
      <c r="N25" s="49"/>
      <c r="O25" s="46"/>
      <c r="P25" s="46"/>
      <c r="Q25" s="47"/>
    </row>
    <row r="26" spans="1:17" ht="27">
      <c r="A26" s="40"/>
      <c r="B26" s="40"/>
      <c r="C26" s="74" t="s">
        <v>36</v>
      </c>
      <c r="D26" s="40" t="s">
        <v>0</v>
      </c>
      <c r="E26" s="40">
        <v>8.05</v>
      </c>
      <c r="F26" s="40">
        <f>E26*F22</f>
        <v>0.64</v>
      </c>
      <c r="G26" s="71"/>
      <c r="H26" s="64"/>
      <c r="I26" s="42"/>
      <c r="J26" s="42"/>
      <c r="K26" s="39"/>
      <c r="L26" s="39"/>
      <c r="M26" s="41"/>
      <c r="N26" s="49"/>
      <c r="O26" s="46"/>
      <c r="P26" s="46"/>
      <c r="Q26" s="47"/>
    </row>
    <row r="27" spans="1:17" s="14" customFormat="1" ht="30.75" customHeight="1">
      <c r="A27" s="38">
        <v>5</v>
      </c>
      <c r="B27" s="38" t="s">
        <v>158</v>
      </c>
      <c r="C27" s="38" t="s">
        <v>162</v>
      </c>
      <c r="D27" s="38" t="s">
        <v>160</v>
      </c>
      <c r="E27" s="40"/>
      <c r="F27" s="38">
        <v>0.23</v>
      </c>
      <c r="G27" s="40"/>
      <c r="H27" s="64"/>
      <c r="I27" s="42"/>
      <c r="J27" s="42"/>
      <c r="K27" s="39"/>
      <c r="L27" s="39"/>
      <c r="M27" s="41"/>
      <c r="N27" s="49"/>
      <c r="O27" s="46"/>
      <c r="P27" s="46"/>
      <c r="Q27" s="47"/>
    </row>
    <row r="28" spans="1:17" s="14" customFormat="1" ht="18" customHeight="1">
      <c r="A28" s="40">
        <f t="shared" si="0"/>
        <v>5.1</v>
      </c>
      <c r="B28" s="40"/>
      <c r="C28" s="40" t="s">
        <v>152</v>
      </c>
      <c r="D28" s="40" t="s">
        <v>35</v>
      </c>
      <c r="E28" s="40">
        <v>30</v>
      </c>
      <c r="F28" s="40">
        <f>E28*F27</f>
        <v>6.9</v>
      </c>
      <c r="G28" s="41"/>
      <c r="H28" s="64"/>
      <c r="I28" s="42"/>
      <c r="J28" s="42"/>
      <c r="K28" s="39"/>
      <c r="L28" s="39"/>
      <c r="M28" s="41"/>
      <c r="N28" s="49"/>
      <c r="O28" s="46"/>
      <c r="P28" s="46"/>
      <c r="Q28" s="47"/>
    </row>
    <row r="29" spans="1:17" s="14" customFormat="1" ht="20.25" customHeight="1">
      <c r="A29" s="40">
        <f t="shared" si="0"/>
        <v>5.2</v>
      </c>
      <c r="B29" s="40"/>
      <c r="C29" s="40" t="s">
        <v>82</v>
      </c>
      <c r="D29" s="40" t="s">
        <v>137</v>
      </c>
      <c r="E29" s="40">
        <v>5.65</v>
      </c>
      <c r="F29" s="40">
        <f>E29*F27</f>
        <v>1.3</v>
      </c>
      <c r="G29" s="41"/>
      <c r="H29" s="64"/>
      <c r="I29" s="42"/>
      <c r="J29" s="42"/>
      <c r="K29" s="39"/>
      <c r="L29" s="39"/>
      <c r="M29" s="41"/>
      <c r="N29" s="49"/>
      <c r="O29" s="46"/>
      <c r="P29" s="46"/>
      <c r="Q29" s="47"/>
    </row>
    <row r="30" spans="1:17" ht="21.75" customHeight="1">
      <c r="A30" s="40">
        <f t="shared" si="0"/>
        <v>5.3</v>
      </c>
      <c r="B30" s="40"/>
      <c r="C30" s="40" t="s">
        <v>163</v>
      </c>
      <c r="D30" s="40" t="s">
        <v>149</v>
      </c>
      <c r="E30" s="40"/>
      <c r="F30" s="40">
        <v>23</v>
      </c>
      <c r="G30" s="40"/>
      <c r="H30" s="64"/>
      <c r="I30" s="42"/>
      <c r="J30" s="42"/>
      <c r="K30" s="39"/>
      <c r="L30" s="39"/>
      <c r="M30" s="41"/>
      <c r="N30" s="49"/>
      <c r="O30" s="46"/>
      <c r="P30" s="46"/>
      <c r="Q30" s="47"/>
    </row>
    <row r="31" spans="1:17" ht="27">
      <c r="A31" s="40"/>
      <c r="B31" s="40"/>
      <c r="C31" s="74" t="s">
        <v>36</v>
      </c>
      <c r="D31" s="40" t="s">
        <v>0</v>
      </c>
      <c r="E31" s="40">
        <v>8.05</v>
      </c>
      <c r="F31" s="40">
        <f>E31*F27</f>
        <v>1.85</v>
      </c>
      <c r="G31" s="54"/>
      <c r="H31" s="64"/>
      <c r="I31" s="42"/>
      <c r="J31" s="42"/>
      <c r="K31" s="39"/>
      <c r="L31" s="39"/>
      <c r="M31" s="41"/>
      <c r="N31" s="49"/>
      <c r="O31" s="46"/>
      <c r="P31" s="46"/>
      <c r="Q31" s="47"/>
    </row>
    <row r="32" spans="1:17" ht="27.75" customHeight="1">
      <c r="A32" s="38">
        <v>6</v>
      </c>
      <c r="B32" s="38" t="s">
        <v>164</v>
      </c>
      <c r="C32" s="38" t="s">
        <v>165</v>
      </c>
      <c r="D32" s="38" t="s">
        <v>160</v>
      </c>
      <c r="E32" s="40"/>
      <c r="F32" s="38">
        <v>0.22</v>
      </c>
      <c r="G32" s="40"/>
      <c r="H32" s="64"/>
      <c r="I32" s="42"/>
      <c r="J32" s="42"/>
      <c r="K32" s="39"/>
      <c r="L32" s="39"/>
      <c r="M32" s="41"/>
      <c r="N32" s="49"/>
      <c r="O32" s="46"/>
      <c r="P32" s="46"/>
      <c r="Q32" s="47"/>
    </row>
    <row r="33" spans="1:17" ht="15.75" customHeight="1">
      <c r="A33" s="40">
        <f>A32+0.1</f>
        <v>6.1</v>
      </c>
      <c r="B33" s="40"/>
      <c r="C33" s="40" t="s">
        <v>152</v>
      </c>
      <c r="D33" s="40" t="s">
        <v>35</v>
      </c>
      <c r="E33" s="40">
        <v>10</v>
      </c>
      <c r="F33" s="40">
        <f>E33*F32</f>
        <v>2.2</v>
      </c>
      <c r="G33" s="39"/>
      <c r="H33" s="64"/>
      <c r="I33" s="42"/>
      <c r="J33" s="42"/>
      <c r="K33" s="39"/>
      <c r="L33" s="39"/>
      <c r="M33" s="41"/>
      <c r="N33" s="49"/>
      <c r="O33" s="46"/>
      <c r="P33" s="46"/>
      <c r="Q33" s="47"/>
    </row>
    <row r="34" spans="1:17" ht="13.5">
      <c r="A34" s="40">
        <f>A33+0.1</f>
        <v>6.2</v>
      </c>
      <c r="B34" s="40"/>
      <c r="C34" s="40" t="s">
        <v>82</v>
      </c>
      <c r="D34" s="40" t="s">
        <v>137</v>
      </c>
      <c r="E34" s="40">
        <v>6.3</v>
      </c>
      <c r="F34" s="40">
        <f>E34*F32</f>
        <v>1.39</v>
      </c>
      <c r="G34" s="39"/>
      <c r="H34" s="64"/>
      <c r="I34" s="42"/>
      <c r="J34" s="42"/>
      <c r="K34" s="39"/>
      <c r="L34" s="39"/>
      <c r="M34" s="41"/>
      <c r="N34" s="49"/>
      <c r="O34" s="46"/>
      <c r="P34" s="46"/>
      <c r="Q34" s="47"/>
    </row>
    <row r="35" spans="1:17" s="14" customFormat="1" ht="33" customHeight="1">
      <c r="A35" s="40">
        <f>A34+0.1</f>
        <v>6.3</v>
      </c>
      <c r="B35" s="40"/>
      <c r="C35" s="40" t="s">
        <v>166</v>
      </c>
      <c r="D35" s="40" t="s">
        <v>149</v>
      </c>
      <c r="E35" s="40"/>
      <c r="F35" s="40">
        <v>20</v>
      </c>
      <c r="G35" s="40"/>
      <c r="H35" s="64"/>
      <c r="I35" s="42"/>
      <c r="J35" s="42"/>
      <c r="K35" s="39"/>
      <c r="L35" s="39"/>
      <c r="M35" s="41"/>
      <c r="N35" s="49"/>
      <c r="O35" s="46"/>
      <c r="P35" s="46"/>
      <c r="Q35" s="47"/>
    </row>
    <row r="36" spans="1:17" ht="27">
      <c r="A36" s="40"/>
      <c r="B36" s="40"/>
      <c r="C36" s="74" t="s">
        <v>36</v>
      </c>
      <c r="D36" s="40" t="s">
        <v>0</v>
      </c>
      <c r="E36" s="40">
        <v>0.49</v>
      </c>
      <c r="F36" s="40">
        <f>E36*F32</f>
        <v>0.11</v>
      </c>
      <c r="G36" s="71"/>
      <c r="H36" s="64"/>
      <c r="I36" s="42"/>
      <c r="J36" s="42"/>
      <c r="K36" s="39"/>
      <c r="L36" s="39"/>
      <c r="M36" s="41"/>
      <c r="N36" s="49"/>
      <c r="O36" s="46"/>
      <c r="P36" s="46"/>
      <c r="Q36" s="47"/>
    </row>
    <row r="37" spans="1:17" ht="57" customHeight="1">
      <c r="A37" s="38">
        <v>7</v>
      </c>
      <c r="B37" s="38" t="s">
        <v>167</v>
      </c>
      <c r="C37" s="38" t="s">
        <v>168</v>
      </c>
      <c r="D37" s="38" t="s">
        <v>21</v>
      </c>
      <c r="E37" s="40"/>
      <c r="F37" s="38">
        <v>1</v>
      </c>
      <c r="G37" s="40"/>
      <c r="H37" s="64"/>
      <c r="I37" s="42"/>
      <c r="J37" s="42"/>
      <c r="K37" s="39"/>
      <c r="L37" s="39"/>
      <c r="M37" s="41"/>
      <c r="N37" s="49"/>
      <c r="O37" s="46"/>
      <c r="P37" s="46"/>
      <c r="Q37" s="47"/>
    </row>
    <row r="38" spans="1:17" ht="20.25" customHeight="1">
      <c r="A38" s="40">
        <f>A37+0.1</f>
        <v>7.1</v>
      </c>
      <c r="B38" s="40"/>
      <c r="C38" s="40" t="s">
        <v>136</v>
      </c>
      <c r="D38" s="40" t="s">
        <v>35</v>
      </c>
      <c r="E38" s="40">
        <f>5.03+2+0.6+0.2</f>
        <v>7.83</v>
      </c>
      <c r="F38" s="40">
        <f>E38*F37</f>
        <v>7.83</v>
      </c>
      <c r="G38" s="39"/>
      <c r="H38" s="64"/>
      <c r="I38" s="42"/>
      <c r="J38" s="42"/>
      <c r="K38" s="39"/>
      <c r="L38" s="39"/>
      <c r="M38" s="41"/>
      <c r="N38" s="49"/>
      <c r="O38" s="46"/>
      <c r="P38" s="46"/>
      <c r="Q38" s="47"/>
    </row>
    <row r="39" spans="1:17" ht="21.75" customHeight="1">
      <c r="A39" s="40">
        <f>A38+0.1</f>
        <v>7.2</v>
      </c>
      <c r="B39" s="40"/>
      <c r="C39" s="40" t="s">
        <v>82</v>
      </c>
      <c r="D39" s="40" t="s">
        <v>137</v>
      </c>
      <c r="E39" s="40">
        <f>0.06+0.06</f>
        <v>0.12</v>
      </c>
      <c r="F39" s="40">
        <f>E39*F37</f>
        <v>0.12</v>
      </c>
      <c r="G39" s="39"/>
      <c r="H39" s="64"/>
      <c r="I39" s="42"/>
      <c r="J39" s="42"/>
      <c r="K39" s="39"/>
      <c r="L39" s="39"/>
      <c r="M39" s="41"/>
      <c r="N39" s="49"/>
      <c r="O39" s="46"/>
      <c r="P39" s="46"/>
      <c r="Q39" s="47"/>
    </row>
    <row r="40" spans="1:17" ht="26.25" customHeight="1">
      <c r="A40" s="40">
        <f>A39+0.1</f>
        <v>7.3</v>
      </c>
      <c r="B40" s="40"/>
      <c r="C40" s="40" t="s">
        <v>169</v>
      </c>
      <c r="D40" s="40" t="s">
        <v>21</v>
      </c>
      <c r="E40" s="40"/>
      <c r="F40" s="40">
        <v>1</v>
      </c>
      <c r="G40" s="40"/>
      <c r="H40" s="64"/>
      <c r="I40" s="42"/>
      <c r="J40" s="42"/>
      <c r="K40" s="39"/>
      <c r="L40" s="39"/>
      <c r="M40" s="41"/>
      <c r="N40" s="49"/>
      <c r="O40" s="46"/>
      <c r="P40" s="46"/>
      <c r="Q40" s="47"/>
    </row>
    <row r="41" spans="1:17" ht="30" customHeight="1">
      <c r="A41" s="40">
        <f>A40+0.1</f>
        <v>7.4</v>
      </c>
      <c r="B41" s="40"/>
      <c r="C41" s="40" t="s">
        <v>170</v>
      </c>
      <c r="D41" s="40" t="s">
        <v>21</v>
      </c>
      <c r="E41" s="40"/>
      <c r="F41" s="40">
        <v>10</v>
      </c>
      <c r="G41" s="40"/>
      <c r="H41" s="64"/>
      <c r="I41" s="42"/>
      <c r="J41" s="42"/>
      <c r="K41" s="39"/>
      <c r="L41" s="39"/>
      <c r="M41" s="41"/>
      <c r="N41" s="49"/>
      <c r="O41" s="46"/>
      <c r="P41" s="46"/>
      <c r="Q41" s="47"/>
    </row>
    <row r="42" spans="1:17" ht="13.5">
      <c r="A42" s="40">
        <f>A41+0.1</f>
        <v>7.5</v>
      </c>
      <c r="B42" s="40"/>
      <c r="C42" s="40" t="s">
        <v>171</v>
      </c>
      <c r="D42" s="40" t="s">
        <v>21</v>
      </c>
      <c r="E42" s="40"/>
      <c r="F42" s="40">
        <v>1</v>
      </c>
      <c r="G42" s="40"/>
      <c r="H42" s="64"/>
      <c r="I42" s="42"/>
      <c r="J42" s="42"/>
      <c r="K42" s="39"/>
      <c r="L42" s="39"/>
      <c r="M42" s="41"/>
      <c r="N42" s="49"/>
      <c r="O42" s="46"/>
      <c r="P42" s="46"/>
      <c r="Q42" s="47"/>
    </row>
    <row r="43" spans="1:17" ht="27">
      <c r="A43" s="40"/>
      <c r="B43" s="40"/>
      <c r="C43" s="74" t="s">
        <v>36</v>
      </c>
      <c r="D43" s="40" t="s">
        <v>0</v>
      </c>
      <c r="E43" s="40">
        <f>1.99+1.78+0.53+0.12</f>
        <v>4.42</v>
      </c>
      <c r="F43" s="70">
        <v>0.53</v>
      </c>
      <c r="G43" s="54"/>
      <c r="H43" s="64"/>
      <c r="I43" s="42"/>
      <c r="J43" s="42"/>
      <c r="K43" s="39"/>
      <c r="L43" s="39"/>
      <c r="M43" s="41"/>
      <c r="N43" s="49">
        <v>0.53</v>
      </c>
      <c r="O43" s="46"/>
      <c r="P43" s="46"/>
      <c r="Q43" s="47"/>
    </row>
    <row r="44" spans="1:17" ht="27">
      <c r="A44" s="38">
        <v>8</v>
      </c>
      <c r="B44" s="38" t="s">
        <v>172</v>
      </c>
      <c r="C44" s="38" t="s">
        <v>173</v>
      </c>
      <c r="D44" s="38" t="s">
        <v>160</v>
      </c>
      <c r="E44" s="40" t="s">
        <v>174</v>
      </c>
      <c r="F44" s="38">
        <v>0.95</v>
      </c>
      <c r="G44" s="40"/>
      <c r="H44" s="64"/>
      <c r="I44" s="42"/>
      <c r="J44" s="42"/>
      <c r="K44" s="39"/>
      <c r="L44" s="39"/>
      <c r="M44" s="41"/>
      <c r="N44" s="49"/>
      <c r="O44" s="46"/>
      <c r="P44" s="46"/>
      <c r="Q44" s="47"/>
    </row>
    <row r="45" spans="1:17" ht="17.25" customHeight="1">
      <c r="A45" s="40">
        <f>A44+0.1</f>
        <v>8.1</v>
      </c>
      <c r="B45" s="40"/>
      <c r="C45" s="40" t="s">
        <v>152</v>
      </c>
      <c r="D45" s="81" t="s">
        <v>35</v>
      </c>
      <c r="E45" s="40">
        <v>24.6</v>
      </c>
      <c r="F45" s="40">
        <f>E45*F44</f>
        <v>23.37</v>
      </c>
      <c r="G45" s="39"/>
      <c r="H45" s="64"/>
      <c r="I45" s="42"/>
      <c r="J45" s="42"/>
      <c r="K45" s="39"/>
      <c r="L45" s="39"/>
      <c r="M45" s="41"/>
      <c r="N45" s="49"/>
      <c r="O45" s="46"/>
      <c r="P45" s="46"/>
      <c r="Q45" s="47"/>
    </row>
    <row r="46" spans="1:17" ht="13.5">
      <c r="A46" s="40">
        <f>A45+0.1</f>
        <v>8.2</v>
      </c>
      <c r="B46" s="40"/>
      <c r="C46" s="40" t="s">
        <v>82</v>
      </c>
      <c r="D46" s="40" t="s">
        <v>137</v>
      </c>
      <c r="E46" s="40">
        <v>9.3</v>
      </c>
      <c r="F46" s="82">
        <f>E46*F44</f>
        <v>8.835</v>
      </c>
      <c r="G46" s="39"/>
      <c r="H46" s="64"/>
      <c r="I46" s="42"/>
      <c r="J46" s="42"/>
      <c r="K46" s="39"/>
      <c r="L46" s="39"/>
      <c r="M46" s="41"/>
      <c r="N46" s="49"/>
      <c r="O46" s="46"/>
      <c r="P46" s="46"/>
      <c r="Q46" s="47"/>
    </row>
    <row r="47" spans="1:17" ht="33" customHeight="1">
      <c r="A47" s="38">
        <v>9</v>
      </c>
      <c r="B47" s="38" t="s">
        <v>175</v>
      </c>
      <c r="C47" s="38" t="s">
        <v>176</v>
      </c>
      <c r="D47" s="38" t="s">
        <v>160</v>
      </c>
      <c r="E47" s="40" t="s">
        <v>174</v>
      </c>
      <c r="F47" s="38">
        <v>3.6</v>
      </c>
      <c r="G47" s="40"/>
      <c r="H47" s="64"/>
      <c r="I47" s="42"/>
      <c r="J47" s="42"/>
      <c r="K47" s="39"/>
      <c r="L47" s="39"/>
      <c r="M47" s="41"/>
      <c r="N47" s="49"/>
      <c r="O47" s="46"/>
      <c r="P47" s="46"/>
      <c r="Q47" s="47"/>
    </row>
    <row r="48" spans="1:17" ht="24" customHeight="1">
      <c r="A48" s="40">
        <f>A47+0.1</f>
        <v>9.1</v>
      </c>
      <c r="B48" s="40"/>
      <c r="C48" s="40" t="s">
        <v>152</v>
      </c>
      <c r="D48" s="81" t="s">
        <v>35</v>
      </c>
      <c r="E48" s="40">
        <f>13</f>
        <v>13</v>
      </c>
      <c r="F48" s="40">
        <f>E48*F47</f>
        <v>46.8</v>
      </c>
      <c r="G48" s="39"/>
      <c r="H48" s="64"/>
      <c r="I48" s="42"/>
      <c r="J48" s="42"/>
      <c r="K48" s="39"/>
      <c r="L48" s="39"/>
      <c r="M48" s="41"/>
      <c r="N48" s="49"/>
      <c r="O48" s="46"/>
      <c r="P48" s="46"/>
      <c r="Q48" s="47"/>
    </row>
    <row r="49" spans="1:17" ht="18.75" customHeight="1">
      <c r="A49" s="40">
        <f>A48+0.1</f>
        <v>9.2</v>
      </c>
      <c r="B49" s="40"/>
      <c r="C49" s="40" t="s">
        <v>82</v>
      </c>
      <c r="D49" s="40" t="s">
        <v>177</v>
      </c>
      <c r="E49" s="40">
        <f>3.71</f>
        <v>3.71</v>
      </c>
      <c r="F49" s="40">
        <f>E49*F47</f>
        <v>13.36</v>
      </c>
      <c r="G49" s="39"/>
      <c r="H49" s="64"/>
      <c r="I49" s="42"/>
      <c r="J49" s="42"/>
      <c r="K49" s="39"/>
      <c r="L49" s="39"/>
      <c r="M49" s="41"/>
      <c r="N49" s="49"/>
      <c r="O49" s="46"/>
      <c r="P49" s="46"/>
      <c r="Q49" s="47"/>
    </row>
    <row r="50" spans="1:17" ht="27">
      <c r="A50" s="40">
        <f>A49+0.1</f>
        <v>9.3</v>
      </c>
      <c r="B50" s="40"/>
      <c r="C50" s="40" t="s">
        <v>178</v>
      </c>
      <c r="D50" s="40" t="s">
        <v>149</v>
      </c>
      <c r="E50" s="40"/>
      <c r="F50" s="40">
        <v>220</v>
      </c>
      <c r="G50" s="40"/>
      <c r="H50" s="64"/>
      <c r="I50" s="42"/>
      <c r="J50" s="42"/>
      <c r="K50" s="39"/>
      <c r="L50" s="39"/>
      <c r="M50" s="41"/>
      <c r="N50" s="49"/>
      <c r="O50" s="46"/>
      <c r="P50" s="46"/>
      <c r="Q50" s="47"/>
    </row>
    <row r="51" spans="1:17" ht="27">
      <c r="A51" s="40">
        <f>A50+0.1</f>
        <v>9.4</v>
      </c>
      <c r="B51" s="40"/>
      <c r="C51" s="40" t="s">
        <v>179</v>
      </c>
      <c r="D51" s="40" t="s">
        <v>149</v>
      </c>
      <c r="E51" s="40"/>
      <c r="F51" s="40">
        <v>140</v>
      </c>
      <c r="G51" s="40"/>
      <c r="H51" s="64"/>
      <c r="I51" s="42"/>
      <c r="J51" s="42"/>
      <c r="K51" s="39"/>
      <c r="L51" s="39"/>
      <c r="M51" s="41"/>
      <c r="N51" s="49"/>
      <c r="O51" s="46"/>
      <c r="P51" s="46"/>
      <c r="Q51" s="47"/>
    </row>
    <row r="52" spans="1:17" ht="27">
      <c r="A52" s="40"/>
      <c r="B52" s="40"/>
      <c r="C52" s="74" t="s">
        <v>36</v>
      </c>
      <c r="D52" s="40" t="s">
        <v>0</v>
      </c>
      <c r="E52" s="40">
        <v>0.14</v>
      </c>
      <c r="F52" s="40">
        <f>E52*F47</f>
        <v>0.5</v>
      </c>
      <c r="G52" s="54"/>
      <c r="H52" s="64"/>
      <c r="I52" s="42"/>
      <c r="J52" s="42"/>
      <c r="K52" s="39"/>
      <c r="L52" s="39"/>
      <c r="M52" s="41"/>
      <c r="N52" s="49"/>
      <c r="O52" s="46"/>
      <c r="P52" s="46"/>
      <c r="Q52" s="47"/>
    </row>
    <row r="53" spans="1:17" s="14" customFormat="1" ht="22.5" customHeight="1">
      <c r="A53" s="38">
        <v>10</v>
      </c>
      <c r="B53" s="38" t="s">
        <v>180</v>
      </c>
      <c r="C53" s="38" t="s">
        <v>181</v>
      </c>
      <c r="D53" s="38" t="s">
        <v>142</v>
      </c>
      <c r="E53" s="40" t="s">
        <v>174</v>
      </c>
      <c r="F53" s="38">
        <v>0</v>
      </c>
      <c r="G53" s="40"/>
      <c r="H53" s="64"/>
      <c r="I53" s="42"/>
      <c r="J53" s="42"/>
      <c r="K53" s="72"/>
      <c r="L53" s="72"/>
      <c r="M53" s="41"/>
      <c r="N53" s="49"/>
      <c r="O53" s="46"/>
      <c r="P53" s="46"/>
      <c r="Q53" s="47"/>
    </row>
    <row r="54" spans="1:17" ht="15" customHeight="1">
      <c r="A54" s="40">
        <f>A53+0.1</f>
        <v>10.1</v>
      </c>
      <c r="B54" s="40"/>
      <c r="C54" s="40" t="s">
        <v>152</v>
      </c>
      <c r="D54" s="81" t="s">
        <v>35</v>
      </c>
      <c r="E54" s="40">
        <v>74.2</v>
      </c>
      <c r="F54" s="40">
        <f>E54*F53</f>
        <v>0</v>
      </c>
      <c r="G54" s="72"/>
      <c r="H54" s="64"/>
      <c r="I54" s="42"/>
      <c r="J54" s="42"/>
      <c r="K54" s="72"/>
      <c r="L54" s="72"/>
      <c r="M54" s="41"/>
      <c r="N54" s="49"/>
      <c r="O54" s="46"/>
      <c r="P54" s="46"/>
      <c r="Q54" s="47"/>
    </row>
    <row r="55" spans="1:17" ht="19.5" customHeight="1">
      <c r="A55" s="40">
        <f>A54+0.1</f>
        <v>10.2</v>
      </c>
      <c r="B55" s="40"/>
      <c r="C55" s="40" t="s">
        <v>82</v>
      </c>
      <c r="D55" s="40" t="s">
        <v>137</v>
      </c>
      <c r="E55" s="40">
        <v>1.1</v>
      </c>
      <c r="F55" s="40">
        <f>E55*F53</f>
        <v>0</v>
      </c>
      <c r="G55" s="72"/>
      <c r="H55" s="64"/>
      <c r="I55" s="42"/>
      <c r="J55" s="42"/>
      <c r="K55" s="72"/>
      <c r="L55" s="72"/>
      <c r="M55" s="41"/>
      <c r="N55" s="49"/>
      <c r="O55" s="46"/>
      <c r="P55" s="46"/>
      <c r="Q55" s="47"/>
    </row>
    <row r="56" spans="1:17" ht="16.5" customHeight="1">
      <c r="A56" s="40">
        <f>A55+0.1</f>
        <v>10.3</v>
      </c>
      <c r="B56" s="40"/>
      <c r="C56" s="40" t="s">
        <v>182</v>
      </c>
      <c r="D56" s="38" t="s">
        <v>142</v>
      </c>
      <c r="E56" s="40"/>
      <c r="F56" s="40">
        <f>F53*1.04</f>
        <v>0</v>
      </c>
      <c r="G56" s="40"/>
      <c r="H56" s="64"/>
      <c r="I56" s="42"/>
      <c r="J56" s="42"/>
      <c r="K56" s="72"/>
      <c r="L56" s="72"/>
      <c r="M56" s="41"/>
      <c r="N56" s="49"/>
      <c r="O56" s="46"/>
      <c r="P56" s="46"/>
      <c r="Q56" s="47"/>
    </row>
    <row r="57" spans="1:17" ht="27">
      <c r="A57" s="38">
        <v>11</v>
      </c>
      <c r="B57" s="38" t="s">
        <v>183</v>
      </c>
      <c r="C57" s="38" t="s">
        <v>184</v>
      </c>
      <c r="D57" s="38" t="s">
        <v>21</v>
      </c>
      <c r="E57" s="40" t="s">
        <v>174</v>
      </c>
      <c r="F57" s="38">
        <v>16</v>
      </c>
      <c r="G57" s="40"/>
      <c r="H57" s="64"/>
      <c r="I57" s="42"/>
      <c r="J57" s="42"/>
      <c r="K57" s="39"/>
      <c r="L57" s="39"/>
      <c r="M57" s="41"/>
      <c r="N57" s="49"/>
      <c r="O57" s="46"/>
      <c r="P57" s="46"/>
      <c r="Q57" s="47"/>
    </row>
    <row r="58" spans="1:17" ht="19.5" customHeight="1">
      <c r="A58" s="40">
        <f>A57+0.1</f>
        <v>11.1</v>
      </c>
      <c r="B58" s="40"/>
      <c r="C58" s="40" t="s">
        <v>152</v>
      </c>
      <c r="D58" s="40" t="s">
        <v>35</v>
      </c>
      <c r="E58" s="40">
        <v>0.2</v>
      </c>
      <c r="F58" s="40">
        <f>E58*F57</f>
        <v>3.2</v>
      </c>
      <c r="G58" s="39"/>
      <c r="H58" s="64"/>
      <c r="I58" s="42"/>
      <c r="J58" s="42"/>
      <c r="K58" s="39"/>
      <c r="L58" s="39"/>
      <c r="M58" s="41"/>
      <c r="N58" s="49"/>
      <c r="O58" s="46"/>
      <c r="P58" s="46"/>
      <c r="Q58" s="47"/>
    </row>
    <row r="59" spans="1:17" ht="17.25" customHeight="1">
      <c r="A59" s="40">
        <f>A58+0.1</f>
        <v>11.2</v>
      </c>
      <c r="B59" s="40"/>
      <c r="C59" s="40" t="s">
        <v>82</v>
      </c>
      <c r="D59" s="40" t="s">
        <v>177</v>
      </c>
      <c r="E59" s="40">
        <v>0.05</v>
      </c>
      <c r="F59" s="40">
        <f>E59*F57</f>
        <v>0.8</v>
      </c>
      <c r="G59" s="39"/>
      <c r="H59" s="64"/>
      <c r="I59" s="42"/>
      <c r="J59" s="42"/>
      <c r="K59" s="39"/>
      <c r="L59" s="39"/>
      <c r="M59" s="41"/>
      <c r="N59" s="49"/>
      <c r="O59" s="46"/>
      <c r="P59" s="46"/>
      <c r="Q59" s="47"/>
    </row>
    <row r="60" spans="1:17" s="14" customFormat="1" ht="26.25" customHeight="1">
      <c r="A60" s="40">
        <f>A59+0.1</f>
        <v>11.3</v>
      </c>
      <c r="B60" s="40"/>
      <c r="C60" s="40" t="s">
        <v>185</v>
      </c>
      <c r="D60" s="40" t="s">
        <v>21</v>
      </c>
      <c r="E60" s="40"/>
      <c r="F60" s="40">
        <v>9</v>
      </c>
      <c r="G60" s="40"/>
      <c r="H60" s="64"/>
      <c r="I60" s="42"/>
      <c r="J60" s="42"/>
      <c r="K60" s="39"/>
      <c r="L60" s="39"/>
      <c r="M60" s="41"/>
      <c r="N60" s="49"/>
      <c r="O60" s="46"/>
      <c r="P60" s="46"/>
      <c r="Q60" s="47"/>
    </row>
    <row r="61" spans="1:17" s="14" customFormat="1" ht="22.5" customHeight="1">
      <c r="A61" s="40">
        <f>A60+0.1</f>
        <v>11.4</v>
      </c>
      <c r="B61" s="40"/>
      <c r="C61" s="40" t="s">
        <v>186</v>
      </c>
      <c r="D61" s="40" t="s">
        <v>21</v>
      </c>
      <c r="E61" s="40"/>
      <c r="F61" s="40">
        <v>7</v>
      </c>
      <c r="G61" s="40"/>
      <c r="H61" s="64"/>
      <c r="I61" s="42"/>
      <c r="J61" s="42"/>
      <c r="K61" s="39"/>
      <c r="L61" s="39"/>
      <c r="M61" s="41"/>
      <c r="N61" s="49"/>
      <c r="O61" s="46"/>
      <c r="P61" s="46"/>
      <c r="Q61" s="47"/>
    </row>
    <row r="62" spans="1:17" ht="27">
      <c r="A62" s="40"/>
      <c r="B62" s="40"/>
      <c r="C62" s="74" t="s">
        <v>36</v>
      </c>
      <c r="D62" s="40" t="s">
        <v>0</v>
      </c>
      <c r="E62" s="80">
        <v>0.0825</v>
      </c>
      <c r="F62" s="82">
        <f>E62*F57</f>
        <v>1.32</v>
      </c>
      <c r="G62" s="54"/>
      <c r="H62" s="64"/>
      <c r="I62" s="42"/>
      <c r="J62" s="42"/>
      <c r="K62" s="39"/>
      <c r="L62" s="39"/>
      <c r="M62" s="41"/>
      <c r="N62" s="49"/>
      <c r="O62" s="46"/>
      <c r="P62" s="46"/>
      <c r="Q62" s="47"/>
    </row>
    <row r="63" spans="1:17" ht="28.5" customHeight="1">
      <c r="A63" s="38">
        <v>12</v>
      </c>
      <c r="B63" s="38" t="s">
        <v>187</v>
      </c>
      <c r="C63" s="38" t="s">
        <v>188</v>
      </c>
      <c r="D63" s="38" t="s">
        <v>21</v>
      </c>
      <c r="E63" s="40" t="s">
        <v>174</v>
      </c>
      <c r="F63" s="38">
        <v>21</v>
      </c>
      <c r="G63" s="40"/>
      <c r="H63" s="64"/>
      <c r="I63" s="42"/>
      <c r="J63" s="42"/>
      <c r="K63" s="39"/>
      <c r="L63" s="39"/>
      <c r="M63" s="41"/>
      <c r="N63" s="49"/>
      <c r="O63" s="46"/>
      <c r="P63" s="46"/>
      <c r="Q63" s="47"/>
    </row>
    <row r="64" spans="1:17" s="14" customFormat="1" ht="20.25" customHeight="1">
      <c r="A64" s="40">
        <f>A63+0.1</f>
        <v>12.1</v>
      </c>
      <c r="B64" s="40"/>
      <c r="C64" s="40" t="s">
        <v>152</v>
      </c>
      <c r="D64" s="40" t="s">
        <v>35</v>
      </c>
      <c r="E64" s="40">
        <v>0.34</v>
      </c>
      <c r="F64" s="40">
        <f>E64*F63</f>
        <v>7.14</v>
      </c>
      <c r="G64" s="41"/>
      <c r="H64" s="64"/>
      <c r="I64" s="42"/>
      <c r="J64" s="42"/>
      <c r="K64" s="39"/>
      <c r="L64" s="39"/>
      <c r="M64" s="41"/>
      <c r="N64" s="49"/>
      <c r="O64" s="46"/>
      <c r="P64" s="46"/>
      <c r="Q64" s="47"/>
    </row>
    <row r="65" spans="1:17" ht="16.5" customHeight="1">
      <c r="A65" s="40">
        <f>A64+0.1</f>
        <v>12.2</v>
      </c>
      <c r="B65" s="40"/>
      <c r="C65" s="40" t="s">
        <v>82</v>
      </c>
      <c r="D65" s="40" t="s">
        <v>177</v>
      </c>
      <c r="E65" s="82">
        <v>0.013</v>
      </c>
      <c r="F65" s="40">
        <f>E65*F63</f>
        <v>0.27</v>
      </c>
      <c r="G65" s="39"/>
      <c r="H65" s="64"/>
      <c r="I65" s="42"/>
      <c r="J65" s="42"/>
      <c r="K65" s="39"/>
      <c r="L65" s="39"/>
      <c r="M65" s="41"/>
      <c r="N65" s="49"/>
      <c r="O65" s="46"/>
      <c r="P65" s="46"/>
      <c r="Q65" s="47"/>
    </row>
    <row r="66" spans="1:17" ht="28.5" customHeight="1">
      <c r="A66" s="40">
        <f>A65+0.1</f>
        <v>12.3</v>
      </c>
      <c r="B66" s="40"/>
      <c r="C66" s="40" t="s">
        <v>189</v>
      </c>
      <c r="D66" s="40" t="s">
        <v>21</v>
      </c>
      <c r="E66" s="40"/>
      <c r="F66" s="70">
        <f>F63</f>
        <v>21</v>
      </c>
      <c r="G66" s="40"/>
      <c r="H66" s="64"/>
      <c r="I66" s="42"/>
      <c r="J66" s="42"/>
      <c r="K66" s="39"/>
      <c r="L66" s="39"/>
      <c r="M66" s="41"/>
      <c r="N66" s="49"/>
      <c r="O66" s="46"/>
      <c r="P66" s="46"/>
      <c r="Q66" s="47"/>
    </row>
    <row r="67" spans="1:17" ht="27">
      <c r="A67" s="40"/>
      <c r="B67" s="40"/>
      <c r="C67" s="74" t="s">
        <v>36</v>
      </c>
      <c r="D67" s="40" t="s">
        <v>0</v>
      </c>
      <c r="E67" s="40">
        <v>0.09</v>
      </c>
      <c r="F67" s="70">
        <v>0.12</v>
      </c>
      <c r="G67" s="54"/>
      <c r="H67" s="64"/>
      <c r="I67" s="42"/>
      <c r="J67" s="42"/>
      <c r="K67" s="39"/>
      <c r="L67" s="39"/>
      <c r="M67" s="41"/>
      <c r="N67" s="49">
        <v>0.12</v>
      </c>
      <c r="O67" s="46"/>
      <c r="P67" s="46"/>
      <c r="Q67" s="47"/>
    </row>
    <row r="68" spans="1:17" ht="33" customHeight="1">
      <c r="A68" s="38">
        <v>13</v>
      </c>
      <c r="B68" s="38" t="s">
        <v>190</v>
      </c>
      <c r="C68" s="38" t="s">
        <v>191</v>
      </c>
      <c r="D68" s="38" t="s">
        <v>21</v>
      </c>
      <c r="E68" s="40"/>
      <c r="F68" s="38">
        <v>72</v>
      </c>
      <c r="G68" s="40"/>
      <c r="H68" s="64"/>
      <c r="I68" s="42"/>
      <c r="J68" s="42"/>
      <c r="K68" s="39"/>
      <c r="L68" s="39"/>
      <c r="M68" s="41"/>
      <c r="N68" s="49"/>
      <c r="O68" s="46"/>
      <c r="P68" s="46"/>
      <c r="Q68" s="47"/>
    </row>
    <row r="69" spans="1:17" ht="13.5" customHeight="1">
      <c r="A69" s="40">
        <f aca="true" t="shared" si="1" ref="A69:A75">A68+0.1</f>
        <v>13.1</v>
      </c>
      <c r="B69" s="40"/>
      <c r="C69" s="40" t="s">
        <v>136</v>
      </c>
      <c r="D69" s="40" t="s">
        <v>35</v>
      </c>
      <c r="E69" s="40">
        <v>1.03</v>
      </c>
      <c r="F69" s="40">
        <f>F68*E69</f>
        <v>74.16</v>
      </c>
      <c r="G69" s="39"/>
      <c r="H69" s="64"/>
      <c r="I69" s="42"/>
      <c r="J69" s="42"/>
      <c r="K69" s="39"/>
      <c r="L69" s="39"/>
      <c r="M69" s="41"/>
      <c r="N69" s="49"/>
      <c r="O69" s="46"/>
      <c r="P69" s="46"/>
      <c r="Q69" s="47"/>
    </row>
    <row r="70" spans="1:17" ht="18" customHeight="1">
      <c r="A70" s="40">
        <f t="shared" si="1"/>
        <v>13.2</v>
      </c>
      <c r="B70" s="40"/>
      <c r="C70" s="40" t="s">
        <v>82</v>
      </c>
      <c r="D70" s="40" t="s">
        <v>137</v>
      </c>
      <c r="E70" s="82">
        <v>0.584</v>
      </c>
      <c r="F70" s="40">
        <f>E70*F68</f>
        <v>42.05</v>
      </c>
      <c r="G70" s="39"/>
      <c r="H70" s="64"/>
      <c r="I70" s="42"/>
      <c r="J70" s="42"/>
      <c r="K70" s="39"/>
      <c r="L70" s="39"/>
      <c r="M70" s="41"/>
      <c r="N70" s="49"/>
      <c r="O70" s="46"/>
      <c r="P70" s="46"/>
      <c r="Q70" s="47"/>
    </row>
    <row r="71" spans="1:17" ht="67.5" customHeight="1">
      <c r="A71" s="40">
        <f t="shared" si="1"/>
        <v>13.3</v>
      </c>
      <c r="B71" s="40"/>
      <c r="C71" s="40" t="s">
        <v>192</v>
      </c>
      <c r="D71" s="40" t="s">
        <v>21</v>
      </c>
      <c r="E71" s="40"/>
      <c r="F71" s="40">
        <v>47</v>
      </c>
      <c r="G71" s="40"/>
      <c r="H71" s="64"/>
      <c r="I71" s="42"/>
      <c r="J71" s="42"/>
      <c r="K71" s="39"/>
      <c r="L71" s="39"/>
      <c r="M71" s="84"/>
      <c r="N71" s="49"/>
      <c r="O71" s="46"/>
      <c r="P71" s="46"/>
      <c r="Q71" s="47"/>
    </row>
    <row r="72" spans="1:17" ht="78" customHeight="1">
      <c r="A72" s="40">
        <f t="shared" si="1"/>
        <v>13.4</v>
      </c>
      <c r="B72" s="40"/>
      <c r="C72" s="75" t="s">
        <v>193</v>
      </c>
      <c r="D72" s="40" t="s">
        <v>21</v>
      </c>
      <c r="E72" s="40"/>
      <c r="F72" s="40">
        <v>6</v>
      </c>
      <c r="G72" s="40"/>
      <c r="H72" s="64"/>
      <c r="I72" s="42"/>
      <c r="J72" s="42"/>
      <c r="K72" s="39"/>
      <c r="L72" s="39"/>
      <c r="M72" s="84"/>
      <c r="N72" s="49"/>
      <c r="O72" s="46"/>
      <c r="P72" s="46"/>
      <c r="Q72" s="47"/>
    </row>
    <row r="73" spans="1:17" ht="66.75" customHeight="1">
      <c r="A73" s="40">
        <f t="shared" si="1"/>
        <v>13.5</v>
      </c>
      <c r="B73" s="40"/>
      <c r="C73" s="75" t="s">
        <v>194</v>
      </c>
      <c r="D73" s="40" t="s">
        <v>21</v>
      </c>
      <c r="E73" s="40"/>
      <c r="F73" s="40">
        <v>16</v>
      </c>
      <c r="G73" s="40"/>
      <c r="H73" s="64"/>
      <c r="I73" s="42"/>
      <c r="J73" s="42"/>
      <c r="K73" s="39"/>
      <c r="L73" s="39"/>
      <c r="M73" s="84"/>
      <c r="N73" s="49"/>
      <c r="O73" s="46"/>
      <c r="P73" s="46"/>
      <c r="Q73" s="47"/>
    </row>
    <row r="74" spans="1:17" ht="72" customHeight="1">
      <c r="A74" s="40">
        <f t="shared" si="1"/>
        <v>13.6</v>
      </c>
      <c r="B74" s="40"/>
      <c r="C74" s="75" t="s">
        <v>195</v>
      </c>
      <c r="D74" s="40" t="s">
        <v>21</v>
      </c>
      <c r="E74" s="40"/>
      <c r="F74" s="40">
        <v>3</v>
      </c>
      <c r="G74" s="40"/>
      <c r="H74" s="64"/>
      <c r="I74" s="42"/>
      <c r="J74" s="42"/>
      <c r="K74" s="39"/>
      <c r="L74" s="39"/>
      <c r="M74" s="84"/>
      <c r="N74" s="49"/>
      <c r="O74" s="46"/>
      <c r="P74" s="46"/>
      <c r="Q74" s="47"/>
    </row>
    <row r="75" spans="1:17" ht="30.75" customHeight="1">
      <c r="A75" s="40">
        <f t="shared" si="1"/>
        <v>13.7</v>
      </c>
      <c r="B75" s="40"/>
      <c r="C75" s="40" t="s">
        <v>196</v>
      </c>
      <c r="D75" s="40" t="s">
        <v>21</v>
      </c>
      <c r="E75" s="40"/>
      <c r="F75" s="40">
        <v>19</v>
      </c>
      <c r="G75" s="40"/>
      <c r="H75" s="64"/>
      <c r="I75" s="42"/>
      <c r="J75" s="42"/>
      <c r="K75" s="39"/>
      <c r="L75" s="39"/>
      <c r="M75" s="84"/>
      <c r="N75" s="49"/>
      <c r="O75" s="46"/>
      <c r="P75" s="46"/>
      <c r="Q75" s="47"/>
    </row>
    <row r="76" spans="1:17" ht="27">
      <c r="A76" s="40"/>
      <c r="B76" s="40"/>
      <c r="C76" s="74" t="s">
        <v>36</v>
      </c>
      <c r="D76" s="40" t="s">
        <v>0</v>
      </c>
      <c r="E76" s="40">
        <v>1.62</v>
      </c>
      <c r="F76" s="40">
        <v>98.82</v>
      </c>
      <c r="G76" s="54"/>
      <c r="H76" s="64"/>
      <c r="I76" s="42"/>
      <c r="J76" s="42"/>
      <c r="K76" s="39"/>
      <c r="L76" s="39"/>
      <c r="M76" s="41"/>
      <c r="N76" s="49"/>
      <c r="O76" s="46"/>
      <c r="P76" s="46"/>
      <c r="Q76" s="47"/>
    </row>
    <row r="77" spans="1:17" ht="16.5" customHeight="1">
      <c r="A77" s="38">
        <v>14</v>
      </c>
      <c r="B77" s="73" t="s">
        <v>197</v>
      </c>
      <c r="C77" s="38" t="s">
        <v>198</v>
      </c>
      <c r="D77" s="38" t="s">
        <v>21</v>
      </c>
      <c r="E77" s="40"/>
      <c r="F77" s="38">
        <v>3</v>
      </c>
      <c r="G77" s="40"/>
      <c r="H77" s="64"/>
      <c r="I77" s="42"/>
      <c r="J77" s="42"/>
      <c r="K77" s="39"/>
      <c r="L77" s="39"/>
      <c r="M77" s="41"/>
      <c r="N77" s="49"/>
      <c r="O77" s="46"/>
      <c r="P77" s="46"/>
      <c r="Q77" s="47"/>
    </row>
    <row r="78" spans="1:17" ht="13.5" customHeight="1">
      <c r="A78" s="40">
        <f>A77+0.1</f>
        <v>14.1</v>
      </c>
      <c r="B78" s="40"/>
      <c r="C78" s="40" t="s">
        <v>136</v>
      </c>
      <c r="D78" s="66" t="s">
        <v>35</v>
      </c>
      <c r="E78" s="66">
        <v>1.52</v>
      </c>
      <c r="F78" s="66">
        <f>F77*E78</f>
        <v>4.56</v>
      </c>
      <c r="G78" s="65"/>
      <c r="H78" s="64"/>
      <c r="I78" s="42"/>
      <c r="J78" s="42"/>
      <c r="K78" s="39"/>
      <c r="L78" s="39"/>
      <c r="M78" s="41"/>
      <c r="N78" s="49"/>
      <c r="O78" s="46"/>
      <c r="P78" s="46"/>
      <c r="Q78" s="47"/>
    </row>
    <row r="79" spans="1:17" ht="15.75" customHeight="1">
      <c r="A79" s="40">
        <f>A78+0.1</f>
        <v>14.2</v>
      </c>
      <c r="B79" s="40"/>
      <c r="C79" s="40" t="s">
        <v>82</v>
      </c>
      <c r="D79" s="66" t="s">
        <v>137</v>
      </c>
      <c r="E79" s="66">
        <v>0.28</v>
      </c>
      <c r="F79" s="66">
        <f>E79*F77</f>
        <v>0.84</v>
      </c>
      <c r="G79" s="65"/>
      <c r="H79" s="64"/>
      <c r="I79" s="42"/>
      <c r="J79" s="42"/>
      <c r="K79" s="39"/>
      <c r="L79" s="39"/>
      <c r="M79" s="41"/>
      <c r="N79" s="49"/>
      <c r="O79" s="46"/>
      <c r="P79" s="46"/>
      <c r="Q79" s="47"/>
    </row>
    <row r="80" spans="1:17" ht="18" customHeight="1">
      <c r="A80" s="40">
        <f>A79+0.1</f>
        <v>14.3</v>
      </c>
      <c r="B80" s="40"/>
      <c r="C80" s="40" t="s">
        <v>199</v>
      </c>
      <c r="D80" s="66" t="s">
        <v>21</v>
      </c>
      <c r="E80" s="66"/>
      <c r="F80" s="66">
        <f>F77</f>
        <v>3</v>
      </c>
      <c r="G80" s="66"/>
      <c r="H80" s="64"/>
      <c r="I80" s="42"/>
      <c r="J80" s="42"/>
      <c r="K80" s="39"/>
      <c r="L80" s="39"/>
      <c r="M80" s="41"/>
      <c r="N80" s="49"/>
      <c r="O80" s="46"/>
      <c r="P80" s="46"/>
      <c r="Q80" s="47"/>
    </row>
    <row r="81" spans="1:17" ht="27">
      <c r="A81" s="40"/>
      <c r="B81" s="40"/>
      <c r="C81" s="74" t="s">
        <v>36</v>
      </c>
      <c r="D81" s="66" t="s">
        <v>0</v>
      </c>
      <c r="E81" s="66">
        <v>0.82</v>
      </c>
      <c r="F81" s="76">
        <v>13.12</v>
      </c>
      <c r="G81" s="85"/>
      <c r="H81" s="64"/>
      <c r="I81" s="42"/>
      <c r="J81" s="42"/>
      <c r="K81" s="39"/>
      <c r="L81" s="39"/>
      <c r="M81" s="69"/>
      <c r="N81" s="49">
        <v>13.12</v>
      </c>
      <c r="O81" s="46"/>
      <c r="P81" s="46"/>
      <c r="Q81" s="47"/>
    </row>
    <row r="82" spans="1:17" ht="22.5" customHeight="1">
      <c r="A82" s="48" t="s">
        <v>45</v>
      </c>
      <c r="B82" s="73" t="s">
        <v>197</v>
      </c>
      <c r="C82" s="48" t="s">
        <v>200</v>
      </c>
      <c r="D82" s="66" t="s">
        <v>21</v>
      </c>
      <c r="E82" s="66"/>
      <c r="F82" s="48">
        <v>1</v>
      </c>
      <c r="G82" s="66"/>
      <c r="H82" s="64"/>
      <c r="I82" s="42"/>
      <c r="J82" s="42"/>
      <c r="K82" s="39"/>
      <c r="L82" s="39"/>
      <c r="M82" s="41"/>
      <c r="N82" s="49"/>
      <c r="O82" s="46"/>
      <c r="P82" s="46"/>
      <c r="Q82" s="47"/>
    </row>
    <row r="83" spans="1:17" ht="13.5" customHeight="1">
      <c r="A83" s="40"/>
      <c r="B83" s="40" t="s">
        <v>201</v>
      </c>
      <c r="C83" s="40" t="s">
        <v>140</v>
      </c>
      <c r="D83" s="66" t="s">
        <v>21</v>
      </c>
      <c r="E83" s="66">
        <v>1.52</v>
      </c>
      <c r="F83" s="66">
        <f>E83*F82</f>
        <v>1.52</v>
      </c>
      <c r="G83" s="65"/>
      <c r="H83" s="64"/>
      <c r="I83" s="42"/>
      <c r="J83" s="42"/>
      <c r="K83" s="39"/>
      <c r="L83" s="39"/>
      <c r="M83" s="41"/>
      <c r="N83" s="49"/>
      <c r="O83" s="46"/>
      <c r="P83" s="46"/>
      <c r="Q83" s="47"/>
    </row>
    <row r="84" spans="1:17" ht="72" customHeight="1">
      <c r="A84" s="40"/>
      <c r="B84" s="40"/>
      <c r="C84" s="74" t="s">
        <v>202</v>
      </c>
      <c r="D84" s="66" t="s">
        <v>21</v>
      </c>
      <c r="E84" s="66"/>
      <c r="F84" s="66">
        <v>1</v>
      </c>
      <c r="G84" s="66"/>
      <c r="H84" s="64"/>
      <c r="I84" s="42"/>
      <c r="J84" s="42"/>
      <c r="K84" s="39"/>
      <c r="L84" s="39"/>
      <c r="M84" s="84"/>
      <c r="N84" s="49"/>
      <c r="O84" s="46"/>
      <c r="P84" s="46"/>
      <c r="Q84" s="47"/>
    </row>
    <row r="85" spans="1:17" ht="31.5" customHeight="1">
      <c r="A85" s="40"/>
      <c r="B85" s="40"/>
      <c r="C85" s="74" t="s">
        <v>203</v>
      </c>
      <c r="D85" s="40" t="s">
        <v>149</v>
      </c>
      <c r="E85" s="40"/>
      <c r="F85" s="40">
        <v>15</v>
      </c>
      <c r="G85" s="40"/>
      <c r="H85" s="64"/>
      <c r="I85" s="42"/>
      <c r="J85" s="42"/>
      <c r="K85" s="39"/>
      <c r="L85" s="39"/>
      <c r="M85" s="69"/>
      <c r="N85" s="49"/>
      <c r="O85" s="46"/>
      <c r="P85" s="46"/>
      <c r="Q85" s="47"/>
    </row>
    <row r="86" spans="1:17" ht="44.25" customHeight="1">
      <c r="A86" s="38">
        <v>16</v>
      </c>
      <c r="B86" s="38" t="s">
        <v>138</v>
      </c>
      <c r="C86" s="38" t="s">
        <v>204</v>
      </c>
      <c r="D86" s="38" t="s">
        <v>142</v>
      </c>
      <c r="E86" s="38"/>
      <c r="F86" s="38">
        <v>7.3</v>
      </c>
      <c r="G86" s="38"/>
      <c r="H86" s="64"/>
      <c r="I86" s="42"/>
      <c r="J86" s="42"/>
      <c r="K86" s="39"/>
      <c r="L86" s="39"/>
      <c r="M86" s="41"/>
      <c r="N86" s="49"/>
      <c r="O86" s="46"/>
      <c r="P86" s="46"/>
      <c r="Q86" s="47"/>
    </row>
    <row r="87" spans="1:17" ht="22.5" customHeight="1">
      <c r="A87" s="40">
        <f>A86+0.1</f>
        <v>16.1</v>
      </c>
      <c r="B87" s="40"/>
      <c r="C87" s="40" t="s">
        <v>152</v>
      </c>
      <c r="D87" s="40" t="s">
        <v>35</v>
      </c>
      <c r="E87" s="40">
        <v>2.06</v>
      </c>
      <c r="F87" s="40">
        <f>E87*F86</f>
        <v>15.04</v>
      </c>
      <c r="G87" s="39"/>
      <c r="H87" s="64"/>
      <c r="I87" s="42"/>
      <c r="J87" s="42"/>
      <c r="K87" s="39"/>
      <c r="L87" s="39"/>
      <c r="M87" s="41"/>
      <c r="N87" s="49"/>
      <c r="O87" s="46"/>
      <c r="P87" s="46"/>
      <c r="Q87" s="47"/>
    </row>
    <row r="88" spans="1:17" ht="54">
      <c r="A88" s="38">
        <v>17</v>
      </c>
      <c r="B88" s="38" t="s">
        <v>205</v>
      </c>
      <c r="C88" s="38" t="s">
        <v>206</v>
      </c>
      <c r="D88" s="38" t="s">
        <v>149</v>
      </c>
      <c r="E88" s="40"/>
      <c r="F88" s="38">
        <v>8</v>
      </c>
      <c r="G88" s="40"/>
      <c r="H88" s="64"/>
      <c r="I88" s="42"/>
      <c r="J88" s="42"/>
      <c r="K88" s="39"/>
      <c r="L88" s="39"/>
      <c r="M88" s="41"/>
      <c r="N88" s="49"/>
      <c r="O88" s="46"/>
      <c r="P88" s="46"/>
      <c r="Q88" s="47"/>
    </row>
    <row r="89" spans="1:17" ht="17.25" customHeight="1">
      <c r="A89" s="40">
        <f>A88+0.1</f>
        <v>17.1</v>
      </c>
      <c r="B89" s="40"/>
      <c r="C89" s="40" t="s">
        <v>152</v>
      </c>
      <c r="D89" s="40" t="s">
        <v>35</v>
      </c>
      <c r="E89" s="40">
        <f>0.55+0.07</f>
        <v>0.62</v>
      </c>
      <c r="F89" s="40">
        <f>F88*E89</f>
        <v>4.96</v>
      </c>
      <c r="G89" s="39"/>
      <c r="H89" s="64"/>
      <c r="I89" s="42"/>
      <c r="J89" s="42"/>
      <c r="K89" s="39"/>
      <c r="L89" s="39"/>
      <c r="M89" s="41"/>
      <c r="N89" s="49"/>
      <c r="O89" s="46"/>
      <c r="P89" s="46"/>
      <c r="Q89" s="47"/>
    </row>
    <row r="90" spans="1:17" ht="14.25" customHeight="1">
      <c r="A90" s="40">
        <f>A89+0.1</f>
        <v>17.2</v>
      </c>
      <c r="B90" s="40"/>
      <c r="C90" s="40" t="s">
        <v>82</v>
      </c>
      <c r="D90" s="40" t="s">
        <v>137</v>
      </c>
      <c r="E90" s="83">
        <f>0.105+0.0484</f>
        <v>0.1534</v>
      </c>
      <c r="F90" s="40">
        <f>F88*E90</f>
        <v>1.23</v>
      </c>
      <c r="G90" s="39"/>
      <c r="H90" s="64"/>
      <c r="I90" s="42"/>
      <c r="J90" s="42"/>
      <c r="K90" s="39"/>
      <c r="L90" s="39"/>
      <c r="M90" s="41"/>
      <c r="N90" s="49"/>
      <c r="O90" s="46"/>
      <c r="P90" s="46"/>
      <c r="Q90" s="47"/>
    </row>
    <row r="91" spans="1:17" ht="15" customHeight="1">
      <c r="A91" s="40">
        <f>A90+0.1</f>
        <v>17.3</v>
      </c>
      <c r="B91" s="40"/>
      <c r="C91" s="40" t="s">
        <v>207</v>
      </c>
      <c r="D91" s="40" t="s">
        <v>149</v>
      </c>
      <c r="E91" s="40"/>
      <c r="F91" s="40">
        <v>15</v>
      </c>
      <c r="G91" s="40"/>
      <c r="H91" s="64"/>
      <c r="I91" s="42"/>
      <c r="J91" s="42"/>
      <c r="K91" s="39"/>
      <c r="L91" s="39"/>
      <c r="M91" s="41"/>
      <c r="N91" s="49"/>
      <c r="O91" s="46"/>
      <c r="P91" s="46"/>
      <c r="Q91" s="47"/>
    </row>
    <row r="92" spans="1:17" ht="27">
      <c r="A92" s="40"/>
      <c r="B92" s="40"/>
      <c r="C92" s="74" t="s">
        <v>36</v>
      </c>
      <c r="D92" s="40" t="s">
        <v>0</v>
      </c>
      <c r="E92" s="83">
        <f>0.228+0.0035</f>
        <v>0.2315</v>
      </c>
      <c r="F92" s="40">
        <f>E92*F88</f>
        <v>1.85</v>
      </c>
      <c r="G92" s="54"/>
      <c r="H92" s="64"/>
      <c r="I92" s="42"/>
      <c r="J92" s="42"/>
      <c r="K92" s="39"/>
      <c r="L92" s="39"/>
      <c r="M92" s="41"/>
      <c r="N92" s="49"/>
      <c r="O92" s="46"/>
      <c r="P92" s="46"/>
      <c r="Q92" s="47"/>
    </row>
    <row r="93" spans="1:17" ht="43.5" customHeight="1">
      <c r="A93" s="38">
        <v>18</v>
      </c>
      <c r="B93" s="38" t="s">
        <v>208</v>
      </c>
      <c r="C93" s="38" t="s">
        <v>209</v>
      </c>
      <c r="D93" s="38" t="s">
        <v>160</v>
      </c>
      <c r="E93" s="38"/>
      <c r="F93" s="38">
        <v>0.3</v>
      </c>
      <c r="G93" s="38"/>
      <c r="H93" s="64"/>
      <c r="I93" s="42"/>
      <c r="J93" s="42"/>
      <c r="K93" s="39"/>
      <c r="L93" s="39"/>
      <c r="M93" s="41"/>
      <c r="N93" s="49"/>
      <c r="O93" s="46"/>
      <c r="P93" s="46"/>
      <c r="Q93" s="47"/>
    </row>
    <row r="94" spans="1:17" ht="15" customHeight="1">
      <c r="A94" s="40">
        <f>A93+0.1</f>
        <v>18.1</v>
      </c>
      <c r="B94" s="40"/>
      <c r="C94" s="40" t="s">
        <v>152</v>
      </c>
      <c r="D94" s="40" t="s">
        <v>35</v>
      </c>
      <c r="E94" s="40">
        <v>51</v>
      </c>
      <c r="F94" s="40">
        <f>E94*F93</f>
        <v>15.3</v>
      </c>
      <c r="G94" s="39"/>
      <c r="H94" s="64"/>
      <c r="I94" s="42"/>
      <c r="J94" s="42"/>
      <c r="K94" s="39"/>
      <c r="L94" s="39"/>
      <c r="M94" s="41"/>
      <c r="N94" s="49"/>
      <c r="O94" s="46"/>
      <c r="P94" s="46"/>
      <c r="Q94" s="47"/>
    </row>
    <row r="95" spans="1:17" ht="13.5">
      <c r="A95" s="40">
        <f>A94+0.1</f>
        <v>18.2</v>
      </c>
      <c r="B95" s="40"/>
      <c r="C95" s="40" t="s">
        <v>82</v>
      </c>
      <c r="D95" s="40" t="s">
        <v>137</v>
      </c>
      <c r="E95" s="40">
        <v>3.1</v>
      </c>
      <c r="F95" s="40">
        <f>E95*F93</f>
        <v>0.93</v>
      </c>
      <c r="G95" s="39"/>
      <c r="H95" s="64"/>
      <c r="I95" s="42"/>
      <c r="J95" s="42"/>
      <c r="K95" s="39"/>
      <c r="L95" s="39"/>
      <c r="M95" s="41"/>
      <c r="N95" s="49"/>
      <c r="O95" s="46"/>
      <c r="P95" s="46"/>
      <c r="Q95" s="47"/>
    </row>
    <row r="96" spans="1:17" ht="27">
      <c r="A96" s="40">
        <f>A94+0.1</f>
        <v>18.2</v>
      </c>
      <c r="B96" s="40"/>
      <c r="C96" s="40" t="s">
        <v>210</v>
      </c>
      <c r="D96" s="40" t="s">
        <v>149</v>
      </c>
      <c r="E96" s="40" t="s">
        <v>201</v>
      </c>
      <c r="F96" s="40">
        <v>30</v>
      </c>
      <c r="G96" s="40"/>
      <c r="H96" s="64"/>
      <c r="I96" s="42"/>
      <c r="J96" s="42"/>
      <c r="K96" s="39"/>
      <c r="L96" s="39"/>
      <c r="M96" s="41"/>
      <c r="N96" s="49"/>
      <c r="O96" s="46"/>
      <c r="P96" s="46"/>
      <c r="Q96" s="47"/>
    </row>
    <row r="97" spans="1:17" ht="13.5">
      <c r="A97" s="40">
        <f>A95+0.1</f>
        <v>18.3</v>
      </c>
      <c r="B97" s="40"/>
      <c r="C97" s="40" t="s">
        <v>211</v>
      </c>
      <c r="D97" s="40" t="s">
        <v>139</v>
      </c>
      <c r="E97" s="40" t="s">
        <v>201</v>
      </c>
      <c r="F97" s="40">
        <v>0.01</v>
      </c>
      <c r="G97" s="40"/>
      <c r="H97" s="64"/>
      <c r="I97" s="42"/>
      <c r="J97" s="42"/>
      <c r="K97" s="39"/>
      <c r="L97" s="39"/>
      <c r="M97" s="41"/>
      <c r="N97" s="49"/>
      <c r="O97" s="46"/>
      <c r="P97" s="46"/>
      <c r="Q97" s="47"/>
    </row>
    <row r="98" spans="1:17" ht="27">
      <c r="A98" s="38">
        <v>19</v>
      </c>
      <c r="B98" s="38" t="s">
        <v>212</v>
      </c>
      <c r="C98" s="38" t="s">
        <v>213</v>
      </c>
      <c r="D98" s="38" t="s">
        <v>21</v>
      </c>
      <c r="E98" s="38"/>
      <c r="F98" s="38">
        <v>6</v>
      </c>
      <c r="G98" s="38"/>
      <c r="H98" s="64"/>
      <c r="I98" s="42"/>
      <c r="J98" s="42"/>
      <c r="K98" s="39"/>
      <c r="L98" s="39"/>
      <c r="M98" s="41"/>
      <c r="N98" s="49"/>
      <c r="O98" s="46"/>
      <c r="P98" s="46"/>
      <c r="Q98" s="47"/>
    </row>
    <row r="99" spans="1:17" ht="18" customHeight="1">
      <c r="A99" s="40">
        <f>A98+0.1</f>
        <v>19.1</v>
      </c>
      <c r="B99" s="40"/>
      <c r="C99" s="40" t="s">
        <v>152</v>
      </c>
      <c r="D99" s="40" t="s">
        <v>35</v>
      </c>
      <c r="E99" s="40">
        <v>0.9</v>
      </c>
      <c r="F99" s="40">
        <f>E99*F98</f>
        <v>5.4</v>
      </c>
      <c r="G99" s="39"/>
      <c r="H99" s="64"/>
      <c r="I99" s="42"/>
      <c r="J99" s="42"/>
      <c r="K99" s="39"/>
      <c r="L99" s="39"/>
      <c r="M99" s="41"/>
      <c r="N99" s="49"/>
      <c r="O99" s="46"/>
      <c r="P99" s="46"/>
      <c r="Q99" s="47"/>
    </row>
    <row r="100" spans="1:17" ht="13.5">
      <c r="A100" s="40">
        <f>A99+0.1</f>
        <v>19.2</v>
      </c>
      <c r="B100" s="40"/>
      <c r="C100" s="40" t="s">
        <v>82</v>
      </c>
      <c r="D100" s="40" t="s">
        <v>137</v>
      </c>
      <c r="E100" s="40">
        <v>0.07</v>
      </c>
      <c r="F100" s="40">
        <f>E100*F98</f>
        <v>0.42</v>
      </c>
      <c r="G100" s="39"/>
      <c r="H100" s="64"/>
      <c r="I100" s="42"/>
      <c r="J100" s="42"/>
      <c r="K100" s="39"/>
      <c r="L100" s="39"/>
      <c r="M100" s="41"/>
      <c r="N100" s="49"/>
      <c r="O100" s="46"/>
      <c r="P100" s="46"/>
      <c r="Q100" s="47"/>
    </row>
    <row r="101" spans="1:17" ht="13.5">
      <c r="A101" s="40">
        <f>A100+0.1</f>
        <v>19.3</v>
      </c>
      <c r="B101" s="40"/>
      <c r="C101" s="40" t="s">
        <v>214</v>
      </c>
      <c r="D101" s="40" t="s">
        <v>21</v>
      </c>
      <c r="E101" s="40" t="s">
        <v>201</v>
      </c>
      <c r="F101" s="40">
        <f>F98</f>
        <v>6</v>
      </c>
      <c r="G101" s="40"/>
      <c r="H101" s="64"/>
      <c r="I101" s="42"/>
      <c r="J101" s="42"/>
      <c r="K101" s="39"/>
      <c r="L101" s="39"/>
      <c r="M101" s="41"/>
      <c r="N101" s="49"/>
      <c r="O101" s="46"/>
      <c r="P101" s="46"/>
      <c r="Q101" s="47"/>
    </row>
    <row r="102" spans="1:17" ht="13.5">
      <c r="A102" s="38">
        <v>20</v>
      </c>
      <c r="B102" s="38" t="s">
        <v>215</v>
      </c>
      <c r="C102" s="38" t="s">
        <v>216</v>
      </c>
      <c r="D102" s="38" t="s">
        <v>142</v>
      </c>
      <c r="E102" s="38"/>
      <c r="F102" s="38">
        <f>7.3*0.93</f>
        <v>6.79</v>
      </c>
      <c r="G102" s="38"/>
      <c r="H102" s="64"/>
      <c r="I102" s="42"/>
      <c r="J102" s="42"/>
      <c r="K102" s="39"/>
      <c r="L102" s="39"/>
      <c r="M102" s="41"/>
      <c r="N102" s="49"/>
      <c r="O102" s="46"/>
      <c r="P102" s="46"/>
      <c r="Q102" s="47"/>
    </row>
    <row r="103" spans="1:17" ht="24" customHeight="1">
      <c r="A103" s="40">
        <f>A102+0.1</f>
        <v>20.1</v>
      </c>
      <c r="B103" s="40"/>
      <c r="C103" s="40" t="s">
        <v>152</v>
      </c>
      <c r="D103" s="40" t="s">
        <v>35</v>
      </c>
      <c r="E103" s="40">
        <v>1.54</v>
      </c>
      <c r="F103" s="40">
        <f>E103*F102</f>
        <v>10.46</v>
      </c>
      <c r="G103" s="39"/>
      <c r="H103" s="64"/>
      <c r="I103" s="42"/>
      <c r="J103" s="42"/>
      <c r="K103" s="39"/>
      <c r="L103" s="39"/>
      <c r="M103" s="41"/>
      <c r="N103" s="49"/>
      <c r="O103" s="46"/>
      <c r="P103" s="46"/>
      <c r="Q103" s="47"/>
    </row>
    <row r="104" spans="1:17" ht="27">
      <c r="A104" s="40"/>
      <c r="B104" s="38"/>
      <c r="C104" s="38" t="s">
        <v>217</v>
      </c>
      <c r="D104" s="38" t="s">
        <v>0</v>
      </c>
      <c r="E104" s="40"/>
      <c r="F104" s="40"/>
      <c r="G104" s="40"/>
      <c r="H104" s="64"/>
      <c r="I104" s="64"/>
      <c r="J104" s="64">
        <f>SUM(J8:J103)</f>
        <v>0</v>
      </c>
      <c r="K104" s="64"/>
      <c r="L104" s="64"/>
      <c r="M104" s="64">
        <f>SUM(M8:M103)</f>
        <v>0</v>
      </c>
      <c r="N104" s="49"/>
      <c r="O104" s="49"/>
      <c r="P104" s="49"/>
      <c r="Q104" s="49"/>
    </row>
    <row r="105" spans="1:14" ht="27">
      <c r="A105" s="40"/>
      <c r="B105" s="40">
        <f>M44+M53+M86+M102</f>
        <v>0</v>
      </c>
      <c r="C105" s="38" t="s">
        <v>219</v>
      </c>
      <c r="D105" s="40" t="s">
        <v>0</v>
      </c>
      <c r="E105" s="40">
        <f>M103+M87+M46+M45</f>
        <v>0</v>
      </c>
      <c r="F105" s="40"/>
      <c r="G105" s="40"/>
      <c r="H105" s="40"/>
      <c r="I105" s="39"/>
      <c r="J105" s="39"/>
      <c r="K105" s="39"/>
      <c r="L105" s="79"/>
      <c r="M105" s="39">
        <f>E105*10%</f>
        <v>0</v>
      </c>
      <c r="N105" s="49"/>
    </row>
    <row r="106" spans="1:14" ht="27">
      <c r="A106" s="40"/>
      <c r="B106" s="40">
        <f>E106</f>
        <v>0</v>
      </c>
      <c r="C106" s="38" t="s">
        <v>220</v>
      </c>
      <c r="D106" s="40" t="s">
        <v>0</v>
      </c>
      <c r="E106" s="40">
        <f>J104-J45-J87-J103</f>
        <v>0</v>
      </c>
      <c r="F106" s="40"/>
      <c r="G106" s="40"/>
      <c r="H106" s="40"/>
      <c r="I106" s="39"/>
      <c r="J106" s="39"/>
      <c r="K106" s="39"/>
      <c r="L106" s="79"/>
      <c r="M106" s="39">
        <f>E106*75%</f>
        <v>0</v>
      </c>
      <c r="N106" s="49"/>
    </row>
    <row r="107" spans="1:14" ht="27">
      <c r="A107" s="40"/>
      <c r="B107" s="40"/>
      <c r="C107" s="38" t="s">
        <v>7</v>
      </c>
      <c r="D107" s="38" t="s">
        <v>0</v>
      </c>
      <c r="E107" s="40"/>
      <c r="F107" s="40"/>
      <c r="G107" s="40"/>
      <c r="H107" s="38"/>
      <c r="I107" s="39"/>
      <c r="J107" s="39"/>
      <c r="K107" s="39"/>
      <c r="L107" s="39"/>
      <c r="M107" s="41">
        <f>M106+M105+M104</f>
        <v>0</v>
      </c>
      <c r="N107" s="49"/>
    </row>
    <row r="108" spans="1:14" ht="27">
      <c r="A108" s="40"/>
      <c r="B108" s="40"/>
      <c r="C108" s="38" t="s">
        <v>218</v>
      </c>
      <c r="D108" s="40" t="s">
        <v>0</v>
      </c>
      <c r="E108" s="40"/>
      <c r="F108" s="40"/>
      <c r="G108" s="40"/>
      <c r="H108" s="40"/>
      <c r="I108" s="39"/>
      <c r="J108" s="39"/>
      <c r="K108" s="39"/>
      <c r="L108" s="39"/>
      <c r="M108" s="39">
        <f>M107*8%</f>
        <v>0</v>
      </c>
      <c r="N108" s="49"/>
    </row>
    <row r="109" spans="1:14" ht="27">
      <c r="A109" s="40"/>
      <c r="B109" s="40"/>
      <c r="C109" s="38" t="s">
        <v>9</v>
      </c>
      <c r="D109" s="38" t="s">
        <v>0</v>
      </c>
      <c r="E109" s="40"/>
      <c r="F109" s="40"/>
      <c r="G109" s="40"/>
      <c r="H109" s="38"/>
      <c r="I109" s="39"/>
      <c r="J109" s="39"/>
      <c r="K109" s="39"/>
      <c r="L109" s="39"/>
      <c r="M109" s="41">
        <f>M108+M107</f>
        <v>0</v>
      </c>
      <c r="N109" s="49"/>
    </row>
    <row r="110" spans="1:14" ht="13.5">
      <c r="A110" s="50"/>
      <c r="B110" s="50"/>
      <c r="C110" s="51"/>
      <c r="D110" s="51"/>
      <c r="E110" s="50"/>
      <c r="F110" s="50"/>
      <c r="G110" s="50"/>
      <c r="H110" s="51"/>
      <c r="I110" s="77"/>
      <c r="J110" s="77"/>
      <c r="K110" s="77"/>
      <c r="L110" s="77"/>
      <c r="M110" s="78"/>
      <c r="N110" s="67"/>
    </row>
    <row r="111" spans="1:14" ht="13.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78"/>
      <c r="N111" s="67"/>
    </row>
    <row r="112" spans="1:14" ht="13.5">
      <c r="A112" s="50"/>
      <c r="B112" s="50"/>
      <c r="C112" s="51"/>
      <c r="D112" s="51"/>
      <c r="E112" s="50"/>
      <c r="F112" s="50"/>
      <c r="G112" s="50"/>
      <c r="H112" s="51"/>
      <c r="I112" s="77"/>
      <c r="J112" s="77"/>
      <c r="K112" s="77"/>
      <c r="L112" s="77"/>
      <c r="M112" s="78"/>
      <c r="N112" s="49"/>
    </row>
    <row r="113" spans="1:13" ht="13.5">
      <c r="A113" s="68"/>
      <c r="B113" s="68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3:13" ht="12.75"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3:13" ht="12.75"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3:13" ht="12.75"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3:13" ht="12.75"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22" spans="7:14" ht="12.75">
      <c r="G122" s="43"/>
      <c r="H122" s="53"/>
      <c r="I122" s="53"/>
      <c r="J122" s="53"/>
      <c r="K122" s="53"/>
      <c r="L122" s="53"/>
      <c r="M122" s="53"/>
      <c r="N122" s="52"/>
    </row>
  </sheetData>
  <sheetProtection/>
  <mergeCells count="14">
    <mergeCell ref="G4:H4"/>
    <mergeCell ref="I4:J4"/>
    <mergeCell ref="K4:L4"/>
    <mergeCell ref="M4:M5"/>
    <mergeCell ref="A111:L111"/>
    <mergeCell ref="C113:M117"/>
    <mergeCell ref="A1:L1"/>
    <mergeCell ref="A2:L2"/>
    <mergeCell ref="A3:L3"/>
    <mergeCell ref="A4:A5"/>
    <mergeCell ref="B4:B5"/>
    <mergeCell ref="C4:C5"/>
    <mergeCell ref="D4:D5"/>
    <mergeCell ref="E4:F4"/>
  </mergeCells>
  <printOptions horizontalCentered="1"/>
  <pageMargins left="0.2755905511811024" right="0.31496062992125984" top="0.7480314960629921" bottom="0.5118110236220472" header="0.5511811023622047" footer="0.31496062992125984"/>
  <pageSetup horizontalDpi="600" verticalDpi="600" orientation="landscape" scale="80" r:id="rId1"/>
  <headerFooter>
    <oddHeader>&amp;Cინსპექტირების  ანგარიში № IR_18-11-A029/F/I&amp;Rდანართი N2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06" t="s">
        <v>56</v>
      </c>
      <c r="B1" s="106"/>
      <c r="C1" s="106"/>
      <c r="D1" s="106"/>
      <c r="E1" s="106"/>
      <c r="F1" s="106"/>
      <c r="G1" s="106"/>
      <c r="H1" s="106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07" t="s">
        <v>111</v>
      </c>
      <c r="B3" s="107"/>
      <c r="C3" s="107"/>
      <c r="D3" s="107"/>
      <c r="E3" s="107"/>
      <c r="F3" s="107"/>
      <c r="G3" s="107"/>
      <c r="H3" s="107"/>
    </row>
    <row r="4" spans="1:8" ht="17.25" customHeight="1">
      <c r="A4" s="108" t="s">
        <v>102</v>
      </c>
      <c r="B4" s="108"/>
      <c r="C4" s="108"/>
      <c r="D4" s="108"/>
      <c r="E4" s="108"/>
      <c r="F4" s="108"/>
      <c r="G4" s="108"/>
      <c r="H4" s="108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09"/>
      <c r="B6" s="109"/>
      <c r="C6" s="109"/>
      <c r="D6" s="109"/>
      <c r="E6" s="109"/>
      <c r="F6" s="109"/>
      <c r="G6" s="109"/>
      <c r="H6" s="109"/>
    </row>
    <row r="7" spans="1:8" ht="16.5">
      <c r="A7" s="110" t="s">
        <v>74</v>
      </c>
      <c r="B7" s="110"/>
      <c r="C7" s="110"/>
      <c r="D7" s="110"/>
      <c r="E7" s="34" t="e">
        <f>H132</f>
        <v>#REF!</v>
      </c>
      <c r="F7" s="27" t="s">
        <v>0</v>
      </c>
      <c r="G7" s="25"/>
      <c r="H7" s="25"/>
    </row>
    <row r="8" spans="1:8" ht="16.5">
      <c r="A8" s="110" t="s">
        <v>75</v>
      </c>
      <c r="B8" s="110"/>
      <c r="C8" s="110"/>
      <c r="D8" s="110"/>
      <c r="E8" s="34" t="e">
        <f>H125</f>
        <v>#REF!</v>
      </c>
      <c r="F8" s="27" t="s">
        <v>0</v>
      </c>
      <c r="G8" s="25"/>
      <c r="H8" s="25"/>
    </row>
    <row r="9" spans="1:8" ht="16.5">
      <c r="A9" s="98" t="s">
        <v>76</v>
      </c>
      <c r="B9" s="98"/>
      <c r="C9" s="98"/>
      <c r="D9" s="98"/>
      <c r="E9" s="34" t="e">
        <f>E8/4.6</f>
        <v>#REF!</v>
      </c>
      <c r="F9" s="30" t="s">
        <v>35</v>
      </c>
      <c r="G9" s="29"/>
      <c r="H9" s="29"/>
    </row>
    <row r="10" spans="1:8" ht="15">
      <c r="A10" s="99" t="s">
        <v>112</v>
      </c>
      <c r="B10" s="99"/>
      <c r="C10" s="99"/>
      <c r="D10" s="99"/>
      <c r="E10" s="99"/>
      <c r="F10" s="99"/>
      <c r="G10" s="99"/>
      <c r="H10" s="99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00" t="s">
        <v>1</v>
      </c>
      <c r="B12" s="101" t="s">
        <v>19</v>
      </c>
      <c r="C12" s="102" t="s">
        <v>20</v>
      </c>
      <c r="D12" s="103" t="s">
        <v>8</v>
      </c>
      <c r="E12" s="104" t="s">
        <v>16</v>
      </c>
      <c r="F12" s="104"/>
      <c r="G12" s="105" t="s">
        <v>2</v>
      </c>
      <c r="H12" s="105"/>
    </row>
    <row r="13" spans="1:8" ht="35.25">
      <c r="A13" s="100"/>
      <c r="B13" s="101"/>
      <c r="C13" s="102"/>
      <c r="D13" s="103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189.2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3.6</v>
      </c>
      <c r="G16" s="8">
        <v>4.6</v>
      </c>
      <c r="H16" s="21">
        <f aca="true" t="shared" si="1" ref="H16:H21">F16*G16</f>
        <v>16.6</v>
      </c>
    </row>
    <row r="17" spans="1:8" ht="15">
      <c r="A17" s="10">
        <f t="shared" si="0"/>
        <v>1.2</v>
      </c>
      <c r="B17" s="4"/>
      <c r="C17" s="16" t="s">
        <v>90</v>
      </c>
      <c r="D17" s="4" t="s">
        <v>0</v>
      </c>
      <c r="E17" s="8">
        <v>0.06</v>
      </c>
      <c r="F17" s="10">
        <f>E17*F15</f>
        <v>1.8</v>
      </c>
      <c r="G17" s="8">
        <v>3.2</v>
      </c>
      <c r="H17" s="21">
        <f t="shared" si="1"/>
        <v>5.8</v>
      </c>
    </row>
    <row r="18" spans="1:8" ht="17.25" customHeight="1">
      <c r="A18" s="10">
        <f t="shared" si="0"/>
        <v>1.3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</v>
      </c>
    </row>
    <row r="19" spans="1:8" ht="15">
      <c r="A19" s="10">
        <f t="shared" si="0"/>
        <v>1.4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30.6</v>
      </c>
    </row>
    <row r="21" spans="1:8" ht="15">
      <c r="A21" s="10">
        <f t="shared" si="0"/>
        <v>1.6</v>
      </c>
      <c r="B21" s="4"/>
      <c r="C21" s="16" t="s">
        <v>36</v>
      </c>
      <c r="D21" s="4" t="s">
        <v>0</v>
      </c>
      <c r="E21" s="8">
        <v>0.0163</v>
      </c>
      <c r="F21" s="10">
        <f>E21*F18</f>
        <v>0.5</v>
      </c>
      <c r="G21" s="8">
        <v>3.2</v>
      </c>
      <c r="H21" s="21">
        <f t="shared" si="1"/>
        <v>1.6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120.8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2.9</v>
      </c>
      <c r="G23" s="8">
        <v>4.6</v>
      </c>
      <c r="H23" s="21">
        <f aca="true" t="shared" si="3" ref="H23:H28">F23*G23</f>
        <v>13.3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</v>
      </c>
      <c r="G24" s="8">
        <v>3.2</v>
      </c>
      <c r="H24" s="21">
        <f t="shared" si="3"/>
        <v>4.5</v>
      </c>
    </row>
    <row r="25" spans="1:8" ht="17.25" customHeight="1">
      <c r="A25" s="10">
        <f t="shared" si="2"/>
        <v>2.3</v>
      </c>
      <c r="B25" s="4"/>
      <c r="C25" s="16" t="s">
        <v>57</v>
      </c>
      <c r="D25" s="4" t="s">
        <v>47</v>
      </c>
      <c r="E25" s="9">
        <v>1.01</v>
      </c>
      <c r="F25" s="10">
        <f>E25*F22</f>
        <v>24.2</v>
      </c>
      <c r="G25" s="8">
        <v>2.5</v>
      </c>
      <c r="H25" s="21">
        <f t="shared" si="3"/>
        <v>60.5</v>
      </c>
    </row>
    <row r="26" spans="1:8" ht="15">
      <c r="A26" s="10">
        <f t="shared" si="2"/>
        <v>2.4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7.2</v>
      </c>
    </row>
    <row r="27" spans="1:8" ht="15">
      <c r="A27" s="10">
        <f t="shared" si="2"/>
        <v>2.5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</v>
      </c>
      <c r="B28" s="4"/>
      <c r="C28" s="16" t="s">
        <v>36</v>
      </c>
      <c r="D28" s="4" t="s">
        <v>0</v>
      </c>
      <c r="E28" s="8">
        <v>0.0163</v>
      </c>
      <c r="F28" s="10">
        <f>E28*F25</f>
        <v>0.4</v>
      </c>
      <c r="G28" s="8">
        <v>3.2</v>
      </c>
      <c r="H28" s="21">
        <f t="shared" si="3"/>
        <v>1.3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105.7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</v>
      </c>
      <c r="G30" s="8">
        <v>4.6</v>
      </c>
      <c r="H30" s="21">
        <f aca="true" t="shared" si="5" ref="H30:H35">F30*G30</f>
        <v>17.5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</v>
      </c>
      <c r="G31" s="8">
        <v>3.2</v>
      </c>
      <c r="H31" s="21">
        <f t="shared" si="5"/>
        <v>6.1</v>
      </c>
    </row>
    <row r="32" spans="1:8" ht="15">
      <c r="A32" s="10">
        <f t="shared" si="4"/>
        <v>3.3</v>
      </c>
      <c r="B32" s="4"/>
      <c r="C32" s="16" t="s">
        <v>60</v>
      </c>
      <c r="D32" s="4" t="s">
        <v>47</v>
      </c>
      <c r="E32" s="9">
        <v>1.01</v>
      </c>
      <c r="F32" s="10">
        <f>E32*F29</f>
        <v>32.3</v>
      </c>
      <c r="G32" s="8">
        <v>1.7</v>
      </c>
      <c r="H32" s="21">
        <f t="shared" si="5"/>
        <v>54.9</v>
      </c>
    </row>
    <row r="33" spans="1:8" ht="15">
      <c r="A33" s="10">
        <f t="shared" si="4"/>
        <v>3.4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</v>
      </c>
      <c r="B35" s="4"/>
      <c r="C35" s="16" t="s">
        <v>36</v>
      </c>
      <c r="D35" s="4" t="s">
        <v>0</v>
      </c>
      <c r="E35" s="8">
        <v>0.0163</v>
      </c>
      <c r="F35" s="10">
        <f>E35*F32</f>
        <v>0.5</v>
      </c>
      <c r="G35" s="8">
        <v>3.2</v>
      </c>
      <c r="H35" s="21">
        <f t="shared" si="5"/>
        <v>1.6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20.6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</v>
      </c>
      <c r="G37" s="8">
        <v>4.6</v>
      </c>
      <c r="H37" s="21">
        <f>F37*G37</f>
        <v>6.9</v>
      </c>
    </row>
    <row r="38" spans="1:8" ht="15">
      <c r="A38" s="10">
        <f>A37+0.1</f>
        <v>4.2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0.1</v>
      </c>
    </row>
    <row r="39" spans="1:8" ht="15">
      <c r="A39" s="10">
        <f>A38+0.1</f>
        <v>4.3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4.4</v>
      </c>
      <c r="B40" s="4"/>
      <c r="C40" s="16" t="s">
        <v>36</v>
      </c>
      <c r="D40" s="4" t="s">
        <v>0</v>
      </c>
      <c r="E40" s="8">
        <v>0.49</v>
      </c>
      <c r="F40" s="10">
        <f>E40*F39</f>
        <v>0.5</v>
      </c>
      <c r="G40" s="8">
        <v>3.2</v>
      </c>
      <c r="H40" s="21">
        <f>F40*G40</f>
        <v>1.6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38.6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</v>
      </c>
      <c r="G42" s="8">
        <v>4.6</v>
      </c>
      <c r="H42" s="21">
        <f>F42*G42</f>
        <v>6.9</v>
      </c>
    </row>
    <row r="43" spans="1:8" ht="15">
      <c r="A43" s="10">
        <f>A42+0.1</f>
        <v>5.2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0.1</v>
      </c>
    </row>
    <row r="44" spans="1:8" ht="15">
      <c r="A44" s="10">
        <f>A43+0.1</f>
        <v>5.3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5.4</v>
      </c>
      <c r="B45" s="4"/>
      <c r="C45" s="16" t="s">
        <v>36</v>
      </c>
      <c r="D45" s="4" t="s">
        <v>0</v>
      </c>
      <c r="E45" s="8">
        <v>0.49</v>
      </c>
      <c r="F45" s="10">
        <f>E45*F44</f>
        <v>0.5</v>
      </c>
      <c r="G45" s="8">
        <v>3.2</v>
      </c>
      <c r="H45" s="21">
        <f>F45*G45</f>
        <v>1.6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20.6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</v>
      </c>
      <c r="G47" s="8">
        <v>4.6</v>
      </c>
      <c r="H47" s="21">
        <f>F47*G47</f>
        <v>6.9</v>
      </c>
    </row>
    <row r="48" spans="1:8" ht="15">
      <c r="A48" s="10">
        <f>A47+0.1</f>
        <v>6.2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0.1</v>
      </c>
    </row>
    <row r="49" spans="1:8" ht="15">
      <c r="A49" s="10">
        <f>A48+0.1</f>
        <v>6.3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6.4</v>
      </c>
      <c r="B50" s="4"/>
      <c r="C50" s="16" t="s">
        <v>36</v>
      </c>
      <c r="D50" s="4" t="s">
        <v>0</v>
      </c>
      <c r="E50" s="8">
        <v>0.49</v>
      </c>
      <c r="F50" s="10">
        <f>E50*F49</f>
        <v>0.5</v>
      </c>
      <c r="G50" s="8">
        <v>3.2</v>
      </c>
      <c r="H50" s="21">
        <f>F50*G50</f>
        <v>1.6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35.7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5.2</v>
      </c>
      <c r="G52" s="8">
        <v>4.6</v>
      </c>
      <c r="H52" s="21">
        <f>F52*G52</f>
        <v>23.9</v>
      </c>
    </row>
    <row r="53" spans="1:8" ht="13.5" customHeight="1">
      <c r="A53" s="10">
        <f>A52+0.1</f>
        <v>7.2</v>
      </c>
      <c r="B53" s="4"/>
      <c r="C53" s="16" t="s">
        <v>36</v>
      </c>
      <c r="D53" s="4" t="s">
        <v>0</v>
      </c>
      <c r="E53" s="8">
        <v>0.0428</v>
      </c>
      <c r="F53" s="10">
        <f>E53*F51</f>
        <v>3.7</v>
      </c>
      <c r="G53" s="8">
        <v>3.2</v>
      </c>
      <c r="H53" s="21">
        <f>F53*G53</f>
        <v>11.8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566.6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19.1</v>
      </c>
      <c r="G55" s="8">
        <v>4.6</v>
      </c>
      <c r="H55" s="21">
        <f>F55*G55</f>
        <v>87.9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0.5</v>
      </c>
      <c r="G56" s="8">
        <v>3.2</v>
      </c>
      <c r="H56" s="21">
        <f>F56*G56</f>
        <v>1.6</v>
      </c>
    </row>
    <row r="57" spans="1:8" ht="13.5">
      <c r="A57" s="10">
        <f>A56+0.1</f>
        <v>8.3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8.4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8.5</v>
      </c>
      <c r="B59" s="4"/>
      <c r="C59" s="31" t="s">
        <v>36</v>
      </c>
      <c r="D59" s="4" t="s">
        <v>0</v>
      </c>
      <c r="E59" s="9">
        <v>1.58</v>
      </c>
      <c r="F59" s="10">
        <f>E59*F54</f>
        <v>1.6</v>
      </c>
      <c r="G59" s="8">
        <v>3.2</v>
      </c>
      <c r="H59" s="21">
        <f>F59*G59</f>
        <v>5.1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49.7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35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</v>
      </c>
      <c r="G62" s="10">
        <v>3.2</v>
      </c>
      <c r="H62" s="21">
        <f>F62*G62</f>
        <v>14.7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264.5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</v>
      </c>
      <c r="G65" s="8">
        <v>4.6</v>
      </c>
      <c r="H65" s="21">
        <f>F65*G65</f>
        <v>67.6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</v>
      </c>
      <c r="G66" s="8">
        <v>3.2</v>
      </c>
      <c r="H66" s="21">
        <f>F66*G66</f>
        <v>0</v>
      </c>
    </row>
    <row r="67" spans="1:8" ht="15">
      <c r="A67" s="10">
        <f>A66+0.1</f>
        <v>10.3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112.2</v>
      </c>
    </row>
    <row r="68" spans="1:8" ht="15">
      <c r="A68" s="10">
        <f>A67+0.1</f>
        <v>10.4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10.5</v>
      </c>
      <c r="B69" s="3"/>
      <c r="C69" s="16" t="s">
        <v>36</v>
      </c>
      <c r="D69" s="4" t="s">
        <v>0</v>
      </c>
      <c r="E69" s="8">
        <v>0.208</v>
      </c>
      <c r="F69" s="10">
        <f>E69*F64</f>
        <v>4.6</v>
      </c>
      <c r="G69" s="8">
        <v>3.2</v>
      </c>
      <c r="H69" s="21">
        <f>F69*G69</f>
        <v>14.7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224.3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64.4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</v>
      </c>
      <c r="G72" s="8">
        <v>3.2</v>
      </c>
      <c r="H72" s="21">
        <f>F72*G72</f>
        <v>0</v>
      </c>
    </row>
    <row r="73" spans="1:8" ht="16.5" customHeight="1">
      <c r="A73" s="10">
        <f>A72+0.1</f>
        <v>11.3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11.4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11.5</v>
      </c>
      <c r="B75" s="4"/>
      <c r="C75" s="16" t="s">
        <v>36</v>
      </c>
      <c r="D75" s="4" t="s">
        <v>0</v>
      </c>
      <c r="E75" s="8">
        <v>0.156</v>
      </c>
      <c r="F75" s="10">
        <f>E75*F70</f>
        <v>3.1</v>
      </c>
      <c r="G75" s="8">
        <v>3.2</v>
      </c>
      <c r="H75" s="21">
        <f>F75*G75</f>
        <v>9.9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537.5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77.3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1.3</v>
      </c>
      <c r="G78" s="8">
        <v>3.2</v>
      </c>
      <c r="H78" s="21">
        <f>F78*G78</f>
        <v>4.2</v>
      </c>
    </row>
    <row r="79" spans="1:8" ht="15">
      <c r="A79" s="10">
        <f>A78+0.1</f>
        <v>12.3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12.4</v>
      </c>
      <c r="B80" s="4"/>
      <c r="C80" s="16" t="s">
        <v>36</v>
      </c>
      <c r="D80" s="4" t="s">
        <v>0</v>
      </c>
      <c r="E80" s="8">
        <v>1.24</v>
      </c>
      <c r="F80" s="10">
        <f>E80*F76</f>
        <v>5</v>
      </c>
      <c r="G80" s="8">
        <v>3.2</v>
      </c>
      <c r="H80" s="21">
        <f>F80*G80</f>
        <v>16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762.3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</v>
      </c>
      <c r="G82" s="8">
        <v>4.6</v>
      </c>
      <c r="H82" s="21">
        <f aca="true" t="shared" si="7" ref="H82:H87">F82*G82</f>
        <v>144.9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0.2</v>
      </c>
      <c r="G83" s="8">
        <v>3.2</v>
      </c>
      <c r="H83" s="21">
        <f t="shared" si="7"/>
        <v>0.6</v>
      </c>
    </row>
    <row r="84" spans="1:8" ht="15" customHeight="1">
      <c r="A84" s="10">
        <f t="shared" si="6"/>
        <v>13.3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13.4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13.5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13.6</v>
      </c>
      <c r="B87" s="4"/>
      <c r="C87" s="16" t="s">
        <v>36</v>
      </c>
      <c r="D87" s="4" t="s">
        <v>0</v>
      </c>
      <c r="E87" s="8">
        <v>0.37</v>
      </c>
      <c r="F87" s="10">
        <f>E87*F81</f>
        <v>1.5</v>
      </c>
      <c r="G87" s="8">
        <v>3.2</v>
      </c>
      <c r="H87" s="21">
        <f t="shared" si="7"/>
        <v>4.8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154.1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</v>
      </c>
      <c r="G90" s="8">
        <v>3.2</v>
      </c>
      <c r="H90" s="21">
        <f>F90*G90</f>
        <v>1</v>
      </c>
    </row>
    <row r="91" spans="1:8" ht="15">
      <c r="A91" s="10">
        <f>A90+0.1</f>
        <v>14.3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14.4</v>
      </c>
      <c r="B92" s="4"/>
      <c r="C92" s="16" t="s">
        <v>36</v>
      </c>
      <c r="D92" s="4" t="s">
        <v>0</v>
      </c>
      <c r="E92" s="8">
        <v>1.24</v>
      </c>
      <c r="F92" s="10">
        <f>E92*F88</f>
        <v>1.2</v>
      </c>
      <c r="G92" s="8">
        <v>3.2</v>
      </c>
      <c r="H92" s="21">
        <f>F92*G92</f>
        <v>3.8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15.8</v>
      </c>
      <c r="G94" s="8">
        <v>4.6</v>
      </c>
      <c r="H94" s="21">
        <f aca="true" t="shared" si="9" ref="H94:H99">F94*G94</f>
        <v>72.7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0.1</v>
      </c>
      <c r="G95" s="8">
        <v>3.2</v>
      </c>
      <c r="H95" s="21">
        <f t="shared" si="9"/>
        <v>0.3</v>
      </c>
    </row>
    <row r="96" spans="1:8" ht="15" customHeight="1">
      <c r="A96" s="10">
        <f t="shared" si="8"/>
        <v>15.3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15.4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15.5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15.6</v>
      </c>
      <c r="B99" s="4"/>
      <c r="C99" s="16" t="s">
        <v>36</v>
      </c>
      <c r="D99" s="4" t="s">
        <v>0</v>
      </c>
      <c r="E99" s="8">
        <v>0.37</v>
      </c>
      <c r="F99" s="10">
        <f>E99*F93</f>
        <v>0.7</v>
      </c>
      <c r="G99" s="8">
        <v>3.2</v>
      </c>
      <c r="H99" s="21">
        <f t="shared" si="9"/>
        <v>2.2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7.9</v>
      </c>
      <c r="G101" s="8">
        <v>4.6</v>
      </c>
      <c r="H101" s="21">
        <f>F101*G101</f>
        <v>36.3</v>
      </c>
    </row>
    <row r="102" spans="1:8" ht="15.75" customHeight="1">
      <c r="A102" s="10">
        <f>A101+0.1</f>
        <v>16.2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</v>
      </c>
      <c r="G102" s="8">
        <v>3.2</v>
      </c>
      <c r="H102" s="21">
        <f>F102*G102</f>
        <v>0</v>
      </c>
    </row>
    <row r="103" spans="1:8" ht="15" customHeight="1">
      <c r="A103" s="10">
        <f>A102+0.1</f>
        <v>16.3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0.4</v>
      </c>
      <c r="G105" s="8">
        <v>3.2</v>
      </c>
      <c r="H105" s="21">
        <f>F105*G105</f>
        <v>1.3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125.2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</v>
      </c>
      <c r="G107" s="8">
        <v>4.6</v>
      </c>
      <c r="H107" s="21">
        <f>F107*G107</f>
        <v>17</v>
      </c>
    </row>
    <row r="108" spans="1:8" ht="15">
      <c r="A108" s="10">
        <f>A107+0.1</f>
        <v>17.2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0.2</v>
      </c>
      <c r="G108" s="8">
        <v>3.2</v>
      </c>
      <c r="H108" s="21">
        <f>F108*G108</f>
        <v>0.6</v>
      </c>
    </row>
    <row r="109" spans="1:8" ht="15" customHeight="1">
      <c r="A109" s="10">
        <f>A108+0.1</f>
        <v>17.3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0.8</v>
      </c>
      <c r="G110" s="8">
        <v>3.2</v>
      </c>
      <c r="H110" s="21">
        <f>F110*G110</f>
        <v>2.6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154.4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13.8</v>
      </c>
    </row>
    <row r="113" spans="1:8" ht="15">
      <c r="A113" s="10">
        <f>A112+0.1</f>
        <v>18.2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</v>
      </c>
      <c r="G113" s="8">
        <v>3.2</v>
      </c>
      <c r="H113" s="21">
        <f>F113*G113</f>
        <v>0</v>
      </c>
    </row>
    <row r="114" spans="1:8" ht="15" customHeight="1">
      <c r="A114" s="10">
        <f>A113+0.1</f>
        <v>18.3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</v>
      </c>
      <c r="G115" s="8">
        <v>3.2</v>
      </c>
      <c r="H115" s="21">
        <f>F115*G115</f>
        <v>0.6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1.6</v>
      </c>
      <c r="G117" s="8">
        <v>4.6</v>
      </c>
      <c r="H117" s="21">
        <f>F117*G117</f>
        <v>7.4</v>
      </c>
    </row>
    <row r="118" spans="1:8" ht="15">
      <c r="A118" s="10">
        <f>A117+0.1</f>
        <v>19.2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0.1</v>
      </c>
      <c r="G118" s="8">
        <v>3.2</v>
      </c>
      <c r="H118" s="21">
        <f>F118*G118</f>
        <v>0.3</v>
      </c>
    </row>
    <row r="119" spans="1:8" ht="15" customHeight="1">
      <c r="A119" s="10">
        <f>A118+0.1</f>
        <v>19.3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</v>
      </c>
      <c r="G120" s="8">
        <v>3.2</v>
      </c>
      <c r="H120" s="21">
        <f>F120*G120</f>
        <v>1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39.9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6.1</v>
      </c>
      <c r="G122" s="8">
        <v>4.6</v>
      </c>
      <c r="H122" s="21">
        <f>F122*G122</f>
        <v>28.1</v>
      </c>
    </row>
    <row r="123" spans="1:8" ht="14.25" customHeight="1">
      <c r="A123" s="10">
        <f>A122+0.1</f>
        <v>20.2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3.7</v>
      </c>
      <c r="G123" s="10">
        <v>3.2</v>
      </c>
      <c r="H123" s="21">
        <f>F123*G123</f>
        <v>11.8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96" t="s">
        <v>73</v>
      </c>
      <c r="B136" s="96"/>
      <c r="C136" s="96"/>
      <c r="D136" s="96"/>
      <c r="E136" s="96"/>
      <c r="F136" s="96"/>
      <c r="G136" s="96"/>
      <c r="H136" s="96"/>
      <c r="I136" s="23"/>
    </row>
    <row r="139" spans="3:10" ht="15" customHeight="1">
      <c r="C139" s="97"/>
      <c r="D139" s="97"/>
      <c r="E139" s="97"/>
      <c r="F139" s="97"/>
      <c r="G139" s="97"/>
      <c r="H139" s="97"/>
      <c r="I139" s="97"/>
      <c r="J139" s="97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goga tchelidze</cp:lastModifiedBy>
  <cp:lastPrinted>2019-07-13T15:28:14Z</cp:lastPrinted>
  <dcterms:created xsi:type="dcterms:W3CDTF">2005-10-04T05:52:32Z</dcterms:created>
  <dcterms:modified xsi:type="dcterms:W3CDTF">2019-07-26T10:11:37Z</dcterms:modified>
  <cp:category/>
  <cp:version/>
  <cp:contentType/>
  <cp:contentStatus/>
</cp:coreProperties>
</file>