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ura.ichkitidze\Desktop\ბორითი\"/>
    </mc:Choice>
  </mc:AlternateContent>
  <bookViews>
    <workbookView xWindow="0" yWindow="0" windowWidth="28800" windowHeight="12135"/>
  </bookViews>
  <sheets>
    <sheet name="დანართი N1" sheetId="1" r:id="rId1"/>
  </sheets>
  <definedNames>
    <definedName name="_xlnm.Print_Area" localSheetId="0">'დანართი N1'!$A$1:$M$82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3" i="1" l="1"/>
  <c r="F12" i="1" l="1"/>
  <c r="F18" i="1" l="1"/>
  <c r="F21" i="1" s="1"/>
  <c r="H43" i="1" l="1"/>
  <c r="M43" i="1" s="1"/>
  <c r="F61" i="1" l="1"/>
  <c r="F62" i="1" s="1"/>
  <c r="J62" i="1" s="1"/>
  <c r="M62" i="1" s="1"/>
  <c r="F54" i="1"/>
  <c r="H46" i="1"/>
  <c r="M46" i="1" s="1"/>
  <c r="F40" i="1"/>
  <c r="F37" i="1"/>
  <c r="H37" i="1" s="1"/>
  <c r="M37" i="1" s="1"/>
  <c r="F22" i="1" l="1"/>
  <c r="F26" i="1"/>
  <c r="F27" i="1" s="1"/>
  <c r="F28" i="1" s="1"/>
  <c r="J28" i="1" s="1"/>
  <c r="M28" i="1" s="1"/>
  <c r="F63" i="1"/>
  <c r="H63" i="1" s="1"/>
  <c r="M63" i="1" s="1"/>
  <c r="F34" i="1"/>
  <c r="J34" i="1" s="1"/>
  <c r="M34" i="1" s="1"/>
  <c r="F57" i="1"/>
  <c r="H57" i="1" s="1"/>
  <c r="M57" i="1" s="1"/>
  <c r="F56" i="1"/>
  <c r="L56" i="1" s="1"/>
  <c r="M56" i="1" s="1"/>
  <c r="F55" i="1"/>
  <c r="J55" i="1" s="1"/>
  <c r="M55" i="1" s="1"/>
  <c r="F58" i="1"/>
  <c r="H58" i="1" s="1"/>
  <c r="M58" i="1" s="1"/>
  <c r="F44" i="1"/>
  <c r="H44" i="1" s="1"/>
  <c r="M44" i="1" s="1"/>
  <c r="F51" i="1"/>
  <c r="H51" i="1" s="1"/>
  <c r="M51" i="1" s="1"/>
  <c r="F47" i="1"/>
  <c r="H47" i="1" s="1"/>
  <c r="M47" i="1" s="1"/>
  <c r="F42" i="1"/>
  <c r="L42" i="1" s="1"/>
  <c r="M42" i="1" s="1"/>
  <c r="F50" i="1"/>
  <c r="H50" i="1" s="1"/>
  <c r="M50" i="1" s="1"/>
  <c r="F41" i="1"/>
  <c r="J41" i="1" s="1"/>
  <c r="M41" i="1" s="1"/>
  <c r="F49" i="1"/>
  <c r="H49" i="1" s="1"/>
  <c r="M49" i="1" s="1"/>
  <c r="F45" i="1"/>
  <c r="H45" i="1" s="1"/>
  <c r="M45" i="1" s="1"/>
  <c r="F48" i="1"/>
  <c r="H48" i="1" s="1"/>
  <c r="M48" i="1" s="1"/>
  <c r="F35" i="1"/>
  <c r="L35" i="1" s="1"/>
  <c r="M35" i="1" s="1"/>
  <c r="F36" i="1"/>
  <c r="H36" i="1" s="1"/>
  <c r="M36" i="1" l="1"/>
  <c r="H65" i="1"/>
  <c r="F23" i="1"/>
  <c r="J23" i="1" s="1"/>
  <c r="M23" i="1" s="1"/>
  <c r="F24" i="1"/>
  <c r="L24" i="1" s="1"/>
  <c r="M24" i="1" s="1"/>
  <c r="F29" i="1"/>
  <c r="L29" i="1" s="1"/>
  <c r="M29" i="1" s="1"/>
  <c r="O10" i="1"/>
  <c r="F19" i="1"/>
  <c r="J19" i="1" s="1"/>
  <c r="M19" i="1" s="1"/>
  <c r="F13" i="1"/>
  <c r="F16" i="1" s="1"/>
  <c r="L16" i="1" s="1"/>
  <c r="M16" i="1" s="1"/>
  <c r="F14" i="1" l="1"/>
  <c r="J14" i="1" s="1"/>
  <c r="J65" i="1" s="1"/>
  <c r="F15" i="1"/>
  <c r="L15" i="1" s="1"/>
  <c r="L65" i="1" s="1"/>
  <c r="M14" i="1" l="1"/>
  <c r="M15" i="1"/>
  <c r="M67" i="1"/>
  <c r="M65" i="1" l="1"/>
  <c r="M68" i="1" s="1"/>
  <c r="M69" i="1" l="1"/>
  <c r="M70" i="1" s="1"/>
  <c r="M71" i="1" l="1"/>
  <c r="M72" i="1" s="1"/>
  <c r="M73" i="1" l="1"/>
  <c r="M74" i="1" s="1"/>
  <c r="M75" i="1" l="1"/>
  <c r="M77" i="1" s="1"/>
  <c r="N80" i="1" l="1"/>
  <c r="K5" i="1"/>
</calcChain>
</file>

<file path=xl/sharedStrings.xml><?xml version="1.0" encoding="utf-8"?>
<sst xmlns="http://schemas.openxmlformats.org/spreadsheetml/2006/main" count="144" uniqueCount="89">
  <si>
    <t>ლოკალური ხარჯთაღრიცხვა</t>
  </si>
  <si>
    <t>სახარჯთაღრიცხვო ღირებულება</t>
  </si>
  <si>
    <t>ლარი</t>
  </si>
  <si>
    <t>N</t>
  </si>
  <si>
    <t>საფუძველი</t>
  </si>
  <si>
    <t>სამუშაოს დასახელება</t>
  </si>
  <si>
    <t>ზ/ე</t>
  </si>
  <si>
    <t>ნორმატიული რესურსი</t>
  </si>
  <si>
    <t>მასალები</t>
  </si>
  <si>
    <t>ხელფასი</t>
  </si>
  <si>
    <t>ტრანსპორტი და მექანიზმები</t>
  </si>
  <si>
    <t>ჯამი</t>
  </si>
  <si>
    <t>ერთ</t>
  </si>
  <si>
    <t>სულ</t>
  </si>
  <si>
    <t>მ3</t>
  </si>
  <si>
    <t>კაც/სთ</t>
  </si>
  <si>
    <t xml:space="preserve">სხვა მანქანები  </t>
  </si>
  <si>
    <t>ტ</t>
  </si>
  <si>
    <t xml:space="preserve">შრომითი დანახარჯები </t>
  </si>
  <si>
    <t>მანქ/სთ</t>
  </si>
  <si>
    <t>მ2</t>
  </si>
  <si>
    <t>შრომითი დანახარჯები</t>
  </si>
  <si>
    <t xml:space="preserve">სხვა მანქანები </t>
  </si>
  <si>
    <t>სხვა მასალები</t>
  </si>
  <si>
    <t>მ</t>
  </si>
  <si>
    <t>მასალების ტრანსპორტირება</t>
  </si>
  <si>
    <t>ზედნადები ხარჯები</t>
  </si>
  <si>
    <t>გეგმიური დაგროვება</t>
  </si>
  <si>
    <t>გაუთვალისწინებელი სამუშაოები</t>
  </si>
  <si>
    <t>დღგ</t>
  </si>
  <si>
    <t>.</t>
  </si>
  <si>
    <t xml:space="preserve">1-23-8         </t>
  </si>
  <si>
    <t>1000 მ3</t>
  </si>
  <si>
    <t>14-1-124</t>
  </si>
  <si>
    <t xml:space="preserve">ექსკავატორი ჩამჩის მოცულობა V=0.15 მ3  </t>
  </si>
  <si>
    <t xml:space="preserve">სხვა მასალები  </t>
  </si>
  <si>
    <t xml:space="preserve"> მ3</t>
  </si>
  <si>
    <t>100 მ3</t>
  </si>
  <si>
    <t>8-3-2.</t>
  </si>
  <si>
    <t>1-10-017</t>
  </si>
  <si>
    <t>კგ</t>
  </si>
  <si>
    <t xml:space="preserve">1-80-2                    </t>
  </si>
  <si>
    <t>გრუნტის დამუშავება ხელით</t>
  </si>
  <si>
    <t>შრომის დანახარჯი</t>
  </si>
  <si>
    <t>ღორღის ბალიშის  მოწყობა</t>
  </si>
  <si>
    <t xml:space="preserve">შრომითი დანახარჯები  </t>
  </si>
  <si>
    <t>პროექტი</t>
  </si>
  <si>
    <t>13-1-124</t>
  </si>
  <si>
    <t xml:space="preserve">ექსკავატორი პნევმოთვლიან სვლაზე V=0.15 მ3  </t>
  </si>
  <si>
    <t>ღორღი ბუნებრივი ქვის ფრაქცია 20-40 მმ</t>
  </si>
  <si>
    <t>6-11-3.</t>
  </si>
  <si>
    <t>მონოლითური რკ/ბეტონის  საყრდენი კედლის   მოწყობა</t>
  </si>
  <si>
    <t>1-10-015</t>
  </si>
  <si>
    <t>ელექტროდი შედუღების Ø5.0x350 მმ</t>
  </si>
  <si>
    <t xml:space="preserve">ჭანჭიკი </t>
  </si>
  <si>
    <t>ბეტონი  B-25 F200 W6</t>
  </si>
  <si>
    <t>5-1-022</t>
  </si>
  <si>
    <t>ფიცარი ჩამოგანილი წიწვოვანი III ხარ 40-60 მმ</t>
  </si>
  <si>
    <t>5-1-037</t>
  </si>
  <si>
    <t>ხის ძელები</t>
  </si>
  <si>
    <t>8-4-7.</t>
  </si>
  <si>
    <t>საყრდენი კედლის გარე ზედაპირის დამუშავება ბიტუმით</t>
  </si>
  <si>
    <t>100 მ2</t>
  </si>
  <si>
    <t>სხვა მანქანები</t>
  </si>
  <si>
    <t>მასტიკა ბიტუმ-პოლიმერული</t>
  </si>
  <si>
    <t>1-81-2</t>
  </si>
  <si>
    <t>შემოტანილი ღორღის ჩაყრა ხელით დრენაჟის მოსაწყობად</t>
  </si>
  <si>
    <t>1-12-8.</t>
  </si>
  <si>
    <t>გრუნტის უკუჩაყრა</t>
  </si>
  <si>
    <t>ვიბროსატკეპნით დატკეპნა</t>
  </si>
  <si>
    <t>C-90</t>
  </si>
  <si>
    <t>ელექტროვიბროსატკეპნი Skiper С-90 (Lifan LF 200) ტიპის</t>
  </si>
  <si>
    <t>მიწის სამუშაოები</t>
  </si>
  <si>
    <t>1-118-11</t>
  </si>
  <si>
    <t xml:space="preserve">ხარაგაულის მუნიციპალიტეტი  </t>
  </si>
  <si>
    <t>ბორითი, ანგარის უბანში საყრდენი კედლის მოწყობა</t>
  </si>
  <si>
    <t>საყრდენი კედლის   მოწყობა 30 მ-ზე 5 მ სიმაღლით (მარცხენა მხარეს 20 მ და მარჯვენა მხარეს 10 მ</t>
  </si>
  <si>
    <t>არმატურა АIII კლასი</t>
  </si>
  <si>
    <t>სადრენაჟო მილი Ø100x2.0 მმ</t>
  </si>
  <si>
    <t>მიწის დამუშავება ექსკავატორით  V=0.15 მ3   საყრდენი კედლების მოსაწყობად</t>
  </si>
  <si>
    <t xml:space="preserve"> საყალიბე ფარი</t>
  </si>
  <si>
    <t>5-1-144</t>
  </si>
  <si>
    <t>4-1-244</t>
  </si>
  <si>
    <t>1-1-28</t>
  </si>
  <si>
    <t>4-1-340</t>
  </si>
  <si>
    <t>4-1-532</t>
  </si>
  <si>
    <t>დანართი N1</t>
  </si>
  <si>
    <r>
      <t>მ</t>
    </r>
    <r>
      <rPr>
        <b/>
        <vertAlign val="superscript"/>
        <sz val="10"/>
        <color theme="1"/>
        <rFont val="Sylfaen"/>
        <family val="1"/>
        <charset val="204"/>
      </rPr>
      <t>3</t>
    </r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</si>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</sst>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-* #,##0.00\ _₽_-;\-* #,##0.00\ _₽_-;_-* &quot;-&quot;??\ _₽_-;_-@_-"/>
    <numFmt numFmtId="165" formatCode="#,##0.000"/>
    <numFmt numFmtId="166" formatCode="#,##0.00000"/>
    <numFmt numFmtId="167" formatCode="0.0000"/>
    <numFmt numFmtId="168" formatCode="0.000"/>
    <numFmt numFmtId="169" formatCode="0;\-0;;@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cadMtavr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1"/>
      <name val="Arial"/>
      <family val="2"/>
    </font>
    <font>
      <sz val="12"/>
      <name val="Arial"/>
      <family val="2"/>
    </font>
    <font>
      <b/>
      <sz val="10"/>
      <color theme="1"/>
      <name val="Sylfaen"/>
      <family val="1"/>
      <charset val="204"/>
    </font>
    <font>
      <b/>
      <vertAlign val="superscript"/>
      <sz val="10"/>
      <color theme="1"/>
      <name val="Sylfaen"/>
      <family val="1"/>
      <charset val="204"/>
    </font>
    <font>
      <sz val="10"/>
      <color theme="1"/>
      <name val="Sylfaen"/>
      <family val="1"/>
      <charset val="204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1" fillId="0" borderId="0"/>
    <xf numFmtId="0" fontId="1" fillId="0" borderId="0"/>
    <xf numFmtId="164" fontId="2" fillId="0" borderId="0" applyFont="0" applyFill="0" applyBorder="0" applyAlignment="0" applyProtection="0"/>
    <xf numFmtId="0" fontId="10" fillId="0" borderId="0"/>
    <xf numFmtId="0" fontId="7" fillId="0" borderId="0"/>
    <xf numFmtId="0" fontId="2" fillId="0" borderId="0"/>
  </cellStyleXfs>
  <cellXfs count="132">
    <xf numFmtId="0" fontId="0" fillId="0" borderId="0" xfId="0"/>
    <xf numFmtId="0" fontId="7" fillId="2" borderId="0" xfId="1" applyFont="1" applyFill="1" applyBorder="1" applyAlignment="1">
      <alignment vertical="center"/>
    </xf>
    <xf numFmtId="0" fontId="8" fillId="2" borderId="0" xfId="1" applyFont="1" applyFill="1" applyBorder="1" applyAlignment="1">
      <alignment vertical="center"/>
    </xf>
    <xf numFmtId="0" fontId="8" fillId="2" borderId="0" xfId="1" applyFont="1" applyFill="1" applyAlignment="1">
      <alignment vertical="center"/>
    </xf>
    <xf numFmtId="0" fontId="8" fillId="2" borderId="0" xfId="1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2" applyFont="1" applyFill="1" applyAlignment="1">
      <alignment vertical="center"/>
    </xf>
    <xf numFmtId="4" fontId="4" fillId="2" borderId="0" xfId="2" applyNumberFormat="1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7" applyFont="1" applyFill="1" applyAlignment="1">
      <alignment horizontal="left" vertical="center"/>
    </xf>
    <xf numFmtId="0" fontId="4" fillId="2" borderId="0" xfId="7" applyFont="1" applyFill="1" applyAlignment="1">
      <alignment horizontal="center" vertical="center"/>
    </xf>
    <xf numFmtId="0" fontId="7" fillId="2" borderId="0" xfId="6" applyFont="1" applyFill="1" applyAlignment="1">
      <alignment vertical="center"/>
    </xf>
    <xf numFmtId="4" fontId="4" fillId="2" borderId="0" xfId="0" applyNumberFormat="1" applyFont="1" applyFill="1" applyAlignment="1">
      <alignment horizontal="center" vertical="center"/>
    </xf>
    <xf numFmtId="4" fontId="4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0" fontId="8" fillId="2" borderId="0" xfId="1" applyFont="1" applyFill="1" applyAlignment="1">
      <alignment horizontal="center"/>
    </xf>
    <xf numFmtId="4" fontId="3" fillId="2" borderId="2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3" borderId="0" xfId="1" applyFont="1" applyFill="1" applyAlignment="1">
      <alignment horizontal="center" vertical="center"/>
    </xf>
    <xf numFmtId="0" fontId="7" fillId="2" borderId="0" xfId="2" applyFont="1" applyFill="1" applyAlignment="1">
      <alignment horizontal="center" vertical="center"/>
    </xf>
    <xf numFmtId="0" fontId="7" fillId="2" borderId="0" xfId="2" applyFont="1" applyFill="1" applyAlignment="1">
      <alignment horizontal="center" vertical="center" wrapText="1"/>
    </xf>
    <xf numFmtId="0" fontId="8" fillId="2" borderId="0" xfId="2" applyFont="1" applyFill="1" applyAlignment="1">
      <alignment horizontal="center" vertical="center"/>
    </xf>
    <xf numFmtId="169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7" fillId="2" borderId="0" xfId="3" applyFont="1" applyFill="1" applyAlignment="1">
      <alignment horizontal="center" vertical="center" wrapText="1"/>
    </xf>
    <xf numFmtId="0" fontId="7" fillId="2" borderId="0" xfId="3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4" fontId="4" fillId="2" borderId="2" xfId="9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4" fontId="7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7" fillId="2" borderId="0" xfId="6" applyFont="1" applyFill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vertical="center"/>
    </xf>
    <xf numFmtId="0" fontId="3" fillId="2" borderId="0" xfId="1" applyFont="1" applyFill="1" applyBorder="1" applyAlignment="1">
      <alignment horizontal="right" vertical="center"/>
    </xf>
    <xf numFmtId="4" fontId="3" fillId="2" borderId="0" xfId="1" applyNumberFormat="1" applyFont="1" applyFill="1" applyBorder="1" applyAlignment="1">
      <alignment horizontal="center" vertical="center"/>
    </xf>
    <xf numFmtId="4" fontId="3" fillId="2" borderId="0" xfId="1" applyNumberFormat="1" applyFont="1" applyFill="1" applyBorder="1" applyAlignment="1">
      <alignment horizontal="right" vertical="center" indent="1"/>
    </xf>
    <xf numFmtId="4" fontId="3" fillId="2" borderId="0" xfId="1" applyNumberFormat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right" vertical="center" wrapText="1"/>
    </xf>
    <xf numFmtId="1" fontId="9" fillId="2" borderId="3" xfId="0" applyNumberFormat="1" applyFont="1" applyFill="1" applyBorder="1" applyAlignment="1" applyProtection="1">
      <alignment horizontal="center" vertical="center"/>
    </xf>
    <xf numFmtId="1" fontId="9" fillId="2" borderId="2" xfId="0" applyNumberFormat="1" applyFont="1" applyFill="1" applyBorder="1" applyAlignment="1" applyProtection="1">
      <alignment horizontal="center" vertical="center"/>
    </xf>
    <xf numFmtId="1" fontId="9" fillId="2" borderId="2" xfId="0" applyNumberFormat="1" applyFont="1" applyFill="1" applyBorder="1" applyAlignment="1" applyProtection="1">
      <alignment horizontal="center" vertical="center" wrapText="1"/>
    </xf>
    <xf numFmtId="1" fontId="9" fillId="2" borderId="3" xfId="0" applyNumberFormat="1" applyFont="1" applyFill="1" applyBorder="1" applyAlignment="1" applyProtection="1">
      <alignment horizontal="center" vertical="center" wrapText="1"/>
    </xf>
    <xf numFmtId="3" fontId="3" fillId="2" borderId="2" xfId="1" applyNumberFormat="1" applyFont="1" applyFill="1" applyBorder="1" applyAlignment="1">
      <alignment horizontal="center" vertical="center"/>
    </xf>
    <xf numFmtId="3" fontId="3" fillId="2" borderId="2" xfId="1" applyNumberFormat="1" applyFont="1" applyFill="1" applyBorder="1" applyAlignment="1">
      <alignment horizontal="center" vertical="center" wrapText="1"/>
    </xf>
    <xf numFmtId="4" fontId="3" fillId="2" borderId="2" xfId="1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2" xfId="6" applyNumberFormat="1" applyFont="1" applyFill="1" applyBorder="1" applyAlignment="1">
      <alignment horizontal="left" vertical="center" wrapText="1" indent="1"/>
    </xf>
    <xf numFmtId="49" fontId="4" fillId="2" borderId="2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left" vertical="center"/>
    </xf>
    <xf numFmtId="166" fontId="4" fillId="2" borderId="2" xfId="2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1" applyNumberFormat="1" applyFont="1" applyFill="1" applyBorder="1" applyAlignment="1">
      <alignment horizontal="left" vertical="center" indent="1"/>
    </xf>
    <xf numFmtId="0" fontId="4" fillId="2" borderId="2" xfId="1" applyFont="1" applyFill="1" applyBorder="1" applyAlignment="1">
      <alignment horizontal="center" vertical="center"/>
    </xf>
    <xf numFmtId="0" fontId="4" fillId="2" borderId="2" xfId="4" applyNumberFormat="1" applyFont="1" applyFill="1" applyBorder="1" applyAlignment="1">
      <alignment horizontal="left" vertical="center" indent="1"/>
    </xf>
    <xf numFmtId="49" fontId="11" fillId="2" borderId="2" xfId="0" applyNumberFormat="1" applyFont="1" applyFill="1" applyBorder="1" applyAlignment="1">
      <alignment horizontal="center" vertical="center" wrapText="1"/>
    </xf>
    <xf numFmtId="2" fontId="9" fillId="2" borderId="2" xfId="0" applyNumberFormat="1" applyFont="1" applyFill="1" applyBorder="1" applyAlignment="1">
      <alignment vertical="center" wrapText="1"/>
    </xf>
    <xf numFmtId="43" fontId="11" fillId="2" borderId="2" xfId="9" applyNumberFormat="1" applyFont="1" applyFill="1" applyBorder="1" applyAlignment="1">
      <alignment horizontal="center" vertical="center"/>
    </xf>
    <xf numFmtId="49" fontId="13" fillId="2" borderId="2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 wrapText="1"/>
    </xf>
    <xf numFmtId="49" fontId="14" fillId="2" borderId="2" xfId="0" applyNumberFormat="1" applyFont="1" applyFill="1" applyBorder="1" applyAlignment="1">
      <alignment horizontal="center" vertical="center"/>
    </xf>
    <xf numFmtId="4" fontId="4" fillId="2" borderId="2" xfId="2" applyNumberFormat="1" applyFont="1" applyFill="1" applyBorder="1" applyAlignment="1">
      <alignment horizontal="center" vertical="center"/>
    </xf>
    <xf numFmtId="49" fontId="13" fillId="2" borderId="2" xfId="0" applyNumberFormat="1" applyFont="1" applyFill="1" applyBorder="1" applyAlignment="1">
      <alignment horizontal="center" vertical="center"/>
    </xf>
    <xf numFmtId="168" fontId="13" fillId="2" borderId="2" xfId="0" applyNumberFormat="1" applyFont="1" applyFill="1" applyBorder="1" applyAlignment="1">
      <alignment horizontal="center" vertical="center"/>
    </xf>
    <xf numFmtId="2" fontId="13" fillId="2" borderId="2" xfId="0" applyNumberFormat="1" applyFont="1" applyFill="1" applyBorder="1" applyAlignment="1">
      <alignment horizontal="center" vertical="center"/>
    </xf>
    <xf numFmtId="4" fontId="13" fillId="2" borderId="2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left" vertical="center"/>
    </xf>
    <xf numFmtId="165" fontId="4" fillId="2" borderId="2" xfId="2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1" applyNumberFormat="1" applyFont="1" applyFill="1" applyBorder="1" applyAlignment="1">
      <alignment horizontal="left" vertical="center"/>
    </xf>
    <xf numFmtId="0" fontId="4" fillId="2" borderId="2" xfId="3" applyNumberFormat="1" applyFont="1" applyFill="1" applyBorder="1" applyAlignment="1">
      <alignment horizontal="left" vertical="center"/>
    </xf>
    <xf numFmtId="0" fontId="3" fillId="2" borderId="2" xfId="5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14" fillId="2" borderId="2" xfId="5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vertical="center"/>
    </xf>
    <xf numFmtId="0" fontId="14" fillId="2" borderId="2" xfId="0" applyFont="1" applyFill="1" applyBorder="1" applyAlignment="1">
      <alignment horizontal="center" vertical="center"/>
    </xf>
    <xf numFmtId="4" fontId="14" fillId="2" borderId="2" xfId="0" applyNumberFormat="1" applyFont="1" applyFill="1" applyBorder="1" applyAlignment="1">
      <alignment horizontal="center" vertical="center"/>
    </xf>
    <xf numFmtId="165" fontId="1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4" fontId="4" fillId="2" borderId="2" xfId="11" applyNumberFormat="1" applyFont="1" applyFill="1" applyBorder="1" applyAlignment="1">
      <alignment horizontal="center" vertical="center"/>
    </xf>
    <xf numFmtId="3" fontId="4" fillId="2" borderId="2" xfId="1" applyNumberFormat="1" applyFont="1" applyFill="1" applyBorder="1" applyAlignment="1">
      <alignment horizontal="center" vertical="center"/>
    </xf>
    <xf numFmtId="3" fontId="4" fillId="2" borderId="2" xfId="1" applyNumberFormat="1" applyFont="1" applyFill="1" applyBorder="1" applyAlignment="1">
      <alignment horizontal="left" vertical="center"/>
    </xf>
    <xf numFmtId="4" fontId="4" fillId="2" borderId="2" xfId="1" applyNumberFormat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49" fontId="4" fillId="2" borderId="2" xfId="2" applyNumberFormat="1" applyFont="1" applyFill="1" applyBorder="1" applyAlignment="1">
      <alignment horizontal="center" vertical="center"/>
    </xf>
    <xf numFmtId="49" fontId="4" fillId="2" borderId="2" xfId="3" applyNumberFormat="1" applyFont="1" applyFill="1" applyBorder="1" applyAlignment="1">
      <alignment horizontal="center" vertical="center"/>
    </xf>
    <xf numFmtId="0" fontId="4" fillId="2" borderId="2" xfId="3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/>
    </xf>
    <xf numFmtId="4" fontId="4" fillId="2" borderId="2" xfId="3" applyNumberFormat="1" applyFont="1" applyFill="1" applyBorder="1" applyAlignment="1">
      <alignment horizontal="center" vertical="center"/>
    </xf>
    <xf numFmtId="4" fontId="4" fillId="2" borderId="2" xfId="5" applyNumberFormat="1" applyFont="1" applyFill="1" applyBorder="1" applyAlignment="1">
      <alignment horizontal="center" vertical="center"/>
    </xf>
    <xf numFmtId="4" fontId="4" fillId="2" borderId="2" xfId="4" applyNumberFormat="1" applyFont="1" applyFill="1" applyBorder="1" applyAlignment="1">
      <alignment horizontal="center" vertical="center"/>
    </xf>
    <xf numFmtId="4" fontId="4" fillId="2" borderId="2" xfId="6" applyNumberFormat="1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  <xf numFmtId="0" fontId="4" fillId="2" borderId="2" xfId="2" applyNumberFormat="1" applyFont="1" applyFill="1" applyBorder="1" applyAlignment="1">
      <alignment horizontal="left" vertical="center"/>
    </xf>
    <xf numFmtId="49" fontId="4" fillId="2" borderId="2" xfId="3" applyNumberFormat="1" applyFont="1" applyFill="1" applyBorder="1" applyAlignment="1">
      <alignment horizontal="center" vertical="center" wrapText="1"/>
    </xf>
    <xf numFmtId="166" fontId="4" fillId="2" borderId="2" xfId="3" applyNumberFormat="1" applyFont="1" applyFill="1" applyBorder="1" applyAlignment="1">
      <alignment horizontal="center" vertical="center"/>
    </xf>
    <xf numFmtId="0" fontId="4" fillId="2" borderId="2" xfId="10" applyFont="1" applyFill="1" applyBorder="1" applyAlignment="1">
      <alignment horizontal="left" vertical="center"/>
    </xf>
    <xf numFmtId="165" fontId="4" fillId="2" borderId="2" xfId="0" applyNumberFormat="1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3" fillId="2" borderId="2" xfId="4" applyNumberFormat="1" applyFont="1" applyFill="1" applyBorder="1" applyAlignment="1">
      <alignment horizontal="center" vertical="center"/>
    </xf>
    <xf numFmtId="0" fontId="3" fillId="2" borderId="2" xfId="4" applyNumberFormat="1" applyFont="1" applyFill="1" applyBorder="1" applyAlignment="1">
      <alignment horizontal="left" vertical="center"/>
    </xf>
    <xf numFmtId="4" fontId="3" fillId="2" borderId="2" xfId="4" applyNumberFormat="1" applyFont="1" applyFill="1" applyBorder="1" applyAlignment="1">
      <alignment horizontal="center" vertical="center"/>
    </xf>
    <xf numFmtId="49" fontId="4" fillId="2" borderId="2" xfId="2" applyNumberFormat="1" applyFont="1" applyFill="1" applyBorder="1" applyAlignment="1">
      <alignment horizontal="center" vertical="center" wrapText="1"/>
    </xf>
    <xf numFmtId="0" fontId="4" fillId="2" borderId="2" xfId="4" applyNumberFormat="1" applyFont="1" applyFill="1" applyBorder="1" applyAlignment="1">
      <alignment horizontal="center" vertical="center"/>
    </xf>
    <xf numFmtId="0" fontId="9" fillId="2" borderId="2" xfId="2" applyNumberFormat="1" applyFont="1" applyFill="1" applyBorder="1" applyAlignment="1">
      <alignment horizontal="center" vertical="center"/>
    </xf>
    <xf numFmtId="4" fontId="9" fillId="2" borderId="2" xfId="2" applyNumberFormat="1" applyFont="1" applyFill="1" applyBorder="1" applyAlignment="1">
      <alignment horizontal="center" vertical="center"/>
    </xf>
    <xf numFmtId="167" fontId="9" fillId="2" borderId="2" xfId="0" applyNumberFormat="1" applyFont="1" applyFill="1" applyBorder="1" applyAlignment="1">
      <alignment horizontal="center" vertical="center" wrapText="1"/>
    </xf>
    <xf numFmtId="9" fontId="9" fillId="2" borderId="2" xfId="2" applyNumberFormat="1" applyFont="1" applyFill="1" applyBorder="1" applyAlignment="1">
      <alignment horizontal="center" vertical="center"/>
    </xf>
    <xf numFmtId="1" fontId="9" fillId="2" borderId="2" xfId="2" applyNumberFormat="1" applyFont="1" applyFill="1" applyBorder="1" applyAlignment="1">
      <alignment horizontal="center" vertical="center" wrapText="1"/>
    </xf>
    <xf numFmtId="0" fontId="9" fillId="2" borderId="2" xfId="2" applyFont="1" applyFill="1" applyBorder="1" applyAlignment="1">
      <alignment horizontal="center" vertical="center" wrapText="1"/>
    </xf>
    <xf numFmtId="0" fontId="15" fillId="2" borderId="2" xfId="2" applyNumberFormat="1" applyFont="1" applyFill="1" applyBorder="1" applyAlignment="1">
      <alignment horizontal="center" vertical="center"/>
    </xf>
  </cellXfs>
  <cellStyles count="13">
    <cellStyle name="Comma" xfId="9" builtinId="3"/>
    <cellStyle name="Normal" xfId="0" builtinId="0"/>
    <cellStyle name="Normal 2" xfId="6"/>
    <cellStyle name="Normal 3" xfId="5"/>
    <cellStyle name="Normal_Direct Cost &amp; Revenue as of May 22 2003" xfId="10"/>
    <cellStyle name="Обычный 2" xfId="1"/>
    <cellStyle name="Обычный 2 2" xfId="7"/>
    <cellStyle name="Обычный 3" xfId="2"/>
    <cellStyle name="Обычный 3 2" xfId="8"/>
    <cellStyle name="Обычный 7" xfId="12"/>
    <cellStyle name="Обычный_sg  Tbilisi-SEnaki km84" xfId="11"/>
    <cellStyle name="ჩვეულებრივი 2" xfId="3"/>
    <cellStyle name="ჩვეულებრივი 2 2 2" xfId="4"/>
  </cellStyles>
  <dxfs count="1"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F83"/>
  <sheetViews>
    <sheetView tabSelected="1" view="pageBreakPreview" zoomScaleSheetLayoutView="100" workbookViewId="0">
      <selection activeCell="G43" sqref="G43"/>
    </sheetView>
  </sheetViews>
  <sheetFormatPr defaultColWidth="7" defaultRowHeight="13.5" customHeight="1" x14ac:dyDescent="0.25"/>
  <cols>
    <col min="1" max="1" width="4.5703125" style="15" bestFit="1" customWidth="1"/>
    <col min="2" max="2" width="14.42578125" style="16" customWidth="1"/>
    <col min="3" max="3" width="67.7109375" style="22" customWidth="1"/>
    <col min="4" max="4" width="9.42578125" style="16" customWidth="1"/>
    <col min="5" max="5" width="8.7109375" style="16" customWidth="1"/>
    <col min="6" max="6" width="10.140625" style="16" customWidth="1"/>
    <col min="7" max="7" width="8.85546875" style="16" customWidth="1"/>
    <col min="8" max="8" width="10.28515625" style="20" customWidth="1"/>
    <col min="9" max="9" width="8.85546875" style="16" customWidth="1"/>
    <col min="10" max="10" width="10.42578125" style="20" customWidth="1"/>
    <col min="11" max="11" width="8.85546875" style="16" customWidth="1"/>
    <col min="12" max="12" width="11" style="20" customWidth="1"/>
    <col min="13" max="13" width="12" style="20" customWidth="1"/>
    <col min="14" max="14" width="12" style="12" customWidth="1"/>
    <col min="15" max="228" width="9.140625" style="12" customWidth="1"/>
    <col min="229" max="229" width="2.5703125" style="12" customWidth="1"/>
    <col min="230" max="230" width="9.140625" style="12" customWidth="1"/>
    <col min="231" max="231" width="47.85546875" style="12" customWidth="1"/>
    <col min="232" max="232" width="6.7109375" style="12" customWidth="1"/>
    <col min="233" max="233" width="7.42578125" style="12" customWidth="1"/>
    <col min="234" max="234" width="7" style="12" customWidth="1"/>
    <col min="235" max="235" width="8.5703125" style="12" customWidth="1"/>
    <col min="236" max="236" width="12" style="12" customWidth="1"/>
    <col min="237" max="237" width="4.7109375" style="12" customWidth="1"/>
    <col min="238" max="238" width="9.140625" style="12" customWidth="1"/>
    <col min="239" max="239" width="11.7109375" style="12" customWidth="1"/>
    <col min="240" max="16384" width="7" style="12"/>
  </cols>
  <sheetData>
    <row r="1" spans="1:240" ht="19.5" customHeight="1" x14ac:dyDescent="0.25">
      <c r="B1" s="39"/>
      <c r="D1" s="12"/>
      <c r="E1" s="12"/>
      <c r="F1" s="12"/>
      <c r="G1" s="12"/>
      <c r="H1" s="12"/>
      <c r="I1" s="12"/>
      <c r="J1" s="12"/>
      <c r="K1" s="41" t="s">
        <v>86</v>
      </c>
      <c r="L1" s="41"/>
      <c r="M1" s="41"/>
    </row>
    <row r="2" spans="1:240" s="1" customFormat="1" ht="12.75" x14ac:dyDescent="0.25">
      <c r="A2" s="44" t="s">
        <v>74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240" s="1" customFormat="1" ht="12.75" x14ac:dyDescent="0.25">
      <c r="A3" s="44" t="s">
        <v>75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240" s="1" customFormat="1" ht="12.75" x14ac:dyDescent="0.25">
      <c r="A4" s="46" t="s">
        <v>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</row>
    <row r="5" spans="1:240" s="2" customFormat="1" ht="13.5" customHeight="1" x14ac:dyDescent="0.25">
      <c r="A5" s="47"/>
      <c r="B5" s="48"/>
      <c r="C5" s="49"/>
      <c r="D5" s="47"/>
      <c r="E5" s="47"/>
      <c r="F5" s="47"/>
      <c r="G5" s="47"/>
      <c r="H5" s="50"/>
      <c r="I5" s="47"/>
      <c r="J5" s="51" t="s">
        <v>1</v>
      </c>
      <c r="K5" s="52" t="e">
        <f>M77</f>
        <v>#VALUE!</v>
      </c>
      <c r="L5" s="52"/>
      <c r="M5" s="47" t="s">
        <v>2</v>
      </c>
    </row>
    <row r="6" spans="1:240" s="3" customFormat="1" ht="12.75" x14ac:dyDescent="0.25">
      <c r="A6" s="53"/>
      <c r="B6" s="53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</row>
    <row r="7" spans="1:240" s="3" customFormat="1" ht="26.25" customHeight="1" x14ac:dyDescent="0.25">
      <c r="A7" s="43" t="s">
        <v>3</v>
      </c>
      <c r="B7" s="43" t="s">
        <v>4</v>
      </c>
      <c r="C7" s="45" t="s">
        <v>5</v>
      </c>
      <c r="D7" s="45" t="s">
        <v>6</v>
      </c>
      <c r="E7" s="43" t="s">
        <v>7</v>
      </c>
      <c r="F7" s="43"/>
      <c r="G7" s="45" t="s">
        <v>8</v>
      </c>
      <c r="H7" s="45"/>
      <c r="I7" s="45" t="s">
        <v>9</v>
      </c>
      <c r="J7" s="45"/>
      <c r="K7" s="43" t="s">
        <v>10</v>
      </c>
      <c r="L7" s="43"/>
      <c r="M7" s="43" t="s">
        <v>11</v>
      </c>
    </row>
    <row r="8" spans="1:240" s="3" customFormat="1" ht="12.75" x14ac:dyDescent="0.25">
      <c r="A8" s="43"/>
      <c r="B8" s="43"/>
      <c r="C8" s="45"/>
      <c r="D8" s="45"/>
      <c r="E8" s="40" t="s">
        <v>12</v>
      </c>
      <c r="F8" s="40" t="s">
        <v>13</v>
      </c>
      <c r="G8" s="40" t="s">
        <v>12</v>
      </c>
      <c r="H8" s="40" t="s">
        <v>13</v>
      </c>
      <c r="I8" s="40" t="s">
        <v>12</v>
      </c>
      <c r="J8" s="40" t="s">
        <v>13</v>
      </c>
      <c r="K8" s="40" t="s">
        <v>12</v>
      </c>
      <c r="L8" s="40" t="s">
        <v>13</v>
      </c>
      <c r="M8" s="43"/>
    </row>
    <row r="9" spans="1:240" s="4" customFormat="1" ht="13.5" customHeight="1" x14ac:dyDescent="0.25">
      <c r="A9" s="55">
        <v>1</v>
      </c>
      <c r="B9" s="55">
        <v>2</v>
      </c>
      <c r="C9" s="56">
        <v>3</v>
      </c>
      <c r="D9" s="57">
        <v>4</v>
      </c>
      <c r="E9" s="58">
        <v>5</v>
      </c>
      <c r="F9" s="57">
        <v>6</v>
      </c>
      <c r="G9" s="57">
        <v>7</v>
      </c>
      <c r="H9" s="56">
        <v>8</v>
      </c>
      <c r="I9" s="57">
        <v>9</v>
      </c>
      <c r="J9" s="56">
        <v>10</v>
      </c>
      <c r="K9" s="57">
        <v>11</v>
      </c>
      <c r="L9" s="56">
        <v>12</v>
      </c>
      <c r="M9" s="56">
        <v>13</v>
      </c>
    </row>
    <row r="10" spans="1:240" s="4" customFormat="1" ht="12.75" x14ac:dyDescent="0.25">
      <c r="A10" s="59"/>
      <c r="B10" s="59"/>
      <c r="C10" s="60"/>
      <c r="D10" s="59"/>
      <c r="E10" s="61"/>
      <c r="F10" s="61"/>
      <c r="G10" s="61"/>
      <c r="H10" s="61"/>
      <c r="I10" s="61"/>
      <c r="J10" s="61"/>
      <c r="K10" s="61"/>
      <c r="L10" s="61"/>
      <c r="M10" s="61"/>
      <c r="O10" s="4">
        <f>173+165+226+526</f>
        <v>1090</v>
      </c>
    </row>
    <row r="11" spans="1:240" s="4" customFormat="1" ht="12.75" x14ac:dyDescent="0.25">
      <c r="A11" s="59" t="s">
        <v>30</v>
      </c>
      <c r="B11" s="59"/>
      <c r="C11" s="60" t="s">
        <v>72</v>
      </c>
      <c r="D11" s="59"/>
      <c r="E11" s="61"/>
      <c r="F11" s="61"/>
      <c r="G11" s="61"/>
      <c r="H11" s="61"/>
      <c r="I11" s="61"/>
      <c r="J11" s="61"/>
      <c r="K11" s="61"/>
      <c r="L11" s="61"/>
      <c r="M11" s="61"/>
      <c r="N11" s="26"/>
    </row>
    <row r="12" spans="1:240" s="7" customFormat="1" ht="25.5" x14ac:dyDescent="0.25">
      <c r="A12" s="62">
        <v>1</v>
      </c>
      <c r="B12" s="63" t="s">
        <v>31</v>
      </c>
      <c r="C12" s="64" t="s">
        <v>79</v>
      </c>
      <c r="D12" s="9" t="s">
        <v>14</v>
      </c>
      <c r="E12" s="24"/>
      <c r="F12" s="24">
        <f>675-120</f>
        <v>555</v>
      </c>
      <c r="G12" s="10"/>
      <c r="H12" s="10"/>
      <c r="I12" s="10"/>
      <c r="J12" s="10"/>
      <c r="K12" s="10"/>
      <c r="L12" s="10"/>
      <c r="M12" s="10"/>
      <c r="N12" s="4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</row>
    <row r="13" spans="1:240" s="7" customFormat="1" ht="12.75" x14ac:dyDescent="0.25">
      <c r="A13" s="9"/>
      <c r="B13" s="65"/>
      <c r="C13" s="66"/>
      <c r="D13" s="11" t="s">
        <v>32</v>
      </c>
      <c r="E13" s="10"/>
      <c r="F13" s="67">
        <f>F12/1000</f>
        <v>0.55500000000000005</v>
      </c>
      <c r="G13" s="10"/>
      <c r="H13" s="10"/>
      <c r="I13" s="10"/>
      <c r="J13" s="10"/>
      <c r="K13" s="10"/>
      <c r="L13" s="10"/>
      <c r="M13" s="10"/>
      <c r="N13" s="4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</row>
    <row r="14" spans="1:240" s="7" customFormat="1" ht="12.75" x14ac:dyDescent="0.25">
      <c r="A14" s="62"/>
      <c r="B14" s="68"/>
      <c r="C14" s="69" t="s">
        <v>18</v>
      </c>
      <c r="D14" s="70" t="s">
        <v>15</v>
      </c>
      <c r="E14" s="10">
        <v>60.8</v>
      </c>
      <c r="F14" s="10">
        <f>E14*F13</f>
        <v>33.744</v>
      </c>
      <c r="G14" s="10"/>
      <c r="H14" s="10"/>
      <c r="I14" s="10">
        <v>0</v>
      </c>
      <c r="J14" s="10">
        <f>F14*I14</f>
        <v>0</v>
      </c>
      <c r="K14" s="10"/>
      <c r="L14" s="10"/>
      <c r="M14" s="10">
        <f t="shared" ref="M14:M19" si="0">H14+J14+L14</f>
        <v>0</v>
      </c>
      <c r="N14" s="4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</row>
    <row r="15" spans="1:240" s="7" customFormat="1" ht="12.75" x14ac:dyDescent="0.25">
      <c r="A15" s="62"/>
      <c r="B15" s="68" t="s">
        <v>33</v>
      </c>
      <c r="C15" s="71" t="s">
        <v>34</v>
      </c>
      <c r="D15" s="70" t="s">
        <v>19</v>
      </c>
      <c r="E15" s="10">
        <v>143</v>
      </c>
      <c r="F15" s="10">
        <f>E15*F13</f>
        <v>79.365000000000009</v>
      </c>
      <c r="G15" s="10"/>
      <c r="H15" s="10"/>
      <c r="I15" s="10"/>
      <c r="J15" s="10"/>
      <c r="K15" s="10">
        <v>0</v>
      </c>
      <c r="L15" s="10">
        <f>F15*K15</f>
        <v>0</v>
      </c>
      <c r="M15" s="10">
        <f t="shared" si="0"/>
        <v>0</v>
      </c>
      <c r="N15" s="4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</row>
    <row r="16" spans="1:240" s="7" customFormat="1" ht="12.75" x14ac:dyDescent="0.25">
      <c r="A16" s="62"/>
      <c r="B16" s="68"/>
      <c r="C16" s="71" t="s">
        <v>16</v>
      </c>
      <c r="D16" s="11" t="s">
        <v>2</v>
      </c>
      <c r="E16" s="10">
        <v>6.89</v>
      </c>
      <c r="F16" s="10">
        <f>E16*F13</f>
        <v>3.82395</v>
      </c>
      <c r="G16" s="10"/>
      <c r="H16" s="10"/>
      <c r="I16" s="10"/>
      <c r="J16" s="10"/>
      <c r="K16" s="10">
        <v>0</v>
      </c>
      <c r="L16" s="10">
        <f>F16*K16</f>
        <v>0</v>
      </c>
      <c r="M16" s="10">
        <f t="shared" si="0"/>
        <v>0</v>
      </c>
      <c r="N16" s="4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</row>
    <row r="17" spans="1:240" s="7" customFormat="1" ht="12.75" x14ac:dyDescent="0.25">
      <c r="A17" s="62"/>
      <c r="B17" s="68"/>
      <c r="C17" s="71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4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</row>
    <row r="18" spans="1:240" s="7" customFormat="1" ht="15.75" x14ac:dyDescent="0.25">
      <c r="A18" s="62">
        <v>2</v>
      </c>
      <c r="B18" s="72" t="s">
        <v>41</v>
      </c>
      <c r="C18" s="73" t="s">
        <v>42</v>
      </c>
      <c r="D18" s="74" t="s">
        <v>87</v>
      </c>
      <c r="E18" s="24"/>
      <c r="F18" s="24">
        <f>F12*0.1</f>
        <v>55.5</v>
      </c>
      <c r="G18" s="10"/>
      <c r="H18" s="10"/>
      <c r="I18" s="10"/>
      <c r="J18" s="10"/>
      <c r="K18" s="10"/>
      <c r="L18" s="10"/>
      <c r="M18" s="10"/>
      <c r="N18" s="4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</row>
    <row r="19" spans="1:240" s="7" customFormat="1" ht="15" x14ac:dyDescent="0.25">
      <c r="A19" s="62"/>
      <c r="B19" s="75"/>
      <c r="C19" s="76" t="s">
        <v>43</v>
      </c>
      <c r="D19" s="77" t="s">
        <v>15</v>
      </c>
      <c r="E19" s="10">
        <v>2.06</v>
      </c>
      <c r="F19" s="78">
        <f>ROUND(F18*E19,2)</f>
        <v>114.33</v>
      </c>
      <c r="G19" s="10"/>
      <c r="H19" s="10"/>
      <c r="I19" s="10">
        <v>0</v>
      </c>
      <c r="J19" s="10">
        <f t="shared" ref="J19" si="1">F19*I19</f>
        <v>0</v>
      </c>
      <c r="K19" s="10"/>
      <c r="L19" s="10"/>
      <c r="M19" s="10">
        <f t="shared" si="0"/>
        <v>0</v>
      </c>
      <c r="N19" s="4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</row>
    <row r="20" spans="1:240" s="7" customFormat="1" ht="15" x14ac:dyDescent="0.25">
      <c r="A20" s="62"/>
      <c r="B20" s="79"/>
      <c r="C20" s="76"/>
      <c r="D20" s="77"/>
      <c r="E20" s="80"/>
      <c r="F20" s="81"/>
      <c r="G20" s="81"/>
      <c r="H20" s="81"/>
      <c r="I20" s="81"/>
      <c r="J20" s="81"/>
      <c r="K20" s="81"/>
      <c r="L20" s="81"/>
      <c r="M20" s="82"/>
      <c r="N20" s="4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</row>
    <row r="21" spans="1:240" s="23" customFormat="1" ht="12.75" x14ac:dyDescent="0.2">
      <c r="A21" s="62">
        <v>3</v>
      </c>
      <c r="B21" s="63" t="s">
        <v>67</v>
      </c>
      <c r="C21" s="83" t="s">
        <v>68</v>
      </c>
      <c r="D21" s="9" t="s">
        <v>14</v>
      </c>
      <c r="E21" s="24"/>
      <c r="F21" s="24">
        <f>F18+F12</f>
        <v>610.5</v>
      </c>
      <c r="G21" s="24"/>
      <c r="H21" s="24"/>
      <c r="I21" s="24"/>
      <c r="J21" s="24"/>
      <c r="K21" s="24"/>
      <c r="L21" s="24"/>
      <c r="M21" s="24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</row>
    <row r="22" spans="1:240" s="7" customFormat="1" ht="12.75" x14ac:dyDescent="0.25">
      <c r="A22" s="11"/>
      <c r="B22" s="65"/>
      <c r="C22" s="66"/>
      <c r="D22" s="11" t="s">
        <v>32</v>
      </c>
      <c r="E22" s="10"/>
      <c r="F22" s="84">
        <f>F21/1000</f>
        <v>0.61050000000000004</v>
      </c>
      <c r="G22" s="10"/>
      <c r="H22" s="10"/>
      <c r="I22" s="10"/>
      <c r="J22" s="10"/>
      <c r="K22" s="10"/>
      <c r="L22" s="10"/>
      <c r="M22" s="10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</row>
    <row r="23" spans="1:240" s="7" customFormat="1" ht="12.75" x14ac:dyDescent="0.25">
      <c r="A23" s="85"/>
      <c r="B23" s="68"/>
      <c r="C23" s="86" t="s">
        <v>18</v>
      </c>
      <c r="D23" s="70" t="s">
        <v>15</v>
      </c>
      <c r="E23" s="10">
        <v>23.8</v>
      </c>
      <c r="F23" s="10">
        <f>E23*F22</f>
        <v>14.529900000000001</v>
      </c>
      <c r="G23" s="10"/>
      <c r="H23" s="10"/>
      <c r="I23" s="10">
        <v>0</v>
      </c>
      <c r="J23" s="10">
        <f>F23*I23</f>
        <v>0</v>
      </c>
      <c r="K23" s="10"/>
      <c r="L23" s="10"/>
      <c r="M23" s="10">
        <f>H23+J23+L23</f>
        <v>0</v>
      </c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</row>
    <row r="24" spans="1:240" s="7" customFormat="1" ht="12.75" x14ac:dyDescent="0.25">
      <c r="A24" s="85"/>
      <c r="B24" s="68" t="s">
        <v>47</v>
      </c>
      <c r="C24" s="87" t="s">
        <v>48</v>
      </c>
      <c r="D24" s="70" t="s">
        <v>19</v>
      </c>
      <c r="E24" s="10">
        <v>112</v>
      </c>
      <c r="F24" s="10">
        <f>E24*F22</f>
        <v>68.376000000000005</v>
      </c>
      <c r="G24" s="10"/>
      <c r="H24" s="10"/>
      <c r="I24" s="10"/>
      <c r="J24" s="10"/>
      <c r="K24" s="10">
        <v>0</v>
      </c>
      <c r="L24" s="10">
        <f>F24*K24</f>
        <v>0</v>
      </c>
      <c r="M24" s="10">
        <f>H24+J24+L24</f>
        <v>0</v>
      </c>
      <c r="N24" s="6"/>
      <c r="O24" s="6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</row>
    <row r="25" spans="1:240" s="7" customFormat="1" ht="12.75" x14ac:dyDescent="0.25">
      <c r="A25" s="85"/>
      <c r="B25" s="68"/>
      <c r="C25" s="87"/>
      <c r="D25" s="11"/>
      <c r="E25" s="10"/>
      <c r="F25" s="10"/>
      <c r="G25" s="10"/>
      <c r="H25" s="10"/>
      <c r="I25" s="10"/>
      <c r="J25" s="10"/>
      <c r="K25" s="10"/>
      <c r="L25" s="10"/>
      <c r="M25" s="10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</row>
    <row r="26" spans="1:240" s="34" customFormat="1" ht="12.75" x14ac:dyDescent="0.25">
      <c r="A26" s="9">
        <v>4</v>
      </c>
      <c r="B26" s="88" t="s">
        <v>73</v>
      </c>
      <c r="C26" s="89" t="s">
        <v>69</v>
      </c>
      <c r="D26" s="9" t="s">
        <v>14</v>
      </c>
      <c r="E26" s="24"/>
      <c r="F26" s="24">
        <f>F21</f>
        <v>610.5</v>
      </c>
      <c r="G26" s="24"/>
      <c r="H26" s="24"/>
      <c r="I26" s="24"/>
      <c r="J26" s="24"/>
      <c r="K26" s="24"/>
      <c r="L26" s="24"/>
      <c r="M26" s="24"/>
    </row>
    <row r="27" spans="1:240" s="35" customFormat="1" ht="12.75" x14ac:dyDescent="0.25">
      <c r="A27" s="11"/>
      <c r="B27" s="90"/>
      <c r="C27" s="91"/>
      <c r="D27" s="92" t="s">
        <v>37</v>
      </c>
      <c r="E27" s="93"/>
      <c r="F27" s="94">
        <f>F26/100</f>
        <v>6.1050000000000004</v>
      </c>
      <c r="G27" s="93"/>
      <c r="H27" s="93"/>
      <c r="I27" s="93"/>
      <c r="J27" s="93"/>
      <c r="K27" s="93"/>
      <c r="L27" s="93"/>
      <c r="M27" s="93"/>
    </row>
    <row r="28" spans="1:240" s="35" customFormat="1" ht="12.75" x14ac:dyDescent="0.25">
      <c r="A28" s="11"/>
      <c r="B28" s="95"/>
      <c r="C28" s="91" t="s">
        <v>21</v>
      </c>
      <c r="D28" s="92" t="s">
        <v>15</v>
      </c>
      <c r="E28" s="93">
        <v>13.4</v>
      </c>
      <c r="F28" s="93">
        <f>E28*F27</f>
        <v>81.807000000000002</v>
      </c>
      <c r="G28" s="93"/>
      <c r="H28" s="93"/>
      <c r="I28" s="36">
        <v>0</v>
      </c>
      <c r="J28" s="93">
        <f>F28*I28</f>
        <v>0</v>
      </c>
      <c r="K28" s="93"/>
      <c r="L28" s="93"/>
      <c r="M28" s="93">
        <f>H28+J28+L28</f>
        <v>0</v>
      </c>
    </row>
    <row r="29" spans="1:240" s="35" customFormat="1" ht="12.75" x14ac:dyDescent="0.25">
      <c r="A29" s="11"/>
      <c r="B29" s="90" t="s">
        <v>70</v>
      </c>
      <c r="C29" s="91" t="s">
        <v>71</v>
      </c>
      <c r="D29" s="92" t="s">
        <v>19</v>
      </c>
      <c r="E29" s="93">
        <v>13</v>
      </c>
      <c r="F29" s="93">
        <f>E29*F27</f>
        <v>79.365000000000009</v>
      </c>
      <c r="G29" s="93"/>
      <c r="H29" s="93"/>
      <c r="I29" s="93"/>
      <c r="J29" s="93"/>
      <c r="K29" s="93">
        <v>0</v>
      </c>
      <c r="L29" s="93">
        <f>F29*K29</f>
        <v>0</v>
      </c>
      <c r="M29" s="93">
        <f>H29+J29+L29</f>
        <v>0</v>
      </c>
    </row>
    <row r="30" spans="1:240" s="35" customFormat="1" ht="12.75" x14ac:dyDescent="0.25">
      <c r="A30" s="11"/>
      <c r="B30" s="11"/>
      <c r="C30" s="95"/>
      <c r="D30" s="11"/>
      <c r="E30" s="11"/>
      <c r="F30" s="96"/>
      <c r="G30" s="96"/>
      <c r="H30" s="96"/>
      <c r="I30" s="96"/>
      <c r="J30" s="96"/>
      <c r="K30" s="10"/>
      <c r="L30" s="10"/>
      <c r="M30" s="10"/>
    </row>
    <row r="31" spans="1:240" s="4" customFormat="1" ht="12.75" x14ac:dyDescent="0.25">
      <c r="A31" s="59"/>
      <c r="B31" s="59"/>
      <c r="C31" s="59" t="s">
        <v>76</v>
      </c>
      <c r="D31" s="59"/>
      <c r="E31" s="61"/>
      <c r="F31" s="61"/>
      <c r="G31" s="61"/>
      <c r="H31" s="61"/>
      <c r="I31" s="61"/>
      <c r="J31" s="61"/>
      <c r="K31" s="61"/>
      <c r="L31" s="61"/>
      <c r="M31" s="61"/>
    </row>
    <row r="32" spans="1:240" s="7" customFormat="1" ht="12.75" customHeight="1" x14ac:dyDescent="0.25">
      <c r="A32" s="97"/>
      <c r="B32" s="97"/>
      <c r="C32" s="98"/>
      <c r="D32" s="97"/>
      <c r="E32" s="99"/>
      <c r="F32" s="99"/>
      <c r="G32" s="99"/>
      <c r="H32" s="99"/>
      <c r="I32" s="99"/>
      <c r="J32" s="99"/>
      <c r="K32" s="99"/>
      <c r="L32" s="99"/>
      <c r="M32" s="99"/>
    </row>
    <row r="33" spans="1:240" s="4" customFormat="1" ht="12.75" x14ac:dyDescent="0.25">
      <c r="A33" s="100">
        <v>5</v>
      </c>
      <c r="B33" s="63" t="s">
        <v>38</v>
      </c>
      <c r="C33" s="83" t="s">
        <v>44</v>
      </c>
      <c r="D33" s="62" t="s">
        <v>14</v>
      </c>
      <c r="E33" s="62"/>
      <c r="F33" s="24">
        <v>11.1</v>
      </c>
      <c r="G33" s="62"/>
      <c r="H33" s="62"/>
      <c r="I33" s="62"/>
      <c r="J33" s="101"/>
      <c r="K33" s="62"/>
      <c r="L33" s="62"/>
      <c r="M33" s="62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  <c r="HN33" s="29"/>
      <c r="HO33" s="29"/>
      <c r="HP33" s="29"/>
      <c r="HQ33" s="29"/>
      <c r="HR33" s="29"/>
      <c r="HS33" s="29"/>
      <c r="HT33" s="29"/>
      <c r="HU33" s="29"/>
      <c r="HV33" s="29"/>
      <c r="HW33" s="29"/>
      <c r="HX33" s="29"/>
      <c r="HY33" s="29"/>
      <c r="HZ33" s="29"/>
      <c r="IA33" s="29"/>
      <c r="IB33" s="29"/>
      <c r="IC33" s="29"/>
      <c r="ID33" s="29"/>
      <c r="IE33" s="29"/>
      <c r="IF33" s="29"/>
    </row>
    <row r="34" spans="1:240" s="7" customFormat="1" ht="12.75" x14ac:dyDescent="0.25">
      <c r="A34" s="102"/>
      <c r="B34" s="103"/>
      <c r="C34" s="86" t="s">
        <v>45</v>
      </c>
      <c r="D34" s="70" t="s">
        <v>15</v>
      </c>
      <c r="E34" s="10">
        <v>0.89</v>
      </c>
      <c r="F34" s="78">
        <f>F33*E34</f>
        <v>9.8789999999999996</v>
      </c>
      <c r="G34" s="78"/>
      <c r="H34" s="78"/>
      <c r="I34" s="10">
        <v>0</v>
      </c>
      <c r="J34" s="10">
        <f>F34*I34</f>
        <v>0</v>
      </c>
      <c r="K34" s="10"/>
      <c r="L34" s="10"/>
      <c r="M34" s="10">
        <f>H34+J34+L34</f>
        <v>0</v>
      </c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</row>
    <row r="35" spans="1:240" s="7" customFormat="1" ht="12.75" x14ac:dyDescent="0.2">
      <c r="A35" s="102"/>
      <c r="B35" s="104"/>
      <c r="C35" s="87" t="s">
        <v>22</v>
      </c>
      <c r="D35" s="105" t="s">
        <v>2</v>
      </c>
      <c r="E35" s="106">
        <v>0.37</v>
      </c>
      <c r="F35" s="107">
        <f>E35*F33</f>
        <v>4.1070000000000002</v>
      </c>
      <c r="G35" s="108"/>
      <c r="H35" s="108"/>
      <c r="I35" s="108"/>
      <c r="J35" s="108"/>
      <c r="K35" s="109">
        <v>0</v>
      </c>
      <c r="L35" s="110">
        <f>K35*F35</f>
        <v>0</v>
      </c>
      <c r="M35" s="10">
        <f>H35+J35+L35</f>
        <v>0</v>
      </c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  <c r="IF35" s="27"/>
    </row>
    <row r="36" spans="1:240" s="7" customFormat="1" ht="12.75" x14ac:dyDescent="0.25">
      <c r="A36" s="11"/>
      <c r="B36" s="30" t="s">
        <v>82</v>
      </c>
      <c r="C36" s="31" t="s">
        <v>49</v>
      </c>
      <c r="D36" s="111" t="s">
        <v>14</v>
      </c>
      <c r="E36" s="10">
        <v>1.1499999999999999</v>
      </c>
      <c r="F36" s="108">
        <f>F33*E36</f>
        <v>12.764999999999999</v>
      </c>
      <c r="G36" s="99">
        <v>0</v>
      </c>
      <c r="H36" s="78">
        <f>F36*G36</f>
        <v>0</v>
      </c>
      <c r="I36" s="78"/>
      <c r="J36" s="78"/>
      <c r="K36" s="78"/>
      <c r="L36" s="78"/>
      <c r="M36" s="78">
        <f>H36+J36+L36</f>
        <v>0</v>
      </c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</row>
    <row r="37" spans="1:240" s="7" customFormat="1" ht="12.75" x14ac:dyDescent="0.2">
      <c r="A37" s="11"/>
      <c r="B37" s="104"/>
      <c r="C37" s="66" t="s">
        <v>35</v>
      </c>
      <c r="D37" s="105" t="s">
        <v>2</v>
      </c>
      <c r="E37" s="106">
        <v>0.02</v>
      </c>
      <c r="F37" s="107">
        <f>E37*F33</f>
        <v>0.222</v>
      </c>
      <c r="G37" s="108">
        <v>0</v>
      </c>
      <c r="H37" s="110">
        <f t="shared" ref="H37" si="2">G37*F37</f>
        <v>0</v>
      </c>
      <c r="I37" s="110"/>
      <c r="J37" s="110"/>
      <c r="K37" s="110"/>
      <c r="L37" s="110"/>
      <c r="M37" s="10">
        <f t="shared" ref="M37" si="3">H37+J37+L37</f>
        <v>0</v>
      </c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</row>
    <row r="38" spans="1:240" s="7" customFormat="1" ht="12.75" x14ac:dyDescent="0.25">
      <c r="A38" s="111"/>
      <c r="B38" s="103"/>
      <c r="C38" s="112"/>
      <c r="D38" s="111"/>
      <c r="E38" s="10"/>
      <c r="F38" s="108"/>
      <c r="G38" s="99"/>
      <c r="H38" s="78"/>
      <c r="I38" s="78"/>
      <c r="J38" s="78"/>
      <c r="K38" s="78"/>
      <c r="L38" s="78"/>
      <c r="M38" s="78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</row>
    <row r="39" spans="1:240" s="4" customFormat="1" ht="12.75" x14ac:dyDescent="0.25">
      <c r="A39" s="62">
        <v>6</v>
      </c>
      <c r="B39" s="63" t="s">
        <v>50</v>
      </c>
      <c r="C39" s="83" t="s">
        <v>51</v>
      </c>
      <c r="D39" s="9" t="s">
        <v>14</v>
      </c>
      <c r="E39" s="24"/>
      <c r="F39" s="24">
        <v>231</v>
      </c>
      <c r="G39" s="24"/>
      <c r="H39" s="24"/>
      <c r="I39" s="24"/>
      <c r="J39" s="24"/>
      <c r="K39" s="24"/>
      <c r="L39" s="24"/>
      <c r="M39" s="24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</row>
    <row r="40" spans="1:240" s="7" customFormat="1" ht="12.75" x14ac:dyDescent="0.25">
      <c r="A40" s="11"/>
      <c r="B40" s="65"/>
      <c r="C40" s="66"/>
      <c r="D40" s="11" t="s">
        <v>37</v>
      </c>
      <c r="E40" s="10"/>
      <c r="F40" s="84">
        <f>F39/100</f>
        <v>2.31</v>
      </c>
      <c r="G40" s="10"/>
      <c r="H40" s="10"/>
      <c r="I40" s="10"/>
      <c r="J40" s="10"/>
      <c r="K40" s="10"/>
      <c r="L40" s="10"/>
      <c r="M40" s="10"/>
      <c r="N40" s="6"/>
      <c r="O40" s="6"/>
      <c r="P40" s="6">
        <v>2.86</v>
      </c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</row>
    <row r="41" spans="1:240" s="7" customFormat="1" ht="12.75" x14ac:dyDescent="0.25">
      <c r="A41" s="85"/>
      <c r="B41" s="65"/>
      <c r="C41" s="86" t="s">
        <v>45</v>
      </c>
      <c r="D41" s="70" t="s">
        <v>15</v>
      </c>
      <c r="E41" s="10">
        <v>844</v>
      </c>
      <c r="F41" s="10">
        <f>E41*F40</f>
        <v>1949.64</v>
      </c>
      <c r="G41" s="10"/>
      <c r="H41" s="10"/>
      <c r="I41" s="10">
        <v>0</v>
      </c>
      <c r="J41" s="10">
        <f>F41*I41</f>
        <v>0</v>
      </c>
      <c r="K41" s="10"/>
      <c r="L41" s="10"/>
      <c r="M41" s="10">
        <f>H41+J41+L41</f>
        <v>0</v>
      </c>
      <c r="N41" s="8"/>
      <c r="O41" s="8"/>
      <c r="P41" s="8">
        <v>1.67</v>
      </c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</row>
    <row r="42" spans="1:240" s="7" customFormat="1" ht="12.75" x14ac:dyDescent="0.25">
      <c r="A42" s="85"/>
      <c r="B42" s="113"/>
      <c r="C42" s="87" t="s">
        <v>16</v>
      </c>
      <c r="D42" s="11" t="s">
        <v>2</v>
      </c>
      <c r="E42" s="10">
        <v>110</v>
      </c>
      <c r="F42" s="107">
        <f>E42*F40</f>
        <v>254.1</v>
      </c>
      <c r="G42" s="10"/>
      <c r="H42" s="10"/>
      <c r="I42" s="10"/>
      <c r="J42" s="10"/>
      <c r="K42" s="10">
        <v>0</v>
      </c>
      <c r="L42" s="10">
        <f>F42*K42</f>
        <v>0</v>
      </c>
      <c r="M42" s="10">
        <f>H42+J42+L42</f>
        <v>0</v>
      </c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2"/>
      <c r="FK42" s="32"/>
      <c r="FL42" s="32"/>
      <c r="FM42" s="32"/>
      <c r="FN42" s="32"/>
      <c r="FO42" s="32"/>
      <c r="FP42" s="32"/>
      <c r="FQ42" s="32"/>
      <c r="FR42" s="32"/>
      <c r="FS42" s="32"/>
      <c r="FT42" s="32"/>
      <c r="FU42" s="32"/>
      <c r="FV42" s="32"/>
      <c r="FW42" s="32"/>
      <c r="FX42" s="32"/>
      <c r="FY42" s="32"/>
      <c r="FZ42" s="32"/>
      <c r="GA42" s="32"/>
      <c r="GB42" s="32"/>
      <c r="GC42" s="32"/>
      <c r="GD42" s="32"/>
      <c r="GE42" s="32"/>
      <c r="GF42" s="32"/>
      <c r="GG42" s="32"/>
      <c r="GH42" s="32"/>
      <c r="GI42" s="32"/>
      <c r="GJ42" s="32"/>
      <c r="GK42" s="32"/>
      <c r="GL42" s="32"/>
      <c r="GM42" s="32"/>
      <c r="GN42" s="32"/>
      <c r="GO42" s="32"/>
      <c r="GP42" s="32"/>
      <c r="GQ42" s="32"/>
      <c r="GR42" s="32"/>
      <c r="GS42" s="32"/>
      <c r="GT42" s="32"/>
      <c r="GU42" s="32"/>
      <c r="GV42" s="32"/>
      <c r="GW42" s="32"/>
      <c r="GX42" s="32"/>
      <c r="GY42" s="32"/>
      <c r="GZ42" s="32"/>
      <c r="HA42" s="32"/>
      <c r="HB42" s="32"/>
      <c r="HC42" s="32"/>
      <c r="HD42" s="32"/>
      <c r="HE42" s="32"/>
      <c r="HF42" s="32"/>
      <c r="HG42" s="32"/>
      <c r="HH42" s="32"/>
      <c r="HI42" s="32"/>
      <c r="HJ42" s="32"/>
      <c r="HK42" s="32"/>
      <c r="HL42" s="32"/>
      <c r="HM42" s="32"/>
      <c r="HN42" s="32"/>
      <c r="HO42" s="32"/>
      <c r="HP42" s="32"/>
      <c r="HQ42" s="32"/>
      <c r="HR42" s="32"/>
      <c r="HS42" s="32"/>
      <c r="HT42" s="32"/>
      <c r="HU42" s="32"/>
      <c r="HV42" s="32"/>
      <c r="HW42" s="32"/>
      <c r="HX42" s="32"/>
      <c r="HY42" s="32"/>
      <c r="HZ42" s="32"/>
      <c r="IA42" s="32"/>
      <c r="IB42" s="32"/>
      <c r="IC42" s="32"/>
      <c r="ID42" s="32"/>
      <c r="IE42" s="32"/>
      <c r="IF42" s="32"/>
    </row>
    <row r="43" spans="1:240" s="7" customFormat="1" ht="12.75" x14ac:dyDescent="0.25">
      <c r="A43" s="85"/>
      <c r="B43" s="104" t="s">
        <v>83</v>
      </c>
      <c r="C43" s="87" t="s">
        <v>77</v>
      </c>
      <c r="D43" s="11" t="s">
        <v>40</v>
      </c>
      <c r="E43" s="107" t="s">
        <v>46</v>
      </c>
      <c r="F43" s="114">
        <v>11.422499999999999</v>
      </c>
      <c r="G43" s="107">
        <v>0</v>
      </c>
      <c r="H43" s="10">
        <f>F43*G43</f>
        <v>0</v>
      </c>
      <c r="I43" s="10"/>
      <c r="J43" s="10"/>
      <c r="K43" s="10"/>
      <c r="L43" s="107"/>
      <c r="M43" s="107">
        <f>H43+J43+L43</f>
        <v>0</v>
      </c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</row>
    <row r="44" spans="1:240" s="7" customFormat="1" ht="12.75" x14ac:dyDescent="0.25">
      <c r="A44" s="85"/>
      <c r="B44" s="68" t="s">
        <v>52</v>
      </c>
      <c r="C44" s="87" t="s">
        <v>53</v>
      </c>
      <c r="D44" s="105" t="s">
        <v>40</v>
      </c>
      <c r="E44" s="10">
        <v>100</v>
      </c>
      <c r="F44" s="10">
        <f>E44*F40</f>
        <v>231</v>
      </c>
      <c r="G44" s="107">
        <v>0</v>
      </c>
      <c r="H44" s="10">
        <f>F44*G44</f>
        <v>0</v>
      </c>
      <c r="I44" s="10"/>
      <c r="J44" s="10"/>
      <c r="K44" s="10"/>
      <c r="L44" s="107"/>
      <c r="M44" s="107">
        <f>H44+J44+L44</f>
        <v>0</v>
      </c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  <c r="FK44" s="32"/>
      <c r="FL44" s="32"/>
      <c r="FM44" s="32"/>
      <c r="FN44" s="32"/>
      <c r="FO44" s="32"/>
      <c r="FP44" s="32"/>
      <c r="FQ44" s="32"/>
      <c r="FR44" s="32"/>
      <c r="FS44" s="32"/>
      <c r="FT44" s="32"/>
      <c r="FU44" s="32"/>
      <c r="FV44" s="32"/>
      <c r="FW44" s="32"/>
      <c r="FX44" s="32"/>
      <c r="FY44" s="32"/>
      <c r="FZ44" s="32"/>
      <c r="GA44" s="32"/>
      <c r="GB44" s="32"/>
      <c r="GC44" s="32"/>
      <c r="GD44" s="32"/>
      <c r="GE44" s="32"/>
      <c r="GF44" s="32"/>
      <c r="GG44" s="32"/>
      <c r="GH44" s="32"/>
      <c r="GI44" s="32"/>
      <c r="GJ44" s="32"/>
      <c r="GK44" s="32"/>
      <c r="GL44" s="32"/>
      <c r="GM44" s="32"/>
      <c r="GN44" s="32"/>
      <c r="GO44" s="32"/>
      <c r="GP44" s="32"/>
      <c r="GQ44" s="32"/>
      <c r="GR44" s="32"/>
      <c r="GS44" s="32"/>
      <c r="GT44" s="32"/>
      <c r="GU44" s="32"/>
      <c r="GV44" s="32"/>
      <c r="GW44" s="32"/>
      <c r="GX44" s="32"/>
      <c r="GY44" s="32"/>
      <c r="GZ44" s="32"/>
      <c r="HA44" s="32"/>
      <c r="HB44" s="32"/>
      <c r="HC44" s="32"/>
      <c r="HD44" s="32"/>
      <c r="HE44" s="32"/>
      <c r="HF44" s="32"/>
      <c r="HG44" s="32"/>
      <c r="HH44" s="32"/>
      <c r="HI44" s="32"/>
      <c r="HJ44" s="32"/>
      <c r="HK44" s="32"/>
      <c r="HL44" s="32"/>
      <c r="HM44" s="32"/>
      <c r="HN44" s="32"/>
      <c r="HO44" s="32"/>
      <c r="HP44" s="32"/>
      <c r="HQ44" s="32"/>
      <c r="HR44" s="32"/>
      <c r="HS44" s="32"/>
      <c r="HT44" s="32"/>
      <c r="HU44" s="32"/>
      <c r="HV44" s="32"/>
      <c r="HW44" s="32"/>
      <c r="HX44" s="32"/>
      <c r="HY44" s="32"/>
      <c r="HZ44" s="32"/>
      <c r="IA44" s="32"/>
      <c r="IB44" s="32"/>
      <c r="IC44" s="32"/>
      <c r="ID44" s="32"/>
      <c r="IE44" s="32"/>
      <c r="IF44" s="32"/>
    </row>
    <row r="45" spans="1:240" s="7" customFormat="1" ht="12.75" x14ac:dyDescent="0.25">
      <c r="A45" s="85"/>
      <c r="B45" s="68" t="s">
        <v>39</v>
      </c>
      <c r="C45" s="87" t="s">
        <v>54</v>
      </c>
      <c r="D45" s="105" t="s">
        <v>40</v>
      </c>
      <c r="E45" s="10">
        <v>220</v>
      </c>
      <c r="F45" s="10">
        <f>E45*F40</f>
        <v>508.2</v>
      </c>
      <c r="G45" s="107">
        <v>0</v>
      </c>
      <c r="H45" s="10">
        <f>F45*G45</f>
        <v>0</v>
      </c>
      <c r="I45" s="10"/>
      <c r="J45" s="10"/>
      <c r="K45" s="10"/>
      <c r="L45" s="107"/>
      <c r="M45" s="107">
        <f>H45+J45+L45</f>
        <v>0</v>
      </c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2"/>
      <c r="FK45" s="32"/>
      <c r="FL45" s="32"/>
      <c r="FM45" s="32"/>
      <c r="FN45" s="32"/>
      <c r="FO45" s="32"/>
      <c r="FP45" s="32"/>
      <c r="FQ45" s="32"/>
      <c r="FR45" s="32"/>
      <c r="FS45" s="32"/>
      <c r="FT45" s="32"/>
      <c r="FU45" s="32"/>
      <c r="FV45" s="32"/>
      <c r="FW45" s="32"/>
      <c r="FX45" s="32"/>
      <c r="FY45" s="32"/>
      <c r="FZ45" s="32"/>
      <c r="GA45" s="32"/>
      <c r="GB45" s="32"/>
      <c r="GC45" s="32"/>
      <c r="GD45" s="32"/>
      <c r="GE45" s="32"/>
      <c r="GF45" s="32"/>
      <c r="GG45" s="32"/>
      <c r="GH45" s="32"/>
      <c r="GI45" s="32"/>
      <c r="GJ45" s="32"/>
      <c r="GK45" s="32"/>
      <c r="GL45" s="32"/>
      <c r="GM45" s="32"/>
      <c r="GN45" s="32"/>
      <c r="GO45" s="32"/>
      <c r="GP45" s="32"/>
      <c r="GQ45" s="32"/>
      <c r="GR45" s="32"/>
      <c r="GS45" s="32"/>
      <c r="GT45" s="32"/>
      <c r="GU45" s="32"/>
      <c r="GV45" s="32"/>
      <c r="GW45" s="32"/>
      <c r="GX45" s="32"/>
      <c r="GY45" s="32"/>
      <c r="GZ45" s="32"/>
      <c r="HA45" s="32"/>
      <c r="HB45" s="32"/>
      <c r="HC45" s="32"/>
      <c r="HD45" s="32"/>
      <c r="HE45" s="32"/>
      <c r="HF45" s="32"/>
      <c r="HG45" s="32"/>
      <c r="HH45" s="32"/>
      <c r="HI45" s="32"/>
      <c r="HJ45" s="32"/>
      <c r="HK45" s="32"/>
      <c r="HL45" s="32"/>
      <c r="HM45" s="32"/>
      <c r="HN45" s="32"/>
      <c r="HO45" s="32"/>
      <c r="HP45" s="32"/>
      <c r="HQ45" s="32"/>
      <c r="HR45" s="32"/>
      <c r="HS45" s="32"/>
      <c r="HT45" s="32"/>
      <c r="HU45" s="32"/>
      <c r="HV45" s="32"/>
      <c r="HW45" s="32"/>
      <c r="HX45" s="32"/>
      <c r="HY45" s="32"/>
      <c r="HZ45" s="32"/>
      <c r="IA45" s="32"/>
      <c r="IB45" s="32"/>
      <c r="IC45" s="32"/>
      <c r="ID45" s="32"/>
      <c r="IE45" s="32"/>
      <c r="IF45" s="32"/>
    </row>
    <row r="46" spans="1:240" s="7" customFormat="1" ht="12.75" x14ac:dyDescent="0.25">
      <c r="A46" s="85"/>
      <c r="B46" s="113"/>
      <c r="C46" s="87" t="s">
        <v>78</v>
      </c>
      <c r="D46" s="105" t="s">
        <v>24</v>
      </c>
      <c r="E46" s="107" t="s">
        <v>46</v>
      </c>
      <c r="F46" s="107">
        <v>18</v>
      </c>
      <c r="G46" s="107">
        <v>0</v>
      </c>
      <c r="H46" s="99">
        <f t="shared" ref="H46" si="4">F46*G46</f>
        <v>0</v>
      </c>
      <c r="I46" s="10"/>
      <c r="J46" s="10"/>
      <c r="K46" s="10"/>
      <c r="L46" s="107"/>
      <c r="M46" s="10">
        <f t="shared" ref="M46" si="5">H46+J46+L46</f>
        <v>0</v>
      </c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</row>
    <row r="47" spans="1:240" s="7" customFormat="1" ht="12.75" x14ac:dyDescent="0.25">
      <c r="A47" s="85"/>
      <c r="B47" s="65" t="s">
        <v>84</v>
      </c>
      <c r="C47" s="115" t="s">
        <v>55</v>
      </c>
      <c r="D47" s="11" t="s">
        <v>14</v>
      </c>
      <c r="E47" s="10">
        <v>101.5</v>
      </c>
      <c r="F47" s="10">
        <f>E47*F40</f>
        <v>234.465</v>
      </c>
      <c r="G47" s="10">
        <v>0</v>
      </c>
      <c r="H47" s="99">
        <f>F47*G47</f>
        <v>0</v>
      </c>
      <c r="I47" s="99"/>
      <c r="J47" s="99"/>
      <c r="K47" s="10"/>
      <c r="L47" s="10"/>
      <c r="M47" s="10">
        <f>H47+J47+L47</f>
        <v>0</v>
      </c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</row>
    <row r="48" spans="1:240" s="7" customFormat="1" ht="12.75" x14ac:dyDescent="0.25">
      <c r="A48" s="85"/>
      <c r="B48" s="65" t="s">
        <v>56</v>
      </c>
      <c r="C48" s="115" t="s">
        <v>57</v>
      </c>
      <c r="D48" s="11" t="s">
        <v>14</v>
      </c>
      <c r="E48" s="10">
        <v>3.91</v>
      </c>
      <c r="F48" s="116">
        <f>E48*F40</f>
        <v>9.0320999999999998</v>
      </c>
      <c r="G48" s="10">
        <v>0</v>
      </c>
      <c r="H48" s="10">
        <f t="shared" ref="H48:H50" si="6">F48*G48</f>
        <v>0</v>
      </c>
      <c r="I48" s="10"/>
      <c r="J48" s="10"/>
      <c r="K48" s="10"/>
      <c r="L48" s="10"/>
      <c r="M48" s="10">
        <f t="shared" ref="M48:M51" si="7">H48+J48+L48</f>
        <v>0</v>
      </c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</row>
    <row r="49" spans="1:240" s="7" customFormat="1" ht="12.75" x14ac:dyDescent="0.25">
      <c r="A49" s="85"/>
      <c r="B49" s="65" t="s">
        <v>58</v>
      </c>
      <c r="C49" s="115" t="s">
        <v>59</v>
      </c>
      <c r="D49" s="11" t="s">
        <v>14</v>
      </c>
      <c r="E49" s="10">
        <v>0.34</v>
      </c>
      <c r="F49" s="116">
        <f>F40*E49</f>
        <v>0.7854000000000001</v>
      </c>
      <c r="G49" s="10">
        <v>0</v>
      </c>
      <c r="H49" s="10">
        <f t="shared" si="6"/>
        <v>0</v>
      </c>
      <c r="I49" s="10"/>
      <c r="J49" s="10"/>
      <c r="K49" s="10"/>
      <c r="L49" s="10"/>
      <c r="M49" s="10">
        <f t="shared" si="7"/>
        <v>0</v>
      </c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  <c r="FP49" s="32"/>
      <c r="FQ49" s="32"/>
      <c r="FR49" s="32"/>
      <c r="FS49" s="32"/>
      <c r="FT49" s="32"/>
      <c r="FU49" s="32"/>
      <c r="FV49" s="32"/>
      <c r="FW49" s="32"/>
      <c r="FX49" s="32"/>
      <c r="FY49" s="32"/>
      <c r="FZ49" s="32"/>
      <c r="GA49" s="32"/>
      <c r="GB49" s="32"/>
      <c r="GC49" s="32"/>
      <c r="GD49" s="32"/>
      <c r="GE49" s="32"/>
      <c r="GF49" s="32"/>
      <c r="GG49" s="32"/>
      <c r="GH49" s="32"/>
      <c r="GI49" s="32"/>
      <c r="GJ49" s="32"/>
      <c r="GK49" s="32"/>
      <c r="GL49" s="32"/>
      <c r="GM49" s="32"/>
      <c r="GN49" s="32"/>
      <c r="GO49" s="32"/>
      <c r="GP49" s="32"/>
      <c r="GQ49" s="32"/>
      <c r="GR49" s="32"/>
      <c r="GS49" s="32"/>
      <c r="GT49" s="32"/>
      <c r="GU49" s="32"/>
      <c r="GV49" s="32"/>
      <c r="GW49" s="32"/>
      <c r="GX49" s="32"/>
      <c r="GY49" s="32"/>
      <c r="GZ49" s="32"/>
      <c r="HA49" s="32"/>
      <c r="HB49" s="32"/>
      <c r="HC49" s="32"/>
      <c r="HD49" s="32"/>
      <c r="HE49" s="32"/>
      <c r="HF49" s="32"/>
      <c r="HG49" s="32"/>
      <c r="HH49" s="32"/>
      <c r="HI49" s="32"/>
      <c r="HJ49" s="32"/>
      <c r="HK49" s="32"/>
      <c r="HL49" s="32"/>
      <c r="HM49" s="32"/>
      <c r="HN49" s="32"/>
      <c r="HO49" s="32"/>
      <c r="HP49" s="32"/>
      <c r="HQ49" s="32"/>
      <c r="HR49" s="32"/>
      <c r="HS49" s="32"/>
      <c r="HT49" s="32"/>
      <c r="HU49" s="32"/>
      <c r="HV49" s="32"/>
      <c r="HW49" s="32"/>
      <c r="HX49" s="32"/>
      <c r="HY49" s="32"/>
      <c r="HZ49" s="32"/>
      <c r="IA49" s="32"/>
      <c r="IB49" s="32"/>
      <c r="IC49" s="32"/>
      <c r="ID49" s="32"/>
      <c r="IE49" s="32"/>
      <c r="IF49" s="32"/>
    </row>
    <row r="50" spans="1:240" s="7" customFormat="1" ht="12.75" x14ac:dyDescent="0.25">
      <c r="A50" s="85"/>
      <c r="B50" s="65" t="s">
        <v>81</v>
      </c>
      <c r="C50" s="31" t="s">
        <v>80</v>
      </c>
      <c r="D50" s="105" t="s">
        <v>20</v>
      </c>
      <c r="E50" s="10">
        <v>184</v>
      </c>
      <c r="F50" s="10">
        <f>E50*F40</f>
        <v>425.04</v>
      </c>
      <c r="G50" s="117">
        <v>0</v>
      </c>
      <c r="H50" s="99">
        <f t="shared" si="6"/>
        <v>0</v>
      </c>
      <c r="I50" s="99"/>
      <c r="J50" s="99"/>
      <c r="K50" s="10"/>
      <c r="L50" s="10"/>
      <c r="M50" s="10">
        <f t="shared" si="7"/>
        <v>0</v>
      </c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2"/>
      <c r="FK50" s="32"/>
      <c r="FL50" s="32"/>
      <c r="FM50" s="32"/>
      <c r="FN50" s="32"/>
      <c r="FO50" s="32"/>
      <c r="FP50" s="32"/>
      <c r="FQ50" s="32"/>
      <c r="FR50" s="32"/>
      <c r="FS50" s="32"/>
      <c r="FT50" s="32"/>
      <c r="FU50" s="32"/>
      <c r="FV50" s="32"/>
      <c r="FW50" s="32"/>
      <c r="FX50" s="32"/>
      <c r="FY50" s="32"/>
      <c r="FZ50" s="32"/>
      <c r="GA50" s="32"/>
      <c r="GB50" s="32"/>
      <c r="GC50" s="32"/>
      <c r="GD50" s="32"/>
      <c r="GE50" s="32"/>
      <c r="GF50" s="32"/>
      <c r="GG50" s="32"/>
      <c r="GH50" s="32"/>
      <c r="GI50" s="32"/>
      <c r="GJ50" s="32"/>
      <c r="GK50" s="32"/>
      <c r="GL50" s="32"/>
      <c r="GM50" s="32"/>
      <c r="GN50" s="32"/>
      <c r="GO50" s="32"/>
      <c r="GP50" s="32"/>
      <c r="GQ50" s="32"/>
      <c r="GR50" s="32"/>
      <c r="GS50" s="32"/>
      <c r="GT50" s="32"/>
      <c r="GU50" s="32"/>
      <c r="GV50" s="32"/>
      <c r="GW50" s="32"/>
      <c r="GX50" s="32"/>
      <c r="GY50" s="32"/>
      <c r="GZ50" s="32"/>
      <c r="HA50" s="32"/>
      <c r="HB50" s="32"/>
      <c r="HC50" s="32"/>
      <c r="HD50" s="32"/>
      <c r="HE50" s="32"/>
      <c r="HF50" s="32"/>
      <c r="HG50" s="32"/>
      <c r="HH50" s="32"/>
      <c r="HI50" s="32"/>
      <c r="HJ50" s="32"/>
      <c r="HK50" s="32"/>
      <c r="HL50" s="32"/>
      <c r="HM50" s="32"/>
      <c r="HN50" s="32"/>
      <c r="HO50" s="32"/>
      <c r="HP50" s="32"/>
      <c r="HQ50" s="32"/>
      <c r="HR50" s="32"/>
      <c r="HS50" s="32"/>
      <c r="HT50" s="32"/>
      <c r="HU50" s="32"/>
      <c r="HV50" s="32"/>
      <c r="HW50" s="32"/>
      <c r="HX50" s="32"/>
      <c r="HY50" s="32"/>
      <c r="HZ50" s="32"/>
      <c r="IA50" s="32"/>
      <c r="IB50" s="32"/>
      <c r="IC50" s="32"/>
      <c r="ID50" s="32"/>
      <c r="IE50" s="32"/>
      <c r="IF50" s="32"/>
    </row>
    <row r="51" spans="1:240" s="7" customFormat="1" ht="12.75" x14ac:dyDescent="0.25">
      <c r="A51" s="85"/>
      <c r="B51" s="113"/>
      <c r="C51" s="87" t="s">
        <v>35</v>
      </c>
      <c r="D51" s="11" t="s">
        <v>2</v>
      </c>
      <c r="E51" s="10">
        <v>46</v>
      </c>
      <c r="F51" s="107">
        <f>E51*F40</f>
        <v>106.26</v>
      </c>
      <c r="G51" s="108">
        <v>0</v>
      </c>
      <c r="H51" s="10">
        <f>F51*G51</f>
        <v>0</v>
      </c>
      <c r="I51" s="99"/>
      <c r="J51" s="99"/>
      <c r="K51" s="10"/>
      <c r="L51" s="10"/>
      <c r="M51" s="10">
        <f t="shared" si="7"/>
        <v>0</v>
      </c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2"/>
      <c r="FK51" s="32"/>
      <c r="FL51" s="32"/>
      <c r="FM51" s="32"/>
      <c r="FN51" s="32"/>
      <c r="FO51" s="32"/>
      <c r="FP51" s="32"/>
      <c r="FQ51" s="32"/>
      <c r="FR51" s="32"/>
      <c r="FS51" s="32"/>
      <c r="FT51" s="32"/>
      <c r="FU51" s="32"/>
      <c r="FV51" s="32"/>
      <c r="FW51" s="32"/>
      <c r="FX51" s="32"/>
      <c r="FY51" s="32"/>
      <c r="FZ51" s="32"/>
      <c r="GA51" s="32"/>
      <c r="GB51" s="32"/>
      <c r="GC51" s="32"/>
      <c r="GD51" s="32"/>
      <c r="GE51" s="32"/>
      <c r="GF51" s="32"/>
      <c r="GG51" s="32"/>
      <c r="GH51" s="32"/>
      <c r="GI51" s="32"/>
      <c r="GJ51" s="32"/>
      <c r="GK51" s="32"/>
      <c r="GL51" s="32"/>
      <c r="GM51" s="32"/>
      <c r="GN51" s="32"/>
      <c r="GO51" s="32"/>
      <c r="GP51" s="32"/>
      <c r="GQ51" s="32"/>
      <c r="GR51" s="32"/>
      <c r="GS51" s="32"/>
      <c r="GT51" s="32"/>
      <c r="GU51" s="32"/>
      <c r="GV51" s="32"/>
      <c r="GW51" s="32"/>
      <c r="GX51" s="32"/>
      <c r="GY51" s="32"/>
      <c r="GZ51" s="32"/>
      <c r="HA51" s="32"/>
      <c r="HB51" s="32"/>
      <c r="HC51" s="32"/>
      <c r="HD51" s="32"/>
      <c r="HE51" s="32"/>
      <c r="HF51" s="32"/>
      <c r="HG51" s="32"/>
      <c r="HH51" s="32"/>
      <c r="HI51" s="32"/>
      <c r="HJ51" s="32"/>
      <c r="HK51" s="32"/>
      <c r="HL51" s="32"/>
      <c r="HM51" s="32"/>
      <c r="HN51" s="32"/>
      <c r="HO51" s="32"/>
      <c r="HP51" s="32"/>
      <c r="HQ51" s="32"/>
      <c r="HR51" s="32"/>
      <c r="HS51" s="32"/>
      <c r="HT51" s="32"/>
      <c r="HU51" s="32"/>
      <c r="HV51" s="32"/>
      <c r="HW51" s="32"/>
      <c r="HX51" s="32"/>
      <c r="HY51" s="32"/>
      <c r="HZ51" s="32"/>
      <c r="IA51" s="32"/>
      <c r="IB51" s="32"/>
      <c r="IC51" s="32"/>
      <c r="ID51" s="32"/>
      <c r="IE51" s="32"/>
      <c r="IF51" s="32"/>
    </row>
    <row r="52" spans="1:240" s="7" customFormat="1" ht="12.75" x14ac:dyDescent="0.25">
      <c r="A52" s="11"/>
      <c r="B52" s="104"/>
      <c r="C52" s="87"/>
      <c r="D52" s="105"/>
      <c r="E52" s="10"/>
      <c r="F52" s="107"/>
      <c r="G52" s="10"/>
      <c r="H52" s="10"/>
      <c r="I52" s="10"/>
      <c r="J52" s="10"/>
      <c r="K52" s="10"/>
      <c r="L52" s="107"/>
      <c r="M52" s="107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  <c r="EN52" s="33"/>
      <c r="EO52" s="33"/>
      <c r="EP52" s="33"/>
      <c r="EQ52" s="33"/>
      <c r="ER52" s="33"/>
      <c r="ES52" s="33"/>
      <c r="ET52" s="33"/>
      <c r="EU52" s="33"/>
      <c r="EV52" s="33"/>
      <c r="EW52" s="33"/>
      <c r="EX52" s="33"/>
      <c r="EY52" s="33"/>
      <c r="EZ52" s="33"/>
      <c r="FA52" s="33"/>
      <c r="FB52" s="33"/>
      <c r="FC52" s="33"/>
      <c r="FD52" s="33"/>
      <c r="FE52" s="33"/>
      <c r="FF52" s="33"/>
      <c r="FG52" s="33"/>
      <c r="FH52" s="33"/>
      <c r="FI52" s="33"/>
      <c r="FJ52" s="33"/>
      <c r="FK52" s="33"/>
      <c r="FL52" s="33"/>
      <c r="FM52" s="33"/>
      <c r="FN52" s="33"/>
      <c r="FO52" s="33"/>
      <c r="FP52" s="33"/>
      <c r="FQ52" s="33"/>
      <c r="FR52" s="33"/>
      <c r="FS52" s="33"/>
      <c r="FT52" s="33"/>
      <c r="FU52" s="33"/>
      <c r="FV52" s="33"/>
      <c r="FW52" s="33"/>
      <c r="FX52" s="33"/>
      <c r="FY52" s="33"/>
      <c r="FZ52" s="33"/>
      <c r="GA52" s="33"/>
      <c r="GB52" s="33"/>
      <c r="GC52" s="33"/>
      <c r="GD52" s="33"/>
      <c r="GE52" s="33"/>
      <c r="GF52" s="33"/>
      <c r="GG52" s="33"/>
      <c r="GH52" s="33"/>
      <c r="GI52" s="33"/>
      <c r="GJ52" s="33"/>
      <c r="GK52" s="33"/>
      <c r="GL52" s="33"/>
      <c r="GM52" s="33"/>
      <c r="GN52" s="33"/>
      <c r="GO52" s="33"/>
      <c r="GP52" s="33"/>
      <c r="GQ52" s="33"/>
      <c r="GR52" s="33"/>
      <c r="GS52" s="33"/>
      <c r="GT52" s="33"/>
      <c r="GU52" s="33"/>
      <c r="GV52" s="33"/>
      <c r="GW52" s="33"/>
      <c r="GX52" s="33"/>
      <c r="GY52" s="33"/>
      <c r="GZ52" s="33"/>
      <c r="HA52" s="33"/>
      <c r="HB52" s="33"/>
      <c r="HC52" s="33"/>
      <c r="HD52" s="33"/>
      <c r="HE52" s="33"/>
      <c r="HF52" s="33"/>
      <c r="HG52" s="33"/>
      <c r="HH52" s="33"/>
      <c r="HI52" s="33"/>
      <c r="HJ52" s="33"/>
      <c r="HK52" s="33"/>
      <c r="HL52" s="33"/>
      <c r="HM52" s="33"/>
      <c r="HN52" s="33"/>
      <c r="HO52" s="33"/>
      <c r="HP52" s="33"/>
    </row>
    <row r="53" spans="1:240" s="15" customFormat="1" ht="12.75" x14ac:dyDescent="0.25">
      <c r="A53" s="9">
        <v>7</v>
      </c>
      <c r="B53" s="9" t="s">
        <v>60</v>
      </c>
      <c r="C53" s="118" t="s">
        <v>61</v>
      </c>
      <c r="D53" s="9" t="s">
        <v>20</v>
      </c>
      <c r="E53" s="24"/>
      <c r="F53" s="24">
        <f>(7)*30</f>
        <v>210</v>
      </c>
      <c r="G53" s="24"/>
      <c r="H53" s="24"/>
      <c r="I53" s="24"/>
      <c r="J53" s="24"/>
      <c r="K53" s="24"/>
      <c r="L53" s="24"/>
      <c r="M53" s="24"/>
    </row>
    <row r="54" spans="1:240" s="16" customFormat="1" ht="12.75" x14ac:dyDescent="0.25">
      <c r="A54" s="11"/>
      <c r="B54" s="11"/>
      <c r="C54" s="31"/>
      <c r="D54" s="11" t="s">
        <v>62</v>
      </c>
      <c r="E54" s="10"/>
      <c r="F54" s="116">
        <f>F53/100</f>
        <v>2.1</v>
      </c>
      <c r="G54" s="10"/>
      <c r="H54" s="10"/>
      <c r="I54" s="10"/>
      <c r="J54" s="10"/>
      <c r="K54" s="10"/>
      <c r="L54" s="10"/>
      <c r="M54" s="10"/>
    </row>
    <row r="55" spans="1:240" s="16" customFormat="1" ht="12.75" x14ac:dyDescent="0.25">
      <c r="A55" s="11"/>
      <c r="B55" s="85"/>
      <c r="C55" s="31" t="s">
        <v>21</v>
      </c>
      <c r="D55" s="11" t="s">
        <v>15</v>
      </c>
      <c r="E55" s="10">
        <v>33.6</v>
      </c>
      <c r="F55" s="10">
        <f>E55*F54</f>
        <v>70.56</v>
      </c>
      <c r="G55" s="10"/>
      <c r="H55" s="10"/>
      <c r="I55" s="10">
        <v>0</v>
      </c>
      <c r="J55" s="10">
        <f>I55*F55</f>
        <v>0</v>
      </c>
      <c r="K55" s="10"/>
      <c r="L55" s="10"/>
      <c r="M55" s="10">
        <f t="shared" ref="M55:M58" si="8">J55+L55+H55</f>
        <v>0</v>
      </c>
    </row>
    <row r="56" spans="1:240" s="16" customFormat="1" ht="12.75" x14ac:dyDescent="0.25">
      <c r="A56" s="11"/>
      <c r="B56" s="85"/>
      <c r="C56" s="31" t="s">
        <v>63</v>
      </c>
      <c r="D56" s="11" t="s">
        <v>2</v>
      </c>
      <c r="E56" s="10">
        <v>1.5</v>
      </c>
      <c r="F56" s="10">
        <f>F54*E56</f>
        <v>3.1500000000000004</v>
      </c>
      <c r="G56" s="10"/>
      <c r="H56" s="10"/>
      <c r="I56" s="10"/>
      <c r="J56" s="10"/>
      <c r="K56" s="10">
        <v>0</v>
      </c>
      <c r="L56" s="10">
        <f>F56*K56</f>
        <v>0</v>
      </c>
      <c r="M56" s="10">
        <f t="shared" si="8"/>
        <v>0</v>
      </c>
    </row>
    <row r="57" spans="1:240" s="16" customFormat="1" ht="12.75" x14ac:dyDescent="0.25">
      <c r="A57" s="11"/>
      <c r="B57" s="85" t="s">
        <v>85</v>
      </c>
      <c r="C57" s="119" t="s">
        <v>64</v>
      </c>
      <c r="D57" s="11" t="s">
        <v>17</v>
      </c>
      <c r="E57" s="10">
        <v>0.24</v>
      </c>
      <c r="F57" s="10">
        <f>F54*E57</f>
        <v>0.504</v>
      </c>
      <c r="G57" s="10">
        <v>0</v>
      </c>
      <c r="H57" s="10">
        <f>G57*F57</f>
        <v>0</v>
      </c>
      <c r="I57" s="10"/>
      <c r="J57" s="10"/>
      <c r="K57" s="10"/>
      <c r="L57" s="10"/>
      <c r="M57" s="10">
        <f t="shared" si="8"/>
        <v>0</v>
      </c>
    </row>
    <row r="58" spans="1:240" s="16" customFormat="1" ht="12.75" x14ac:dyDescent="0.25">
      <c r="A58" s="11"/>
      <c r="B58" s="85"/>
      <c r="C58" s="31" t="s">
        <v>23</v>
      </c>
      <c r="D58" s="11" t="s">
        <v>2</v>
      </c>
      <c r="E58" s="10">
        <v>2.2799999999999998</v>
      </c>
      <c r="F58" s="10">
        <f>F54*E58</f>
        <v>4.7879999999999994</v>
      </c>
      <c r="G58" s="10">
        <v>0</v>
      </c>
      <c r="H58" s="10">
        <f>G58*F58</f>
        <v>0</v>
      </c>
      <c r="I58" s="10"/>
      <c r="J58" s="10"/>
      <c r="K58" s="10"/>
      <c r="L58" s="10"/>
      <c r="M58" s="10">
        <f t="shared" si="8"/>
        <v>0</v>
      </c>
    </row>
    <row r="59" spans="1:240" s="7" customFormat="1" ht="12.75" x14ac:dyDescent="0.25">
      <c r="A59" s="11"/>
      <c r="B59" s="104"/>
      <c r="C59" s="87"/>
      <c r="D59" s="105"/>
      <c r="E59" s="10"/>
      <c r="F59" s="107"/>
      <c r="G59" s="10"/>
      <c r="H59" s="10"/>
      <c r="I59" s="10"/>
      <c r="J59" s="10"/>
      <c r="K59" s="10"/>
      <c r="L59" s="107"/>
      <c r="M59" s="107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  <c r="FZ59" s="33"/>
      <c r="GA59" s="33"/>
      <c r="GB59" s="33"/>
      <c r="GC59" s="33"/>
      <c r="GD59" s="33"/>
      <c r="GE59" s="33"/>
      <c r="GF59" s="33"/>
      <c r="GG59" s="33"/>
      <c r="GH59" s="33"/>
      <c r="GI59" s="33"/>
      <c r="GJ59" s="33"/>
      <c r="GK59" s="33"/>
      <c r="GL59" s="33"/>
      <c r="GM59" s="33"/>
      <c r="GN59" s="33"/>
      <c r="GO59" s="33"/>
      <c r="GP59" s="33"/>
      <c r="GQ59" s="33"/>
      <c r="GR59" s="33"/>
      <c r="GS59" s="33"/>
      <c r="GT59" s="33"/>
      <c r="GU59" s="33"/>
      <c r="GV59" s="33"/>
      <c r="GW59" s="33"/>
      <c r="GX59" s="33"/>
      <c r="GY59" s="33"/>
      <c r="GZ59" s="33"/>
      <c r="HA59" s="33"/>
      <c r="HB59" s="33"/>
      <c r="HC59" s="33"/>
      <c r="HD59" s="33"/>
      <c r="HE59" s="33"/>
      <c r="HF59" s="33"/>
      <c r="HG59" s="33"/>
      <c r="HH59" s="33"/>
      <c r="HI59" s="33"/>
      <c r="HJ59" s="33"/>
      <c r="HK59" s="33"/>
      <c r="HL59" s="33"/>
      <c r="HM59" s="33"/>
      <c r="HN59" s="33"/>
      <c r="HO59" s="33"/>
      <c r="HP59" s="33"/>
    </row>
    <row r="60" spans="1:240" s="4" customFormat="1" ht="12.75" x14ac:dyDescent="0.25">
      <c r="A60" s="120">
        <v>8</v>
      </c>
      <c r="B60" s="120" t="s">
        <v>65</v>
      </c>
      <c r="C60" s="121" t="s">
        <v>66</v>
      </c>
      <c r="D60" s="120" t="s">
        <v>36</v>
      </c>
      <c r="E60" s="24"/>
      <c r="F60" s="24">
        <v>3.6</v>
      </c>
      <c r="G60" s="24"/>
      <c r="H60" s="24"/>
      <c r="I60" s="24"/>
      <c r="J60" s="24"/>
      <c r="K60" s="24"/>
      <c r="L60" s="122"/>
      <c r="M60" s="122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  <c r="DS60" s="34"/>
      <c r="DT60" s="34"/>
      <c r="DU60" s="34"/>
      <c r="DV60" s="34"/>
      <c r="DW60" s="34"/>
      <c r="DX60" s="34"/>
      <c r="DY60" s="34"/>
      <c r="DZ60" s="34"/>
      <c r="EA60" s="34"/>
      <c r="EB60" s="34"/>
      <c r="EC60" s="34"/>
      <c r="ED60" s="34"/>
      <c r="EE60" s="34"/>
      <c r="EF60" s="34"/>
      <c r="EG60" s="34"/>
      <c r="EH60" s="34"/>
      <c r="EI60" s="34"/>
      <c r="EJ60" s="34"/>
      <c r="EK60" s="34"/>
      <c r="EL60" s="34"/>
      <c r="EM60" s="34"/>
      <c r="EN60" s="34"/>
      <c r="EO60" s="34"/>
      <c r="EP60" s="34"/>
      <c r="EQ60" s="34"/>
      <c r="ER60" s="34"/>
      <c r="ES60" s="34"/>
      <c r="ET60" s="34"/>
      <c r="EU60" s="34"/>
      <c r="EV60" s="34"/>
      <c r="EW60" s="34"/>
      <c r="EX60" s="34"/>
      <c r="EY60" s="34"/>
      <c r="EZ60" s="34"/>
      <c r="FA60" s="34"/>
      <c r="FB60" s="34"/>
      <c r="FC60" s="34"/>
      <c r="FD60" s="34"/>
      <c r="FE60" s="34"/>
      <c r="FF60" s="34"/>
      <c r="FG60" s="34"/>
      <c r="FH60" s="34"/>
      <c r="FI60" s="34"/>
      <c r="FJ60" s="34"/>
      <c r="FK60" s="34"/>
      <c r="FL60" s="34"/>
      <c r="FM60" s="34"/>
      <c r="FN60" s="34"/>
      <c r="FO60" s="34"/>
      <c r="FP60" s="34"/>
      <c r="FQ60" s="34"/>
      <c r="FR60" s="34"/>
      <c r="FS60" s="34"/>
      <c r="FT60" s="34"/>
      <c r="FU60" s="34"/>
      <c r="FV60" s="34"/>
      <c r="FW60" s="34"/>
      <c r="FX60" s="34"/>
      <c r="FY60" s="34"/>
      <c r="FZ60" s="34"/>
      <c r="GA60" s="34"/>
      <c r="GB60" s="34"/>
      <c r="GC60" s="34"/>
      <c r="GD60" s="34"/>
      <c r="GE60" s="34"/>
      <c r="GF60" s="34"/>
      <c r="GG60" s="34"/>
      <c r="GH60" s="34"/>
      <c r="GI60" s="34"/>
      <c r="GJ60" s="34"/>
      <c r="GK60" s="34"/>
      <c r="GL60" s="34"/>
      <c r="GM60" s="34"/>
      <c r="GN60" s="34"/>
      <c r="GO60" s="34"/>
      <c r="GP60" s="34"/>
      <c r="GQ60" s="34"/>
      <c r="GR60" s="34"/>
      <c r="GS60" s="34"/>
      <c r="GT60" s="34"/>
      <c r="GU60" s="34"/>
      <c r="GV60" s="34"/>
      <c r="GW60" s="34"/>
      <c r="GX60" s="34"/>
      <c r="GY60" s="34"/>
      <c r="GZ60" s="34"/>
      <c r="HA60" s="34"/>
      <c r="HB60" s="34"/>
      <c r="HC60" s="34"/>
      <c r="HD60" s="34"/>
      <c r="HE60" s="34"/>
      <c r="HF60" s="34"/>
      <c r="HG60" s="34"/>
      <c r="HH60" s="34"/>
      <c r="HI60" s="34"/>
      <c r="HJ60" s="34"/>
      <c r="HK60" s="34"/>
      <c r="HL60" s="34"/>
      <c r="HM60" s="34"/>
      <c r="HN60" s="34"/>
      <c r="HO60" s="34"/>
      <c r="HP60" s="34"/>
    </row>
    <row r="61" spans="1:240" s="7" customFormat="1" ht="12.75" x14ac:dyDescent="0.25">
      <c r="A61" s="111"/>
      <c r="B61" s="103"/>
      <c r="C61" s="112"/>
      <c r="D61" s="111" t="s">
        <v>37</v>
      </c>
      <c r="E61" s="78"/>
      <c r="F61" s="84">
        <f>F60/100</f>
        <v>3.6000000000000004E-2</v>
      </c>
      <c r="G61" s="78"/>
      <c r="H61" s="78"/>
      <c r="I61" s="78"/>
      <c r="J61" s="78"/>
      <c r="K61" s="78"/>
      <c r="L61" s="78"/>
      <c r="M61" s="78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/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/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/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/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/>
      <c r="GB61" s="27"/>
      <c r="GC61" s="27"/>
      <c r="GD61" s="27"/>
      <c r="GE61" s="27"/>
      <c r="GF61" s="27"/>
      <c r="GG61" s="27"/>
      <c r="GH61" s="27"/>
      <c r="GI61" s="27"/>
      <c r="GJ61" s="27"/>
      <c r="GK61" s="27"/>
      <c r="GL61" s="27"/>
      <c r="GM61" s="27"/>
      <c r="GN61" s="27"/>
      <c r="GO61" s="27"/>
      <c r="GP61" s="27"/>
      <c r="GQ61" s="27"/>
      <c r="GR61" s="27"/>
      <c r="GS61" s="27"/>
      <c r="GT61" s="27"/>
      <c r="GU61" s="27"/>
      <c r="GV61" s="27"/>
      <c r="GW61" s="27"/>
      <c r="GX61" s="27"/>
      <c r="GY61" s="27"/>
      <c r="GZ61" s="27"/>
      <c r="HA61" s="27"/>
      <c r="HB61" s="27"/>
      <c r="HC61" s="27"/>
      <c r="HD61" s="27"/>
      <c r="HE61" s="27"/>
      <c r="HF61" s="27"/>
      <c r="HG61" s="27"/>
      <c r="HH61" s="27"/>
      <c r="HI61" s="27"/>
      <c r="HJ61" s="27"/>
      <c r="HK61" s="27"/>
      <c r="HL61" s="27"/>
      <c r="HM61" s="27"/>
      <c r="HN61" s="27"/>
      <c r="HO61" s="27"/>
      <c r="HP61" s="27"/>
      <c r="HQ61" s="27"/>
      <c r="HR61" s="27"/>
      <c r="HS61" s="27"/>
      <c r="HT61" s="27"/>
      <c r="HU61" s="27"/>
      <c r="HV61" s="27"/>
      <c r="HW61" s="27"/>
      <c r="HX61" s="27"/>
      <c r="HY61" s="27"/>
      <c r="HZ61" s="27"/>
      <c r="IA61" s="27"/>
      <c r="IB61" s="27"/>
      <c r="IC61" s="27"/>
      <c r="ID61" s="27"/>
      <c r="IE61" s="27"/>
      <c r="IF61" s="27"/>
    </row>
    <row r="62" spans="1:240" s="7" customFormat="1" ht="12.75" x14ac:dyDescent="0.25">
      <c r="A62" s="102"/>
      <c r="B62" s="123"/>
      <c r="C62" s="86" t="s">
        <v>45</v>
      </c>
      <c r="D62" s="70" t="s">
        <v>15</v>
      </c>
      <c r="E62" s="78">
        <v>99.3</v>
      </c>
      <c r="F62" s="78">
        <f>E62*F61</f>
        <v>3.5748000000000002</v>
      </c>
      <c r="G62" s="78"/>
      <c r="H62" s="78"/>
      <c r="I62" s="10">
        <v>0</v>
      </c>
      <c r="J62" s="10">
        <f>F62*I62</f>
        <v>0</v>
      </c>
      <c r="K62" s="10"/>
      <c r="L62" s="10"/>
      <c r="M62" s="10">
        <f>H62+J62+L62</f>
        <v>0</v>
      </c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  <c r="DT62" s="28"/>
      <c r="DU62" s="28"/>
      <c r="DV62" s="28"/>
      <c r="DW62" s="28"/>
      <c r="DX62" s="28"/>
      <c r="DY62" s="28"/>
      <c r="DZ62" s="28"/>
      <c r="EA62" s="28"/>
      <c r="EB62" s="28"/>
      <c r="EC62" s="28"/>
      <c r="ED62" s="28"/>
      <c r="EE62" s="28"/>
      <c r="EF62" s="28"/>
      <c r="EG62" s="28"/>
      <c r="EH62" s="28"/>
      <c r="EI62" s="28"/>
      <c r="EJ62" s="28"/>
      <c r="EK62" s="28"/>
      <c r="EL62" s="28"/>
      <c r="EM62" s="28"/>
      <c r="EN62" s="28"/>
      <c r="EO62" s="28"/>
      <c r="EP62" s="28"/>
      <c r="EQ62" s="28"/>
      <c r="ER62" s="28"/>
      <c r="ES62" s="28"/>
      <c r="ET62" s="28"/>
      <c r="EU62" s="28"/>
      <c r="EV62" s="28"/>
      <c r="EW62" s="28"/>
      <c r="EX62" s="28"/>
      <c r="EY62" s="28"/>
      <c r="EZ62" s="28"/>
      <c r="FA62" s="28"/>
      <c r="FB62" s="28"/>
      <c r="FC62" s="28"/>
      <c r="FD62" s="28"/>
      <c r="FE62" s="28"/>
      <c r="FF62" s="28"/>
      <c r="FG62" s="28"/>
      <c r="FH62" s="28"/>
      <c r="FI62" s="28"/>
      <c r="FJ62" s="28"/>
      <c r="FK62" s="28"/>
      <c r="FL62" s="28"/>
      <c r="FM62" s="28"/>
      <c r="FN62" s="28"/>
      <c r="FO62" s="28"/>
      <c r="FP62" s="28"/>
      <c r="FQ62" s="28"/>
      <c r="FR62" s="28"/>
      <c r="FS62" s="28"/>
      <c r="FT62" s="28"/>
      <c r="FU62" s="28"/>
      <c r="FV62" s="28"/>
      <c r="FW62" s="28"/>
      <c r="FX62" s="28"/>
      <c r="FY62" s="28"/>
      <c r="FZ62" s="28"/>
      <c r="GA62" s="28"/>
      <c r="GB62" s="28"/>
      <c r="GC62" s="28"/>
      <c r="GD62" s="28"/>
      <c r="GE62" s="28"/>
      <c r="GF62" s="28"/>
      <c r="GG62" s="28"/>
      <c r="GH62" s="28"/>
      <c r="GI62" s="28"/>
      <c r="GJ62" s="28"/>
      <c r="GK62" s="28"/>
      <c r="GL62" s="28"/>
      <c r="GM62" s="28"/>
      <c r="GN62" s="28"/>
      <c r="GO62" s="28"/>
      <c r="GP62" s="28"/>
      <c r="GQ62" s="28"/>
      <c r="GR62" s="28"/>
      <c r="GS62" s="28"/>
      <c r="GT62" s="28"/>
      <c r="GU62" s="28"/>
      <c r="GV62" s="28"/>
      <c r="GW62" s="28"/>
      <c r="GX62" s="28"/>
      <c r="GY62" s="28"/>
      <c r="GZ62" s="28"/>
      <c r="HA62" s="28"/>
      <c r="HB62" s="28"/>
      <c r="HC62" s="28"/>
      <c r="HD62" s="28"/>
      <c r="HE62" s="28"/>
      <c r="HF62" s="28"/>
      <c r="HG62" s="28"/>
      <c r="HH62" s="28"/>
      <c r="HI62" s="28"/>
      <c r="HJ62" s="28"/>
      <c r="HK62" s="28"/>
      <c r="HL62" s="28"/>
      <c r="HM62" s="28"/>
      <c r="HN62" s="28"/>
      <c r="HO62" s="28"/>
      <c r="HP62" s="28"/>
      <c r="HQ62" s="28"/>
      <c r="HR62" s="28"/>
      <c r="HS62" s="28"/>
      <c r="HT62" s="28"/>
      <c r="HU62" s="28"/>
      <c r="HV62" s="28"/>
      <c r="HW62" s="28"/>
      <c r="HX62" s="28"/>
      <c r="HY62" s="28"/>
      <c r="HZ62" s="28"/>
      <c r="IA62" s="28"/>
      <c r="IB62" s="28"/>
      <c r="IC62" s="28"/>
      <c r="ID62" s="28"/>
      <c r="IE62" s="28"/>
      <c r="IF62" s="28"/>
    </row>
    <row r="63" spans="1:240" s="7" customFormat="1" ht="12.75" x14ac:dyDescent="0.25">
      <c r="A63" s="124"/>
      <c r="B63" s="30" t="s">
        <v>82</v>
      </c>
      <c r="C63" s="31" t="s">
        <v>49</v>
      </c>
      <c r="D63" s="124" t="s">
        <v>14</v>
      </c>
      <c r="E63" s="109" t="s">
        <v>46</v>
      </c>
      <c r="F63" s="10">
        <f>F60</f>
        <v>3.6</v>
      </c>
      <c r="G63" s="99">
        <v>0</v>
      </c>
      <c r="H63" s="78">
        <f>F63*G63</f>
        <v>0</v>
      </c>
      <c r="I63" s="78"/>
      <c r="J63" s="78"/>
      <c r="K63" s="78"/>
      <c r="L63" s="78"/>
      <c r="M63" s="78">
        <f>H63+J63+L63</f>
        <v>0</v>
      </c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A63" s="8"/>
      <c r="IB63" s="8"/>
      <c r="IC63" s="8"/>
      <c r="ID63" s="8"/>
      <c r="IE63" s="8"/>
      <c r="IF63" s="8"/>
    </row>
    <row r="64" spans="1:240" s="7" customFormat="1" ht="12.75" x14ac:dyDescent="0.25">
      <c r="A64" s="124"/>
      <c r="B64" s="123"/>
      <c r="C64" s="112"/>
      <c r="D64" s="124"/>
      <c r="E64" s="109"/>
      <c r="F64" s="10"/>
      <c r="G64" s="99"/>
      <c r="H64" s="78"/>
      <c r="I64" s="78"/>
      <c r="J64" s="78"/>
      <c r="K64" s="78"/>
      <c r="L64" s="78"/>
      <c r="M64" s="7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A64" s="8"/>
      <c r="IB64" s="8"/>
      <c r="IC64" s="8"/>
      <c r="ID64" s="8"/>
      <c r="IE64" s="8"/>
      <c r="IF64" s="8"/>
    </row>
    <row r="65" spans="1:14" ht="12.75" x14ac:dyDescent="0.25">
      <c r="A65" s="125"/>
      <c r="B65" s="125"/>
      <c r="C65" s="125" t="s">
        <v>11</v>
      </c>
      <c r="D65" s="125"/>
      <c r="E65" s="126"/>
      <c r="F65" s="126"/>
      <c r="G65" s="126"/>
      <c r="H65" s="126">
        <f>SUM(H10:H64)</f>
        <v>0</v>
      </c>
      <c r="I65" s="126"/>
      <c r="J65" s="126">
        <f>SUM(J10:J64)</f>
        <v>0</v>
      </c>
      <c r="K65" s="126"/>
      <c r="L65" s="126">
        <f>SUM(L10:L64)</f>
        <v>0</v>
      </c>
      <c r="M65" s="126">
        <f>SUM(M10:M64)</f>
        <v>0</v>
      </c>
    </row>
    <row r="66" spans="1:14" ht="12.75" x14ac:dyDescent="0.25">
      <c r="A66" s="125"/>
      <c r="B66" s="125"/>
      <c r="C66" s="127"/>
      <c r="D66" s="128"/>
      <c r="E66" s="126"/>
      <c r="F66" s="126"/>
      <c r="G66" s="126"/>
      <c r="H66" s="126"/>
      <c r="I66" s="126"/>
      <c r="J66" s="126"/>
      <c r="K66" s="126"/>
      <c r="L66" s="126"/>
      <c r="M66" s="126"/>
    </row>
    <row r="67" spans="1:14" s="8" customFormat="1" ht="12.75" x14ac:dyDescent="0.25">
      <c r="A67" s="125"/>
      <c r="B67" s="129"/>
      <c r="C67" s="125" t="s">
        <v>25</v>
      </c>
      <c r="D67" s="128" t="s">
        <v>88</v>
      </c>
      <c r="E67" s="126"/>
      <c r="F67" s="126"/>
      <c r="G67" s="126"/>
      <c r="H67" s="126"/>
      <c r="I67" s="126"/>
      <c r="J67" s="126"/>
      <c r="K67" s="126"/>
      <c r="L67" s="126"/>
      <c r="M67" s="126" t="e">
        <f>H65*D67</f>
        <v>#VALUE!</v>
      </c>
    </row>
    <row r="68" spans="1:14" ht="12.75" x14ac:dyDescent="0.25">
      <c r="A68" s="130"/>
      <c r="B68" s="129"/>
      <c r="C68" s="125" t="s">
        <v>11</v>
      </c>
      <c r="D68" s="128"/>
      <c r="E68" s="126"/>
      <c r="F68" s="126"/>
      <c r="G68" s="126"/>
      <c r="H68" s="126"/>
      <c r="I68" s="126"/>
      <c r="J68" s="126"/>
      <c r="K68" s="126"/>
      <c r="L68" s="126"/>
      <c r="M68" s="126" t="e">
        <f>SUM(M65:M67)</f>
        <v>#VALUE!</v>
      </c>
    </row>
    <row r="69" spans="1:14" s="13" customFormat="1" ht="12.75" x14ac:dyDescent="0.25">
      <c r="A69" s="130"/>
      <c r="B69" s="125"/>
      <c r="C69" s="125" t="s">
        <v>26</v>
      </c>
      <c r="D69" s="128" t="s">
        <v>88</v>
      </c>
      <c r="E69" s="126"/>
      <c r="F69" s="126"/>
      <c r="G69" s="126"/>
      <c r="H69" s="126"/>
      <c r="I69" s="126"/>
      <c r="J69" s="126"/>
      <c r="K69" s="126"/>
      <c r="L69" s="126"/>
      <c r="M69" s="126" t="e">
        <f>M68*D69</f>
        <v>#VALUE!</v>
      </c>
    </row>
    <row r="70" spans="1:14" s="13" customFormat="1" ht="12.75" x14ac:dyDescent="0.25">
      <c r="A70" s="130"/>
      <c r="B70" s="125"/>
      <c r="C70" s="125" t="s">
        <v>11</v>
      </c>
      <c r="D70" s="128"/>
      <c r="E70" s="126"/>
      <c r="F70" s="126"/>
      <c r="G70" s="126"/>
      <c r="H70" s="126"/>
      <c r="I70" s="126"/>
      <c r="J70" s="126"/>
      <c r="K70" s="126"/>
      <c r="L70" s="126"/>
      <c r="M70" s="126" t="e">
        <f>SUM(M68:M69)</f>
        <v>#VALUE!</v>
      </c>
    </row>
    <row r="71" spans="1:14" s="13" customFormat="1" ht="12.75" x14ac:dyDescent="0.25">
      <c r="A71" s="130"/>
      <c r="B71" s="125"/>
      <c r="C71" s="125" t="s">
        <v>27</v>
      </c>
      <c r="D71" s="128" t="s">
        <v>88</v>
      </c>
      <c r="E71" s="126"/>
      <c r="F71" s="126"/>
      <c r="G71" s="126"/>
      <c r="H71" s="126"/>
      <c r="I71" s="126"/>
      <c r="J71" s="126"/>
      <c r="K71" s="126"/>
      <c r="L71" s="126"/>
      <c r="M71" s="126" t="e">
        <f>M70*D71</f>
        <v>#VALUE!</v>
      </c>
    </row>
    <row r="72" spans="1:14" s="13" customFormat="1" ht="12.75" x14ac:dyDescent="0.25">
      <c r="A72" s="130"/>
      <c r="B72" s="129"/>
      <c r="C72" s="125" t="s">
        <v>11</v>
      </c>
      <c r="D72" s="128"/>
      <c r="E72" s="126"/>
      <c r="F72" s="126"/>
      <c r="G72" s="126"/>
      <c r="H72" s="126"/>
      <c r="I72" s="126"/>
      <c r="J72" s="126"/>
      <c r="K72" s="126"/>
      <c r="L72" s="126"/>
      <c r="M72" s="126" t="e">
        <f>SUM(M70:M71)</f>
        <v>#VALUE!</v>
      </c>
    </row>
    <row r="73" spans="1:14" s="13" customFormat="1" ht="12.75" x14ac:dyDescent="0.25">
      <c r="A73" s="130"/>
      <c r="B73" s="129"/>
      <c r="C73" s="125" t="s">
        <v>28</v>
      </c>
      <c r="D73" s="128">
        <v>0.03</v>
      </c>
      <c r="E73" s="126"/>
      <c r="F73" s="126"/>
      <c r="G73" s="126"/>
      <c r="H73" s="126"/>
      <c r="I73" s="126"/>
      <c r="J73" s="126"/>
      <c r="K73" s="126"/>
      <c r="L73" s="126"/>
      <c r="M73" s="126" t="e">
        <f>M72*D73</f>
        <v>#VALUE!</v>
      </c>
    </row>
    <row r="74" spans="1:14" s="13" customFormat="1" ht="12.75" x14ac:dyDescent="0.25">
      <c r="A74" s="130"/>
      <c r="B74" s="129"/>
      <c r="C74" s="125" t="s">
        <v>11</v>
      </c>
      <c r="D74" s="128"/>
      <c r="E74" s="126"/>
      <c r="F74" s="126"/>
      <c r="G74" s="126"/>
      <c r="H74" s="126"/>
      <c r="I74" s="126"/>
      <c r="J74" s="126"/>
      <c r="K74" s="126"/>
      <c r="L74" s="126"/>
      <c r="M74" s="126" t="e">
        <f>SUM(M72:M73)</f>
        <v>#VALUE!</v>
      </c>
    </row>
    <row r="75" spans="1:14" s="13" customFormat="1" ht="12.75" x14ac:dyDescent="0.25">
      <c r="A75" s="130"/>
      <c r="B75" s="125"/>
      <c r="C75" s="125" t="s">
        <v>29</v>
      </c>
      <c r="D75" s="128">
        <v>0.18</v>
      </c>
      <c r="E75" s="126"/>
      <c r="F75" s="126"/>
      <c r="G75" s="126"/>
      <c r="H75" s="126"/>
      <c r="I75" s="126"/>
      <c r="J75" s="126"/>
      <c r="K75" s="126"/>
      <c r="L75" s="126"/>
      <c r="M75" s="126" t="e">
        <f>M74*D75</f>
        <v>#VALUE!</v>
      </c>
    </row>
    <row r="76" spans="1:14" s="13" customFormat="1" ht="12.75" x14ac:dyDescent="0.25">
      <c r="A76" s="130"/>
      <c r="B76" s="129"/>
      <c r="C76" s="125"/>
      <c r="D76" s="128"/>
      <c r="E76" s="126"/>
      <c r="F76" s="126"/>
      <c r="G76" s="126"/>
      <c r="H76" s="126"/>
      <c r="I76" s="126"/>
      <c r="J76" s="126"/>
      <c r="K76" s="126"/>
      <c r="L76" s="126"/>
      <c r="M76" s="126"/>
    </row>
    <row r="77" spans="1:14" s="13" customFormat="1" ht="15" x14ac:dyDescent="0.25">
      <c r="A77" s="130"/>
      <c r="B77" s="125"/>
      <c r="C77" s="131" t="s">
        <v>11</v>
      </c>
      <c r="D77" s="128"/>
      <c r="E77" s="126"/>
      <c r="F77" s="126"/>
      <c r="G77" s="126"/>
      <c r="H77" s="126"/>
      <c r="I77" s="126"/>
      <c r="J77" s="126"/>
      <c r="K77" s="126"/>
      <c r="L77" s="126"/>
      <c r="M77" s="126" t="e">
        <f>SUM(M74:M75)</f>
        <v>#VALUE!</v>
      </c>
      <c r="N77" s="14">
        <v>218805.77</v>
      </c>
    </row>
    <row r="80" spans="1:14" ht="13.5" customHeight="1" x14ac:dyDescent="0.25">
      <c r="C80" s="17"/>
      <c r="D80" s="18"/>
      <c r="E80" s="42"/>
      <c r="F80" s="42"/>
      <c r="N80" s="21" t="e">
        <f>N77-M77</f>
        <v>#VALUE!</v>
      </c>
    </row>
    <row r="81" spans="1:13" ht="13.5" customHeight="1" x14ac:dyDescent="0.25">
      <c r="C81" s="17"/>
      <c r="D81" s="18"/>
      <c r="E81" s="19"/>
      <c r="F81" s="19"/>
    </row>
    <row r="82" spans="1:13" ht="13.5" customHeight="1" x14ac:dyDescent="0.25">
      <c r="C82" s="17"/>
      <c r="D82" s="18"/>
      <c r="E82" s="42"/>
      <c r="F82" s="42"/>
    </row>
    <row r="83" spans="1:13" s="35" customFormat="1" ht="12.75" x14ac:dyDescent="0.25">
      <c r="A83" s="25"/>
      <c r="B83" s="6"/>
      <c r="C83" s="37"/>
      <c r="D83" s="6"/>
      <c r="E83" s="6"/>
      <c r="F83" s="6"/>
      <c r="G83" s="6"/>
      <c r="H83" s="38"/>
      <c r="I83" s="6"/>
      <c r="J83" s="38"/>
      <c r="K83" s="6"/>
      <c r="L83" s="38"/>
      <c r="M83" s="38"/>
    </row>
  </sheetData>
  <protectedRanges>
    <protectedRange sqref="E33" name="Range1_1_1_2_2_1_1_3_1_2_1_1_1_1"/>
  </protectedRanges>
  <mergeCells count="16">
    <mergeCell ref="K1:M1"/>
    <mergeCell ref="E80:F80"/>
    <mergeCell ref="E82:F82"/>
    <mergeCell ref="K7:L7"/>
    <mergeCell ref="M7:M8"/>
    <mergeCell ref="A2:M2"/>
    <mergeCell ref="A4:M4"/>
    <mergeCell ref="K5:L5"/>
    <mergeCell ref="A7:A8"/>
    <mergeCell ref="B7:B8"/>
    <mergeCell ref="C7:C8"/>
    <mergeCell ref="D7:D8"/>
    <mergeCell ref="E7:F7"/>
    <mergeCell ref="G7:H7"/>
    <mergeCell ref="I7:J7"/>
    <mergeCell ref="A3:M3"/>
  </mergeCells>
  <conditionalFormatting sqref="G47 L49 H49 B36 G43 E20:M20 B18:D20 B63">
    <cfRule type="cellIs" dxfId="0" priority="21" stopIfTrue="1" operator="equal">
      <formula>8223.307275</formula>
    </cfRule>
  </conditionalFormatting>
  <pageMargins left="0.25" right="0.25" top="0.75" bottom="0.75" header="0.3" footer="0.3"/>
  <pageSetup paperSize="9" scale="77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დანართი N1</vt:lpstr>
      <vt:lpstr>'დანართი N1'!Print_Area</vt:lpstr>
    </vt:vector>
  </TitlesOfParts>
  <Company>EMIS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EMIS</dc:creator>
  <cp:lastModifiedBy>Zura Ichkitidze</cp:lastModifiedBy>
  <cp:lastPrinted>2019-06-19T13:14:29Z</cp:lastPrinted>
  <dcterms:created xsi:type="dcterms:W3CDTF">2019-02-18T03:36:15Z</dcterms:created>
  <dcterms:modified xsi:type="dcterms:W3CDTF">2019-07-10T14:53:33Z</dcterms:modified>
</cp:coreProperties>
</file>