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19\45 მუხურის გზა მთის პრ\1 დამტკიცება\ხარჯთაღრიცხვები\"/>
    </mc:Choice>
  </mc:AlternateContent>
  <bookViews>
    <workbookView xWindow="0" yWindow="0" windowWidth="28800" windowHeight="12435" tabRatio="708"/>
  </bookViews>
  <sheets>
    <sheet name="6+00 - 11+78" sheetId="6" r:id="rId1"/>
    <sheet name="Sheet1" sheetId="8" r:id="rId2"/>
  </sheets>
  <definedNames>
    <definedName name="_xlnm.Print_Area" localSheetId="0">'6+00 - 11+78'!$A$1:$M$153</definedName>
  </definedNames>
  <calcPr calcId="152511"/>
</workbook>
</file>

<file path=xl/calcChain.xml><?xml version="1.0" encoding="utf-8"?>
<calcChain xmlns="http://schemas.openxmlformats.org/spreadsheetml/2006/main">
  <c r="C14" i="8" l="1"/>
  <c r="D14" i="8" s="1"/>
  <c r="C15" i="8"/>
  <c r="D15" i="8" s="1"/>
  <c r="C17" i="8"/>
  <c r="D17" i="8" s="1"/>
  <c r="C19" i="8"/>
  <c r="C25" i="8"/>
  <c r="D25" i="8" s="1"/>
  <c r="C29" i="8"/>
  <c r="D29" i="8" s="1"/>
  <c r="C30" i="8"/>
  <c r="D30" i="8" s="1"/>
  <c r="C38" i="8"/>
  <c r="D38" i="8" s="1"/>
  <c r="C49" i="8"/>
  <c r="C60" i="8"/>
  <c r="D60" i="8" s="1"/>
  <c r="C68" i="8"/>
  <c r="C80" i="8"/>
  <c r="D80" i="8" s="1"/>
  <c r="C81" i="8"/>
  <c r="C83" i="8"/>
  <c r="D83" i="8" s="1"/>
  <c r="C85" i="8"/>
  <c r="C91" i="8"/>
  <c r="D91" i="8" s="1"/>
  <c r="C94" i="8"/>
  <c r="D94" i="8" s="1"/>
  <c r="C105" i="8"/>
  <c r="D105" i="8" s="1"/>
  <c r="C116" i="8"/>
  <c r="D116" i="8" s="1"/>
  <c r="C125" i="8"/>
  <c r="D125" i="8" s="1"/>
  <c r="C126" i="8"/>
  <c r="D126" i="8" s="1"/>
  <c r="C127" i="8"/>
  <c r="D127" i="8" s="1"/>
  <c r="C130" i="8"/>
  <c r="D130" i="8" s="1"/>
  <c r="C132" i="8"/>
  <c r="D132" i="8" s="1"/>
  <c r="D19" i="8"/>
  <c r="D49" i="8"/>
  <c r="D68" i="8"/>
  <c r="D81" i="8"/>
  <c r="D85" i="8"/>
  <c r="F70" i="6" l="1"/>
  <c r="H137" i="6" l="1"/>
  <c r="F136" i="6"/>
  <c r="J136" i="6" s="1"/>
  <c r="F135" i="6"/>
  <c r="L135" i="6" s="1"/>
  <c r="F134" i="6"/>
  <c r="L134" i="6" s="1"/>
  <c r="F132" i="6"/>
  <c r="H132" i="6" s="1"/>
  <c r="F130" i="6"/>
  <c r="J130" i="6" s="1"/>
  <c r="F129" i="6"/>
  <c r="L129" i="6" s="1"/>
  <c r="J134" i="6" l="1"/>
  <c r="H134" i="6"/>
  <c r="H135" i="6"/>
  <c r="J132" i="6"/>
  <c r="H129" i="6"/>
  <c r="L132" i="6"/>
  <c r="L137" i="6"/>
  <c r="J137" i="6"/>
  <c r="L130" i="6"/>
  <c r="J129" i="6"/>
  <c r="H130" i="6"/>
  <c r="J135" i="6"/>
  <c r="H136" i="6"/>
  <c r="L136" i="6"/>
  <c r="M137" i="6" l="1"/>
  <c r="C136" i="8" s="1"/>
  <c r="D136" i="8" s="1"/>
  <c r="H138" i="6"/>
  <c r="J138" i="6"/>
  <c r="M134" i="6"/>
  <c r="C133" i="8" s="1"/>
  <c r="D133" i="8" s="1"/>
  <c r="L138" i="6"/>
  <c r="M135" i="6"/>
  <c r="C134" i="8" s="1"/>
  <c r="D134" i="8" s="1"/>
  <c r="M132" i="6"/>
  <c r="C131" i="8" s="1"/>
  <c r="D131" i="8" s="1"/>
  <c r="M129" i="6"/>
  <c r="C128" i="8" s="1"/>
  <c r="D128" i="8" s="1"/>
  <c r="M130" i="6"/>
  <c r="C129" i="8" s="1"/>
  <c r="D129" i="8" s="1"/>
  <c r="M136" i="6"/>
  <c r="C135" i="8" s="1"/>
  <c r="D135" i="8" s="1"/>
  <c r="M138" i="6" l="1"/>
  <c r="C137" i="8" s="1"/>
  <c r="D137" i="8" s="1"/>
  <c r="F37" i="6"/>
  <c r="J37" i="6" s="1"/>
  <c r="F36" i="6"/>
  <c r="L36" i="6" s="1"/>
  <c r="F35" i="6"/>
  <c r="L35" i="6" s="1"/>
  <c r="F34" i="6"/>
  <c r="H34" i="6" s="1"/>
  <c r="F33" i="6"/>
  <c r="J33" i="6" s="1"/>
  <c r="F32" i="6"/>
  <c r="L32" i="6" s="1"/>
  <c r="F114" i="6"/>
  <c r="H114" i="6" s="1"/>
  <c r="M114" i="6" s="1"/>
  <c r="C113" i="8" s="1"/>
  <c r="D113" i="8" s="1"/>
  <c r="L33" i="6" l="1"/>
  <c r="J35" i="6"/>
  <c r="H33" i="6"/>
  <c r="H35" i="6"/>
  <c r="L37" i="6"/>
  <c r="J34" i="6"/>
  <c r="J32" i="6"/>
  <c r="J36" i="6"/>
  <c r="H37" i="6"/>
  <c r="F38" i="6"/>
  <c r="H32" i="6"/>
  <c r="L34" i="6"/>
  <c r="H36" i="6"/>
  <c r="F58" i="6"/>
  <c r="H58" i="6" s="1"/>
  <c r="M58" i="6" s="1"/>
  <c r="C57" i="8" s="1"/>
  <c r="D57" i="8" s="1"/>
  <c r="M35" i="6" l="1"/>
  <c r="C34" i="8" s="1"/>
  <c r="D34" i="8" s="1"/>
  <c r="M33" i="6"/>
  <c r="C32" i="8" s="1"/>
  <c r="D32" i="8" s="1"/>
  <c r="M34" i="6"/>
  <c r="C33" i="8" s="1"/>
  <c r="D33" i="8" s="1"/>
  <c r="M37" i="6"/>
  <c r="C36" i="8" s="1"/>
  <c r="D36" i="8" s="1"/>
  <c r="M32" i="6"/>
  <c r="C31" i="8" s="1"/>
  <c r="D31" i="8" s="1"/>
  <c r="M36" i="6"/>
  <c r="C35" i="8" s="1"/>
  <c r="D35" i="8" s="1"/>
  <c r="H38" i="6"/>
  <c r="J38" i="6"/>
  <c r="L38" i="6"/>
  <c r="F102" i="6"/>
  <c r="L102" i="6" s="1"/>
  <c r="M102" i="6" s="1"/>
  <c r="C101" i="8" s="1"/>
  <c r="D101" i="8" s="1"/>
  <c r="F46" i="6"/>
  <c r="F13" i="6"/>
  <c r="L13" i="6" s="1"/>
  <c r="L46" i="6" l="1"/>
  <c r="H46" i="6"/>
  <c r="M38" i="6"/>
  <c r="C37" i="8" s="1"/>
  <c r="D37" i="8" s="1"/>
  <c r="H13" i="6"/>
  <c r="J13" i="6"/>
  <c r="F19" i="6"/>
  <c r="M46" i="6" l="1"/>
  <c r="C45" i="8" s="1"/>
  <c r="D45" i="8" s="1"/>
  <c r="M13" i="6"/>
  <c r="J14" i="6"/>
  <c r="F17" i="6"/>
  <c r="F21" i="6"/>
  <c r="F22" i="6"/>
  <c r="F23" i="6"/>
  <c r="F24" i="6"/>
  <c r="F27" i="6"/>
  <c r="F28" i="6"/>
  <c r="F40" i="6"/>
  <c r="F41" i="6"/>
  <c r="F42" i="6"/>
  <c r="F43" i="6"/>
  <c r="F44" i="6"/>
  <c r="F45" i="6"/>
  <c r="F47" i="6"/>
  <c r="F49" i="6" s="1"/>
  <c r="F48" i="6"/>
  <c r="F51" i="6"/>
  <c r="F52" i="6"/>
  <c r="H52" i="6" s="1"/>
  <c r="F53" i="6"/>
  <c r="F54" i="6"/>
  <c r="F56" i="6"/>
  <c r="J56" i="6" s="1"/>
  <c r="F57" i="6"/>
  <c r="J57" i="6" s="1"/>
  <c r="F59" i="6"/>
  <c r="F60" i="6"/>
  <c r="F62" i="6"/>
  <c r="F63" i="6"/>
  <c r="F64" i="6"/>
  <c r="F65" i="6"/>
  <c r="F66" i="6"/>
  <c r="F68" i="6" s="1"/>
  <c r="F67" i="6"/>
  <c r="H70" i="6"/>
  <c r="F71" i="6"/>
  <c r="L71" i="6" s="1"/>
  <c r="F72" i="6"/>
  <c r="J72" i="6" s="1"/>
  <c r="F73" i="6"/>
  <c r="L73" i="6" s="1"/>
  <c r="F74" i="6"/>
  <c r="F75" i="6"/>
  <c r="F76" i="6"/>
  <c r="J76" i="6" s="1"/>
  <c r="F77" i="6"/>
  <c r="F78" i="6"/>
  <c r="J78" i="6" s="1"/>
  <c r="F79" i="6"/>
  <c r="H79" i="6" s="1"/>
  <c r="F83" i="6"/>
  <c r="H83" i="6" s="1"/>
  <c r="F85" i="6"/>
  <c r="L85" i="6" s="1"/>
  <c r="F87" i="6"/>
  <c r="J87" i="6" s="1"/>
  <c r="F88" i="6"/>
  <c r="H88" i="6" s="1"/>
  <c r="F89" i="6"/>
  <c r="J89" i="6" s="1"/>
  <c r="F90" i="6"/>
  <c r="L90" i="6" s="1"/>
  <c r="F93" i="6"/>
  <c r="H93" i="6" s="1"/>
  <c r="F94" i="6"/>
  <c r="H94" i="6" s="1"/>
  <c r="F96" i="6"/>
  <c r="H96" i="6" s="1"/>
  <c r="F97" i="6"/>
  <c r="J97" i="6" s="1"/>
  <c r="F98" i="6"/>
  <c r="L98" i="6" s="1"/>
  <c r="F99" i="6"/>
  <c r="J99" i="6" s="1"/>
  <c r="F100" i="6"/>
  <c r="H100" i="6" s="1"/>
  <c r="F101" i="6"/>
  <c r="L101" i="6" s="1"/>
  <c r="F103" i="6"/>
  <c r="F105" i="6" s="1"/>
  <c r="F104" i="6"/>
  <c r="J104" i="6" s="1"/>
  <c r="F107" i="6"/>
  <c r="J107" i="6" s="1"/>
  <c r="F108" i="6"/>
  <c r="L108" i="6" s="1"/>
  <c r="F109" i="6"/>
  <c r="J109" i="6" s="1"/>
  <c r="F110" i="6"/>
  <c r="H110" i="6" s="1"/>
  <c r="F112" i="6"/>
  <c r="J112" i="6" s="1"/>
  <c r="F113" i="6"/>
  <c r="L113" i="6" s="1"/>
  <c r="F115" i="6"/>
  <c r="J115" i="6" s="1"/>
  <c r="F118" i="6"/>
  <c r="H118" i="6" s="1"/>
  <c r="F119" i="6"/>
  <c r="L119" i="6" s="1"/>
  <c r="F120" i="6"/>
  <c r="J120" i="6" s="1"/>
  <c r="F121" i="6"/>
  <c r="H121" i="6" s="1"/>
  <c r="F122" i="6"/>
  <c r="F124" i="6" s="1"/>
  <c r="F123" i="6"/>
  <c r="L123" i="6" s="1"/>
  <c r="L111" i="6"/>
  <c r="J111" i="6"/>
  <c r="H111" i="6"/>
  <c r="J91" i="6"/>
  <c r="A84" i="6"/>
  <c r="H55" i="6"/>
  <c r="J55" i="6"/>
  <c r="L55" i="6"/>
  <c r="M14" i="6" l="1"/>
  <c r="C13" i="8" s="1"/>
  <c r="D13" i="8" s="1"/>
  <c r="C12" i="8"/>
  <c r="D12" i="8" s="1"/>
  <c r="L72" i="6"/>
  <c r="H73" i="6"/>
  <c r="F116" i="6"/>
  <c r="H72" i="6"/>
  <c r="L76" i="6"/>
  <c r="L103" i="6"/>
  <c r="H76" i="6"/>
  <c r="H71" i="6"/>
  <c r="J73" i="6"/>
  <c r="J71" i="6"/>
  <c r="J79" i="6"/>
  <c r="H107" i="6"/>
  <c r="J75" i="6"/>
  <c r="H75" i="6"/>
  <c r="J77" i="6"/>
  <c r="H77" i="6"/>
  <c r="H99" i="6"/>
  <c r="J74" i="6"/>
  <c r="L79" i="6"/>
  <c r="L78" i="6"/>
  <c r="H78" i="6"/>
  <c r="L77" i="6"/>
  <c r="L75" i="6"/>
  <c r="L70" i="6"/>
  <c r="J70" i="6"/>
  <c r="H104" i="6"/>
  <c r="H115" i="6"/>
  <c r="H120" i="6"/>
  <c r="L94" i="6"/>
  <c r="H97" i="6"/>
  <c r="H122" i="6"/>
  <c r="J96" i="6"/>
  <c r="H101" i="6"/>
  <c r="H112" i="6"/>
  <c r="L120" i="6"/>
  <c r="J122" i="6"/>
  <c r="L97" i="6"/>
  <c r="L99" i="6"/>
  <c r="J101" i="6"/>
  <c r="H109" i="6"/>
  <c r="L118" i="6"/>
  <c r="J118" i="6"/>
  <c r="J121" i="6"/>
  <c r="L122" i="6"/>
  <c r="M111" i="6"/>
  <c r="C110" i="8" s="1"/>
  <c r="D110" i="8" s="1"/>
  <c r="J110" i="6"/>
  <c r="L107" i="6"/>
  <c r="L109" i="6"/>
  <c r="L112" i="6"/>
  <c r="L115" i="6"/>
  <c r="J100" i="6"/>
  <c r="L104" i="6"/>
  <c r="J94" i="6"/>
  <c r="H89" i="6"/>
  <c r="H91" i="6"/>
  <c r="H90" i="6"/>
  <c r="J85" i="6"/>
  <c r="J124" i="6"/>
  <c r="L124" i="6"/>
  <c r="H124" i="6"/>
  <c r="J98" i="6"/>
  <c r="J103" i="6"/>
  <c r="J108" i="6"/>
  <c r="J113" i="6"/>
  <c r="J119" i="6"/>
  <c r="J123" i="6"/>
  <c r="L96" i="6"/>
  <c r="H98" i="6"/>
  <c r="L100" i="6"/>
  <c r="H103" i="6"/>
  <c r="H108" i="6"/>
  <c r="L110" i="6"/>
  <c r="H113" i="6"/>
  <c r="H119" i="6"/>
  <c r="L121" i="6"/>
  <c r="H123" i="6"/>
  <c r="H85" i="6"/>
  <c r="L89" i="6"/>
  <c r="H56" i="6"/>
  <c r="H87" i="6"/>
  <c r="J90" i="6"/>
  <c r="L83" i="6"/>
  <c r="L88" i="6"/>
  <c r="L93" i="6"/>
  <c r="J83" i="6"/>
  <c r="L87" i="6"/>
  <c r="J88" i="6"/>
  <c r="L91" i="6"/>
  <c r="J93" i="6"/>
  <c r="M55" i="6"/>
  <c r="C54" i="8" s="1"/>
  <c r="D54" i="8" s="1"/>
  <c r="L57" i="6"/>
  <c r="L56" i="6"/>
  <c r="H57" i="6"/>
  <c r="L52" i="6"/>
  <c r="J52" i="6"/>
  <c r="M72" i="6" l="1"/>
  <c r="C71" i="8" s="1"/>
  <c r="D71" i="8" s="1"/>
  <c r="M76" i="6"/>
  <c r="C75" i="8" s="1"/>
  <c r="D75" i="8" s="1"/>
  <c r="M73" i="6"/>
  <c r="C72" i="8" s="1"/>
  <c r="D72" i="8" s="1"/>
  <c r="M71" i="6"/>
  <c r="C70" i="8" s="1"/>
  <c r="D70" i="8" s="1"/>
  <c r="M99" i="6"/>
  <c r="C98" i="8" s="1"/>
  <c r="D98" i="8" s="1"/>
  <c r="M115" i="6"/>
  <c r="C114" i="8" s="1"/>
  <c r="D114" i="8" s="1"/>
  <c r="M79" i="6"/>
  <c r="C78" i="8" s="1"/>
  <c r="D78" i="8" s="1"/>
  <c r="M75" i="6"/>
  <c r="C74" i="8" s="1"/>
  <c r="D74" i="8" s="1"/>
  <c r="M107" i="6"/>
  <c r="C106" i="8" s="1"/>
  <c r="D106" i="8" s="1"/>
  <c r="M91" i="6"/>
  <c r="C90" i="8" s="1"/>
  <c r="D90" i="8" s="1"/>
  <c r="M94" i="6"/>
  <c r="C93" i="8" s="1"/>
  <c r="D93" i="8" s="1"/>
  <c r="H74" i="6"/>
  <c r="M77" i="6"/>
  <c r="C76" i="8" s="1"/>
  <c r="D76" i="8" s="1"/>
  <c r="M96" i="6"/>
  <c r="C95" i="8" s="1"/>
  <c r="D95" i="8" s="1"/>
  <c r="M104" i="6"/>
  <c r="C103" i="8" s="1"/>
  <c r="D103" i="8" s="1"/>
  <c r="M109" i="6"/>
  <c r="C108" i="8" s="1"/>
  <c r="D108" i="8" s="1"/>
  <c r="L74" i="6"/>
  <c r="M78" i="6"/>
  <c r="C77" i="8" s="1"/>
  <c r="D77" i="8" s="1"/>
  <c r="M70" i="6"/>
  <c r="C69" i="8" s="1"/>
  <c r="D69" i="8" s="1"/>
  <c r="M120" i="6"/>
  <c r="C119" i="8" s="1"/>
  <c r="D119" i="8" s="1"/>
  <c r="M122" i="6"/>
  <c r="C121" i="8" s="1"/>
  <c r="D121" i="8" s="1"/>
  <c r="M119" i="6"/>
  <c r="C118" i="8" s="1"/>
  <c r="D118" i="8" s="1"/>
  <c r="M101" i="6"/>
  <c r="C100" i="8" s="1"/>
  <c r="D100" i="8" s="1"/>
  <c r="M103" i="6"/>
  <c r="C102" i="8" s="1"/>
  <c r="D102" i="8" s="1"/>
  <c r="M90" i="6"/>
  <c r="C89" i="8" s="1"/>
  <c r="D89" i="8" s="1"/>
  <c r="M89" i="6"/>
  <c r="C88" i="8" s="1"/>
  <c r="D88" i="8" s="1"/>
  <c r="M98" i="6"/>
  <c r="C97" i="8" s="1"/>
  <c r="D97" i="8" s="1"/>
  <c r="M97" i="6"/>
  <c r="C96" i="8" s="1"/>
  <c r="D96" i="8" s="1"/>
  <c r="M108" i="6"/>
  <c r="C107" i="8" s="1"/>
  <c r="D107" i="8" s="1"/>
  <c r="M85" i="6"/>
  <c r="C84" i="8" s="1"/>
  <c r="D84" i="8" s="1"/>
  <c r="M112" i="6"/>
  <c r="C111" i="8" s="1"/>
  <c r="D111" i="8" s="1"/>
  <c r="M118" i="6"/>
  <c r="C117" i="8" s="1"/>
  <c r="D117" i="8" s="1"/>
  <c r="M124" i="6"/>
  <c r="C123" i="8" s="1"/>
  <c r="D123" i="8" s="1"/>
  <c r="M123" i="6"/>
  <c r="C122" i="8" s="1"/>
  <c r="D122" i="8" s="1"/>
  <c r="M121" i="6"/>
  <c r="C120" i="8" s="1"/>
  <c r="D120" i="8" s="1"/>
  <c r="M110" i="6"/>
  <c r="C109" i="8" s="1"/>
  <c r="D109" i="8" s="1"/>
  <c r="M113" i="6"/>
  <c r="C112" i="8" s="1"/>
  <c r="D112" i="8" s="1"/>
  <c r="M100" i="6"/>
  <c r="C99" i="8" s="1"/>
  <c r="D99" i="8" s="1"/>
  <c r="M93" i="6"/>
  <c r="C92" i="8" s="1"/>
  <c r="D92" i="8" s="1"/>
  <c r="H105" i="6"/>
  <c r="J105" i="6"/>
  <c r="L105" i="6"/>
  <c r="H116" i="6"/>
  <c r="J116" i="6"/>
  <c r="L116" i="6"/>
  <c r="M56" i="6"/>
  <c r="C55" i="8" s="1"/>
  <c r="D55" i="8" s="1"/>
  <c r="M57" i="6"/>
  <c r="C56" i="8" s="1"/>
  <c r="D56" i="8" s="1"/>
  <c r="M87" i="6"/>
  <c r="C86" i="8" s="1"/>
  <c r="D86" i="8" s="1"/>
  <c r="M88" i="6"/>
  <c r="C87" i="8" s="1"/>
  <c r="D87" i="8" s="1"/>
  <c r="M83" i="6"/>
  <c r="C82" i="8" s="1"/>
  <c r="D82" i="8" s="1"/>
  <c r="M52" i="6"/>
  <c r="C51" i="8" s="1"/>
  <c r="D51" i="8" s="1"/>
  <c r="J125" i="6" l="1"/>
  <c r="M74" i="6"/>
  <c r="C73" i="8" s="1"/>
  <c r="D73" i="8" s="1"/>
  <c r="L125" i="6"/>
  <c r="H125" i="6"/>
  <c r="M116" i="6"/>
  <c r="C115" i="8" s="1"/>
  <c r="D115" i="8" s="1"/>
  <c r="M105" i="6"/>
  <c r="C104" i="8" s="1"/>
  <c r="D104" i="8" s="1"/>
  <c r="M125" i="6" l="1"/>
  <c r="C124" i="8" l="1"/>
  <c r="D124" i="8" s="1"/>
  <c r="H24" i="6"/>
  <c r="H67" i="6"/>
  <c r="L65" i="6"/>
  <c r="L64" i="6"/>
  <c r="L63" i="6"/>
  <c r="L62" i="6"/>
  <c r="L59" i="6"/>
  <c r="L53" i="6"/>
  <c r="H51" i="6"/>
  <c r="H28" i="6"/>
  <c r="L27" i="6"/>
  <c r="L25" i="6"/>
  <c r="A18" i="6"/>
  <c r="L17" i="6"/>
  <c r="L12" i="6"/>
  <c r="J12" i="6"/>
  <c r="H12" i="6"/>
  <c r="L54" i="6" l="1"/>
  <c r="J60" i="6"/>
  <c r="J51" i="6"/>
  <c r="M12" i="6"/>
  <c r="C11" i="8" s="1"/>
  <c r="D11" i="8" s="1"/>
  <c r="J62" i="6"/>
  <c r="H19" i="6"/>
  <c r="H59" i="6"/>
  <c r="H63" i="6"/>
  <c r="J67" i="6"/>
  <c r="L44" i="6"/>
  <c r="H65" i="6"/>
  <c r="J28" i="6"/>
  <c r="J22" i="6"/>
  <c r="J23" i="6"/>
  <c r="L21" i="6"/>
  <c r="J25" i="6"/>
  <c r="J24" i="6"/>
  <c r="H17" i="6"/>
  <c r="J53" i="6"/>
  <c r="J54" i="6"/>
  <c r="J64" i="6"/>
  <c r="J17" i="6"/>
  <c r="L24" i="6"/>
  <c r="L28" i="6"/>
  <c r="L51" i="6"/>
  <c r="H53" i="6"/>
  <c r="H54" i="6"/>
  <c r="H64" i="6"/>
  <c r="L67" i="6"/>
  <c r="H25" i="6"/>
  <c r="J40" i="6"/>
  <c r="H62" i="6"/>
  <c r="H42" i="6"/>
  <c r="J42" i="6"/>
  <c r="L42" i="6"/>
  <c r="J68" i="6"/>
  <c r="L68" i="6"/>
  <c r="H68" i="6"/>
  <c r="H14" i="6"/>
  <c r="J27" i="6"/>
  <c r="H27" i="6"/>
  <c r="J59" i="6"/>
  <c r="J63" i="6"/>
  <c r="J65" i="6"/>
  <c r="H66" i="6"/>
  <c r="L66" i="6"/>
  <c r="J66" i="6"/>
  <c r="M24" i="6" l="1"/>
  <c r="C23" i="8" s="1"/>
  <c r="D23" i="8" s="1"/>
  <c r="M67" i="6"/>
  <c r="C66" i="8" s="1"/>
  <c r="D66" i="8" s="1"/>
  <c r="M62" i="6"/>
  <c r="C61" i="8" s="1"/>
  <c r="D61" i="8" s="1"/>
  <c r="M65" i="6"/>
  <c r="C64" i="8" s="1"/>
  <c r="D64" i="8" s="1"/>
  <c r="H44" i="6"/>
  <c r="J44" i="6"/>
  <c r="M51" i="6"/>
  <c r="C50" i="8" s="1"/>
  <c r="D50" i="8" s="1"/>
  <c r="M64" i="6"/>
  <c r="C63" i="8" s="1"/>
  <c r="D63" i="8" s="1"/>
  <c r="L19" i="6"/>
  <c r="L22" i="6"/>
  <c r="J19" i="6"/>
  <c r="M17" i="6"/>
  <c r="C16" i="8" s="1"/>
  <c r="D16" i="8" s="1"/>
  <c r="H22" i="6"/>
  <c r="M59" i="6"/>
  <c r="C58" i="8" s="1"/>
  <c r="D58" i="8" s="1"/>
  <c r="M53" i="6"/>
  <c r="C52" i="8" s="1"/>
  <c r="D52" i="8" s="1"/>
  <c r="M63" i="6"/>
  <c r="C62" i="8" s="1"/>
  <c r="D62" i="8" s="1"/>
  <c r="M54" i="6"/>
  <c r="C53" i="8" s="1"/>
  <c r="D53" i="8" s="1"/>
  <c r="M28" i="6"/>
  <c r="C27" i="8" s="1"/>
  <c r="D27" i="8" s="1"/>
  <c r="H40" i="6"/>
  <c r="L40" i="6"/>
  <c r="H23" i="6"/>
  <c r="L23" i="6"/>
  <c r="J21" i="6"/>
  <c r="M25" i="6"/>
  <c r="C24" i="8" s="1"/>
  <c r="D24" i="8" s="1"/>
  <c r="H21" i="6"/>
  <c r="L60" i="6"/>
  <c r="H60" i="6"/>
  <c r="H45" i="6"/>
  <c r="L45" i="6"/>
  <c r="J45" i="6"/>
  <c r="H47" i="6"/>
  <c r="J47" i="6"/>
  <c r="L47" i="6"/>
  <c r="L43" i="6"/>
  <c r="J43" i="6"/>
  <c r="H43" i="6"/>
  <c r="H48" i="6"/>
  <c r="J48" i="6"/>
  <c r="L48" i="6"/>
  <c r="J41" i="6"/>
  <c r="L41" i="6"/>
  <c r="H41" i="6"/>
  <c r="L14" i="6"/>
  <c r="M27" i="6"/>
  <c r="C26" i="8" s="1"/>
  <c r="D26" i="8" s="1"/>
  <c r="M66" i="6"/>
  <c r="C65" i="8" s="1"/>
  <c r="D65" i="8" s="1"/>
  <c r="M68" i="6"/>
  <c r="C67" i="8" s="1"/>
  <c r="D67" i="8" s="1"/>
  <c r="M42" i="6"/>
  <c r="C41" i="8" s="1"/>
  <c r="D41" i="8" s="1"/>
  <c r="L29" i="6" l="1"/>
  <c r="J29" i="6"/>
  <c r="H29" i="6"/>
  <c r="M44" i="6"/>
  <c r="C43" i="8" s="1"/>
  <c r="D43" i="8" s="1"/>
  <c r="M19" i="6"/>
  <c r="C18" i="8" s="1"/>
  <c r="D18" i="8" s="1"/>
  <c r="M22" i="6"/>
  <c r="C21" i="8" s="1"/>
  <c r="D21" i="8" s="1"/>
  <c r="M23" i="6"/>
  <c r="C22" i="8" s="1"/>
  <c r="D22" i="8" s="1"/>
  <c r="M21" i="6"/>
  <c r="C20" i="8" s="1"/>
  <c r="D20" i="8" s="1"/>
  <c r="M60" i="6"/>
  <c r="C59" i="8" s="1"/>
  <c r="D59" i="8" s="1"/>
  <c r="M40" i="6"/>
  <c r="C39" i="8" s="1"/>
  <c r="D39" i="8" s="1"/>
  <c r="M48" i="6"/>
  <c r="C47" i="8" s="1"/>
  <c r="D47" i="8" s="1"/>
  <c r="J49" i="6"/>
  <c r="J80" i="6" s="1"/>
  <c r="J139" i="6" s="1"/>
  <c r="L49" i="6"/>
  <c r="L80" i="6" s="1"/>
  <c r="L139" i="6" s="1"/>
  <c r="H49" i="6"/>
  <c r="H80" i="6" s="1"/>
  <c r="M41" i="6"/>
  <c r="C40" i="8" s="1"/>
  <c r="D40" i="8" s="1"/>
  <c r="M47" i="6"/>
  <c r="C46" i="8" s="1"/>
  <c r="D46" i="8" s="1"/>
  <c r="M45" i="6"/>
  <c r="C44" i="8" s="1"/>
  <c r="D44" i="8" s="1"/>
  <c r="M43" i="6"/>
  <c r="C42" i="8" s="1"/>
  <c r="D42" i="8" s="1"/>
  <c r="H139" i="6" l="1"/>
  <c r="M29" i="6"/>
  <c r="C28" i="8" s="1"/>
  <c r="D28" i="8" s="1"/>
  <c r="M49" i="6"/>
  <c r="M80" i="6" l="1"/>
  <c r="C48" i="8"/>
  <c r="D48" i="8" s="1"/>
  <c r="C79" i="8" l="1"/>
  <c r="D79" i="8" s="1"/>
  <c r="M139" i="6"/>
  <c r="C180" i="8" l="1"/>
  <c r="D180" i="8" s="1"/>
  <c r="M140" i="6"/>
  <c r="M141" i="6" l="1"/>
  <c r="C181" i="8"/>
  <c r="D181" i="8" s="1"/>
  <c r="C182" i="8" l="1"/>
  <c r="D182" i="8" s="1"/>
  <c r="M142" i="6"/>
  <c r="M143" i="6" l="1"/>
  <c r="C183" i="8"/>
  <c r="D183" i="8" s="1"/>
  <c r="C184" i="8" l="1"/>
  <c r="D184" i="8" s="1"/>
  <c r="M144" i="6"/>
  <c r="M145" i="6" l="1"/>
  <c r="C185" i="8"/>
  <c r="D185" i="8" s="1"/>
  <c r="M146" i="6" l="1"/>
  <c r="C186" i="8"/>
  <c r="D186" i="8" s="1"/>
  <c r="M147" i="6" l="1"/>
  <c r="C187" i="8"/>
  <c r="D187" i="8" s="1"/>
  <c r="I6" i="6" l="1"/>
  <c r="C188" i="8"/>
  <c r="D188" i="8" s="1"/>
</calcChain>
</file>

<file path=xl/sharedStrings.xml><?xml version="1.0" encoding="utf-8"?>
<sst xmlns="http://schemas.openxmlformats.org/spreadsheetml/2006/main" count="544" uniqueCount="155">
  <si>
    <t>განზ</t>
  </si>
  <si>
    <t>№</t>
  </si>
  <si>
    <t>მასალა</t>
  </si>
  <si>
    <t>ხელფასი</t>
  </si>
  <si>
    <t>ჯამი</t>
  </si>
  <si>
    <t>სულ</t>
  </si>
  <si>
    <t>ტნ</t>
  </si>
  <si>
    <t xml:space="preserve">ზედნადები ხარჯი </t>
  </si>
  <si>
    <t>გეგმიური დაგროვება</t>
  </si>
  <si>
    <t>გაუთვალისწინებელი ხარჯი</t>
  </si>
  <si>
    <t>დღგ</t>
  </si>
  <si>
    <t>სულ ჯამი</t>
  </si>
  <si>
    <t>საფუძველი: პროექტი</t>
  </si>
  <si>
    <t>სახარჯთაღრიცხვო ღირებულება</t>
  </si>
  <si>
    <t>იგივეს დამუშავება ხელით მიუდგომელ ადგილებში</t>
  </si>
  <si>
    <t>თავი I. ტერიტორიის ათვისება და მოსამზადებელი სამუშაოები</t>
  </si>
  <si>
    <t>კმ</t>
  </si>
  <si>
    <t>ტრასის აღდგენა და დამაგრება</t>
  </si>
  <si>
    <t>საფუძვლის ზედა ფენის მოწყობა ფრაქციული ღორღით 0-40 სისქით 12 სმ. კ=1,26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</si>
  <si>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</si>
  <si>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 xml:space="preserve">ხ ა რ ჯ თ ა ღ რ ი ც ხ ვ ა </t>
  </si>
  <si>
    <t>საფუძველი</t>
  </si>
  <si>
    <t>სამუშაოების, რესურსების დასახელება</t>
  </si>
  <si>
    <t>ნორმატიული რესურსი</t>
  </si>
  <si>
    <t>ტრანსპორტი და მანქანა– მექანიზმები</t>
  </si>
  <si>
    <t>ერთეული</t>
  </si>
  <si>
    <t>ერთ. ფასი</t>
  </si>
  <si>
    <t>საბაზრო</t>
  </si>
  <si>
    <t>შრომითი რესურსი</t>
  </si>
  <si>
    <t>კაც/სთ</t>
  </si>
  <si>
    <t>მან/სთ</t>
  </si>
  <si>
    <t>თავი I ჯამი:</t>
  </si>
  <si>
    <t>1-29-6-12</t>
  </si>
  <si>
    <r>
      <t>1000 მ</t>
    </r>
    <r>
      <rPr>
        <vertAlign val="superscript"/>
        <sz val="10"/>
        <rFont val="Sylfaen"/>
        <family val="1"/>
        <charset val="204"/>
      </rPr>
      <t>3</t>
    </r>
  </si>
  <si>
    <t>სრფ 14-143</t>
  </si>
  <si>
    <t>ბულდოზერი 130 ცხ.ძ</t>
  </si>
  <si>
    <t>1-80-3</t>
  </si>
  <si>
    <r>
      <t>100 მ</t>
    </r>
    <r>
      <rPr>
        <vertAlign val="superscript"/>
        <sz val="10"/>
        <rFont val="Sylfaen"/>
        <family val="1"/>
        <charset val="204"/>
      </rPr>
      <t>3</t>
    </r>
  </si>
  <si>
    <t xml:space="preserve">1-22-7 </t>
  </si>
  <si>
    <t>სრფ 14-127</t>
  </si>
  <si>
    <r>
      <t>ექსკავატორი 0.65 მ</t>
    </r>
    <r>
      <rPr>
        <vertAlign val="superscript"/>
        <sz val="10"/>
        <rFont val="Sylfaen"/>
        <family val="1"/>
        <charset val="204"/>
      </rPr>
      <t xml:space="preserve">3  </t>
    </r>
  </si>
  <si>
    <t xml:space="preserve">სხვა მანქანები </t>
  </si>
  <si>
    <t>ლარი</t>
  </si>
  <si>
    <t>სრფ 4-228</t>
  </si>
  <si>
    <t>1-116-3</t>
  </si>
  <si>
    <r>
      <t>1000 მ</t>
    </r>
    <r>
      <rPr>
        <vertAlign val="superscript"/>
        <sz val="10"/>
        <rFont val="Sylfaen"/>
        <family val="1"/>
        <charset val="204"/>
      </rPr>
      <t>2</t>
    </r>
  </si>
  <si>
    <t>სრფ 14-142</t>
  </si>
  <si>
    <t>ბულდოზერი 108 ცხ.ძ</t>
  </si>
  <si>
    <t>სრფ 14-200</t>
  </si>
  <si>
    <t>ა/გრეიდერი საშუაოლო ტიპის 108 ცხ.ძ</t>
  </si>
  <si>
    <t>ა/გრეიდერი საშუალო ტიპის 108 ცხ.ძ</t>
  </si>
  <si>
    <t>სრფ 14-218</t>
  </si>
  <si>
    <t>სატკეპნი საგზაო თვითმავალი გლუვი 5 ტნ</t>
  </si>
  <si>
    <t>სრფ 14-219</t>
  </si>
  <si>
    <t>სატკეპნი საგზაო თვითმავალი გლუვი 10 ტნ</t>
  </si>
  <si>
    <t>სრფ 14-228</t>
  </si>
  <si>
    <t>მოსარწყავ მოსარეცხი მანქანა 6000 ლ.</t>
  </si>
  <si>
    <t>სრფ 4-234</t>
  </si>
  <si>
    <t>ღორღი 0-40 მმ</t>
  </si>
  <si>
    <t>წყალი</t>
  </si>
  <si>
    <t>სრფ 15-15</t>
  </si>
  <si>
    <t>მანქანები ღორღის ტრანსპორტირებისთვის 15 კმ</t>
  </si>
  <si>
    <t>სხვა მანქანები</t>
  </si>
  <si>
    <t>სრფ 4-524</t>
  </si>
  <si>
    <t>სხვა მასალები</t>
  </si>
  <si>
    <t>თავი II ჯამი:</t>
  </si>
  <si>
    <t>ქვიშა–ხრეშოვანი ნარევი</t>
  </si>
  <si>
    <t>ყალიბის ფარი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</si>
  <si>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</si>
  <si>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პროექტით</t>
  </si>
  <si>
    <t>თავი III ჯამი:</t>
  </si>
  <si>
    <t>27-11-1-4</t>
  </si>
  <si>
    <t>თავი IV ჯამი:</t>
  </si>
  <si>
    <t>გრუნტის დამუშავება და დატვირთვა ა/თვითმცლელებზე</t>
  </si>
  <si>
    <t>გრუნტის ტრანსპორტირება 5 კმ. მანძილზე</t>
  </si>
  <si>
    <t>თავი II. მიწის ვაკისი</t>
  </si>
  <si>
    <t>თავი III. საგზაო სამოსის მოწყობა</t>
  </si>
  <si>
    <t>ბეტონი B-25.0 კლასის</t>
  </si>
  <si>
    <t>27-23-11 მისადაგებით</t>
  </si>
  <si>
    <t xml:space="preserve">გვერდულების მოწყობა ქვიშა–ხრეშოვანი ნარევით სიგანით 50 სმ. საშუალო სისქით 28 სმ. </t>
  </si>
  <si>
    <t>27-7--2 მისადაგებით</t>
  </si>
  <si>
    <t>სატკეპნი საგზაო თვითმავალი 18 ტნ</t>
  </si>
  <si>
    <t>მანქანები ქვიშა–ხრეშის ტრანსპორტირებისთვის 15 კმ</t>
  </si>
  <si>
    <t>თავი IV. მიერთებების მოწყობა</t>
  </si>
  <si>
    <t>27-28-1</t>
  </si>
  <si>
    <t>100 მ</t>
  </si>
  <si>
    <t>ნაკეტების ჩამჭრელი</t>
  </si>
  <si>
    <t>ტრაქტორი მუხლუხა სვლაზე 80 ცხ.ძ</t>
  </si>
  <si>
    <t>ნაკერების შემვსები</t>
  </si>
  <si>
    <t>ქვიშა</t>
  </si>
  <si>
    <t>ბიტუმ–პოლიმერული ნარევი</t>
  </si>
  <si>
    <t>სრფ 14-222</t>
  </si>
  <si>
    <t>სატკეპნი საგზაო თვითმავალი პნევმოსვლაზე 18 ტნ</t>
  </si>
  <si>
    <t>სრფ 14-6</t>
  </si>
  <si>
    <t>სრფ 4-547</t>
  </si>
  <si>
    <t>გრძივი და განივი ტემპერატურული ნაკერების მოწყობა და შევსება ბიტუმ-პოლიმერული ნარევით</t>
  </si>
  <si>
    <t>სრფ 5-138</t>
  </si>
  <si>
    <t>სრფ 15-5</t>
  </si>
  <si>
    <t>კვლევაძიების კრებული</t>
  </si>
  <si>
    <t>III კატეგორიის გრუნტის მოჭრა მექანიზმებით საგზაო სამოსის მოსაწყობად  30 მ-ზე გადაადგილებით</t>
  </si>
  <si>
    <t>ქვის ნამტვრევების გამანაწილებელი</t>
  </si>
  <si>
    <t>III კატეგორიის გრუნტის მოჭრა მექანიზმებით საგზაო სამოსის მოსაწყობად  (30 მ)</t>
  </si>
  <si>
    <t xml:space="preserve">ღორღი </t>
  </si>
  <si>
    <t>ღორღი</t>
  </si>
  <si>
    <t>კგ</t>
  </si>
  <si>
    <t>დისპერსიული  მასალა   (პარაფინი ან  სხვა) 2 ფენა</t>
  </si>
  <si>
    <t xml:space="preserve">შემასწორებელი ფენის მოწყობა ქვიშა–ხრეშოვანი ნარევით საშუალო სისქით 10სმ. კ=1.22 </t>
  </si>
  <si>
    <t>გრუნტის კიუეტების მოწყობა</t>
  </si>
  <si>
    <t>1-12--6</t>
  </si>
  <si>
    <t>III კატეგორიის გრუნტის დამუშავება ექსკავატორით</t>
  </si>
  <si>
    <r>
      <t>1000 მ</t>
    </r>
    <r>
      <rPr>
        <vertAlign val="superscript"/>
        <sz val="11"/>
        <rFont val="Sylfaen"/>
        <family val="1"/>
        <charset val="204"/>
      </rPr>
      <t>3</t>
    </r>
  </si>
  <si>
    <t>სრფ 14-125</t>
  </si>
  <si>
    <r>
      <t>ექსკავატორი 0.25 მ</t>
    </r>
    <r>
      <rPr>
        <vertAlign val="superscript"/>
        <sz val="10"/>
        <rFont val="Sylfaen"/>
        <family val="1"/>
        <charset val="204"/>
      </rPr>
      <t>3</t>
    </r>
  </si>
  <si>
    <t>იგივეს დამუშავება ხელით</t>
  </si>
  <si>
    <t xml:space="preserve">1-23-6 </t>
  </si>
  <si>
    <t xml:space="preserve">შრომითი რესურსი </t>
  </si>
  <si>
    <t>თავი V. ხელოვნური ნაგებობების მოწყობა</t>
  </si>
  <si>
    <t>გრუნტის ტრანსპორტირება 5 კმ მანძილზე</t>
  </si>
  <si>
    <t>III კატეგორიის გრუნტის დამუშავება ექსკავატორით ლითონის მილების მოსაწყობად</t>
  </si>
  <si>
    <r>
      <t>ექსკავატორი 0.25 მ</t>
    </r>
    <r>
      <rPr>
        <vertAlign val="superscript"/>
        <sz val="10"/>
        <rFont val="Sylfaen"/>
        <family val="1"/>
        <charset val="204"/>
      </rPr>
      <t xml:space="preserve">3  </t>
    </r>
  </si>
  <si>
    <t>ქვიშა-ხრეშოვანი ქვესაგები ფენის მოწყობა პორტალური კედლების და მილის ქვეშ სისქით 10 სმ</t>
  </si>
  <si>
    <t>ლითონის დ=426 მმ-იანი მილების მოწყობა სისქით 6 მმ.</t>
  </si>
  <si>
    <t>მანქანები</t>
  </si>
  <si>
    <t>ლითონის მილი დ=426 მმ. სისქით 6მმ</t>
  </si>
  <si>
    <t>მილების შეგლესვა გარედან ბიტუმით 2–ჯერ</t>
  </si>
  <si>
    <t>ბიტუმი ნავთობის</t>
  </si>
  <si>
    <t>ცემენტის ხსნარი 1:3</t>
  </si>
  <si>
    <t>დახერხილი ხის მასალა</t>
  </si>
  <si>
    <t>ქვიშა-ხრეშოვანი ფენის მოწყობა მილს ზევით სისქით 10 სმ</t>
  </si>
  <si>
    <t>თავი VI. გზის კუთვნილება და მოწყობილობა</t>
  </si>
  <si>
    <t>პორტალური კედლების მოწყობა მონოლითური ბეტონით B-25 კლასის</t>
  </si>
  <si>
    <t>ბეტონი B-25 კლასის</t>
  </si>
  <si>
    <t>თავი VI ჯამი:</t>
  </si>
  <si>
    <t>სულ ჯამი: თავი I+II+III+IV+V+VI</t>
  </si>
  <si>
    <t>მანქანები ბეტონის ტრანსპორტირებისთვის 35 კმ</t>
  </si>
  <si>
    <t>სრფ 1-12</t>
  </si>
  <si>
    <t>სრფ 4-347</t>
  </si>
  <si>
    <t>სრფ 5-126</t>
  </si>
  <si>
    <t>სრფ 4-225</t>
  </si>
  <si>
    <t>მანქანები გრუნტის ტრანსპორტირებისთვის 5 კმ</t>
  </si>
  <si>
    <t>მანქანები ქვიშა–ხრეშის ტრანსორტირებისთვის 15 კმ</t>
  </si>
  <si>
    <t>მანქანები მილების ტრანსორტირებისთვის 70 კმ</t>
  </si>
  <si>
    <t xml:space="preserve">ლითონის დ=426 მმ–იანი მილების მოწყობა </t>
  </si>
  <si>
    <t>სრფ 15-24</t>
  </si>
  <si>
    <t>მანქანები ბეტონის ტრანსპორტირებისთვის 40 კმ</t>
  </si>
  <si>
    <t>შედგენილია 2018 წლის IV კვარტლის დონეზე</t>
  </si>
  <si>
    <r>
      <rPr>
        <b/>
        <sz val="11"/>
        <rFont val="AcadMtavr"/>
      </rPr>
      <t>tyibulis municipalitetSi sofel muxuraSi centraluri gzis betonis safaris mowyoba</t>
    </r>
    <r>
      <rPr>
        <b/>
        <sz val="11"/>
        <rFont val="Calibri"/>
        <family val="2"/>
        <scheme val="minor"/>
      </rPr>
      <t xml:space="preserve">
</t>
    </r>
  </si>
  <si>
    <t>ბეტონის საფარის მოწყობა სისქით 16 სმ. B–25.0 კლასის ბეტონით და არმირებით. არმატურა A-I d=6 მმ. ბიჯი 20x20სმ</t>
  </si>
  <si>
    <t>არმატურა A-I d=6 მმ</t>
  </si>
  <si>
    <t>მიწის ვაკისის დაპროფილება</t>
  </si>
  <si>
    <t xml:space="preserve">ხის  ძელაკი </t>
  </si>
  <si>
    <t>ჭანჭიკი</t>
  </si>
  <si>
    <t>სულ ჯამი: თავი I+II+III+IV+V</t>
  </si>
  <si>
    <t>პკ 6+00 - პკ 11+78</t>
  </si>
  <si>
    <t>1000ტნ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</si>
</sst>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4">
    <font>
      <sz val="10"/>
      <name val="Arial Cyr"/>
      <charset val="204"/>
    </font>
    <font>
      <sz val="11"/>
      <name val="Arial Cyr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1"/>
      <name val="Calibri"/>
      <family val="2"/>
      <scheme val="minor"/>
    </font>
    <font>
      <b/>
      <sz val="10"/>
      <name val="Arial Cyr"/>
    </font>
    <font>
      <sz val="10"/>
      <name val="Arial Cyr"/>
    </font>
    <font>
      <sz val="10"/>
      <name val="Arial"/>
      <family val="2"/>
      <charset val="204"/>
    </font>
    <font>
      <vertAlign val="superscript"/>
      <sz val="11"/>
      <name val="Sylfaen"/>
      <family val="1"/>
      <charset val="204"/>
    </font>
    <font>
      <b/>
      <sz val="11"/>
      <name val="Calibri"/>
      <family val="2"/>
      <scheme val="minor"/>
    </font>
    <font>
      <b/>
      <sz val="11"/>
      <name val="AcadMtavr"/>
    </font>
    <font>
      <b/>
      <sz val="11"/>
      <name val="Calibri"/>
      <family val="2"/>
      <charset val="204"/>
      <scheme val="minor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justify"/>
    </xf>
    <xf numFmtId="2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justify"/>
    </xf>
    <xf numFmtId="166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vertical="justify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justify"/>
    </xf>
    <xf numFmtId="166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justify"/>
    </xf>
    <xf numFmtId="0" fontId="3" fillId="2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2" borderId="1" xfId="0" applyFont="1" applyFill="1" applyBorder="1"/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9"/>
  <sheetViews>
    <sheetView tabSelected="1" view="pageBreakPreview" zoomScaleSheetLayoutView="100" workbookViewId="0">
      <selection activeCell="K135" sqref="K135:K137"/>
    </sheetView>
  </sheetViews>
  <sheetFormatPr defaultRowHeight="12.75"/>
  <cols>
    <col min="1" max="1" width="4.140625" customWidth="1"/>
    <col min="2" max="2" width="12.85546875" bestFit="1" customWidth="1"/>
    <col min="3" max="3" width="49.7109375" customWidth="1"/>
    <col min="4" max="4" width="7.7109375" customWidth="1"/>
    <col min="5" max="5" width="10.28515625" customWidth="1"/>
    <col min="6" max="6" width="8.42578125" customWidth="1"/>
    <col min="7" max="7" width="8.7109375" customWidth="1"/>
    <col min="8" max="8" width="10.7109375" bestFit="1" customWidth="1"/>
    <col min="9" max="9" width="8.5703125" customWidth="1"/>
    <col min="10" max="10" width="9.5703125" bestFit="1" customWidth="1"/>
    <col min="11" max="11" width="9.28515625" customWidth="1"/>
    <col min="12" max="13" width="10.7109375" bestFit="1" customWidth="1"/>
  </cols>
  <sheetData>
    <row r="1" spans="1:14" ht="31.5" customHeight="1">
      <c r="A1" s="88" t="s">
        <v>146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15">
      <c r="A2" s="89" t="s">
        <v>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ht="15">
      <c r="A3" s="89" t="s">
        <v>153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s="10" customFormat="1" ht="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s="8" customFormat="1" ht="15">
      <c r="A5" s="20"/>
      <c r="B5" s="20"/>
      <c r="C5" s="21" t="s">
        <v>12</v>
      </c>
      <c r="D5" s="90" t="s">
        <v>13</v>
      </c>
      <c r="E5" s="90"/>
      <c r="F5" s="90"/>
      <c r="G5" s="90"/>
      <c r="H5" s="90"/>
      <c r="I5" s="90"/>
      <c r="J5" s="90"/>
      <c r="K5" s="90"/>
      <c r="L5" s="90"/>
      <c r="M5" s="90"/>
    </row>
    <row r="6" spans="1:14" s="8" customFormat="1" ht="14.25">
      <c r="A6" s="9"/>
      <c r="B6" s="9"/>
      <c r="C6" s="8" t="s">
        <v>145</v>
      </c>
      <c r="D6" s="9"/>
      <c r="E6" s="9"/>
      <c r="F6" s="9"/>
      <c r="I6" s="91">
        <f>M147</f>
        <v>0</v>
      </c>
      <c r="J6" s="91"/>
      <c r="K6" s="91"/>
      <c r="L6" s="91"/>
      <c r="M6" s="91"/>
    </row>
    <row r="7" spans="1:14" ht="14.25">
      <c r="A7" s="1"/>
      <c r="B7" s="1"/>
      <c r="C7" s="8"/>
      <c r="D7" s="9"/>
      <c r="E7" s="9"/>
      <c r="F7" s="9"/>
      <c r="G7" s="10"/>
      <c r="H7" s="10"/>
      <c r="I7" s="11"/>
      <c r="J7" s="11"/>
      <c r="K7" s="11"/>
      <c r="L7" s="11"/>
      <c r="M7" s="11"/>
    </row>
    <row r="8" spans="1:14" ht="39" customHeight="1">
      <c r="A8" s="85" t="s">
        <v>1</v>
      </c>
      <c r="B8" s="92" t="s">
        <v>21</v>
      </c>
      <c r="C8" s="92" t="s">
        <v>22</v>
      </c>
      <c r="D8" s="85" t="s">
        <v>0</v>
      </c>
      <c r="E8" s="86" t="s">
        <v>23</v>
      </c>
      <c r="F8" s="86"/>
      <c r="G8" s="85" t="s">
        <v>2</v>
      </c>
      <c r="H8" s="85"/>
      <c r="I8" s="85" t="s">
        <v>3</v>
      </c>
      <c r="J8" s="85"/>
      <c r="K8" s="86" t="s">
        <v>24</v>
      </c>
      <c r="L8" s="86"/>
      <c r="M8" s="87" t="s">
        <v>4</v>
      </c>
    </row>
    <row r="9" spans="1:14" s="12" customFormat="1" ht="25.5">
      <c r="A9" s="85"/>
      <c r="B9" s="93"/>
      <c r="C9" s="93"/>
      <c r="D9" s="85"/>
      <c r="E9" s="18" t="s">
        <v>25</v>
      </c>
      <c r="F9" s="18" t="s">
        <v>5</v>
      </c>
      <c r="G9" s="19" t="s">
        <v>26</v>
      </c>
      <c r="H9" s="18" t="s">
        <v>5</v>
      </c>
      <c r="I9" s="19" t="s">
        <v>26</v>
      </c>
      <c r="J9" s="18" t="s">
        <v>5</v>
      </c>
      <c r="K9" s="19" t="s">
        <v>26</v>
      </c>
      <c r="L9" s="18" t="s">
        <v>5</v>
      </c>
      <c r="M9" s="87"/>
    </row>
    <row r="10" spans="1:14" s="12" customFormat="1">
      <c r="A10" s="18">
        <v>1</v>
      </c>
      <c r="B10" s="18"/>
      <c r="C10" s="18">
        <v>2</v>
      </c>
      <c r="D10" s="18">
        <v>3</v>
      </c>
      <c r="E10" s="18"/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22">
        <v>11</v>
      </c>
    </row>
    <row r="11" spans="1:14" s="12" customFormat="1" ht="30">
      <c r="A11" s="23"/>
      <c r="B11" s="2"/>
      <c r="C11" s="3" t="s">
        <v>15</v>
      </c>
      <c r="D11" s="2"/>
      <c r="E11" s="52"/>
      <c r="F11" s="52"/>
      <c r="G11" s="53"/>
      <c r="H11" s="7"/>
      <c r="I11" s="4"/>
      <c r="J11" s="7"/>
      <c r="K11" s="4"/>
      <c r="L11" s="7"/>
      <c r="M11" s="24"/>
    </row>
    <row r="12" spans="1:14" s="12" customFormat="1" ht="30">
      <c r="A12" s="25">
        <v>1</v>
      </c>
      <c r="B12" s="39" t="s">
        <v>98</v>
      </c>
      <c r="C12" s="27" t="s">
        <v>17</v>
      </c>
      <c r="D12" s="26" t="s">
        <v>16</v>
      </c>
      <c r="E12" s="26"/>
      <c r="F12" s="28">
        <v>0.57799999999999996</v>
      </c>
      <c r="G12" s="26"/>
      <c r="H12" s="29">
        <f>G12*F12</f>
        <v>0</v>
      </c>
      <c r="I12" s="29"/>
      <c r="J12" s="29">
        <f>I12*F12</f>
        <v>0</v>
      </c>
      <c r="K12" s="26"/>
      <c r="L12" s="29">
        <f>K12*F12</f>
        <v>0</v>
      </c>
      <c r="M12" s="30">
        <f t="shared" ref="M12:M13" si="0">L12+J12+H12</f>
        <v>0</v>
      </c>
      <c r="N12" s="77"/>
    </row>
    <row r="13" spans="1:14" s="12" customFormat="1" ht="15">
      <c r="A13" s="18"/>
      <c r="B13" s="4"/>
      <c r="C13" s="41" t="s">
        <v>28</v>
      </c>
      <c r="D13" s="4" t="s">
        <v>29</v>
      </c>
      <c r="E13" s="5">
        <v>93.22</v>
      </c>
      <c r="F13" s="36">
        <f>E13*F12</f>
        <v>53.881159999999994</v>
      </c>
      <c r="G13" s="7"/>
      <c r="H13" s="7">
        <f t="shared" ref="H13" si="1">G13*F13</f>
        <v>0</v>
      </c>
      <c r="I13" s="7"/>
      <c r="J13" s="7">
        <f t="shared" ref="J13" si="2">I13*F13</f>
        <v>0</v>
      </c>
      <c r="K13" s="7"/>
      <c r="L13" s="7">
        <f t="shared" ref="L13" si="3">K13*F13</f>
        <v>0</v>
      </c>
      <c r="M13" s="24">
        <f t="shared" si="0"/>
        <v>0</v>
      </c>
      <c r="N13" s="77"/>
    </row>
    <row r="14" spans="1:14" s="34" customFormat="1" ht="15">
      <c r="A14" s="23"/>
      <c r="B14" s="2"/>
      <c r="C14" s="3" t="s">
        <v>31</v>
      </c>
      <c r="D14" s="2"/>
      <c r="E14" s="2"/>
      <c r="F14" s="15"/>
      <c r="G14" s="2"/>
      <c r="H14" s="33">
        <f>SUM(H12:H12)</f>
        <v>0</v>
      </c>
      <c r="I14" s="33"/>
      <c r="J14" s="33">
        <f>J13</f>
        <v>0</v>
      </c>
      <c r="K14" s="33"/>
      <c r="L14" s="33">
        <f>SUM(L12:L12)</f>
        <v>0</v>
      </c>
      <c r="M14" s="33">
        <f>M13</f>
        <v>0</v>
      </c>
      <c r="N14" s="78"/>
    </row>
    <row r="15" spans="1:14" s="12" customFormat="1" ht="15">
      <c r="A15" s="23"/>
      <c r="B15" s="2"/>
      <c r="C15" s="3" t="s">
        <v>75</v>
      </c>
      <c r="D15" s="2"/>
      <c r="E15" s="2"/>
      <c r="F15" s="2"/>
      <c r="G15" s="4"/>
      <c r="H15" s="7"/>
      <c r="I15" s="4"/>
      <c r="J15" s="7"/>
      <c r="K15" s="4"/>
      <c r="L15" s="7"/>
      <c r="M15" s="24"/>
      <c r="N15" s="77"/>
    </row>
    <row r="16" spans="1:14" ht="30">
      <c r="A16" s="25">
        <v>1</v>
      </c>
      <c r="B16" s="26" t="s">
        <v>32</v>
      </c>
      <c r="C16" s="47" t="s">
        <v>99</v>
      </c>
      <c r="D16" s="26" t="s">
        <v>33</v>
      </c>
      <c r="E16" s="26"/>
      <c r="F16" s="28">
        <v>0.72599999999999998</v>
      </c>
      <c r="G16" s="29"/>
      <c r="H16" s="29"/>
      <c r="I16" s="29"/>
      <c r="J16" s="29"/>
      <c r="K16" s="29"/>
      <c r="L16" s="29"/>
      <c r="M16" s="30"/>
      <c r="N16" s="77"/>
    </row>
    <row r="17" spans="1:14" ht="15">
      <c r="A17" s="18"/>
      <c r="B17" s="4" t="s">
        <v>34</v>
      </c>
      <c r="C17" s="32" t="s">
        <v>35</v>
      </c>
      <c r="D17" s="4" t="s">
        <v>30</v>
      </c>
      <c r="E17" s="36">
        <v>21.46</v>
      </c>
      <c r="F17" s="36">
        <f>E17*F16</f>
        <v>15.57996</v>
      </c>
      <c r="G17" s="7"/>
      <c r="H17" s="7">
        <f t="shared" ref="H17" si="4">G17*F17</f>
        <v>0</v>
      </c>
      <c r="I17" s="7"/>
      <c r="J17" s="7">
        <f t="shared" ref="J17" si="5">I17*F17</f>
        <v>0</v>
      </c>
      <c r="K17" s="7"/>
      <c r="L17" s="7">
        <f t="shared" ref="L17" si="6">K17*F17</f>
        <v>0</v>
      </c>
      <c r="M17" s="24">
        <f t="shared" ref="M17:M60" si="7">L17+J17+H17</f>
        <v>0</v>
      </c>
      <c r="N17" s="77"/>
    </row>
    <row r="18" spans="1:14" ht="15.75">
      <c r="A18" s="25">
        <f>A16+1</f>
        <v>2</v>
      </c>
      <c r="B18" s="26" t="s">
        <v>36</v>
      </c>
      <c r="C18" s="35" t="s">
        <v>14</v>
      </c>
      <c r="D18" s="26" t="s">
        <v>37</v>
      </c>
      <c r="E18" s="37"/>
      <c r="F18" s="28">
        <v>0.38</v>
      </c>
      <c r="G18" s="29"/>
      <c r="H18" s="29"/>
      <c r="I18" s="29"/>
      <c r="J18" s="29"/>
      <c r="K18" s="29"/>
      <c r="L18" s="29"/>
      <c r="M18" s="30"/>
      <c r="N18" s="77"/>
    </row>
    <row r="19" spans="1:14" ht="15">
      <c r="A19" s="18"/>
      <c r="B19" s="4"/>
      <c r="C19" s="32" t="s">
        <v>28</v>
      </c>
      <c r="D19" s="4" t="s">
        <v>29</v>
      </c>
      <c r="E19" s="7">
        <v>206</v>
      </c>
      <c r="F19" s="5">
        <f>E19*F18</f>
        <v>78.28</v>
      </c>
      <c r="G19" s="7"/>
      <c r="H19" s="7">
        <f t="shared" ref="H19:H60" si="8">G19*F19</f>
        <v>0</v>
      </c>
      <c r="I19" s="7"/>
      <c r="J19" s="7">
        <f t="shared" ref="J19:J60" si="9">I19*F19</f>
        <v>0</v>
      </c>
      <c r="K19" s="7"/>
      <c r="L19" s="7">
        <f t="shared" ref="L19:L60" si="10">K19*F19</f>
        <v>0</v>
      </c>
      <c r="M19" s="24">
        <f t="shared" si="7"/>
        <v>0</v>
      </c>
      <c r="N19" s="77"/>
    </row>
    <row r="20" spans="1:14" s="40" customFormat="1" ht="30">
      <c r="A20" s="38">
        <v>3</v>
      </c>
      <c r="B20" s="39" t="s">
        <v>38</v>
      </c>
      <c r="C20" s="43" t="s">
        <v>73</v>
      </c>
      <c r="D20" s="26" t="s">
        <v>33</v>
      </c>
      <c r="E20" s="37"/>
      <c r="F20" s="26">
        <v>0.76400000000000001</v>
      </c>
      <c r="G20" s="29"/>
      <c r="H20" s="29"/>
      <c r="I20" s="29"/>
      <c r="J20" s="29"/>
      <c r="K20" s="29"/>
      <c r="L20" s="29"/>
      <c r="M20" s="30"/>
      <c r="N20" s="77"/>
    </row>
    <row r="21" spans="1:14" ht="15">
      <c r="A21" s="18"/>
      <c r="B21" s="4"/>
      <c r="C21" s="41" t="s">
        <v>28</v>
      </c>
      <c r="D21" s="4" t="s">
        <v>29</v>
      </c>
      <c r="E21" s="5">
        <v>8.33</v>
      </c>
      <c r="F21" s="36">
        <f>E21*F20</f>
        <v>6.3641199999999998</v>
      </c>
      <c r="G21" s="7"/>
      <c r="H21" s="7">
        <f t="shared" si="8"/>
        <v>0</v>
      </c>
      <c r="I21" s="7"/>
      <c r="J21" s="7">
        <f t="shared" si="9"/>
        <v>0</v>
      </c>
      <c r="K21" s="7"/>
      <c r="L21" s="7">
        <f t="shared" si="10"/>
        <v>0</v>
      </c>
      <c r="M21" s="24">
        <f t="shared" si="7"/>
        <v>0</v>
      </c>
      <c r="N21" s="77"/>
    </row>
    <row r="22" spans="1:14" ht="15.75">
      <c r="A22" s="18"/>
      <c r="B22" s="4" t="s">
        <v>39</v>
      </c>
      <c r="C22" s="41" t="s">
        <v>40</v>
      </c>
      <c r="D22" s="4" t="s">
        <v>30</v>
      </c>
      <c r="E22" s="5">
        <v>18.600000000000001</v>
      </c>
      <c r="F22" s="36">
        <f>E22*F20</f>
        <v>14.210400000000002</v>
      </c>
      <c r="G22" s="7"/>
      <c r="H22" s="7">
        <f t="shared" si="8"/>
        <v>0</v>
      </c>
      <c r="I22" s="7"/>
      <c r="J22" s="7">
        <f t="shared" si="9"/>
        <v>0</v>
      </c>
      <c r="K22" s="7"/>
      <c r="L22" s="7">
        <f t="shared" si="10"/>
        <v>0</v>
      </c>
      <c r="M22" s="24">
        <f t="shared" si="7"/>
        <v>0</v>
      </c>
      <c r="N22" s="78"/>
    </row>
    <row r="23" spans="1:14" ht="15">
      <c r="A23" s="18"/>
      <c r="B23" s="4"/>
      <c r="C23" s="41" t="s">
        <v>41</v>
      </c>
      <c r="D23" s="4" t="s">
        <v>42</v>
      </c>
      <c r="E23" s="5">
        <v>1.85</v>
      </c>
      <c r="F23" s="36">
        <f>E23*F20</f>
        <v>1.4134</v>
      </c>
      <c r="G23" s="7"/>
      <c r="H23" s="7">
        <f t="shared" si="8"/>
        <v>0</v>
      </c>
      <c r="I23" s="7"/>
      <c r="J23" s="7">
        <f t="shared" si="9"/>
        <v>0</v>
      </c>
      <c r="K23" s="7"/>
      <c r="L23" s="7">
        <f t="shared" si="10"/>
        <v>0</v>
      </c>
      <c r="M23" s="24">
        <f t="shared" si="7"/>
        <v>0</v>
      </c>
      <c r="N23" s="77"/>
    </row>
    <row r="24" spans="1:14" ht="15.75">
      <c r="A24" s="18"/>
      <c r="B24" s="4"/>
      <c r="C24" s="41" t="s">
        <v>102</v>
      </c>
      <c r="D24" s="4" t="s">
        <v>19</v>
      </c>
      <c r="E24" s="5">
        <v>0.03</v>
      </c>
      <c r="F24" s="36">
        <f>E24*F20</f>
        <v>2.2919999999999999E-2</v>
      </c>
      <c r="G24" s="7"/>
      <c r="H24" s="7">
        <f t="shared" si="8"/>
        <v>0</v>
      </c>
      <c r="I24" s="7"/>
      <c r="J24" s="7">
        <f t="shared" si="9"/>
        <v>0</v>
      </c>
      <c r="K24" s="7"/>
      <c r="L24" s="7">
        <f t="shared" si="10"/>
        <v>0</v>
      </c>
      <c r="M24" s="24">
        <f t="shared" si="7"/>
        <v>0</v>
      </c>
      <c r="N24" s="77"/>
    </row>
    <row r="25" spans="1:14" ht="15">
      <c r="A25" s="25">
        <v>4</v>
      </c>
      <c r="B25" s="26" t="s">
        <v>97</v>
      </c>
      <c r="C25" s="47" t="s">
        <v>74</v>
      </c>
      <c r="D25" s="26" t="s">
        <v>154</v>
      </c>
      <c r="E25" s="51"/>
      <c r="F25" s="28">
        <v>1.375</v>
      </c>
      <c r="G25" s="29"/>
      <c r="H25" s="29">
        <f t="shared" si="8"/>
        <v>0</v>
      </c>
      <c r="I25" s="29"/>
      <c r="J25" s="29">
        <f t="shared" si="9"/>
        <v>0</v>
      </c>
      <c r="K25" s="29"/>
      <c r="L25" s="29">
        <f t="shared" si="10"/>
        <v>0</v>
      </c>
      <c r="M25" s="30">
        <f t="shared" si="7"/>
        <v>0</v>
      </c>
      <c r="N25" s="77"/>
    </row>
    <row r="26" spans="1:14" ht="15.75">
      <c r="A26" s="25">
        <v>5</v>
      </c>
      <c r="B26" s="26" t="s">
        <v>44</v>
      </c>
      <c r="C26" s="35" t="s">
        <v>149</v>
      </c>
      <c r="D26" s="26" t="s">
        <v>45</v>
      </c>
      <c r="E26" s="37"/>
      <c r="F26" s="37">
        <v>3.9304000000000001</v>
      </c>
      <c r="G26" s="29"/>
      <c r="H26" s="29"/>
      <c r="I26" s="29"/>
      <c r="J26" s="29"/>
      <c r="K26" s="29"/>
      <c r="L26" s="29"/>
      <c r="M26" s="30"/>
      <c r="N26" s="77"/>
    </row>
    <row r="27" spans="1:14" ht="15">
      <c r="A27" s="18"/>
      <c r="B27" s="4" t="s">
        <v>46</v>
      </c>
      <c r="C27" s="32" t="s">
        <v>47</v>
      </c>
      <c r="D27" s="4" t="s">
        <v>30</v>
      </c>
      <c r="E27" s="5">
        <v>0.9</v>
      </c>
      <c r="F27" s="5">
        <f>E27*F26</f>
        <v>3.5373600000000001</v>
      </c>
      <c r="G27" s="7"/>
      <c r="H27" s="7">
        <f t="shared" ref="H27:H28" si="11">G27*F27</f>
        <v>0</v>
      </c>
      <c r="I27" s="7"/>
      <c r="J27" s="7">
        <f t="shared" ref="J27:J28" si="12">I27*F27</f>
        <v>0</v>
      </c>
      <c r="K27" s="7"/>
      <c r="L27" s="7">
        <f t="shared" ref="L27:L28" si="13">K27*F27</f>
        <v>0</v>
      </c>
      <c r="M27" s="24">
        <f t="shared" ref="M27:M28" si="14">L27+J27+H27</f>
        <v>0</v>
      </c>
      <c r="N27" s="77"/>
    </row>
    <row r="28" spans="1:14" ht="15">
      <c r="A28" s="18"/>
      <c r="B28" s="4" t="s">
        <v>48</v>
      </c>
      <c r="C28" s="32" t="s">
        <v>49</v>
      </c>
      <c r="D28" s="4" t="s">
        <v>30</v>
      </c>
      <c r="E28" s="5">
        <v>0.45</v>
      </c>
      <c r="F28" s="5">
        <f>E28*F26</f>
        <v>1.76868</v>
      </c>
      <c r="G28" s="7"/>
      <c r="H28" s="7">
        <f t="shared" si="11"/>
        <v>0</v>
      </c>
      <c r="I28" s="7"/>
      <c r="J28" s="7">
        <f t="shared" si="12"/>
        <v>0</v>
      </c>
      <c r="K28" s="7"/>
      <c r="L28" s="7">
        <f t="shared" si="13"/>
        <v>0</v>
      </c>
      <c r="M28" s="24">
        <f t="shared" si="14"/>
        <v>0</v>
      </c>
      <c r="N28" s="78"/>
    </row>
    <row r="29" spans="1:14" ht="15">
      <c r="A29" s="18"/>
      <c r="B29" s="4"/>
      <c r="C29" s="3" t="s">
        <v>65</v>
      </c>
      <c r="D29" s="4"/>
      <c r="E29" s="5"/>
      <c r="F29" s="5"/>
      <c r="G29" s="7"/>
      <c r="H29" s="33">
        <f t="shared" ref="H29:L29" si="15">SUM(H16:H28)</f>
        <v>0</v>
      </c>
      <c r="I29" s="33"/>
      <c r="J29" s="33">
        <f t="shared" si="15"/>
        <v>0</v>
      </c>
      <c r="K29" s="33"/>
      <c r="L29" s="33">
        <f t="shared" si="15"/>
        <v>0</v>
      </c>
      <c r="M29" s="33">
        <f>SUM(M16:M28)</f>
        <v>0</v>
      </c>
      <c r="N29" s="77"/>
    </row>
    <row r="30" spans="1:14" ht="15">
      <c r="A30" s="18"/>
      <c r="B30" s="4"/>
      <c r="C30" s="3" t="s">
        <v>76</v>
      </c>
      <c r="D30" s="4"/>
      <c r="E30" s="5"/>
      <c r="F30" s="5"/>
      <c r="G30" s="7"/>
      <c r="H30" s="7"/>
      <c r="I30" s="7"/>
      <c r="J30" s="7"/>
      <c r="K30" s="7"/>
      <c r="L30" s="7"/>
      <c r="M30" s="24"/>
      <c r="N30" s="77"/>
    </row>
    <row r="31" spans="1:14" ht="30">
      <c r="A31" s="25">
        <v>1</v>
      </c>
      <c r="B31" s="31" t="s">
        <v>80</v>
      </c>
      <c r="C31" s="35" t="s">
        <v>106</v>
      </c>
      <c r="D31" s="26" t="s">
        <v>37</v>
      </c>
      <c r="E31" s="37"/>
      <c r="F31" s="26">
        <v>4.7950999999999997</v>
      </c>
      <c r="G31" s="29"/>
      <c r="H31" s="29"/>
      <c r="I31" s="29"/>
      <c r="J31" s="29"/>
      <c r="K31" s="29"/>
      <c r="L31" s="29"/>
      <c r="M31" s="30"/>
      <c r="N31" s="78"/>
    </row>
    <row r="32" spans="1:14" ht="15">
      <c r="A32" s="18"/>
      <c r="B32" s="4"/>
      <c r="C32" s="32" t="s">
        <v>28</v>
      </c>
      <c r="D32" s="4" t="s">
        <v>29</v>
      </c>
      <c r="E32" s="7">
        <v>15</v>
      </c>
      <c r="F32" s="5">
        <f>E32*F31</f>
        <v>71.92649999999999</v>
      </c>
      <c r="G32" s="7"/>
      <c r="H32" s="7">
        <f t="shared" ref="H32:H38" si="16">G32*F32</f>
        <v>0</v>
      </c>
      <c r="I32" s="7"/>
      <c r="J32" s="7">
        <f t="shared" ref="J32:J38" si="17">I32*F32</f>
        <v>0</v>
      </c>
      <c r="K32" s="7"/>
      <c r="L32" s="7">
        <f t="shared" ref="L32:L38" si="18">K32*F32</f>
        <v>0</v>
      </c>
      <c r="M32" s="24">
        <f t="shared" ref="M32:M38" si="19">L32+J32+H32</f>
        <v>0</v>
      </c>
      <c r="N32" s="77"/>
    </row>
    <row r="33" spans="1:14" ht="15">
      <c r="A33" s="18"/>
      <c r="B33" s="4" t="s">
        <v>48</v>
      </c>
      <c r="C33" s="32" t="s">
        <v>49</v>
      </c>
      <c r="D33" s="4" t="s">
        <v>30</v>
      </c>
      <c r="E33" s="5">
        <v>2.16</v>
      </c>
      <c r="F33" s="5">
        <f>E33*F31</f>
        <v>10.357416000000001</v>
      </c>
      <c r="G33" s="7"/>
      <c r="H33" s="7">
        <f t="shared" si="16"/>
        <v>0</v>
      </c>
      <c r="I33" s="7"/>
      <c r="J33" s="7">
        <f t="shared" si="17"/>
        <v>0</v>
      </c>
      <c r="K33" s="7"/>
      <c r="L33" s="7">
        <f t="shared" si="18"/>
        <v>0</v>
      </c>
      <c r="M33" s="24">
        <f t="shared" si="19"/>
        <v>0</v>
      </c>
      <c r="N33" s="77"/>
    </row>
    <row r="34" spans="1:14" ht="15">
      <c r="A34" s="18"/>
      <c r="B34" s="4" t="s">
        <v>91</v>
      </c>
      <c r="C34" s="32" t="s">
        <v>92</v>
      </c>
      <c r="D34" s="4" t="s">
        <v>30</v>
      </c>
      <c r="E34" s="7">
        <v>2.73</v>
      </c>
      <c r="F34" s="5">
        <f>E34*F31</f>
        <v>13.090622999999999</v>
      </c>
      <c r="G34" s="7"/>
      <c r="H34" s="7">
        <f t="shared" si="16"/>
        <v>0</v>
      </c>
      <c r="I34" s="7"/>
      <c r="J34" s="7">
        <f t="shared" si="17"/>
        <v>0</v>
      </c>
      <c r="K34" s="7"/>
      <c r="L34" s="7">
        <f t="shared" si="18"/>
        <v>0</v>
      </c>
      <c r="M34" s="24">
        <f t="shared" si="19"/>
        <v>0</v>
      </c>
      <c r="N34" s="77"/>
    </row>
    <row r="35" spans="1:14" ht="15">
      <c r="A35" s="18"/>
      <c r="B35" s="4" t="s">
        <v>55</v>
      </c>
      <c r="C35" s="32" t="s">
        <v>56</v>
      </c>
      <c r="D35" s="4" t="s">
        <v>30</v>
      </c>
      <c r="E35" s="5">
        <v>0.97</v>
      </c>
      <c r="F35" s="5">
        <f>E35*F31</f>
        <v>4.6512469999999997</v>
      </c>
      <c r="G35" s="7"/>
      <c r="H35" s="7">
        <f t="shared" si="16"/>
        <v>0</v>
      </c>
      <c r="I35" s="7"/>
      <c r="J35" s="7">
        <f t="shared" si="17"/>
        <v>0</v>
      </c>
      <c r="K35" s="7"/>
      <c r="L35" s="7">
        <f t="shared" si="18"/>
        <v>0</v>
      </c>
      <c r="M35" s="24">
        <f t="shared" si="19"/>
        <v>0</v>
      </c>
      <c r="N35" s="77"/>
    </row>
    <row r="36" spans="1:14" ht="15.75">
      <c r="A36" s="18"/>
      <c r="B36" s="4" t="s">
        <v>43</v>
      </c>
      <c r="C36" s="32" t="s">
        <v>66</v>
      </c>
      <c r="D36" s="4" t="s">
        <v>19</v>
      </c>
      <c r="E36" s="7">
        <v>122</v>
      </c>
      <c r="F36" s="7">
        <f>E36*F31</f>
        <v>585.00220000000002</v>
      </c>
      <c r="G36" s="7"/>
      <c r="H36" s="7">
        <f t="shared" si="16"/>
        <v>0</v>
      </c>
      <c r="I36" s="7"/>
      <c r="J36" s="7">
        <f t="shared" si="17"/>
        <v>0</v>
      </c>
      <c r="K36" s="7"/>
      <c r="L36" s="7">
        <f t="shared" si="18"/>
        <v>0</v>
      </c>
      <c r="M36" s="24">
        <f t="shared" si="19"/>
        <v>0</v>
      </c>
      <c r="N36" s="77"/>
    </row>
    <row r="37" spans="1:14" ht="15.75">
      <c r="A37" s="18"/>
      <c r="B37" s="4" t="s">
        <v>27</v>
      </c>
      <c r="C37" s="32" t="s">
        <v>59</v>
      </c>
      <c r="D37" s="4" t="s">
        <v>19</v>
      </c>
      <c r="E37" s="7">
        <v>7</v>
      </c>
      <c r="F37" s="7">
        <f>E37*F31</f>
        <v>33.5657</v>
      </c>
      <c r="G37" s="7"/>
      <c r="H37" s="7">
        <f t="shared" si="16"/>
        <v>0</v>
      </c>
      <c r="I37" s="7"/>
      <c r="J37" s="7">
        <f t="shared" si="17"/>
        <v>0</v>
      </c>
      <c r="K37" s="7"/>
      <c r="L37" s="7">
        <f t="shared" si="18"/>
        <v>0</v>
      </c>
      <c r="M37" s="24">
        <f t="shared" si="19"/>
        <v>0</v>
      </c>
      <c r="N37" s="77"/>
    </row>
    <row r="38" spans="1:14" ht="15">
      <c r="A38" s="18"/>
      <c r="B38" s="4" t="s">
        <v>60</v>
      </c>
      <c r="C38" s="32" t="s">
        <v>82</v>
      </c>
      <c r="D38" s="4" t="s">
        <v>6</v>
      </c>
      <c r="E38" s="7">
        <v>1.6</v>
      </c>
      <c r="F38" s="7">
        <f>E38*F36</f>
        <v>936.00352000000009</v>
      </c>
      <c r="G38" s="7"/>
      <c r="H38" s="7">
        <f t="shared" si="16"/>
        <v>0</v>
      </c>
      <c r="I38" s="7"/>
      <c r="J38" s="7">
        <f t="shared" si="17"/>
        <v>0</v>
      </c>
      <c r="K38" s="7"/>
      <c r="L38" s="7">
        <f t="shared" si="18"/>
        <v>0</v>
      </c>
      <c r="M38" s="24">
        <f t="shared" si="19"/>
        <v>0</v>
      </c>
      <c r="N38" s="77"/>
    </row>
    <row r="39" spans="1:14" ht="30">
      <c r="A39" s="25">
        <v>2</v>
      </c>
      <c r="B39" s="42" t="s">
        <v>71</v>
      </c>
      <c r="C39" s="35" t="s">
        <v>18</v>
      </c>
      <c r="D39" s="26" t="s">
        <v>45</v>
      </c>
      <c r="E39" s="37"/>
      <c r="F39" s="26">
        <v>3.1212</v>
      </c>
      <c r="G39" s="29"/>
      <c r="H39" s="29"/>
      <c r="I39" s="29"/>
      <c r="J39" s="29"/>
      <c r="K39" s="29"/>
      <c r="L39" s="29"/>
      <c r="M39" s="30"/>
      <c r="N39" s="77"/>
    </row>
    <row r="40" spans="1:14" ht="15">
      <c r="A40" s="18"/>
      <c r="B40" s="4"/>
      <c r="C40" s="41" t="s">
        <v>28</v>
      </c>
      <c r="D40" s="4" t="s">
        <v>29</v>
      </c>
      <c r="E40" s="7">
        <v>33</v>
      </c>
      <c r="F40" s="5">
        <f>E40*F39</f>
        <v>102.9996</v>
      </c>
      <c r="G40" s="7"/>
      <c r="H40" s="7">
        <f t="shared" si="8"/>
        <v>0</v>
      </c>
      <c r="I40" s="7"/>
      <c r="J40" s="7">
        <f t="shared" si="9"/>
        <v>0</v>
      </c>
      <c r="K40" s="7"/>
      <c r="L40" s="7">
        <f t="shared" si="10"/>
        <v>0</v>
      </c>
      <c r="M40" s="24">
        <f t="shared" si="7"/>
        <v>0</v>
      </c>
      <c r="N40" s="77"/>
    </row>
    <row r="41" spans="1:14" ht="15">
      <c r="A41" s="18"/>
      <c r="B41" s="4" t="s">
        <v>48</v>
      </c>
      <c r="C41" s="41" t="s">
        <v>50</v>
      </c>
      <c r="D41" s="4" t="s">
        <v>30</v>
      </c>
      <c r="E41" s="5">
        <v>0.42</v>
      </c>
      <c r="F41" s="5">
        <f>E41*F39</f>
        <v>1.3109039999999998</v>
      </c>
      <c r="G41" s="7"/>
      <c r="H41" s="7">
        <f t="shared" si="8"/>
        <v>0</v>
      </c>
      <c r="I41" s="7"/>
      <c r="J41" s="7">
        <f t="shared" si="9"/>
        <v>0</v>
      </c>
      <c r="K41" s="7"/>
      <c r="L41" s="7">
        <f t="shared" si="10"/>
        <v>0</v>
      </c>
      <c r="M41" s="24">
        <f t="shared" si="7"/>
        <v>0</v>
      </c>
      <c r="N41" s="77"/>
    </row>
    <row r="42" spans="1:14" ht="15">
      <c r="A42" s="18"/>
      <c r="B42" s="4" t="s">
        <v>46</v>
      </c>
      <c r="C42" s="41" t="s">
        <v>47</v>
      </c>
      <c r="D42" s="4" t="s">
        <v>30</v>
      </c>
      <c r="E42" s="7">
        <v>2.58</v>
      </c>
      <c r="F42" s="5">
        <f>E42*F39</f>
        <v>8.052696000000001</v>
      </c>
      <c r="G42" s="7"/>
      <c r="H42" s="7">
        <f t="shared" si="8"/>
        <v>0</v>
      </c>
      <c r="I42" s="7"/>
      <c r="J42" s="7">
        <f t="shared" si="9"/>
        <v>0</v>
      </c>
      <c r="K42" s="7"/>
      <c r="L42" s="7">
        <f t="shared" si="10"/>
        <v>0</v>
      </c>
      <c r="M42" s="24">
        <f t="shared" si="7"/>
        <v>0</v>
      </c>
      <c r="N42" s="77"/>
    </row>
    <row r="43" spans="1:14" ht="15">
      <c r="A43" s="18"/>
      <c r="B43" s="4" t="s">
        <v>51</v>
      </c>
      <c r="C43" s="41" t="s">
        <v>52</v>
      </c>
      <c r="D43" s="4" t="s">
        <v>30</v>
      </c>
      <c r="E43" s="7">
        <v>11.2</v>
      </c>
      <c r="F43" s="5">
        <f>E43*F39</f>
        <v>34.957439999999998</v>
      </c>
      <c r="G43" s="7"/>
      <c r="H43" s="7">
        <f t="shared" si="8"/>
        <v>0</v>
      </c>
      <c r="I43" s="7"/>
      <c r="J43" s="7">
        <f t="shared" si="9"/>
        <v>0</v>
      </c>
      <c r="K43" s="7"/>
      <c r="L43" s="7">
        <f t="shared" si="10"/>
        <v>0</v>
      </c>
      <c r="M43" s="24">
        <f t="shared" si="7"/>
        <v>0</v>
      </c>
      <c r="N43" s="77"/>
    </row>
    <row r="44" spans="1:14" ht="15">
      <c r="A44" s="18"/>
      <c r="B44" s="4" t="s">
        <v>53</v>
      </c>
      <c r="C44" s="41" t="s">
        <v>54</v>
      </c>
      <c r="D44" s="4" t="s">
        <v>30</v>
      </c>
      <c r="E44" s="7">
        <v>24.8</v>
      </c>
      <c r="F44" s="5">
        <f>E44*F39</f>
        <v>77.405760000000001</v>
      </c>
      <c r="G44" s="7"/>
      <c r="H44" s="7">
        <f t="shared" si="8"/>
        <v>0</v>
      </c>
      <c r="I44" s="7"/>
      <c r="J44" s="7">
        <f t="shared" si="9"/>
        <v>0</v>
      </c>
      <c r="K44" s="7"/>
      <c r="L44" s="7">
        <f t="shared" si="10"/>
        <v>0</v>
      </c>
      <c r="M44" s="24">
        <f t="shared" si="7"/>
        <v>0</v>
      </c>
      <c r="N44" s="77"/>
    </row>
    <row r="45" spans="1:14" ht="15">
      <c r="A45" s="18"/>
      <c r="B45" s="4" t="s">
        <v>55</v>
      </c>
      <c r="C45" s="41" t="s">
        <v>56</v>
      </c>
      <c r="D45" s="4" t="s">
        <v>30</v>
      </c>
      <c r="E45" s="5">
        <v>4.1399999999999997</v>
      </c>
      <c r="F45" s="5">
        <f>E45*F39</f>
        <v>12.921767999999998</v>
      </c>
      <c r="G45" s="7"/>
      <c r="H45" s="7">
        <f>G45*F45</f>
        <v>0</v>
      </c>
      <c r="I45" s="7"/>
      <c r="J45" s="7">
        <f t="shared" si="9"/>
        <v>0</v>
      </c>
      <c r="K45" s="7"/>
      <c r="L45" s="7">
        <f t="shared" si="10"/>
        <v>0</v>
      </c>
      <c r="M45" s="24">
        <f>L45+J45+H45</f>
        <v>0</v>
      </c>
      <c r="N45" s="77"/>
    </row>
    <row r="46" spans="1:14" ht="15">
      <c r="A46" s="18"/>
      <c r="B46" s="4"/>
      <c r="C46" s="41" t="s">
        <v>100</v>
      </c>
      <c r="D46" s="4" t="s">
        <v>30</v>
      </c>
      <c r="E46" s="5">
        <v>0.53</v>
      </c>
      <c r="F46" s="5">
        <f>F39*E46</f>
        <v>1.654236</v>
      </c>
      <c r="G46" s="7"/>
      <c r="H46" s="7">
        <f>G46*F46</f>
        <v>0</v>
      </c>
      <c r="I46" s="7"/>
      <c r="J46" s="7"/>
      <c r="K46" s="7"/>
      <c r="L46" s="7">
        <f t="shared" si="10"/>
        <v>0</v>
      </c>
      <c r="M46" s="24">
        <f>L46+J46+H46</f>
        <v>0</v>
      </c>
      <c r="N46" s="77"/>
    </row>
    <row r="47" spans="1:14" ht="15.75">
      <c r="A47" s="18"/>
      <c r="B47" s="4" t="s">
        <v>57</v>
      </c>
      <c r="C47" s="41" t="s">
        <v>58</v>
      </c>
      <c r="D47" s="4" t="s">
        <v>19</v>
      </c>
      <c r="E47" s="7">
        <v>151.19999999999999</v>
      </c>
      <c r="F47" s="7">
        <f>E47*F39</f>
        <v>471.92543999999998</v>
      </c>
      <c r="G47" s="7"/>
      <c r="H47" s="7">
        <f t="shared" si="8"/>
        <v>0</v>
      </c>
      <c r="I47" s="7"/>
      <c r="J47" s="7">
        <f t="shared" si="9"/>
        <v>0</v>
      </c>
      <c r="K47" s="7"/>
      <c r="L47" s="7">
        <f t="shared" si="10"/>
        <v>0</v>
      </c>
      <c r="M47" s="24">
        <f t="shared" si="7"/>
        <v>0</v>
      </c>
      <c r="N47" s="77"/>
    </row>
    <row r="48" spans="1:14" ht="15.75">
      <c r="A48" s="18"/>
      <c r="B48" s="4" t="s">
        <v>27</v>
      </c>
      <c r="C48" s="41" t="s">
        <v>59</v>
      </c>
      <c r="D48" s="4" t="s">
        <v>19</v>
      </c>
      <c r="E48" s="7">
        <v>30</v>
      </c>
      <c r="F48" s="7">
        <f>E48*F39</f>
        <v>93.635999999999996</v>
      </c>
      <c r="G48" s="7"/>
      <c r="H48" s="7">
        <f t="shared" si="8"/>
        <v>0</v>
      </c>
      <c r="I48" s="7"/>
      <c r="J48" s="7">
        <f t="shared" si="9"/>
        <v>0</v>
      </c>
      <c r="K48" s="7"/>
      <c r="L48" s="7">
        <f t="shared" si="10"/>
        <v>0</v>
      </c>
      <c r="M48" s="24">
        <f t="shared" si="7"/>
        <v>0</v>
      </c>
      <c r="N48" s="77"/>
    </row>
    <row r="49" spans="1:14" ht="15">
      <c r="A49" s="18"/>
      <c r="B49" s="4" t="s">
        <v>60</v>
      </c>
      <c r="C49" s="41" t="s">
        <v>61</v>
      </c>
      <c r="D49" s="4" t="s">
        <v>6</v>
      </c>
      <c r="E49" s="7">
        <v>1.6</v>
      </c>
      <c r="F49" s="7">
        <f>E49*F47</f>
        <v>755.08070399999997</v>
      </c>
      <c r="G49" s="7"/>
      <c r="H49" s="7">
        <f t="shared" si="8"/>
        <v>0</v>
      </c>
      <c r="I49" s="7"/>
      <c r="J49" s="7">
        <f t="shared" si="9"/>
        <v>0</v>
      </c>
      <c r="K49" s="7"/>
      <c r="L49" s="7">
        <f t="shared" si="10"/>
        <v>0</v>
      </c>
      <c r="M49" s="24">
        <f t="shared" si="7"/>
        <v>0</v>
      </c>
      <c r="N49" s="77"/>
    </row>
    <row r="50" spans="1:14" ht="45">
      <c r="A50" s="25">
        <v>3</v>
      </c>
      <c r="B50" s="39" t="s">
        <v>78</v>
      </c>
      <c r="C50" s="43" t="s">
        <v>147</v>
      </c>
      <c r="D50" s="26" t="s">
        <v>45</v>
      </c>
      <c r="E50" s="37"/>
      <c r="F50" s="28">
        <v>2.89</v>
      </c>
      <c r="G50" s="29"/>
      <c r="H50" s="29"/>
      <c r="I50" s="29"/>
      <c r="J50" s="29"/>
      <c r="K50" s="29"/>
      <c r="L50" s="29"/>
      <c r="M50" s="30"/>
      <c r="N50" s="77"/>
    </row>
    <row r="51" spans="1:14" ht="15">
      <c r="A51" s="18"/>
      <c r="B51" s="13"/>
      <c r="C51" s="32" t="s">
        <v>28</v>
      </c>
      <c r="D51" s="4" t="s">
        <v>29</v>
      </c>
      <c r="E51" s="7">
        <v>276</v>
      </c>
      <c r="F51" s="7">
        <f>E51*F50</f>
        <v>797.64</v>
      </c>
      <c r="G51" s="7"/>
      <c r="H51" s="7">
        <f t="shared" si="8"/>
        <v>0</v>
      </c>
      <c r="I51" s="7"/>
      <c r="J51" s="7">
        <f t="shared" si="9"/>
        <v>0</v>
      </c>
      <c r="K51" s="7"/>
      <c r="L51" s="7">
        <f t="shared" si="10"/>
        <v>0</v>
      </c>
      <c r="M51" s="24">
        <f t="shared" si="7"/>
        <v>0</v>
      </c>
      <c r="N51" s="77"/>
    </row>
    <row r="52" spans="1:14" ht="15">
      <c r="A52" s="18"/>
      <c r="B52" s="4" t="s">
        <v>55</v>
      </c>
      <c r="C52" s="41" t="s">
        <v>56</v>
      </c>
      <c r="D52" s="4" t="s">
        <v>30</v>
      </c>
      <c r="E52" s="5">
        <v>12.4</v>
      </c>
      <c r="F52" s="7">
        <f>E52*F50</f>
        <v>35.836000000000006</v>
      </c>
      <c r="G52" s="7"/>
      <c r="H52" s="7">
        <f t="shared" ref="H52" si="20">G52*F52</f>
        <v>0</v>
      </c>
      <c r="I52" s="7"/>
      <c r="J52" s="7">
        <f t="shared" ref="J52" si="21">I52*F52</f>
        <v>0</v>
      </c>
      <c r="K52" s="7"/>
      <c r="L52" s="7">
        <f t="shared" ref="L52" si="22">K52*F52</f>
        <v>0</v>
      </c>
      <c r="M52" s="24">
        <f t="shared" ref="M52" si="23">L52+J52+H52</f>
        <v>0</v>
      </c>
      <c r="N52" s="77"/>
    </row>
    <row r="53" spans="1:14" ht="15">
      <c r="A53" s="18"/>
      <c r="B53" s="4"/>
      <c r="C53" s="6" t="s">
        <v>62</v>
      </c>
      <c r="D53" s="4" t="s">
        <v>42</v>
      </c>
      <c r="E53" s="5">
        <v>0.8</v>
      </c>
      <c r="F53" s="7">
        <f>E53*F50</f>
        <v>2.3120000000000003</v>
      </c>
      <c r="G53" s="44"/>
      <c r="H53" s="7">
        <f t="shared" si="8"/>
        <v>0</v>
      </c>
      <c r="I53" s="7"/>
      <c r="J53" s="7">
        <f t="shared" si="9"/>
        <v>0</v>
      </c>
      <c r="K53" s="7"/>
      <c r="L53" s="7">
        <f t="shared" si="10"/>
        <v>0</v>
      </c>
      <c r="M53" s="24">
        <f t="shared" si="7"/>
        <v>0</v>
      </c>
      <c r="N53" s="77"/>
    </row>
    <row r="54" spans="1:14" ht="15.75">
      <c r="A54" s="18"/>
      <c r="B54" s="4" t="s">
        <v>136</v>
      </c>
      <c r="C54" s="6" t="s">
        <v>77</v>
      </c>
      <c r="D54" s="4" t="s">
        <v>19</v>
      </c>
      <c r="E54" s="7">
        <v>163</v>
      </c>
      <c r="F54" s="7">
        <f>E54*F50</f>
        <v>471.07</v>
      </c>
      <c r="G54" s="44"/>
      <c r="H54" s="7">
        <f t="shared" si="8"/>
        <v>0</v>
      </c>
      <c r="I54" s="7"/>
      <c r="J54" s="7">
        <f t="shared" si="9"/>
        <v>0</v>
      </c>
      <c r="K54" s="7"/>
      <c r="L54" s="7">
        <f t="shared" si="10"/>
        <v>0</v>
      </c>
      <c r="M54" s="24">
        <f t="shared" si="7"/>
        <v>0</v>
      </c>
      <c r="N54" s="77"/>
    </row>
    <row r="55" spans="1:14" ht="15">
      <c r="A55" s="18"/>
      <c r="B55" s="4" t="s">
        <v>135</v>
      </c>
      <c r="C55" s="6" t="s">
        <v>148</v>
      </c>
      <c r="D55" s="4" t="s">
        <v>6</v>
      </c>
      <c r="E55" s="7" t="s">
        <v>69</v>
      </c>
      <c r="F55" s="7">
        <v>6.42</v>
      </c>
      <c r="G55" s="44"/>
      <c r="H55" s="7">
        <f t="shared" si="8"/>
        <v>0</v>
      </c>
      <c r="I55" s="7"/>
      <c r="J55" s="7">
        <f t="shared" si="9"/>
        <v>0</v>
      </c>
      <c r="K55" s="7"/>
      <c r="L55" s="7">
        <f t="shared" si="10"/>
        <v>0</v>
      </c>
      <c r="M55" s="24">
        <f t="shared" si="7"/>
        <v>0</v>
      </c>
      <c r="N55" s="77"/>
    </row>
    <row r="56" spans="1:14" ht="15.75">
      <c r="A56" s="18"/>
      <c r="B56" s="4" t="s">
        <v>137</v>
      </c>
      <c r="C56" s="6" t="s">
        <v>67</v>
      </c>
      <c r="D56" s="4" t="s">
        <v>68</v>
      </c>
      <c r="E56" s="7">
        <v>9.4</v>
      </c>
      <c r="F56" s="7">
        <f>E56*F50</f>
        <v>27.166000000000004</v>
      </c>
      <c r="G56" s="44"/>
      <c r="H56" s="7">
        <f t="shared" si="8"/>
        <v>0</v>
      </c>
      <c r="I56" s="7"/>
      <c r="J56" s="7">
        <f t="shared" si="9"/>
        <v>0</v>
      </c>
      <c r="K56" s="7"/>
      <c r="L56" s="7">
        <f t="shared" si="10"/>
        <v>0</v>
      </c>
      <c r="M56" s="24">
        <f t="shared" si="7"/>
        <v>0</v>
      </c>
      <c r="N56" s="77"/>
    </row>
    <row r="57" spans="1:14" ht="15.75">
      <c r="A57" s="18"/>
      <c r="B57" s="4" t="s">
        <v>27</v>
      </c>
      <c r="C57" s="41" t="s">
        <v>59</v>
      </c>
      <c r="D57" s="4" t="s">
        <v>19</v>
      </c>
      <c r="E57" s="7">
        <v>30</v>
      </c>
      <c r="F57" s="7">
        <f>E57*F50</f>
        <v>86.7</v>
      </c>
      <c r="G57" s="7"/>
      <c r="H57" s="7">
        <f t="shared" ref="H57:H58" si="24">G57*F57</f>
        <v>0</v>
      </c>
      <c r="I57" s="7"/>
      <c r="J57" s="7">
        <f t="shared" ref="J57" si="25">I57*F57</f>
        <v>0</v>
      </c>
      <c r="K57" s="7"/>
      <c r="L57" s="7">
        <f t="shared" ref="L57" si="26">K57*F57</f>
        <v>0</v>
      </c>
      <c r="M57" s="24">
        <f t="shared" ref="M57:M58" si="27">L57+J57+H57</f>
        <v>0</v>
      </c>
      <c r="N57" s="77"/>
    </row>
    <row r="58" spans="1:14" ht="15">
      <c r="A58" s="18"/>
      <c r="B58" s="4" t="s">
        <v>27</v>
      </c>
      <c r="C58" s="41" t="s">
        <v>105</v>
      </c>
      <c r="D58" s="4" t="s">
        <v>104</v>
      </c>
      <c r="E58" s="7">
        <v>0.4</v>
      </c>
      <c r="F58" s="7">
        <f>F50*E58*1000</f>
        <v>1156.0000000000002</v>
      </c>
      <c r="G58" s="7"/>
      <c r="H58" s="7">
        <f t="shared" si="24"/>
        <v>0</v>
      </c>
      <c r="I58" s="7"/>
      <c r="J58" s="7"/>
      <c r="K58" s="7"/>
      <c r="L58" s="7"/>
      <c r="M58" s="24">
        <f t="shared" si="27"/>
        <v>0</v>
      </c>
      <c r="N58" s="77"/>
    </row>
    <row r="59" spans="1:14" ht="15">
      <c r="A59" s="18"/>
      <c r="B59" s="4"/>
      <c r="C59" s="6" t="s">
        <v>64</v>
      </c>
      <c r="D59" s="4" t="s">
        <v>42</v>
      </c>
      <c r="E59" s="7">
        <v>4.0599999999999996</v>
      </c>
      <c r="F59" s="7">
        <f>E59*F50</f>
        <v>11.7334</v>
      </c>
      <c r="G59" s="44"/>
      <c r="H59" s="7">
        <f t="shared" si="8"/>
        <v>0</v>
      </c>
      <c r="I59" s="7"/>
      <c r="J59" s="7">
        <f t="shared" si="9"/>
        <v>0</v>
      </c>
      <c r="K59" s="7"/>
      <c r="L59" s="7">
        <f t="shared" si="10"/>
        <v>0</v>
      </c>
      <c r="M59" s="24">
        <f t="shared" si="7"/>
        <v>0</v>
      </c>
      <c r="N59" s="77"/>
    </row>
    <row r="60" spans="1:14" ht="15">
      <c r="A60" s="18"/>
      <c r="B60" s="4" t="s">
        <v>143</v>
      </c>
      <c r="C60" s="32" t="s">
        <v>144</v>
      </c>
      <c r="D60" s="4" t="s">
        <v>6</v>
      </c>
      <c r="E60" s="7">
        <v>2.4</v>
      </c>
      <c r="F60" s="7">
        <f>E60*F54</f>
        <v>1130.568</v>
      </c>
      <c r="G60" s="44"/>
      <c r="H60" s="7">
        <f t="shared" si="8"/>
        <v>0</v>
      </c>
      <c r="I60" s="7"/>
      <c r="J60" s="7">
        <f t="shared" si="9"/>
        <v>0</v>
      </c>
      <c r="K60" s="7"/>
      <c r="L60" s="7">
        <f t="shared" si="10"/>
        <v>0</v>
      </c>
      <c r="M60" s="24">
        <f t="shared" si="7"/>
        <v>0</v>
      </c>
      <c r="N60" s="77"/>
    </row>
    <row r="61" spans="1:14" ht="30">
      <c r="A61" s="25">
        <v>4</v>
      </c>
      <c r="B61" s="31" t="s">
        <v>80</v>
      </c>
      <c r="C61" s="35" t="s">
        <v>79</v>
      </c>
      <c r="D61" s="26" t="s">
        <v>37</v>
      </c>
      <c r="E61" s="37"/>
      <c r="F61" s="26">
        <v>1.9743999999999999</v>
      </c>
      <c r="G61" s="29"/>
      <c r="H61" s="29"/>
      <c r="I61" s="29"/>
      <c r="J61" s="29"/>
      <c r="K61" s="29"/>
      <c r="L61" s="29"/>
      <c r="M61" s="30"/>
      <c r="N61" s="77"/>
    </row>
    <row r="62" spans="1:14" ht="15">
      <c r="A62" s="18"/>
      <c r="B62" s="4"/>
      <c r="C62" s="32" t="s">
        <v>28</v>
      </c>
      <c r="D62" s="4" t="s">
        <v>29</v>
      </c>
      <c r="E62" s="7">
        <v>15</v>
      </c>
      <c r="F62" s="5">
        <f>E62*F61</f>
        <v>29.616</v>
      </c>
      <c r="G62" s="7"/>
      <c r="H62" s="7">
        <f t="shared" ref="H62:H68" si="28">G62*F62</f>
        <v>0</v>
      </c>
      <c r="I62" s="7"/>
      <c r="J62" s="7">
        <f t="shared" ref="J62:J68" si="29">I62*F62</f>
        <v>0</v>
      </c>
      <c r="K62" s="7"/>
      <c r="L62" s="7">
        <f t="shared" ref="L62:L68" si="30">K62*F62</f>
        <v>0</v>
      </c>
      <c r="M62" s="24">
        <f t="shared" ref="M62:M68" si="31">L62+J62+H62</f>
        <v>0</v>
      </c>
      <c r="N62" s="77"/>
    </row>
    <row r="63" spans="1:14" ht="15">
      <c r="A63" s="18"/>
      <c r="B63" s="4" t="s">
        <v>48</v>
      </c>
      <c r="C63" s="32" t="s">
        <v>49</v>
      </c>
      <c r="D63" s="4" t="s">
        <v>30</v>
      </c>
      <c r="E63" s="5">
        <v>2.16</v>
      </c>
      <c r="F63" s="5">
        <f>E63*F61</f>
        <v>4.2647040000000001</v>
      </c>
      <c r="G63" s="7"/>
      <c r="H63" s="7">
        <f t="shared" si="28"/>
        <v>0</v>
      </c>
      <c r="I63" s="7"/>
      <c r="J63" s="7">
        <f t="shared" si="29"/>
        <v>0</v>
      </c>
      <c r="K63" s="7"/>
      <c r="L63" s="7">
        <f t="shared" si="30"/>
        <v>0</v>
      </c>
      <c r="M63" s="24">
        <f t="shared" si="31"/>
        <v>0</v>
      </c>
      <c r="N63" s="77"/>
    </row>
    <row r="64" spans="1:14" ht="15">
      <c r="A64" s="18"/>
      <c r="B64" s="4" t="s">
        <v>91</v>
      </c>
      <c r="C64" s="32" t="s">
        <v>92</v>
      </c>
      <c r="D64" s="4" t="s">
        <v>30</v>
      </c>
      <c r="E64" s="7">
        <v>2.73</v>
      </c>
      <c r="F64" s="5">
        <f>E64*F61</f>
        <v>5.3901119999999993</v>
      </c>
      <c r="G64" s="7"/>
      <c r="H64" s="7">
        <f t="shared" si="28"/>
        <v>0</v>
      </c>
      <c r="I64" s="7"/>
      <c r="J64" s="7">
        <f t="shared" si="29"/>
        <v>0</v>
      </c>
      <c r="K64" s="7"/>
      <c r="L64" s="7">
        <f t="shared" si="30"/>
        <v>0</v>
      </c>
      <c r="M64" s="24">
        <f t="shared" si="31"/>
        <v>0</v>
      </c>
      <c r="N64" s="77"/>
    </row>
    <row r="65" spans="1:14" ht="15">
      <c r="A65" s="18"/>
      <c r="B65" s="4" t="s">
        <v>55</v>
      </c>
      <c r="C65" s="32" t="s">
        <v>56</v>
      </c>
      <c r="D65" s="4" t="s">
        <v>30</v>
      </c>
      <c r="E65" s="5">
        <v>0.97</v>
      </c>
      <c r="F65" s="5">
        <f>E65*F61</f>
        <v>1.915168</v>
      </c>
      <c r="G65" s="7"/>
      <c r="H65" s="7">
        <f t="shared" si="28"/>
        <v>0</v>
      </c>
      <c r="I65" s="7"/>
      <c r="J65" s="7">
        <f t="shared" si="29"/>
        <v>0</v>
      </c>
      <c r="K65" s="7"/>
      <c r="L65" s="7">
        <f t="shared" si="30"/>
        <v>0</v>
      </c>
      <c r="M65" s="24">
        <f t="shared" si="31"/>
        <v>0</v>
      </c>
      <c r="N65" s="77"/>
    </row>
    <row r="66" spans="1:14" ht="15.75">
      <c r="A66" s="18"/>
      <c r="B66" s="4" t="s">
        <v>43</v>
      </c>
      <c r="C66" s="32" t="s">
        <v>66</v>
      </c>
      <c r="D66" s="4" t="s">
        <v>19</v>
      </c>
      <c r="E66" s="7">
        <v>122</v>
      </c>
      <c r="F66" s="7">
        <f>E66*F61</f>
        <v>240.8768</v>
      </c>
      <c r="G66" s="7"/>
      <c r="H66" s="7">
        <f t="shared" si="28"/>
        <v>0</v>
      </c>
      <c r="I66" s="7"/>
      <c r="J66" s="7">
        <f t="shared" si="29"/>
        <v>0</v>
      </c>
      <c r="K66" s="7"/>
      <c r="L66" s="7">
        <f t="shared" si="30"/>
        <v>0</v>
      </c>
      <c r="M66" s="24">
        <f t="shared" si="31"/>
        <v>0</v>
      </c>
      <c r="N66" s="77"/>
    </row>
    <row r="67" spans="1:14" ht="15.75">
      <c r="A67" s="18"/>
      <c r="B67" s="4" t="s">
        <v>27</v>
      </c>
      <c r="C67" s="32" t="s">
        <v>59</v>
      </c>
      <c r="D67" s="4" t="s">
        <v>19</v>
      </c>
      <c r="E67" s="7">
        <v>7</v>
      </c>
      <c r="F67" s="7">
        <f>E67*F61</f>
        <v>13.8208</v>
      </c>
      <c r="G67" s="7"/>
      <c r="H67" s="7">
        <f t="shared" si="28"/>
        <v>0</v>
      </c>
      <c r="I67" s="7"/>
      <c r="J67" s="7">
        <f t="shared" si="29"/>
        <v>0</v>
      </c>
      <c r="K67" s="7"/>
      <c r="L67" s="7">
        <f t="shared" si="30"/>
        <v>0</v>
      </c>
      <c r="M67" s="24">
        <f t="shared" si="31"/>
        <v>0</v>
      </c>
      <c r="N67" s="77"/>
    </row>
    <row r="68" spans="1:14" ht="15">
      <c r="A68" s="18"/>
      <c r="B68" s="4" t="s">
        <v>60</v>
      </c>
      <c r="C68" s="32" t="s">
        <v>82</v>
      </c>
      <c r="D68" s="4" t="s">
        <v>6</v>
      </c>
      <c r="E68" s="7">
        <v>1.6</v>
      </c>
      <c r="F68" s="7">
        <f>E68*F66</f>
        <v>385.40288000000004</v>
      </c>
      <c r="G68" s="7"/>
      <c r="H68" s="7">
        <f t="shared" si="28"/>
        <v>0</v>
      </c>
      <c r="I68" s="7"/>
      <c r="J68" s="7">
        <f t="shared" si="29"/>
        <v>0</v>
      </c>
      <c r="K68" s="7"/>
      <c r="L68" s="7">
        <f t="shared" si="30"/>
        <v>0</v>
      </c>
      <c r="M68" s="24">
        <f t="shared" si="31"/>
        <v>0</v>
      </c>
      <c r="N68" s="77"/>
    </row>
    <row r="69" spans="1:14" ht="30">
      <c r="A69" s="25">
        <v>5</v>
      </c>
      <c r="B69" s="26" t="s">
        <v>84</v>
      </c>
      <c r="C69" s="35" t="s">
        <v>95</v>
      </c>
      <c r="D69" s="26" t="s">
        <v>85</v>
      </c>
      <c r="E69" s="29"/>
      <c r="F69" s="29">
        <v>11.6</v>
      </c>
      <c r="G69" s="29"/>
      <c r="H69" s="29"/>
      <c r="I69" s="29"/>
      <c r="J69" s="29"/>
      <c r="K69" s="29"/>
      <c r="L69" s="29"/>
      <c r="M69" s="30"/>
      <c r="N69" s="77"/>
    </row>
    <row r="70" spans="1:14" ht="15">
      <c r="A70" s="18"/>
      <c r="B70" s="4"/>
      <c r="C70" s="32" t="s">
        <v>28</v>
      </c>
      <c r="D70" s="4" t="s">
        <v>29</v>
      </c>
      <c r="E70" s="7">
        <v>7.7</v>
      </c>
      <c r="F70" s="7">
        <f>E70*F69</f>
        <v>89.32</v>
      </c>
      <c r="G70" s="7"/>
      <c r="H70" s="7">
        <f t="shared" ref="H70:H73" si="32">G70*F70</f>
        <v>0</v>
      </c>
      <c r="I70" s="7"/>
      <c r="J70" s="7">
        <f t="shared" ref="J70:J73" si="33">I70*F70</f>
        <v>0</v>
      </c>
      <c r="K70" s="7"/>
      <c r="L70" s="7">
        <f t="shared" ref="L70:L73" si="34">K70*F70</f>
        <v>0</v>
      </c>
      <c r="M70" s="24">
        <f t="shared" ref="M70:M73" si="35">L70+J70+H70</f>
        <v>0</v>
      </c>
      <c r="N70" s="77"/>
    </row>
    <row r="71" spans="1:14" ht="15">
      <c r="A71" s="18"/>
      <c r="B71" s="4"/>
      <c r="C71" s="32" t="s">
        <v>86</v>
      </c>
      <c r="D71" s="4" t="s">
        <v>30</v>
      </c>
      <c r="E71" s="7">
        <v>19.399999999999999</v>
      </c>
      <c r="F71" s="7">
        <f>E71*F69</f>
        <v>225.03999999999996</v>
      </c>
      <c r="G71" s="7"/>
      <c r="H71" s="7">
        <f t="shared" si="32"/>
        <v>0</v>
      </c>
      <c r="I71" s="7"/>
      <c r="J71" s="7">
        <f t="shared" si="33"/>
        <v>0</v>
      </c>
      <c r="K71" s="7"/>
      <c r="L71" s="7">
        <f t="shared" si="34"/>
        <v>0</v>
      </c>
      <c r="M71" s="24">
        <f t="shared" si="35"/>
        <v>0</v>
      </c>
      <c r="N71" s="77"/>
    </row>
    <row r="72" spans="1:14" ht="15">
      <c r="A72" s="18"/>
      <c r="B72" s="4" t="s">
        <v>93</v>
      </c>
      <c r="C72" s="32" t="s">
        <v>87</v>
      </c>
      <c r="D72" s="4" t="s">
        <v>30</v>
      </c>
      <c r="E72" s="7">
        <v>2.42</v>
      </c>
      <c r="F72" s="7">
        <f>E72*F69</f>
        <v>28.071999999999999</v>
      </c>
      <c r="G72" s="7"/>
      <c r="H72" s="7">
        <f t="shared" si="32"/>
        <v>0</v>
      </c>
      <c r="I72" s="7"/>
      <c r="J72" s="7">
        <f t="shared" si="33"/>
        <v>0</v>
      </c>
      <c r="K72" s="82"/>
      <c r="L72" s="7">
        <f t="shared" si="34"/>
        <v>0</v>
      </c>
      <c r="M72" s="24">
        <f t="shared" si="35"/>
        <v>0</v>
      </c>
      <c r="N72" s="77"/>
    </row>
    <row r="73" spans="1:14" ht="15">
      <c r="A73" s="18"/>
      <c r="B73" s="4"/>
      <c r="C73" s="32" t="s">
        <v>88</v>
      </c>
      <c r="D73" s="4" t="s">
        <v>30</v>
      </c>
      <c r="E73" s="7">
        <v>1.67</v>
      </c>
      <c r="F73" s="7">
        <f>E73*F69</f>
        <v>19.372</v>
      </c>
      <c r="G73" s="7"/>
      <c r="H73" s="7">
        <f t="shared" si="32"/>
        <v>0</v>
      </c>
      <c r="I73" s="7"/>
      <c r="J73" s="7">
        <f t="shared" si="33"/>
        <v>0</v>
      </c>
      <c r="K73" s="82"/>
      <c r="L73" s="7">
        <f t="shared" si="34"/>
        <v>0</v>
      </c>
      <c r="M73" s="24">
        <f t="shared" si="35"/>
        <v>0</v>
      </c>
      <c r="N73" s="77"/>
    </row>
    <row r="74" spans="1:14" ht="15">
      <c r="A74" s="18"/>
      <c r="B74" s="4" t="s">
        <v>55</v>
      </c>
      <c r="C74" s="32" t="s">
        <v>56</v>
      </c>
      <c r="D74" s="4" t="s">
        <v>30</v>
      </c>
      <c r="E74" s="5">
        <v>0.88</v>
      </c>
      <c r="F74" s="5">
        <f>E74*F69</f>
        <v>10.208</v>
      </c>
      <c r="G74" s="7"/>
      <c r="H74" s="7">
        <f t="shared" ref="H74:H76" si="36">G74*F74</f>
        <v>0</v>
      </c>
      <c r="I74" s="7"/>
      <c r="J74" s="7">
        <f t="shared" ref="J74:J75" si="37">I74*F74</f>
        <v>0</v>
      </c>
      <c r="K74" s="82"/>
      <c r="L74" s="7">
        <f t="shared" ref="L74:L75" si="38">K74*F74</f>
        <v>0</v>
      </c>
      <c r="M74" s="24">
        <f t="shared" ref="M74:M75" si="39">L74+J74+H74</f>
        <v>0</v>
      </c>
      <c r="N74" s="77"/>
    </row>
    <row r="75" spans="1:14" ht="15">
      <c r="A75" s="18"/>
      <c r="B75" s="4"/>
      <c r="C75" s="6" t="s">
        <v>62</v>
      </c>
      <c r="D75" s="4" t="s">
        <v>42</v>
      </c>
      <c r="E75" s="5">
        <v>6.37</v>
      </c>
      <c r="F75" s="7">
        <f>E75*F69</f>
        <v>73.891999999999996</v>
      </c>
      <c r="G75" s="44"/>
      <c r="H75" s="7">
        <f t="shared" si="36"/>
        <v>0</v>
      </c>
      <c r="I75" s="7"/>
      <c r="J75" s="7">
        <f t="shared" si="37"/>
        <v>0</v>
      </c>
      <c r="K75" s="82"/>
      <c r="L75" s="7">
        <f t="shared" si="38"/>
        <v>0</v>
      </c>
      <c r="M75" s="24">
        <f t="shared" si="39"/>
        <v>0</v>
      </c>
      <c r="N75" s="77"/>
    </row>
    <row r="76" spans="1:14" ht="15">
      <c r="A76" s="18"/>
      <c r="B76" s="4" t="s">
        <v>94</v>
      </c>
      <c r="C76" s="32" t="s">
        <v>90</v>
      </c>
      <c r="D76" s="4" t="s">
        <v>6</v>
      </c>
      <c r="E76" s="7">
        <v>0.13</v>
      </c>
      <c r="F76" s="7">
        <f>E76*F69</f>
        <v>1.508</v>
      </c>
      <c r="G76" s="7"/>
      <c r="H76" s="7">
        <f t="shared" si="36"/>
        <v>0</v>
      </c>
      <c r="I76" s="7"/>
      <c r="J76" s="7">
        <f t="shared" ref="J76" si="40">I76*F76</f>
        <v>0</v>
      </c>
      <c r="K76" s="7"/>
      <c r="L76" s="7">
        <f t="shared" ref="L76" si="41">K76*F76</f>
        <v>0</v>
      </c>
      <c r="M76" s="24">
        <f t="shared" ref="M76" si="42">L76+J76+H76</f>
        <v>0</v>
      </c>
      <c r="N76" s="77"/>
    </row>
    <row r="77" spans="1:14" ht="15.75">
      <c r="A77" s="18"/>
      <c r="B77" s="4" t="s">
        <v>27</v>
      </c>
      <c r="C77" s="32" t="s">
        <v>59</v>
      </c>
      <c r="D77" s="4" t="s">
        <v>19</v>
      </c>
      <c r="E77" s="7">
        <v>6.2</v>
      </c>
      <c r="F77" s="7">
        <f>E77*F69</f>
        <v>71.92</v>
      </c>
      <c r="G77" s="7"/>
      <c r="H77" s="7">
        <f t="shared" ref="H77:H79" si="43">G77*F77</f>
        <v>0</v>
      </c>
      <c r="I77" s="7"/>
      <c r="J77" s="7">
        <f t="shared" ref="J77:J79" si="44">I77*F77</f>
        <v>0</v>
      </c>
      <c r="K77" s="7"/>
      <c r="L77" s="7">
        <f t="shared" ref="L77:L79" si="45">K77*F77</f>
        <v>0</v>
      </c>
      <c r="M77" s="24">
        <f t="shared" ref="M77:M79" si="46">L77+J77+H77</f>
        <v>0</v>
      </c>
      <c r="N77" s="77"/>
    </row>
    <row r="78" spans="1:14" ht="15.75">
      <c r="A78" s="18"/>
      <c r="B78" s="4" t="s">
        <v>138</v>
      </c>
      <c r="C78" s="32" t="s">
        <v>89</v>
      </c>
      <c r="D78" s="4" t="s">
        <v>19</v>
      </c>
      <c r="E78" s="7">
        <v>1</v>
      </c>
      <c r="F78" s="7">
        <f>E78*F69</f>
        <v>11.6</v>
      </c>
      <c r="G78" s="7"/>
      <c r="H78" s="7">
        <f t="shared" si="43"/>
        <v>0</v>
      </c>
      <c r="I78" s="7"/>
      <c r="J78" s="7">
        <f t="shared" si="44"/>
        <v>0</v>
      </c>
      <c r="K78" s="7"/>
      <c r="L78" s="7">
        <f t="shared" si="45"/>
        <v>0</v>
      </c>
      <c r="M78" s="24">
        <f t="shared" si="46"/>
        <v>0</v>
      </c>
      <c r="N78" s="77"/>
    </row>
    <row r="79" spans="1:14" ht="15">
      <c r="A79" s="18"/>
      <c r="B79" s="4"/>
      <c r="C79" s="6" t="s">
        <v>64</v>
      </c>
      <c r="D79" s="4" t="s">
        <v>42</v>
      </c>
      <c r="E79" s="7">
        <v>1.78</v>
      </c>
      <c r="F79" s="7">
        <f>E79*F69</f>
        <v>20.648</v>
      </c>
      <c r="G79" s="44"/>
      <c r="H79" s="7">
        <f t="shared" si="43"/>
        <v>0</v>
      </c>
      <c r="I79" s="7"/>
      <c r="J79" s="7">
        <f t="shared" si="44"/>
        <v>0</v>
      </c>
      <c r="K79" s="7"/>
      <c r="L79" s="7">
        <f t="shared" si="45"/>
        <v>0</v>
      </c>
      <c r="M79" s="24">
        <f t="shared" si="46"/>
        <v>0</v>
      </c>
      <c r="N79" s="77"/>
    </row>
    <row r="80" spans="1:14" s="46" customFormat="1" ht="15">
      <c r="A80" s="23"/>
      <c r="B80" s="2"/>
      <c r="C80" s="3" t="s">
        <v>70</v>
      </c>
      <c r="D80" s="2"/>
      <c r="E80" s="45"/>
      <c r="F80" s="15"/>
      <c r="G80" s="2"/>
      <c r="H80" s="33">
        <f t="shared" ref="H80:L80" si="47">SUM(H31:H79)</f>
        <v>0</v>
      </c>
      <c r="I80" s="33"/>
      <c r="J80" s="33">
        <f t="shared" si="47"/>
        <v>0</v>
      </c>
      <c r="K80" s="33"/>
      <c r="L80" s="33">
        <f t="shared" si="47"/>
        <v>0</v>
      </c>
      <c r="M80" s="33">
        <f>SUM(M31:M79)</f>
        <v>0</v>
      </c>
      <c r="N80" s="77"/>
    </row>
    <row r="81" spans="1:14" s="46" customFormat="1" ht="15">
      <c r="A81" s="23"/>
      <c r="B81" s="2"/>
      <c r="C81" s="3" t="s">
        <v>83</v>
      </c>
      <c r="D81" s="2"/>
      <c r="E81" s="45"/>
      <c r="F81" s="15"/>
      <c r="G81" s="2"/>
      <c r="H81" s="33"/>
      <c r="I81" s="33"/>
      <c r="J81" s="33"/>
      <c r="K81" s="33"/>
      <c r="L81" s="33"/>
      <c r="M81" s="33"/>
      <c r="N81" s="77"/>
    </row>
    <row r="82" spans="1:14" s="46" customFormat="1" ht="30">
      <c r="A82" s="25">
        <v>1</v>
      </c>
      <c r="B82" s="26" t="s">
        <v>32</v>
      </c>
      <c r="C82" s="47" t="s">
        <v>101</v>
      </c>
      <c r="D82" s="26" t="s">
        <v>33</v>
      </c>
      <c r="E82" s="26"/>
      <c r="F82" s="26">
        <v>1.2999999999999999E-2</v>
      </c>
      <c r="G82" s="29"/>
      <c r="H82" s="29"/>
      <c r="I82" s="29"/>
      <c r="J82" s="29"/>
      <c r="K82" s="29"/>
      <c r="L82" s="29"/>
      <c r="M82" s="30"/>
      <c r="N82" s="77"/>
    </row>
    <row r="83" spans="1:14" s="46" customFormat="1" ht="15">
      <c r="A83" s="18"/>
      <c r="B83" s="4" t="s">
        <v>34</v>
      </c>
      <c r="C83" s="32" t="s">
        <v>35</v>
      </c>
      <c r="D83" s="4" t="s">
        <v>30</v>
      </c>
      <c r="E83" s="36">
        <v>21.46</v>
      </c>
      <c r="F83" s="36">
        <f>E83*F82</f>
        <v>0.27898000000000001</v>
      </c>
      <c r="G83" s="7"/>
      <c r="H83" s="7">
        <f t="shared" ref="H83" si="48">G83*F83</f>
        <v>0</v>
      </c>
      <c r="I83" s="7"/>
      <c r="J83" s="7">
        <f t="shared" ref="J83" si="49">I83*F83</f>
        <v>0</v>
      </c>
      <c r="K83" s="7"/>
      <c r="L83" s="7">
        <f t="shared" ref="L83" si="50">K83*F83</f>
        <v>0</v>
      </c>
      <c r="M83" s="24">
        <f t="shared" ref="M83" si="51">L83+J83+H83</f>
        <v>0</v>
      </c>
      <c r="N83" s="77"/>
    </row>
    <row r="84" spans="1:14" s="46" customFormat="1" ht="15.75">
      <c r="A84" s="25">
        <f>A82+1</f>
        <v>2</v>
      </c>
      <c r="B84" s="26" t="s">
        <v>36</v>
      </c>
      <c r="C84" s="35" t="s">
        <v>14</v>
      </c>
      <c r="D84" s="26" t="s">
        <v>37</v>
      </c>
      <c r="E84" s="37"/>
      <c r="F84" s="28">
        <v>0.01</v>
      </c>
      <c r="G84" s="29"/>
      <c r="H84" s="29"/>
      <c r="I84" s="29"/>
      <c r="J84" s="29"/>
      <c r="K84" s="29"/>
      <c r="L84" s="29"/>
      <c r="M84" s="30"/>
      <c r="N84" s="77"/>
    </row>
    <row r="85" spans="1:14" s="46" customFormat="1" ht="15">
      <c r="A85" s="18"/>
      <c r="B85" s="4"/>
      <c r="C85" s="32" t="s">
        <v>28</v>
      </c>
      <c r="D85" s="4" t="s">
        <v>29</v>
      </c>
      <c r="E85" s="7">
        <v>206</v>
      </c>
      <c r="F85" s="5">
        <f>E85*F84</f>
        <v>2.06</v>
      </c>
      <c r="G85" s="7"/>
      <c r="H85" s="7">
        <f t="shared" ref="H85" si="52">G85*F85</f>
        <v>0</v>
      </c>
      <c r="I85" s="7"/>
      <c r="J85" s="7">
        <f t="shared" ref="J85" si="53">I85*F85</f>
        <v>0</v>
      </c>
      <c r="K85" s="7"/>
      <c r="L85" s="7">
        <f t="shared" ref="L85" si="54">K85*F85</f>
        <v>0</v>
      </c>
      <c r="M85" s="24">
        <f t="shared" ref="M85" si="55">L85+J85+H85</f>
        <v>0</v>
      </c>
      <c r="N85" s="77"/>
    </row>
    <row r="86" spans="1:14" s="46" customFormat="1" ht="30">
      <c r="A86" s="38">
        <v>3</v>
      </c>
      <c r="B86" s="39" t="s">
        <v>38</v>
      </c>
      <c r="C86" s="43" t="s">
        <v>73</v>
      </c>
      <c r="D86" s="26" t="s">
        <v>33</v>
      </c>
      <c r="E86" s="37"/>
      <c r="F86" s="28">
        <v>1.4E-2</v>
      </c>
      <c r="G86" s="29"/>
      <c r="H86" s="29"/>
      <c r="I86" s="29"/>
      <c r="J86" s="29"/>
      <c r="K86" s="29"/>
      <c r="L86" s="29"/>
      <c r="M86" s="30"/>
      <c r="N86" s="77"/>
    </row>
    <row r="87" spans="1:14" s="46" customFormat="1" ht="15">
      <c r="A87" s="18"/>
      <c r="B87" s="4"/>
      <c r="C87" s="41" t="s">
        <v>28</v>
      </c>
      <c r="D87" s="4" t="s">
        <v>29</v>
      </c>
      <c r="E87" s="5">
        <v>8.33</v>
      </c>
      <c r="F87" s="36">
        <f>E87*F86</f>
        <v>0.11662</v>
      </c>
      <c r="G87" s="7"/>
      <c r="H87" s="7">
        <f t="shared" ref="H87:H91" si="56">G87*F87</f>
        <v>0</v>
      </c>
      <c r="I87" s="7"/>
      <c r="J87" s="7">
        <f t="shared" ref="J87:J91" si="57">I87*F87</f>
        <v>0</v>
      </c>
      <c r="K87" s="7"/>
      <c r="L87" s="7">
        <f t="shared" ref="L87:L91" si="58">K87*F87</f>
        <v>0</v>
      </c>
      <c r="M87" s="24">
        <f t="shared" ref="M87:M91" si="59">L87+J87+H87</f>
        <v>0</v>
      </c>
      <c r="N87" s="77"/>
    </row>
    <row r="88" spans="1:14" s="46" customFormat="1" ht="15.75">
      <c r="A88" s="18"/>
      <c r="B88" s="4" t="s">
        <v>39</v>
      </c>
      <c r="C88" s="41" t="s">
        <v>40</v>
      </c>
      <c r="D88" s="4" t="s">
        <v>30</v>
      </c>
      <c r="E88" s="5">
        <v>18.600000000000001</v>
      </c>
      <c r="F88" s="36">
        <f>E88*F86</f>
        <v>0.26040000000000002</v>
      </c>
      <c r="G88" s="7"/>
      <c r="H88" s="7">
        <f t="shared" si="56"/>
        <v>0</v>
      </c>
      <c r="I88" s="7"/>
      <c r="J88" s="7">
        <f t="shared" si="57"/>
        <v>0</v>
      </c>
      <c r="K88" s="7"/>
      <c r="L88" s="7">
        <f t="shared" si="58"/>
        <v>0</v>
      </c>
      <c r="M88" s="24">
        <f t="shared" si="59"/>
        <v>0</v>
      </c>
      <c r="N88" s="77"/>
    </row>
    <row r="89" spans="1:14" s="46" customFormat="1" ht="15">
      <c r="A89" s="18"/>
      <c r="B89" s="4"/>
      <c r="C89" s="41" t="s">
        <v>41</v>
      </c>
      <c r="D89" s="4" t="s">
        <v>42</v>
      </c>
      <c r="E89" s="5">
        <v>1.85</v>
      </c>
      <c r="F89" s="36">
        <f>E89*F86</f>
        <v>2.5900000000000003E-2</v>
      </c>
      <c r="G89" s="7"/>
      <c r="H89" s="7">
        <f t="shared" si="56"/>
        <v>0</v>
      </c>
      <c r="I89" s="7"/>
      <c r="J89" s="7">
        <f t="shared" si="57"/>
        <v>0</v>
      </c>
      <c r="K89" s="7"/>
      <c r="L89" s="7">
        <f t="shared" si="58"/>
        <v>0</v>
      </c>
      <c r="M89" s="24">
        <f t="shared" si="59"/>
        <v>0</v>
      </c>
      <c r="N89" s="77"/>
    </row>
    <row r="90" spans="1:14" s="46" customFormat="1" ht="15.75">
      <c r="A90" s="18"/>
      <c r="B90" s="4" t="s">
        <v>43</v>
      </c>
      <c r="C90" s="41" t="s">
        <v>103</v>
      </c>
      <c r="D90" s="4" t="s">
        <v>19</v>
      </c>
      <c r="E90" s="5">
        <v>0.03</v>
      </c>
      <c r="F90" s="36">
        <f>E90*F86</f>
        <v>4.2000000000000002E-4</v>
      </c>
      <c r="G90" s="7"/>
      <c r="H90" s="7">
        <f t="shared" si="56"/>
        <v>0</v>
      </c>
      <c r="I90" s="7"/>
      <c r="J90" s="7">
        <f t="shared" si="57"/>
        <v>0</v>
      </c>
      <c r="K90" s="7"/>
      <c r="L90" s="7">
        <f t="shared" si="58"/>
        <v>0</v>
      </c>
      <c r="M90" s="24">
        <f t="shared" si="59"/>
        <v>0</v>
      </c>
      <c r="N90" s="77"/>
    </row>
    <row r="91" spans="1:14" s="46" customFormat="1" ht="15">
      <c r="A91" s="25">
        <v>4</v>
      </c>
      <c r="B91" s="26" t="s">
        <v>97</v>
      </c>
      <c r="C91" s="47" t="s">
        <v>74</v>
      </c>
      <c r="D91" s="26" t="s">
        <v>6</v>
      </c>
      <c r="E91" s="51"/>
      <c r="F91" s="29">
        <v>27</v>
      </c>
      <c r="G91" s="29"/>
      <c r="H91" s="29">
        <f t="shared" si="56"/>
        <v>0</v>
      </c>
      <c r="I91" s="29"/>
      <c r="J91" s="29">
        <f t="shared" si="57"/>
        <v>0</v>
      </c>
      <c r="K91" s="29"/>
      <c r="L91" s="29">
        <f t="shared" si="58"/>
        <v>0</v>
      </c>
      <c r="M91" s="30">
        <f t="shared" si="59"/>
        <v>0</v>
      </c>
      <c r="N91" s="77"/>
    </row>
    <row r="92" spans="1:14" s="46" customFormat="1" ht="15.75">
      <c r="A92" s="25">
        <v>5</v>
      </c>
      <c r="B92" s="26" t="s">
        <v>44</v>
      </c>
      <c r="C92" s="35" t="s">
        <v>149</v>
      </c>
      <c r="D92" s="26" t="s">
        <v>45</v>
      </c>
      <c r="E92" s="37"/>
      <c r="F92" s="26">
        <v>7.1999999999999995E-2</v>
      </c>
      <c r="G92" s="29"/>
      <c r="H92" s="29"/>
      <c r="I92" s="29"/>
      <c r="J92" s="29"/>
      <c r="K92" s="29"/>
      <c r="L92" s="29"/>
      <c r="M92" s="30"/>
      <c r="N92" s="77"/>
    </row>
    <row r="93" spans="1:14" s="46" customFormat="1" ht="15">
      <c r="A93" s="18"/>
      <c r="B93" s="4" t="s">
        <v>46</v>
      </c>
      <c r="C93" s="32" t="s">
        <v>47</v>
      </c>
      <c r="D93" s="4" t="s">
        <v>30</v>
      </c>
      <c r="E93" s="5">
        <v>0.9</v>
      </c>
      <c r="F93" s="5">
        <f>E93*F92</f>
        <v>6.4799999999999996E-2</v>
      </c>
      <c r="G93" s="7"/>
      <c r="H93" s="7">
        <f t="shared" ref="H93:H94" si="60">G93*F93</f>
        <v>0</v>
      </c>
      <c r="I93" s="7"/>
      <c r="J93" s="7">
        <f t="shared" ref="J93:J94" si="61">I93*F93</f>
        <v>0</v>
      </c>
      <c r="K93" s="7"/>
      <c r="L93" s="7">
        <f t="shared" ref="L93:L94" si="62">K93*F93</f>
        <v>0</v>
      </c>
      <c r="M93" s="24">
        <f t="shared" ref="M93:M94" si="63">L93+J93+H93</f>
        <v>0</v>
      </c>
      <c r="N93" s="77"/>
    </row>
    <row r="94" spans="1:14" s="46" customFormat="1" ht="15">
      <c r="A94" s="18"/>
      <c r="B94" s="4" t="s">
        <v>48</v>
      </c>
      <c r="C94" s="32" t="s">
        <v>49</v>
      </c>
      <c r="D94" s="4" t="s">
        <v>30</v>
      </c>
      <c r="E94" s="5">
        <v>0.45</v>
      </c>
      <c r="F94" s="5">
        <f>E94*F92</f>
        <v>3.2399999999999998E-2</v>
      </c>
      <c r="G94" s="7"/>
      <c r="H94" s="7">
        <f t="shared" si="60"/>
        <v>0</v>
      </c>
      <c r="I94" s="7"/>
      <c r="J94" s="7">
        <f t="shared" si="61"/>
        <v>0</v>
      </c>
      <c r="K94" s="7"/>
      <c r="L94" s="7">
        <f t="shared" si="62"/>
        <v>0</v>
      </c>
      <c r="M94" s="24">
        <f t="shared" si="63"/>
        <v>0</v>
      </c>
      <c r="N94" s="77"/>
    </row>
    <row r="95" spans="1:14" s="46" customFormat="1" ht="30">
      <c r="A95" s="25">
        <v>5</v>
      </c>
      <c r="B95" s="42" t="s">
        <v>71</v>
      </c>
      <c r="C95" s="35" t="s">
        <v>18</v>
      </c>
      <c r="D95" s="26" t="s">
        <v>45</v>
      </c>
      <c r="E95" s="37"/>
      <c r="F95" s="26">
        <v>6.4799999999999996E-2</v>
      </c>
      <c r="G95" s="29"/>
      <c r="H95" s="29"/>
      <c r="I95" s="29"/>
      <c r="J95" s="29"/>
      <c r="K95" s="29"/>
      <c r="L95" s="29"/>
      <c r="M95" s="30"/>
      <c r="N95" s="77"/>
    </row>
    <row r="96" spans="1:14" s="46" customFormat="1" ht="15">
      <c r="A96" s="18"/>
      <c r="B96" s="4"/>
      <c r="C96" s="41" t="s">
        <v>28</v>
      </c>
      <c r="D96" s="4" t="s">
        <v>29</v>
      </c>
      <c r="E96" s="7">
        <v>33</v>
      </c>
      <c r="F96" s="5">
        <f>E96*F95</f>
        <v>2.1383999999999999</v>
      </c>
      <c r="G96" s="7"/>
      <c r="H96" s="7">
        <f t="shared" ref="H96:H105" si="64">G96*F96</f>
        <v>0</v>
      </c>
      <c r="I96" s="7"/>
      <c r="J96" s="7">
        <f t="shared" ref="J96:J105" si="65">I96*F96</f>
        <v>0</v>
      </c>
      <c r="K96" s="7"/>
      <c r="L96" s="7">
        <f t="shared" ref="L96:L105" si="66">K96*F96</f>
        <v>0</v>
      </c>
      <c r="M96" s="24">
        <f t="shared" ref="M96:M105" si="67">L96+J96+H96</f>
        <v>0</v>
      </c>
      <c r="N96" s="77"/>
    </row>
    <row r="97" spans="1:14" s="46" customFormat="1" ht="15">
      <c r="A97" s="18"/>
      <c r="B97" s="4" t="s">
        <v>48</v>
      </c>
      <c r="C97" s="41" t="s">
        <v>50</v>
      </c>
      <c r="D97" s="4" t="s">
        <v>30</v>
      </c>
      <c r="E97" s="5">
        <v>0.42</v>
      </c>
      <c r="F97" s="5">
        <f>E97*F95</f>
        <v>2.7215999999999997E-2</v>
      </c>
      <c r="G97" s="7"/>
      <c r="H97" s="7">
        <f t="shared" si="64"/>
        <v>0</v>
      </c>
      <c r="I97" s="7"/>
      <c r="J97" s="7">
        <f t="shared" si="65"/>
        <v>0</v>
      </c>
      <c r="K97" s="7"/>
      <c r="L97" s="7">
        <f t="shared" si="66"/>
        <v>0</v>
      </c>
      <c r="M97" s="24">
        <f t="shared" si="67"/>
        <v>0</v>
      </c>
      <c r="N97" s="77"/>
    </row>
    <row r="98" spans="1:14" s="46" customFormat="1" ht="15">
      <c r="A98" s="18"/>
      <c r="B98" s="4" t="s">
        <v>46</v>
      </c>
      <c r="C98" s="41" t="s">
        <v>47</v>
      </c>
      <c r="D98" s="4" t="s">
        <v>30</v>
      </c>
      <c r="E98" s="7">
        <v>2.58</v>
      </c>
      <c r="F98" s="5">
        <f>E98*F95</f>
        <v>0.167184</v>
      </c>
      <c r="G98" s="7"/>
      <c r="H98" s="7">
        <f t="shared" si="64"/>
        <v>0</v>
      </c>
      <c r="I98" s="7"/>
      <c r="J98" s="7">
        <f t="shared" si="65"/>
        <v>0</v>
      </c>
      <c r="K98" s="7"/>
      <c r="L98" s="7">
        <f t="shared" si="66"/>
        <v>0</v>
      </c>
      <c r="M98" s="24">
        <f t="shared" si="67"/>
        <v>0</v>
      </c>
      <c r="N98" s="77"/>
    </row>
    <row r="99" spans="1:14" s="46" customFormat="1" ht="15">
      <c r="A99" s="18"/>
      <c r="B99" s="4" t="s">
        <v>51</v>
      </c>
      <c r="C99" s="41" t="s">
        <v>52</v>
      </c>
      <c r="D99" s="4" t="s">
        <v>30</v>
      </c>
      <c r="E99" s="7">
        <v>11.2</v>
      </c>
      <c r="F99" s="5">
        <f>E99*F95</f>
        <v>0.72575999999999996</v>
      </c>
      <c r="G99" s="7"/>
      <c r="H99" s="7">
        <f t="shared" si="64"/>
        <v>0</v>
      </c>
      <c r="I99" s="7"/>
      <c r="J99" s="7">
        <f t="shared" si="65"/>
        <v>0</v>
      </c>
      <c r="K99" s="7"/>
      <c r="L99" s="7">
        <f t="shared" si="66"/>
        <v>0</v>
      </c>
      <c r="M99" s="24">
        <f t="shared" si="67"/>
        <v>0</v>
      </c>
      <c r="N99" s="77"/>
    </row>
    <row r="100" spans="1:14" s="46" customFormat="1" ht="15">
      <c r="A100" s="18"/>
      <c r="B100" s="4" t="s">
        <v>53</v>
      </c>
      <c r="C100" s="41" t="s">
        <v>54</v>
      </c>
      <c r="D100" s="4" t="s">
        <v>30</v>
      </c>
      <c r="E100" s="7">
        <v>24.8</v>
      </c>
      <c r="F100" s="5">
        <f>E100*F95</f>
        <v>1.60704</v>
      </c>
      <c r="G100" s="7"/>
      <c r="H100" s="7">
        <f t="shared" si="64"/>
        <v>0</v>
      </c>
      <c r="I100" s="7"/>
      <c r="J100" s="7">
        <f t="shared" si="65"/>
        <v>0</v>
      </c>
      <c r="K100" s="7"/>
      <c r="L100" s="7">
        <f t="shared" si="66"/>
        <v>0</v>
      </c>
      <c r="M100" s="24">
        <f t="shared" si="67"/>
        <v>0</v>
      </c>
      <c r="N100" s="77"/>
    </row>
    <row r="101" spans="1:14" s="46" customFormat="1" ht="15">
      <c r="A101" s="18"/>
      <c r="B101" s="4" t="s">
        <v>55</v>
      </c>
      <c r="C101" s="41" t="s">
        <v>56</v>
      </c>
      <c r="D101" s="4" t="s">
        <v>30</v>
      </c>
      <c r="E101" s="5">
        <v>4.1399999999999997</v>
      </c>
      <c r="F101" s="5">
        <f>E101*F95</f>
        <v>0.26827199999999995</v>
      </c>
      <c r="G101" s="7"/>
      <c r="H101" s="7">
        <f t="shared" si="64"/>
        <v>0</v>
      </c>
      <c r="I101" s="7"/>
      <c r="J101" s="7">
        <f t="shared" si="65"/>
        <v>0</v>
      </c>
      <c r="K101" s="7"/>
      <c r="L101" s="7">
        <f t="shared" si="66"/>
        <v>0</v>
      </c>
      <c r="M101" s="24">
        <f t="shared" si="67"/>
        <v>0</v>
      </c>
      <c r="N101" s="77"/>
    </row>
    <row r="102" spans="1:14" s="46" customFormat="1" ht="15">
      <c r="A102" s="18"/>
      <c r="B102" s="4"/>
      <c r="C102" s="41" t="s">
        <v>100</v>
      </c>
      <c r="D102" s="4" t="s">
        <v>30</v>
      </c>
      <c r="E102" s="5">
        <v>0.53</v>
      </c>
      <c r="F102" s="5">
        <f>F95*E102</f>
        <v>3.4344E-2</v>
      </c>
      <c r="G102" s="7"/>
      <c r="H102" s="7"/>
      <c r="I102" s="7"/>
      <c r="J102" s="7"/>
      <c r="K102" s="7"/>
      <c r="L102" s="7">
        <f t="shared" si="66"/>
        <v>0</v>
      </c>
      <c r="M102" s="24">
        <f t="shared" si="67"/>
        <v>0</v>
      </c>
      <c r="N102" s="77"/>
    </row>
    <row r="103" spans="1:14" s="46" customFormat="1" ht="15.75">
      <c r="A103" s="18"/>
      <c r="B103" s="4" t="s">
        <v>57</v>
      </c>
      <c r="C103" s="41" t="s">
        <v>58</v>
      </c>
      <c r="D103" s="4" t="s">
        <v>19</v>
      </c>
      <c r="E103" s="7">
        <v>151.19999999999999</v>
      </c>
      <c r="F103" s="7">
        <f>E103*F95</f>
        <v>9.7977599999999985</v>
      </c>
      <c r="G103" s="7"/>
      <c r="H103" s="7">
        <f t="shared" si="64"/>
        <v>0</v>
      </c>
      <c r="I103" s="7"/>
      <c r="J103" s="7">
        <f t="shared" si="65"/>
        <v>0</v>
      </c>
      <c r="K103" s="7"/>
      <c r="L103" s="7">
        <f t="shared" si="66"/>
        <v>0</v>
      </c>
      <c r="M103" s="24">
        <f t="shared" si="67"/>
        <v>0</v>
      </c>
      <c r="N103" s="77"/>
    </row>
    <row r="104" spans="1:14" s="46" customFormat="1" ht="15.75">
      <c r="A104" s="18"/>
      <c r="B104" s="4" t="s">
        <v>27</v>
      </c>
      <c r="C104" s="41" t="s">
        <v>59</v>
      </c>
      <c r="D104" s="4" t="s">
        <v>19</v>
      </c>
      <c r="E104" s="7">
        <v>30</v>
      </c>
      <c r="F104" s="7">
        <f>E104*F95</f>
        <v>1.944</v>
      </c>
      <c r="G104" s="7"/>
      <c r="H104" s="7">
        <f t="shared" si="64"/>
        <v>0</v>
      </c>
      <c r="I104" s="7"/>
      <c r="J104" s="7">
        <f t="shared" si="65"/>
        <v>0</v>
      </c>
      <c r="K104" s="7"/>
      <c r="L104" s="7">
        <f t="shared" si="66"/>
        <v>0</v>
      </c>
      <c r="M104" s="24">
        <f t="shared" si="67"/>
        <v>0</v>
      </c>
      <c r="N104" s="77"/>
    </row>
    <row r="105" spans="1:14" s="46" customFormat="1" ht="15">
      <c r="A105" s="18"/>
      <c r="B105" s="4" t="s">
        <v>60</v>
      </c>
      <c r="C105" s="41" t="s">
        <v>61</v>
      </c>
      <c r="D105" s="4" t="s">
        <v>6</v>
      </c>
      <c r="E105" s="7">
        <v>1.6</v>
      </c>
      <c r="F105" s="7">
        <f>E105*F103</f>
        <v>15.676415999999998</v>
      </c>
      <c r="G105" s="7"/>
      <c r="H105" s="7">
        <f t="shared" si="64"/>
        <v>0</v>
      </c>
      <c r="I105" s="7"/>
      <c r="J105" s="7">
        <f t="shared" si="65"/>
        <v>0</v>
      </c>
      <c r="K105" s="7"/>
      <c r="L105" s="7">
        <f t="shared" si="66"/>
        <v>0</v>
      </c>
      <c r="M105" s="24">
        <f t="shared" si="67"/>
        <v>0</v>
      </c>
      <c r="N105" s="77"/>
    </row>
    <row r="106" spans="1:14" s="46" customFormat="1" ht="45">
      <c r="A106" s="25">
        <v>6</v>
      </c>
      <c r="B106" s="39" t="s">
        <v>78</v>
      </c>
      <c r="C106" s="43" t="s">
        <v>147</v>
      </c>
      <c r="D106" s="26" t="s">
        <v>45</v>
      </c>
      <c r="E106" s="37"/>
      <c r="F106" s="28">
        <v>0.06</v>
      </c>
      <c r="G106" s="29"/>
      <c r="H106" s="29"/>
      <c r="I106" s="29"/>
      <c r="J106" s="29"/>
      <c r="K106" s="29"/>
      <c r="L106" s="29"/>
      <c r="M106" s="30"/>
      <c r="N106" s="77"/>
    </row>
    <row r="107" spans="1:14" s="46" customFormat="1" ht="15">
      <c r="A107" s="18"/>
      <c r="B107" s="13"/>
      <c r="C107" s="32" t="s">
        <v>28</v>
      </c>
      <c r="D107" s="4" t="s">
        <v>29</v>
      </c>
      <c r="E107" s="7">
        <v>276</v>
      </c>
      <c r="F107" s="7">
        <f>E107*F106</f>
        <v>16.559999999999999</v>
      </c>
      <c r="G107" s="7"/>
      <c r="H107" s="7">
        <f t="shared" ref="H107:H116" si="68">G107*F107</f>
        <v>0</v>
      </c>
      <c r="I107" s="7"/>
      <c r="J107" s="7">
        <f t="shared" ref="J107:J116" si="69">I107*F107</f>
        <v>0</v>
      </c>
      <c r="K107" s="7"/>
      <c r="L107" s="7">
        <f t="shared" ref="L107:L116" si="70">K107*F107</f>
        <v>0</v>
      </c>
      <c r="M107" s="24">
        <f t="shared" ref="M107:M116" si="71">L107+J107+H107</f>
        <v>0</v>
      </c>
      <c r="N107" s="77"/>
    </row>
    <row r="108" spans="1:14" s="46" customFormat="1" ht="15">
      <c r="A108" s="18"/>
      <c r="B108" s="4" t="s">
        <v>55</v>
      </c>
      <c r="C108" s="41" t="s">
        <v>56</v>
      </c>
      <c r="D108" s="4" t="s">
        <v>30</v>
      </c>
      <c r="E108" s="5">
        <v>12.4</v>
      </c>
      <c r="F108" s="7">
        <f>E108*F106</f>
        <v>0.74399999999999999</v>
      </c>
      <c r="G108" s="7"/>
      <c r="H108" s="7">
        <f t="shared" si="68"/>
        <v>0</v>
      </c>
      <c r="I108" s="7"/>
      <c r="J108" s="7">
        <f t="shared" si="69"/>
        <v>0</v>
      </c>
      <c r="K108" s="7"/>
      <c r="L108" s="7">
        <f t="shared" si="70"/>
        <v>0</v>
      </c>
      <c r="M108" s="24">
        <f t="shared" si="71"/>
        <v>0</v>
      </c>
      <c r="N108" s="77"/>
    </row>
    <row r="109" spans="1:14" s="46" customFormat="1" ht="15">
      <c r="A109" s="18"/>
      <c r="B109" s="4"/>
      <c r="C109" s="6" t="s">
        <v>62</v>
      </c>
      <c r="D109" s="4" t="s">
        <v>42</v>
      </c>
      <c r="E109" s="5">
        <v>0.8</v>
      </c>
      <c r="F109" s="7">
        <f>E109*F106</f>
        <v>4.8000000000000001E-2</v>
      </c>
      <c r="G109" s="44"/>
      <c r="H109" s="7">
        <f t="shared" si="68"/>
        <v>0</v>
      </c>
      <c r="I109" s="7"/>
      <c r="J109" s="7">
        <f t="shared" si="69"/>
        <v>0</v>
      </c>
      <c r="K109" s="7"/>
      <c r="L109" s="7">
        <f t="shared" si="70"/>
        <v>0</v>
      </c>
      <c r="M109" s="24">
        <f t="shared" si="71"/>
        <v>0</v>
      </c>
      <c r="N109" s="77"/>
    </row>
    <row r="110" spans="1:14" s="46" customFormat="1" ht="15.75">
      <c r="A110" s="18"/>
      <c r="B110" s="4" t="s">
        <v>63</v>
      </c>
      <c r="C110" s="6" t="s">
        <v>77</v>
      </c>
      <c r="D110" s="4" t="s">
        <v>19</v>
      </c>
      <c r="E110" s="7">
        <v>163</v>
      </c>
      <c r="F110" s="7">
        <f>E110*F106</f>
        <v>9.7799999999999994</v>
      </c>
      <c r="G110" s="44"/>
      <c r="H110" s="7">
        <f t="shared" si="68"/>
        <v>0</v>
      </c>
      <c r="I110" s="7"/>
      <c r="J110" s="7">
        <f t="shared" si="69"/>
        <v>0</v>
      </c>
      <c r="K110" s="7"/>
      <c r="L110" s="7">
        <f t="shared" si="70"/>
        <v>0</v>
      </c>
      <c r="M110" s="24">
        <f t="shared" si="71"/>
        <v>0</v>
      </c>
      <c r="N110" s="77"/>
    </row>
    <row r="111" spans="1:14" s="46" customFormat="1" ht="15">
      <c r="A111" s="18"/>
      <c r="B111" s="4" t="s">
        <v>135</v>
      </c>
      <c r="C111" s="6" t="s">
        <v>148</v>
      </c>
      <c r="D111" s="4" t="s">
        <v>6</v>
      </c>
      <c r="E111" s="7" t="s">
        <v>69</v>
      </c>
      <c r="F111" s="5">
        <v>0.13300000000000001</v>
      </c>
      <c r="G111" s="82"/>
      <c r="H111" s="7">
        <f t="shared" si="68"/>
        <v>0</v>
      </c>
      <c r="I111" s="7"/>
      <c r="J111" s="7">
        <f t="shared" si="69"/>
        <v>0</v>
      </c>
      <c r="K111" s="7"/>
      <c r="L111" s="7">
        <f t="shared" si="70"/>
        <v>0</v>
      </c>
      <c r="M111" s="24">
        <f t="shared" si="71"/>
        <v>0</v>
      </c>
      <c r="N111" s="77"/>
    </row>
    <row r="112" spans="1:14" s="46" customFormat="1" ht="15.75">
      <c r="A112" s="18"/>
      <c r="B112" s="4" t="s">
        <v>96</v>
      </c>
      <c r="C112" s="6" t="s">
        <v>67</v>
      </c>
      <c r="D112" s="4" t="s">
        <v>68</v>
      </c>
      <c r="E112" s="7">
        <v>9.4</v>
      </c>
      <c r="F112" s="7">
        <f>E112*F106</f>
        <v>0.56399999999999995</v>
      </c>
      <c r="G112" s="44"/>
      <c r="H112" s="7">
        <f t="shared" si="68"/>
        <v>0</v>
      </c>
      <c r="I112" s="7"/>
      <c r="J112" s="7">
        <f t="shared" si="69"/>
        <v>0</v>
      </c>
      <c r="K112" s="7"/>
      <c r="L112" s="7">
        <f t="shared" si="70"/>
        <v>0</v>
      </c>
      <c r="M112" s="24">
        <f t="shared" si="71"/>
        <v>0</v>
      </c>
      <c r="N112" s="77"/>
    </row>
    <row r="113" spans="1:14" s="46" customFormat="1" ht="15.75">
      <c r="A113" s="18"/>
      <c r="B113" s="4" t="s">
        <v>27</v>
      </c>
      <c r="C113" s="41" t="s">
        <v>59</v>
      </c>
      <c r="D113" s="4" t="s">
        <v>19</v>
      </c>
      <c r="E113" s="7">
        <v>30</v>
      </c>
      <c r="F113" s="7">
        <f>E113*F106</f>
        <v>1.7999999999999998</v>
      </c>
      <c r="G113" s="7"/>
      <c r="H113" s="7">
        <f t="shared" si="68"/>
        <v>0</v>
      </c>
      <c r="I113" s="7"/>
      <c r="J113" s="7">
        <f t="shared" si="69"/>
        <v>0</v>
      </c>
      <c r="K113" s="7"/>
      <c r="L113" s="7">
        <f t="shared" si="70"/>
        <v>0</v>
      </c>
      <c r="M113" s="24">
        <f t="shared" si="71"/>
        <v>0</v>
      </c>
      <c r="N113" s="77"/>
    </row>
    <row r="114" spans="1:14" s="46" customFormat="1" ht="15">
      <c r="A114" s="18"/>
      <c r="B114" s="4" t="s">
        <v>27</v>
      </c>
      <c r="C114" s="41" t="s">
        <v>105</v>
      </c>
      <c r="D114" s="4" t="s">
        <v>104</v>
      </c>
      <c r="E114" s="7">
        <v>0.4</v>
      </c>
      <c r="F114" s="7">
        <f>F106*E114*1000</f>
        <v>24</v>
      </c>
      <c r="G114" s="7"/>
      <c r="H114" s="7">
        <f t="shared" si="68"/>
        <v>0</v>
      </c>
      <c r="I114" s="7"/>
      <c r="J114" s="7"/>
      <c r="K114" s="7"/>
      <c r="L114" s="7"/>
      <c r="M114" s="24">
        <f t="shared" si="71"/>
        <v>0</v>
      </c>
      <c r="N114" s="77"/>
    </row>
    <row r="115" spans="1:14" s="46" customFormat="1" ht="15">
      <c r="A115" s="18"/>
      <c r="B115" s="4"/>
      <c r="C115" s="6" t="s">
        <v>64</v>
      </c>
      <c r="D115" s="4" t="s">
        <v>42</v>
      </c>
      <c r="E115" s="7">
        <v>4.0599999999999996</v>
      </c>
      <c r="F115" s="7">
        <f>E115*F106</f>
        <v>0.24359999999999996</v>
      </c>
      <c r="G115" s="44"/>
      <c r="H115" s="7">
        <f t="shared" si="68"/>
        <v>0</v>
      </c>
      <c r="I115" s="7"/>
      <c r="J115" s="7">
        <f t="shared" si="69"/>
        <v>0</v>
      </c>
      <c r="K115" s="7"/>
      <c r="L115" s="7">
        <f t="shared" si="70"/>
        <v>0</v>
      </c>
      <c r="M115" s="24">
        <f t="shared" si="71"/>
        <v>0</v>
      </c>
      <c r="N115" s="77"/>
    </row>
    <row r="116" spans="1:14" s="46" customFormat="1" ht="15">
      <c r="A116" s="18"/>
      <c r="B116" s="4" t="s">
        <v>143</v>
      </c>
      <c r="C116" s="32" t="s">
        <v>144</v>
      </c>
      <c r="D116" s="4" t="s">
        <v>6</v>
      </c>
      <c r="E116" s="7">
        <v>2.4</v>
      </c>
      <c r="F116" s="7">
        <f>E116*F110</f>
        <v>23.471999999999998</v>
      </c>
      <c r="G116" s="44"/>
      <c r="H116" s="7">
        <f t="shared" si="68"/>
        <v>0</v>
      </c>
      <c r="I116" s="7"/>
      <c r="J116" s="7">
        <f t="shared" si="69"/>
        <v>0</v>
      </c>
      <c r="K116" s="7"/>
      <c r="L116" s="7">
        <f t="shared" si="70"/>
        <v>0</v>
      </c>
      <c r="M116" s="24">
        <f t="shared" si="71"/>
        <v>0</v>
      </c>
      <c r="N116" s="77"/>
    </row>
    <row r="117" spans="1:14" s="46" customFormat="1" ht="30">
      <c r="A117" s="25">
        <v>7</v>
      </c>
      <c r="B117" s="31" t="s">
        <v>80</v>
      </c>
      <c r="C117" s="35" t="s">
        <v>79</v>
      </c>
      <c r="D117" s="26" t="s">
        <v>37</v>
      </c>
      <c r="E117" s="37"/>
      <c r="F117" s="26">
        <v>4.1000000000000002E-2</v>
      </c>
      <c r="G117" s="29"/>
      <c r="H117" s="29"/>
      <c r="I117" s="29"/>
      <c r="J117" s="29"/>
      <c r="K117" s="29"/>
      <c r="L117" s="29"/>
      <c r="M117" s="30"/>
      <c r="N117" s="77"/>
    </row>
    <row r="118" spans="1:14" s="46" customFormat="1" ht="15">
      <c r="A118" s="18"/>
      <c r="B118" s="4"/>
      <c r="C118" s="32" t="s">
        <v>28</v>
      </c>
      <c r="D118" s="4" t="s">
        <v>29</v>
      </c>
      <c r="E118" s="7">
        <v>15</v>
      </c>
      <c r="F118" s="5">
        <f>E118*F117</f>
        <v>0.61499999999999999</v>
      </c>
      <c r="G118" s="7"/>
      <c r="H118" s="7">
        <f t="shared" ref="H118:H124" si="72">G118*F118</f>
        <v>0</v>
      </c>
      <c r="I118" s="7"/>
      <c r="J118" s="7">
        <f t="shared" ref="J118:J124" si="73">I118*F118</f>
        <v>0</v>
      </c>
      <c r="K118" s="7"/>
      <c r="L118" s="7">
        <f t="shared" ref="L118:L124" si="74">K118*F118</f>
        <v>0</v>
      </c>
      <c r="M118" s="24">
        <f t="shared" ref="M118:M124" si="75">L118+J118+H118</f>
        <v>0</v>
      </c>
      <c r="N118" s="77"/>
    </row>
    <row r="119" spans="1:14" s="46" customFormat="1" ht="15">
      <c r="A119" s="18"/>
      <c r="B119" s="4" t="s">
        <v>48</v>
      </c>
      <c r="C119" s="32" t="s">
        <v>49</v>
      </c>
      <c r="D119" s="4" t="s">
        <v>30</v>
      </c>
      <c r="E119" s="5">
        <v>2.16</v>
      </c>
      <c r="F119" s="5">
        <f>E119*F117</f>
        <v>8.8560000000000014E-2</v>
      </c>
      <c r="G119" s="7"/>
      <c r="H119" s="7">
        <f t="shared" si="72"/>
        <v>0</v>
      </c>
      <c r="I119" s="7"/>
      <c r="J119" s="7">
        <f t="shared" si="73"/>
        <v>0</v>
      </c>
      <c r="K119" s="7"/>
      <c r="L119" s="7">
        <f t="shared" si="74"/>
        <v>0</v>
      </c>
      <c r="M119" s="24">
        <f t="shared" si="75"/>
        <v>0</v>
      </c>
      <c r="N119" s="77"/>
    </row>
    <row r="120" spans="1:14" s="46" customFormat="1" ht="15">
      <c r="A120" s="18"/>
      <c r="B120" s="4" t="s">
        <v>91</v>
      </c>
      <c r="C120" s="32" t="s">
        <v>81</v>
      </c>
      <c r="D120" s="4" t="s">
        <v>30</v>
      </c>
      <c r="E120" s="7">
        <v>2.73</v>
      </c>
      <c r="F120" s="5">
        <f>E120*F117</f>
        <v>0.11193</v>
      </c>
      <c r="G120" s="7"/>
      <c r="H120" s="7">
        <f t="shared" si="72"/>
        <v>0</v>
      </c>
      <c r="I120" s="7"/>
      <c r="J120" s="7">
        <f t="shared" si="73"/>
        <v>0</v>
      </c>
      <c r="K120" s="7"/>
      <c r="L120" s="7">
        <f t="shared" si="74"/>
        <v>0</v>
      </c>
      <c r="M120" s="24">
        <f t="shared" si="75"/>
        <v>0</v>
      </c>
      <c r="N120" s="77"/>
    </row>
    <row r="121" spans="1:14" s="46" customFormat="1" ht="15">
      <c r="A121" s="18"/>
      <c r="B121" s="4" t="s">
        <v>55</v>
      </c>
      <c r="C121" s="32" t="s">
        <v>56</v>
      </c>
      <c r="D121" s="4" t="s">
        <v>30</v>
      </c>
      <c r="E121" s="5">
        <v>0.97</v>
      </c>
      <c r="F121" s="5">
        <f>E121*F117</f>
        <v>3.977E-2</v>
      </c>
      <c r="G121" s="7"/>
      <c r="H121" s="7">
        <f t="shared" si="72"/>
        <v>0</v>
      </c>
      <c r="I121" s="7"/>
      <c r="J121" s="7">
        <f t="shared" si="73"/>
        <v>0</v>
      </c>
      <c r="K121" s="7"/>
      <c r="L121" s="7">
        <f t="shared" si="74"/>
        <v>0</v>
      </c>
      <c r="M121" s="24">
        <f t="shared" si="75"/>
        <v>0</v>
      </c>
      <c r="N121" s="77"/>
    </row>
    <row r="122" spans="1:14" s="46" customFormat="1" ht="15.75">
      <c r="A122" s="18"/>
      <c r="B122" s="4" t="s">
        <v>43</v>
      </c>
      <c r="C122" s="32" t="s">
        <v>66</v>
      </c>
      <c r="D122" s="4" t="s">
        <v>19</v>
      </c>
      <c r="E122" s="7">
        <v>122</v>
      </c>
      <c r="F122" s="7">
        <f>E122*F117</f>
        <v>5.0019999999999998</v>
      </c>
      <c r="G122" s="7"/>
      <c r="H122" s="7">
        <f t="shared" si="72"/>
        <v>0</v>
      </c>
      <c r="I122" s="7"/>
      <c r="J122" s="7">
        <f t="shared" si="73"/>
        <v>0</v>
      </c>
      <c r="K122" s="7"/>
      <c r="L122" s="7">
        <f t="shared" si="74"/>
        <v>0</v>
      </c>
      <c r="M122" s="24">
        <f t="shared" si="75"/>
        <v>0</v>
      </c>
      <c r="N122" s="77"/>
    </row>
    <row r="123" spans="1:14" s="46" customFormat="1" ht="15.75">
      <c r="A123" s="18"/>
      <c r="B123" s="4" t="s">
        <v>27</v>
      </c>
      <c r="C123" s="32" t="s">
        <v>59</v>
      </c>
      <c r="D123" s="4" t="s">
        <v>19</v>
      </c>
      <c r="E123" s="7">
        <v>7</v>
      </c>
      <c r="F123" s="7">
        <f>E123*F117</f>
        <v>0.28700000000000003</v>
      </c>
      <c r="G123" s="7"/>
      <c r="H123" s="7">
        <f t="shared" si="72"/>
        <v>0</v>
      </c>
      <c r="I123" s="7"/>
      <c r="J123" s="7">
        <f t="shared" si="73"/>
        <v>0</v>
      </c>
      <c r="K123" s="7"/>
      <c r="L123" s="7">
        <f t="shared" si="74"/>
        <v>0</v>
      </c>
      <c r="M123" s="24">
        <f t="shared" si="75"/>
        <v>0</v>
      </c>
      <c r="N123" s="77"/>
    </row>
    <row r="124" spans="1:14" s="46" customFormat="1" ht="15">
      <c r="A124" s="18"/>
      <c r="B124" s="4" t="s">
        <v>60</v>
      </c>
      <c r="C124" s="32" t="s">
        <v>82</v>
      </c>
      <c r="D124" s="4" t="s">
        <v>6</v>
      </c>
      <c r="E124" s="7">
        <v>1.6</v>
      </c>
      <c r="F124" s="7">
        <f>E124*F122</f>
        <v>8.0031999999999996</v>
      </c>
      <c r="G124" s="7"/>
      <c r="H124" s="7">
        <f t="shared" si="72"/>
        <v>0</v>
      </c>
      <c r="I124" s="7"/>
      <c r="J124" s="7">
        <f t="shared" si="73"/>
        <v>0</v>
      </c>
      <c r="K124" s="7"/>
      <c r="L124" s="7">
        <f t="shared" si="74"/>
        <v>0</v>
      </c>
      <c r="M124" s="24">
        <f t="shared" si="75"/>
        <v>0</v>
      </c>
      <c r="N124" s="77"/>
    </row>
    <row r="125" spans="1:14" s="46" customFormat="1" ht="15">
      <c r="A125" s="23"/>
      <c r="B125" s="2"/>
      <c r="C125" s="3" t="s">
        <v>72</v>
      </c>
      <c r="D125" s="2"/>
      <c r="E125" s="45"/>
      <c r="F125" s="15"/>
      <c r="G125" s="2"/>
      <c r="H125" s="33">
        <f t="shared" ref="H125:L125" si="76">SUM(H82:H124)</f>
        <v>0</v>
      </c>
      <c r="I125" s="33"/>
      <c r="J125" s="33">
        <f t="shared" si="76"/>
        <v>0</v>
      </c>
      <c r="K125" s="33"/>
      <c r="L125" s="33">
        <f t="shared" si="76"/>
        <v>0</v>
      </c>
      <c r="M125" s="33">
        <f>SUM(M82:M124)</f>
        <v>0</v>
      </c>
      <c r="N125" s="77"/>
    </row>
    <row r="126" spans="1:14" s="46" customFormat="1" ht="15">
      <c r="A126" s="23"/>
      <c r="B126" s="2"/>
      <c r="C126" s="3" t="s">
        <v>116</v>
      </c>
      <c r="D126" s="2"/>
      <c r="E126" s="45"/>
      <c r="F126" s="15"/>
      <c r="G126" s="4"/>
      <c r="H126" s="7"/>
      <c r="I126" s="7"/>
      <c r="J126" s="7"/>
      <c r="K126" s="7"/>
      <c r="L126" s="7"/>
      <c r="M126" s="24"/>
      <c r="N126" s="77"/>
    </row>
    <row r="127" spans="1:14" s="46" customFormat="1" ht="15">
      <c r="A127" s="54"/>
      <c r="B127" s="52"/>
      <c r="C127" s="55" t="s">
        <v>107</v>
      </c>
      <c r="D127" s="52"/>
      <c r="E127" s="56"/>
      <c r="F127" s="57"/>
      <c r="G127" s="4"/>
      <c r="H127" s="7"/>
      <c r="I127" s="7"/>
      <c r="J127" s="7"/>
      <c r="K127" s="7"/>
      <c r="L127" s="7"/>
      <c r="M127" s="24"/>
      <c r="N127" s="77"/>
    </row>
    <row r="128" spans="1:14" s="46" customFormat="1" ht="17.25">
      <c r="A128" s="58">
        <v>1</v>
      </c>
      <c r="B128" s="42" t="s">
        <v>108</v>
      </c>
      <c r="C128" s="43" t="s">
        <v>109</v>
      </c>
      <c r="D128" s="26" t="s">
        <v>110</v>
      </c>
      <c r="E128" s="37"/>
      <c r="F128" s="28">
        <v>7.9000000000000001E-2</v>
      </c>
      <c r="G128" s="29"/>
      <c r="H128" s="29"/>
      <c r="I128" s="29"/>
      <c r="J128" s="29"/>
      <c r="K128" s="29"/>
      <c r="L128" s="29"/>
      <c r="M128" s="30"/>
      <c r="N128" s="77"/>
    </row>
    <row r="129" spans="1:14" s="46" customFormat="1" ht="15">
      <c r="A129" s="59"/>
      <c r="B129" s="4"/>
      <c r="C129" s="32" t="s">
        <v>28</v>
      </c>
      <c r="D129" s="4" t="s">
        <v>29</v>
      </c>
      <c r="E129" s="7">
        <v>15.4</v>
      </c>
      <c r="F129" s="5">
        <f>E129*F128</f>
        <v>1.2166000000000001</v>
      </c>
      <c r="G129" s="7"/>
      <c r="H129" s="7">
        <f t="shared" ref="H129:H130" si="77">G129*F129</f>
        <v>0</v>
      </c>
      <c r="I129" s="7"/>
      <c r="J129" s="7">
        <f t="shared" ref="J129:J130" si="78">I129*F129</f>
        <v>0</v>
      </c>
      <c r="K129" s="7"/>
      <c r="L129" s="7">
        <f t="shared" ref="L129:L130" si="79">K129*F129</f>
        <v>0</v>
      </c>
      <c r="M129" s="24">
        <f t="shared" ref="M129:M130" si="80">L129+J129+H129</f>
        <v>0</v>
      </c>
      <c r="N129" s="77"/>
    </row>
    <row r="130" spans="1:14" s="46" customFormat="1" ht="15.75">
      <c r="A130" s="59"/>
      <c r="B130" s="4" t="s">
        <v>111</v>
      </c>
      <c r="C130" s="6" t="s">
        <v>112</v>
      </c>
      <c r="D130" s="4" t="s">
        <v>30</v>
      </c>
      <c r="E130" s="7">
        <v>72.599999999999994</v>
      </c>
      <c r="F130" s="5">
        <f>E130*F128</f>
        <v>5.7353999999999994</v>
      </c>
      <c r="G130" s="7"/>
      <c r="H130" s="7">
        <f t="shared" si="77"/>
        <v>0</v>
      </c>
      <c r="I130" s="7"/>
      <c r="J130" s="7">
        <f t="shared" si="78"/>
        <v>0</v>
      </c>
      <c r="K130" s="7"/>
      <c r="L130" s="7">
        <f t="shared" si="79"/>
        <v>0</v>
      </c>
      <c r="M130" s="24">
        <f t="shared" si="80"/>
        <v>0</v>
      </c>
      <c r="N130" s="77"/>
    </row>
    <row r="131" spans="1:14" s="46" customFormat="1" ht="15.75">
      <c r="A131" s="58">
        <v>2</v>
      </c>
      <c r="B131" s="26" t="s">
        <v>36</v>
      </c>
      <c r="C131" s="60" t="s">
        <v>113</v>
      </c>
      <c r="D131" s="26" t="s">
        <v>37</v>
      </c>
      <c r="E131" s="26"/>
      <c r="F131" s="28">
        <v>0.2</v>
      </c>
      <c r="G131" s="29"/>
      <c r="H131" s="29"/>
      <c r="I131" s="29"/>
      <c r="J131" s="29"/>
      <c r="K131" s="29"/>
      <c r="L131" s="29"/>
      <c r="M131" s="30"/>
      <c r="N131" s="77"/>
    </row>
    <row r="132" spans="1:14" s="46" customFormat="1" ht="15">
      <c r="A132" s="59"/>
      <c r="B132" s="4"/>
      <c r="C132" s="32" t="s">
        <v>28</v>
      </c>
      <c r="D132" s="4" t="s">
        <v>29</v>
      </c>
      <c r="E132" s="7">
        <v>206</v>
      </c>
      <c r="F132" s="5">
        <f>E132*F131</f>
        <v>41.2</v>
      </c>
      <c r="G132" s="7"/>
      <c r="H132" s="7">
        <f t="shared" ref="H132" si="81">G132*F132</f>
        <v>0</v>
      </c>
      <c r="I132" s="7"/>
      <c r="J132" s="7">
        <f t="shared" ref="J132" si="82">I132*F132</f>
        <v>0</v>
      </c>
      <c r="K132" s="7"/>
      <c r="L132" s="7">
        <f t="shared" ref="L132" si="83">K132*F132</f>
        <v>0</v>
      </c>
      <c r="M132" s="24">
        <f t="shared" ref="M132" si="84">L132+J132+H132</f>
        <v>0</v>
      </c>
      <c r="N132" s="77"/>
    </row>
    <row r="133" spans="1:14" s="46" customFormat="1" ht="30">
      <c r="A133" s="58">
        <v>3</v>
      </c>
      <c r="B133" s="39" t="s">
        <v>114</v>
      </c>
      <c r="C133" s="43" t="s">
        <v>73</v>
      </c>
      <c r="D133" s="26" t="s">
        <v>33</v>
      </c>
      <c r="E133" s="26"/>
      <c r="F133" s="28">
        <v>9.8000000000000004E-2</v>
      </c>
      <c r="G133" s="29"/>
      <c r="H133" s="29"/>
      <c r="I133" s="29"/>
      <c r="J133" s="29"/>
      <c r="K133" s="29"/>
      <c r="L133" s="29"/>
      <c r="M133" s="30"/>
      <c r="N133" s="77"/>
    </row>
    <row r="134" spans="1:14" s="46" customFormat="1" ht="15">
      <c r="A134" s="59"/>
      <c r="B134" s="4"/>
      <c r="C134" s="32" t="s">
        <v>115</v>
      </c>
      <c r="D134" s="4" t="s">
        <v>29</v>
      </c>
      <c r="E134" s="7">
        <v>34</v>
      </c>
      <c r="F134" s="5">
        <f>E134*F133</f>
        <v>3.3320000000000003</v>
      </c>
      <c r="G134" s="7"/>
      <c r="H134" s="7">
        <f t="shared" ref="H134:H137" si="85">G134*F134</f>
        <v>0</v>
      </c>
      <c r="I134" s="7"/>
      <c r="J134" s="7">
        <f t="shared" ref="J134:J137" si="86">I134*F134</f>
        <v>0</v>
      </c>
      <c r="K134" s="7"/>
      <c r="L134" s="7">
        <f t="shared" ref="L134:L137" si="87">K134*F134</f>
        <v>0</v>
      </c>
      <c r="M134" s="24">
        <f t="shared" ref="M134:M137" si="88">L134+J134+H134</f>
        <v>0</v>
      </c>
      <c r="N134" s="77"/>
    </row>
    <row r="135" spans="1:14" s="46" customFormat="1" ht="15.75">
      <c r="A135" s="59"/>
      <c r="B135" s="4" t="s">
        <v>111</v>
      </c>
      <c r="C135" s="6" t="s">
        <v>112</v>
      </c>
      <c r="D135" s="4" t="s">
        <v>30</v>
      </c>
      <c r="E135" s="7">
        <v>80.3</v>
      </c>
      <c r="F135" s="5">
        <f>E135*F133</f>
        <v>7.8693999999999997</v>
      </c>
      <c r="G135" s="7"/>
      <c r="H135" s="7">
        <f t="shared" si="85"/>
        <v>0</v>
      </c>
      <c r="I135" s="7"/>
      <c r="J135" s="7">
        <f t="shared" si="86"/>
        <v>0</v>
      </c>
      <c r="K135" s="7"/>
      <c r="L135" s="7">
        <f t="shared" si="87"/>
        <v>0</v>
      </c>
      <c r="M135" s="24">
        <f t="shared" si="88"/>
        <v>0</v>
      </c>
      <c r="N135" s="77"/>
    </row>
    <row r="136" spans="1:14" s="46" customFormat="1" ht="15">
      <c r="A136" s="59"/>
      <c r="B136" s="4"/>
      <c r="C136" s="32" t="s">
        <v>41</v>
      </c>
      <c r="D136" s="4" t="s">
        <v>42</v>
      </c>
      <c r="E136" s="7">
        <v>5.6</v>
      </c>
      <c r="F136" s="36">
        <f>E136*F133</f>
        <v>0.54879999999999995</v>
      </c>
      <c r="G136" s="7"/>
      <c r="H136" s="7">
        <f t="shared" si="85"/>
        <v>0</v>
      </c>
      <c r="I136" s="7"/>
      <c r="J136" s="7">
        <f t="shared" si="86"/>
        <v>0</v>
      </c>
      <c r="K136" s="7"/>
      <c r="L136" s="7">
        <f t="shared" si="87"/>
        <v>0</v>
      </c>
      <c r="M136" s="24">
        <f t="shared" si="88"/>
        <v>0</v>
      </c>
      <c r="N136" s="77"/>
    </row>
    <row r="137" spans="1:14" s="46" customFormat="1" ht="15">
      <c r="A137" s="58">
        <v>4</v>
      </c>
      <c r="B137" s="26" t="s">
        <v>97</v>
      </c>
      <c r="C137" s="35" t="s">
        <v>117</v>
      </c>
      <c r="D137" s="26" t="s">
        <v>6</v>
      </c>
      <c r="E137" s="51"/>
      <c r="F137" s="29">
        <v>177</v>
      </c>
      <c r="G137" s="29"/>
      <c r="H137" s="29">
        <f t="shared" si="85"/>
        <v>0</v>
      </c>
      <c r="I137" s="29"/>
      <c r="J137" s="29">
        <f t="shared" si="86"/>
        <v>0</v>
      </c>
      <c r="K137" s="29"/>
      <c r="L137" s="29">
        <f t="shared" si="87"/>
        <v>0</v>
      </c>
      <c r="M137" s="30">
        <f t="shared" si="88"/>
        <v>0</v>
      </c>
      <c r="N137" s="77"/>
    </row>
    <row r="138" spans="1:14" s="46" customFormat="1" ht="15">
      <c r="A138" s="67"/>
      <c r="B138" s="53"/>
      <c r="C138" s="3" t="s">
        <v>72</v>
      </c>
      <c r="D138" s="2"/>
      <c r="E138" s="45"/>
      <c r="F138" s="15"/>
      <c r="G138" s="2"/>
      <c r="H138" s="33">
        <f t="shared" ref="H138:L138" si="89">SUM(H128:H137)</f>
        <v>0</v>
      </c>
      <c r="I138" s="33"/>
      <c r="J138" s="33">
        <f t="shared" si="89"/>
        <v>0</v>
      </c>
      <c r="K138" s="33"/>
      <c r="L138" s="33">
        <f t="shared" si="89"/>
        <v>0</v>
      </c>
      <c r="M138" s="33">
        <f>SUM(M128:M137)</f>
        <v>0</v>
      </c>
      <c r="N138" s="77"/>
    </row>
    <row r="139" spans="1:14" s="46" customFormat="1" ht="15">
      <c r="A139" s="23"/>
      <c r="B139" s="2"/>
      <c r="C139" s="3" t="s">
        <v>152</v>
      </c>
      <c r="D139" s="2"/>
      <c r="E139" s="2"/>
      <c r="F139" s="16"/>
      <c r="G139" s="15"/>
      <c r="H139" s="15">
        <f t="shared" ref="H139:L139" si="90">H138+H125+H80+H29+H14</f>
        <v>0</v>
      </c>
      <c r="I139" s="15"/>
      <c r="J139" s="15">
        <f t="shared" si="90"/>
        <v>0</v>
      </c>
      <c r="K139" s="15"/>
      <c r="L139" s="15">
        <f t="shared" si="90"/>
        <v>0</v>
      </c>
      <c r="M139" s="15">
        <f>M138+M125+M80+M29+M14</f>
        <v>0</v>
      </c>
    </row>
    <row r="140" spans="1:14" s="46" customFormat="1" ht="15">
      <c r="A140" s="18"/>
      <c r="B140" s="4"/>
      <c r="C140" s="13" t="s">
        <v>7</v>
      </c>
      <c r="D140" s="14">
        <v>0.1</v>
      </c>
      <c r="E140" s="14"/>
      <c r="F140" s="7"/>
      <c r="G140" s="4"/>
      <c r="H140" s="4"/>
      <c r="I140" s="4"/>
      <c r="J140" s="4"/>
      <c r="K140" s="4"/>
      <c r="L140" s="4"/>
      <c r="M140" s="74">
        <f>M139*D140</f>
        <v>0</v>
      </c>
    </row>
    <row r="141" spans="1:14" s="46" customFormat="1" ht="15">
      <c r="A141" s="18"/>
      <c r="B141" s="4"/>
      <c r="C141" s="13" t="s">
        <v>4</v>
      </c>
      <c r="D141" s="4"/>
      <c r="E141" s="4"/>
      <c r="F141" s="4"/>
      <c r="G141" s="4"/>
      <c r="H141" s="4"/>
      <c r="I141" s="4"/>
      <c r="J141" s="4"/>
      <c r="K141" s="4"/>
      <c r="L141" s="4"/>
      <c r="M141" s="74">
        <f>M140+M139</f>
        <v>0</v>
      </c>
    </row>
    <row r="142" spans="1:14" s="46" customFormat="1" ht="15">
      <c r="A142" s="18"/>
      <c r="B142" s="4"/>
      <c r="C142" s="13" t="s">
        <v>8</v>
      </c>
      <c r="D142" s="14">
        <v>0.08</v>
      </c>
      <c r="E142" s="14"/>
      <c r="F142" s="4"/>
      <c r="G142" s="4"/>
      <c r="H142" s="4"/>
      <c r="I142" s="4"/>
      <c r="J142" s="4"/>
      <c r="K142" s="4"/>
      <c r="L142" s="4"/>
      <c r="M142" s="74">
        <f>M141*D142</f>
        <v>0</v>
      </c>
    </row>
    <row r="143" spans="1:14" s="46" customFormat="1" ht="15">
      <c r="A143" s="18"/>
      <c r="B143" s="4"/>
      <c r="C143" s="13" t="s">
        <v>4</v>
      </c>
      <c r="D143" s="4"/>
      <c r="E143" s="4"/>
      <c r="F143" s="4"/>
      <c r="G143" s="4"/>
      <c r="H143" s="4"/>
      <c r="I143" s="4"/>
      <c r="J143" s="4"/>
      <c r="K143" s="4"/>
      <c r="L143" s="4"/>
      <c r="M143" s="74">
        <f>M142+M141</f>
        <v>0</v>
      </c>
    </row>
    <row r="144" spans="1:14" s="46" customFormat="1" ht="15">
      <c r="A144" s="18"/>
      <c r="B144" s="4"/>
      <c r="C144" s="13" t="s">
        <v>9</v>
      </c>
      <c r="D144" s="14">
        <v>0.03</v>
      </c>
      <c r="E144" s="14"/>
      <c r="F144" s="4"/>
      <c r="G144" s="4"/>
      <c r="H144" s="4"/>
      <c r="I144" s="4"/>
      <c r="J144" s="4"/>
      <c r="K144" s="4"/>
      <c r="L144" s="4"/>
      <c r="M144" s="74">
        <f>M143*D144</f>
        <v>0</v>
      </c>
    </row>
    <row r="145" spans="1:13" s="46" customFormat="1" ht="15">
      <c r="A145" s="48"/>
      <c r="B145" s="4"/>
      <c r="C145" s="13" t="s">
        <v>4</v>
      </c>
      <c r="D145" s="4"/>
      <c r="E145" s="4"/>
      <c r="F145" s="4"/>
      <c r="G145" s="4"/>
      <c r="H145" s="4"/>
      <c r="I145" s="4"/>
      <c r="J145" s="4"/>
      <c r="K145" s="4"/>
      <c r="L145" s="4"/>
      <c r="M145" s="74">
        <f>M144+M143</f>
        <v>0</v>
      </c>
    </row>
    <row r="146" spans="1:13" s="46" customFormat="1" ht="15">
      <c r="A146" s="18"/>
      <c r="B146" s="4"/>
      <c r="C146" s="13" t="s">
        <v>10</v>
      </c>
      <c r="D146" s="14">
        <v>0.18</v>
      </c>
      <c r="E146" s="14"/>
      <c r="F146" s="4"/>
      <c r="G146" s="49"/>
      <c r="H146" s="49"/>
      <c r="I146" s="49"/>
      <c r="J146" s="49"/>
      <c r="K146" s="49"/>
      <c r="L146" s="49"/>
      <c r="M146" s="75">
        <f>M145*D146</f>
        <v>0</v>
      </c>
    </row>
    <row r="147" spans="1:13" s="46" customFormat="1" ht="15">
      <c r="A147" s="23"/>
      <c r="B147" s="2"/>
      <c r="C147" s="50" t="s">
        <v>11</v>
      </c>
      <c r="D147" s="2"/>
      <c r="E147" s="2"/>
      <c r="F147" s="2"/>
      <c r="G147" s="17"/>
      <c r="H147" s="17"/>
      <c r="I147" s="17"/>
      <c r="J147" s="17"/>
      <c r="K147" s="17"/>
      <c r="L147" s="17"/>
      <c r="M147" s="76">
        <f>M146+M145</f>
        <v>0</v>
      </c>
    </row>
    <row r="148" spans="1:13" s="46" customFormat="1" ht="15">
      <c r="A148" s="68"/>
      <c r="B148" s="69"/>
      <c r="C148" s="70"/>
      <c r="D148" s="69"/>
      <c r="E148" s="71"/>
      <c r="F148" s="72"/>
      <c r="G148" s="71"/>
      <c r="H148" s="71"/>
      <c r="I148" s="71"/>
      <c r="J148" s="71"/>
      <c r="K148" s="71"/>
      <c r="L148" s="71"/>
      <c r="M148" s="71"/>
    </row>
    <row r="149" spans="1:13" s="46" customFormat="1" ht="15">
      <c r="A149" s="68"/>
      <c r="B149" s="69"/>
      <c r="C149" s="79"/>
      <c r="D149" s="80"/>
      <c r="E149" s="81"/>
      <c r="F149" s="72"/>
      <c r="G149" s="71"/>
      <c r="H149" s="71"/>
      <c r="I149" s="71"/>
      <c r="J149" s="71"/>
      <c r="K149" s="71"/>
      <c r="L149" s="71"/>
      <c r="M149" s="71"/>
    </row>
  </sheetData>
  <mergeCells count="14">
    <mergeCell ref="I8:J8"/>
    <mergeCell ref="K8:L8"/>
    <mergeCell ref="M8:M9"/>
    <mergeCell ref="A1:M1"/>
    <mergeCell ref="A2:M2"/>
    <mergeCell ref="D5:M5"/>
    <mergeCell ref="I6:M6"/>
    <mergeCell ref="A8:A9"/>
    <mergeCell ref="B8:B9"/>
    <mergeCell ref="C8:C9"/>
    <mergeCell ref="D8:D9"/>
    <mergeCell ref="E8:F8"/>
    <mergeCell ref="G8:H8"/>
    <mergeCell ref="A3:M3"/>
  </mergeCells>
  <pageMargins left="0.28125" right="0.22916666666666666" top="0.75" bottom="0.75" header="0.3" footer="0.3"/>
  <pageSetup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8"/>
  <sheetViews>
    <sheetView topLeftCell="A112" workbookViewId="0">
      <selection activeCell="D95" sqref="D95"/>
    </sheetView>
  </sheetViews>
  <sheetFormatPr defaultRowHeight="12.75"/>
  <cols>
    <col min="1" max="1" width="50.7109375" customWidth="1"/>
    <col min="2" max="3" width="9.5703125" bestFit="1" customWidth="1"/>
    <col min="4" max="4" width="10.140625" bestFit="1" customWidth="1"/>
  </cols>
  <sheetData>
    <row r="5" spans="1:4">
      <c r="B5" s="84"/>
    </row>
    <row r="6" spans="1:4">
      <c r="B6" s="84"/>
    </row>
    <row r="7" spans="1:4">
      <c r="B7" s="84"/>
    </row>
    <row r="8" spans="1:4">
      <c r="B8" s="84"/>
    </row>
    <row r="9" spans="1:4">
      <c r="B9" s="84"/>
    </row>
    <row r="10" spans="1:4">
      <c r="B10" s="84"/>
    </row>
    <row r="11" spans="1:4" ht="15">
      <c r="A11" s="83" t="s">
        <v>17</v>
      </c>
      <c r="B11" s="84">
        <v>0</v>
      </c>
      <c r="C11" s="84" t="e">
        <f>#REF!+'6+00 - 11+78'!M12</f>
        <v>#REF!</v>
      </c>
      <c r="D11" s="84" t="e">
        <f>C11-B11</f>
        <v>#REF!</v>
      </c>
    </row>
    <row r="12" spans="1:4" ht="15">
      <c r="A12" s="41" t="s">
        <v>28</v>
      </c>
      <c r="B12" s="84">
        <v>658.87896000000001</v>
      </c>
      <c r="C12" s="84" t="e">
        <f>#REF!+'6+00 - 11+78'!M13</f>
        <v>#REF!</v>
      </c>
      <c r="D12" s="84" t="e">
        <f t="shared" ref="D12:D75" si="0">C12-B12</f>
        <v>#REF!</v>
      </c>
    </row>
    <row r="13" spans="1:4" ht="15">
      <c r="A13" s="3" t="s">
        <v>31</v>
      </c>
      <c r="B13" s="84">
        <v>658.87896000000001</v>
      </c>
      <c r="C13" s="84" t="e">
        <f>#REF!+'6+00 - 11+78'!M14</f>
        <v>#REF!</v>
      </c>
      <c r="D13" s="84" t="e">
        <f t="shared" si="0"/>
        <v>#REF!</v>
      </c>
    </row>
    <row r="14" spans="1:4" ht="15">
      <c r="A14" s="3" t="s">
        <v>75</v>
      </c>
      <c r="B14" s="84"/>
      <c r="C14" s="84" t="e">
        <f>#REF!+'6+00 - 11+78'!M15</f>
        <v>#REF!</v>
      </c>
      <c r="D14" s="84" t="e">
        <f t="shared" si="0"/>
        <v>#REF!</v>
      </c>
    </row>
    <row r="15" spans="1:4" ht="30">
      <c r="A15" s="47" t="s">
        <v>99</v>
      </c>
      <c r="B15" s="84"/>
      <c r="C15" s="84" t="e">
        <f>#REF!+'6+00 - 11+78'!M16</f>
        <v>#REF!</v>
      </c>
      <c r="D15" s="84" t="e">
        <f t="shared" si="0"/>
        <v>#REF!</v>
      </c>
    </row>
    <row r="16" spans="1:4" ht="15">
      <c r="A16" s="32" t="s">
        <v>35</v>
      </c>
      <c r="B16" s="84">
        <v>1432.1099231999999</v>
      </c>
      <c r="C16" s="84" t="e">
        <f>#REF!+'6+00 - 11+78'!M17</f>
        <v>#REF!</v>
      </c>
      <c r="D16" s="84" t="e">
        <f t="shared" si="0"/>
        <v>#REF!</v>
      </c>
    </row>
    <row r="17" spans="1:4" ht="31.5" customHeight="1">
      <c r="A17" s="35" t="s">
        <v>14</v>
      </c>
      <c r="B17" s="84"/>
      <c r="C17" s="84" t="e">
        <f>#REF!+'6+00 - 11+78'!M18</f>
        <v>#REF!</v>
      </c>
      <c r="D17" s="84" t="e">
        <f t="shared" si="0"/>
        <v>#REF!</v>
      </c>
    </row>
    <row r="18" spans="1:4" ht="15">
      <c r="A18" s="32" t="s">
        <v>28</v>
      </c>
      <c r="B18" s="84">
        <v>1001.1600000000001</v>
      </c>
      <c r="C18" s="84" t="e">
        <f>#REF!+'6+00 - 11+78'!M19</f>
        <v>#REF!</v>
      </c>
      <c r="D18" s="84" t="e">
        <f t="shared" si="0"/>
        <v>#REF!</v>
      </c>
    </row>
    <row r="19" spans="1:4" ht="30">
      <c r="A19" s="43" t="s">
        <v>73</v>
      </c>
      <c r="B19" s="84"/>
      <c r="C19" s="84" t="e">
        <f>#REF!+'6+00 - 11+78'!M20</f>
        <v>#REF!</v>
      </c>
      <c r="D19" s="84" t="e">
        <f t="shared" si="0"/>
        <v>#REF!</v>
      </c>
    </row>
    <row r="20" spans="1:4" ht="15">
      <c r="A20" s="41" t="s">
        <v>28</v>
      </c>
      <c r="B20" s="84">
        <v>80.617739999999998</v>
      </c>
      <c r="C20" s="84" t="e">
        <f>#REF!+'6+00 - 11+78'!M21</f>
        <v>#REF!</v>
      </c>
      <c r="D20" s="84" t="e">
        <f t="shared" si="0"/>
        <v>#REF!</v>
      </c>
    </row>
    <row r="21" spans="1:4" ht="15.75">
      <c r="A21" s="41" t="s">
        <v>40</v>
      </c>
      <c r="B21" s="84">
        <v>605.43632400000001</v>
      </c>
      <c r="C21" s="84" t="e">
        <f>#REF!+'6+00 - 11+78'!M22</f>
        <v>#REF!</v>
      </c>
      <c r="D21" s="84" t="e">
        <f t="shared" si="0"/>
        <v>#REF!</v>
      </c>
    </row>
    <row r="22" spans="1:4" ht="15">
      <c r="A22" s="41" t="s">
        <v>41</v>
      </c>
      <c r="B22" s="84">
        <v>9.548960000000001</v>
      </c>
      <c r="C22" s="84" t="e">
        <f>#REF!+'6+00 - 11+78'!M23</f>
        <v>#REF!</v>
      </c>
      <c r="D22" s="84" t="e">
        <f t="shared" si="0"/>
        <v>#REF!</v>
      </c>
    </row>
    <row r="23" spans="1:4" ht="15">
      <c r="A23" s="41" t="s">
        <v>102</v>
      </c>
      <c r="B23" s="84">
        <v>0.71617199999999992</v>
      </c>
      <c r="C23" s="84" t="e">
        <f>#REF!+'6+00 - 11+78'!M24</f>
        <v>#REF!</v>
      </c>
      <c r="D23" s="84" t="e">
        <f t="shared" si="0"/>
        <v>#REF!</v>
      </c>
    </row>
    <row r="24" spans="1:4" ht="15">
      <c r="A24" s="47" t="s">
        <v>74</v>
      </c>
      <c r="B24" s="84">
        <v>10.073410000000001</v>
      </c>
      <c r="C24" s="84" t="e">
        <f>#REF!+'6+00 - 11+78'!M25</f>
        <v>#REF!</v>
      </c>
      <c r="D24" s="84" t="e">
        <f t="shared" si="0"/>
        <v>#REF!</v>
      </c>
    </row>
    <row r="25" spans="1:4" ht="15">
      <c r="A25" s="35" t="s">
        <v>149</v>
      </c>
      <c r="B25" s="84"/>
      <c r="C25" s="84" t="e">
        <f>#REF!+'6+00 - 11+78'!M26</f>
        <v>#REF!</v>
      </c>
      <c r="D25" s="84" t="e">
        <f t="shared" si="0"/>
        <v>#REF!</v>
      </c>
    </row>
    <row r="26" spans="1:4" ht="15">
      <c r="A26" s="32" t="s">
        <v>47</v>
      </c>
      <c r="B26" s="84">
        <v>258.81602400000003</v>
      </c>
      <c r="C26" s="84" t="e">
        <f>#REF!+'6+00 - 11+78'!M27</f>
        <v>#REF!</v>
      </c>
      <c r="D26" s="84" t="e">
        <f t="shared" si="0"/>
        <v>#REF!</v>
      </c>
    </row>
    <row r="27" spans="1:4" ht="15">
      <c r="A27" s="32" t="s">
        <v>49</v>
      </c>
      <c r="B27" s="84">
        <v>118.26955080000003</v>
      </c>
      <c r="C27" s="84" t="e">
        <f>#REF!+'6+00 - 11+78'!M28</f>
        <v>#REF!</v>
      </c>
      <c r="D27" s="84" t="e">
        <f t="shared" si="0"/>
        <v>#REF!</v>
      </c>
    </row>
    <row r="28" spans="1:4" ht="15">
      <c r="A28" s="3" t="s">
        <v>65</v>
      </c>
      <c r="B28" s="84">
        <v>3516.7481040000007</v>
      </c>
      <c r="C28" s="84" t="e">
        <f>#REF!+'6+00 - 11+78'!M29</f>
        <v>#REF!</v>
      </c>
      <c r="D28" s="84" t="e">
        <f t="shared" si="0"/>
        <v>#REF!</v>
      </c>
    </row>
    <row r="29" spans="1:4" ht="15">
      <c r="A29" s="3" t="s">
        <v>76</v>
      </c>
      <c r="B29" s="84"/>
      <c r="C29" s="84" t="e">
        <f>#REF!+'6+00 - 11+78'!M30</f>
        <v>#REF!</v>
      </c>
      <c r="D29" s="84" t="e">
        <f t="shared" si="0"/>
        <v>#REF!</v>
      </c>
    </row>
    <row r="30" spans="1:4" ht="30">
      <c r="A30" s="35" t="s">
        <v>106</v>
      </c>
      <c r="B30" s="84"/>
      <c r="C30" s="84" t="e">
        <f>#REF!+'6+00 - 11+78'!M31</f>
        <v>#REF!</v>
      </c>
      <c r="D30" s="84" t="e">
        <f t="shared" si="0"/>
        <v>#REF!</v>
      </c>
    </row>
    <row r="31" spans="1:4" ht="15">
      <c r="A31" s="32" t="s">
        <v>28</v>
      </c>
      <c r="B31" s="84">
        <v>879.54300000000012</v>
      </c>
      <c r="C31" s="84" t="e">
        <f>#REF!+'6+00 - 11+78'!M32</f>
        <v>#REF!</v>
      </c>
      <c r="D31" s="84" t="e">
        <f t="shared" si="0"/>
        <v>#REF!</v>
      </c>
    </row>
    <row r="32" spans="1:4" ht="15">
      <c r="A32" s="32" t="s">
        <v>49</v>
      </c>
      <c r="B32" s="84">
        <v>692.58733992000009</v>
      </c>
      <c r="C32" s="84" t="e">
        <f>#REF!+'6+00 - 11+78'!M33</f>
        <v>#REF!</v>
      </c>
      <c r="D32" s="84" t="e">
        <f t="shared" si="0"/>
        <v>#REF!</v>
      </c>
    </row>
    <row r="33" spans="1:4" ht="15">
      <c r="A33" s="32" t="s">
        <v>92</v>
      </c>
      <c r="B33" s="84">
        <v>1120.0041925799999</v>
      </c>
      <c r="C33" s="84" t="e">
        <f>#REF!+'6+00 - 11+78'!M34</f>
        <v>#REF!</v>
      </c>
      <c r="D33" s="84" t="e">
        <f t="shared" si="0"/>
        <v>#REF!</v>
      </c>
    </row>
    <row r="34" spans="1:4" ht="15">
      <c r="A34" s="32" t="s">
        <v>56</v>
      </c>
      <c r="B34" s="84">
        <v>547.34742705999997</v>
      </c>
      <c r="C34" s="84" t="e">
        <f>#REF!+'6+00 - 11+78'!M35</f>
        <v>#REF!</v>
      </c>
      <c r="D34" s="84" t="e">
        <f t="shared" si="0"/>
        <v>#REF!</v>
      </c>
    </row>
    <row r="35" spans="1:4" ht="15">
      <c r="A35" s="32" t="s">
        <v>66</v>
      </c>
      <c r="B35" s="84">
        <v>15141.821380000001</v>
      </c>
      <c r="C35" s="84" t="e">
        <f>#REF!+'6+00 - 11+78'!M36</f>
        <v>#REF!</v>
      </c>
      <c r="D35" s="84" t="e">
        <f t="shared" si="0"/>
        <v>#REF!</v>
      </c>
    </row>
    <row r="36" spans="1:4" ht="15">
      <c r="A36" s="32" t="s">
        <v>59</v>
      </c>
      <c r="B36" s="84">
        <v>246.27204</v>
      </c>
      <c r="C36" s="84" t="e">
        <f>#REF!+'6+00 - 11+78'!M37</f>
        <v>#REF!</v>
      </c>
      <c r="D36" s="84" t="e">
        <f t="shared" si="0"/>
        <v>#REF!</v>
      </c>
    </row>
    <row r="37" spans="1:4" ht="15">
      <c r="A37" s="32" t="s">
        <v>82</v>
      </c>
      <c r="B37" s="84">
        <v>15604.421907200001</v>
      </c>
      <c r="C37" s="84" t="e">
        <f>#REF!+'6+00 - 11+78'!M38</f>
        <v>#REF!</v>
      </c>
      <c r="D37" s="84" t="e">
        <f t="shared" si="0"/>
        <v>#REF!</v>
      </c>
    </row>
    <row r="38" spans="1:4" ht="30">
      <c r="A38" s="35" t="s">
        <v>18</v>
      </c>
      <c r="B38" s="84"/>
      <c r="C38" s="84" t="e">
        <f>#REF!+'6+00 - 11+78'!M39</f>
        <v>#REF!</v>
      </c>
      <c r="D38" s="84" t="e">
        <f t="shared" si="0"/>
        <v>#REF!</v>
      </c>
    </row>
    <row r="39" spans="1:4" ht="15">
      <c r="A39" s="41" t="s">
        <v>28</v>
      </c>
      <c r="B39" s="84">
        <v>1259.5176000000001</v>
      </c>
      <c r="C39" s="84" t="e">
        <f>#REF!+'6+00 - 11+78'!M40</f>
        <v>#REF!</v>
      </c>
      <c r="D39" s="84" t="e">
        <f t="shared" si="0"/>
        <v>#REF!</v>
      </c>
    </row>
    <row r="40" spans="1:4" ht="15">
      <c r="A40" s="41" t="s">
        <v>50</v>
      </c>
      <c r="B40" s="84">
        <v>87.658608240000007</v>
      </c>
      <c r="C40" s="84" t="e">
        <f>#REF!+'6+00 - 11+78'!M41</f>
        <v>#REF!</v>
      </c>
      <c r="D40" s="84" t="e">
        <f t="shared" si="0"/>
        <v>#REF!</v>
      </c>
    </row>
    <row r="41" spans="1:4" ht="15">
      <c r="A41" s="41" t="s">
        <v>47</v>
      </c>
      <c r="B41" s="84">
        <v>589.18706640000005</v>
      </c>
      <c r="C41" s="84" t="e">
        <f>#REF!+'6+00 - 11+78'!M42</f>
        <v>#REF!</v>
      </c>
      <c r="D41" s="84" t="e">
        <f t="shared" si="0"/>
        <v>#REF!</v>
      </c>
    </row>
    <row r="42" spans="1:4" ht="15">
      <c r="A42" s="41" t="s">
        <v>52</v>
      </c>
      <c r="B42" s="84">
        <v>1543.1762304000001</v>
      </c>
      <c r="C42" s="84" t="e">
        <f>#REF!+'6+00 - 11+78'!M43</f>
        <v>#REF!</v>
      </c>
      <c r="D42" s="84" t="e">
        <f t="shared" si="0"/>
        <v>#REF!</v>
      </c>
    </row>
    <row r="43" spans="1:4" ht="15">
      <c r="A43" s="41" t="s">
        <v>54</v>
      </c>
      <c r="B43" s="84">
        <v>4079.6156736000003</v>
      </c>
      <c r="C43" s="84" t="e">
        <f>#REF!+'6+00 - 11+78'!M44</f>
        <v>#REF!</v>
      </c>
      <c r="D43" s="84" t="e">
        <f t="shared" si="0"/>
        <v>#REF!</v>
      </c>
    </row>
    <row r="44" spans="1:4" ht="15">
      <c r="A44" s="41" t="s">
        <v>56</v>
      </c>
      <c r="B44" s="84">
        <v>1520.6041483199999</v>
      </c>
      <c r="C44" s="84" t="e">
        <f>#REF!+'6+00 - 11+78'!M45</f>
        <v>#REF!</v>
      </c>
      <c r="D44" s="84" t="e">
        <f t="shared" si="0"/>
        <v>#REF!</v>
      </c>
    </row>
    <row r="45" spans="1:4" ht="15">
      <c r="A45" s="41" t="s">
        <v>100</v>
      </c>
      <c r="B45" s="84">
        <v>112.63967675999999</v>
      </c>
      <c r="C45" s="84" t="e">
        <f>#REF!+'6+00 - 11+78'!M46</f>
        <v>#REF!</v>
      </c>
      <c r="D45" s="84" t="e">
        <f t="shared" si="0"/>
        <v>#REF!</v>
      </c>
    </row>
    <row r="46" spans="1:4" ht="15">
      <c r="A46" s="41" t="s">
        <v>58</v>
      </c>
      <c r="B46" s="84">
        <v>14234.838911999999</v>
      </c>
      <c r="C46" s="84" t="e">
        <f>#REF!+'6+00 - 11+78'!M47</f>
        <v>#REF!</v>
      </c>
      <c r="D46" s="84" t="e">
        <f t="shared" si="0"/>
        <v>#REF!</v>
      </c>
    </row>
    <row r="47" spans="1:4" ht="15">
      <c r="A47" s="41" t="s">
        <v>59</v>
      </c>
      <c r="B47" s="84">
        <v>687.00960000000009</v>
      </c>
      <c r="C47" s="84" t="e">
        <f>#REF!+'6+00 - 11+78'!M48</f>
        <v>#REF!</v>
      </c>
      <c r="D47" s="84" t="e">
        <f t="shared" si="0"/>
        <v>#REF!</v>
      </c>
    </row>
    <row r="48" spans="1:4" ht="15">
      <c r="A48" s="41" t="s">
        <v>61</v>
      </c>
      <c r="B48" s="84">
        <v>12588.214302719998</v>
      </c>
      <c r="C48" s="84" t="e">
        <f>#REF!+'6+00 - 11+78'!M49</f>
        <v>#REF!</v>
      </c>
      <c r="D48" s="84" t="e">
        <f t="shared" si="0"/>
        <v>#REF!</v>
      </c>
    </row>
    <row r="49" spans="1:4" ht="45">
      <c r="A49" s="43" t="s">
        <v>147</v>
      </c>
      <c r="B49" s="84"/>
      <c r="C49" s="84" t="e">
        <f>#REF!+'6+00 - 11+78'!M50</f>
        <v>#REF!</v>
      </c>
      <c r="D49" s="84" t="e">
        <f t="shared" si="0"/>
        <v>#REF!</v>
      </c>
    </row>
    <row r="50" spans="1:4" ht="15">
      <c r="A50" s="32" t="s">
        <v>28</v>
      </c>
      <c r="B50" s="84">
        <v>9753.84</v>
      </c>
      <c r="C50" s="84" t="e">
        <f>#REF!+'6+00 - 11+78'!M51</f>
        <v>#REF!</v>
      </c>
      <c r="D50" s="84" t="e">
        <f t="shared" si="0"/>
        <v>#REF!</v>
      </c>
    </row>
    <row r="51" spans="1:4" ht="15">
      <c r="A51" s="41" t="s">
        <v>56</v>
      </c>
      <c r="B51" s="84">
        <v>4217.0986400000002</v>
      </c>
      <c r="C51" s="84" t="e">
        <f>#REF!+'6+00 - 11+78'!M52</f>
        <v>#REF!</v>
      </c>
      <c r="D51" s="84" t="e">
        <f t="shared" si="0"/>
        <v>#REF!</v>
      </c>
    </row>
    <row r="52" spans="1:4" ht="15">
      <c r="A52" s="6" t="s">
        <v>62</v>
      </c>
      <c r="B52" s="84">
        <v>15.0784</v>
      </c>
      <c r="C52" s="84" t="e">
        <f>#REF!+'6+00 - 11+78'!M53</f>
        <v>#REF!</v>
      </c>
      <c r="D52" s="84" t="e">
        <f t="shared" si="0"/>
        <v>#REF!</v>
      </c>
    </row>
    <row r="53" spans="1:4" ht="15">
      <c r="A53" s="6" t="s">
        <v>77</v>
      </c>
      <c r="B53" s="84">
        <v>105607.7</v>
      </c>
      <c r="C53" s="84" t="e">
        <f>#REF!+'6+00 - 11+78'!M54</f>
        <v>#REF!</v>
      </c>
      <c r="D53" s="84" t="e">
        <f t="shared" si="0"/>
        <v>#REF!</v>
      </c>
    </row>
    <row r="54" spans="1:4" ht="15">
      <c r="A54" s="6" t="s">
        <v>148</v>
      </c>
      <c r="B54" s="84">
        <v>22863.84</v>
      </c>
      <c r="C54" s="84" t="e">
        <f>#REF!+'6+00 - 11+78'!M55</f>
        <v>#REF!</v>
      </c>
      <c r="D54" s="84" t="e">
        <f t="shared" si="0"/>
        <v>#REF!</v>
      </c>
    </row>
    <row r="55" spans="1:4" ht="15">
      <c r="A55" s="6" t="s">
        <v>67</v>
      </c>
      <c r="B55" s="84">
        <v>581.34299999999996</v>
      </c>
      <c r="C55" s="84" t="e">
        <f>#REF!+'6+00 - 11+78'!M56</f>
        <v>#REF!</v>
      </c>
      <c r="D55" s="84" t="e">
        <f t="shared" si="0"/>
        <v>#REF!</v>
      </c>
    </row>
    <row r="56" spans="1:4" ht="15">
      <c r="A56" s="41" t="s">
        <v>59</v>
      </c>
      <c r="B56" s="84">
        <v>636.12</v>
      </c>
      <c r="C56" s="84" t="e">
        <f>#REF!+'6+00 - 11+78'!M57</f>
        <v>#REF!</v>
      </c>
      <c r="D56" s="84" t="e">
        <f t="shared" si="0"/>
        <v>#REF!</v>
      </c>
    </row>
    <row r="57" spans="1:4" ht="15">
      <c r="A57" s="41" t="s">
        <v>105</v>
      </c>
      <c r="B57" s="84">
        <v>11780</v>
      </c>
      <c r="C57" s="84" t="e">
        <f>#REF!+'6+00 - 11+78'!M58</f>
        <v>#REF!</v>
      </c>
      <c r="D57" s="84" t="e">
        <f t="shared" si="0"/>
        <v>#REF!</v>
      </c>
    </row>
    <row r="58" spans="1:4" ht="15">
      <c r="A58" s="6" t="s">
        <v>64</v>
      </c>
      <c r="B58" s="84">
        <v>76.522879999999986</v>
      </c>
      <c r="C58" s="84" t="e">
        <f>#REF!+'6+00 - 11+78'!M59</f>
        <v>#REF!</v>
      </c>
      <c r="D58" s="84" t="e">
        <f t="shared" si="0"/>
        <v>#REF!</v>
      </c>
    </row>
    <row r="59" spans="1:4" ht="15">
      <c r="A59" s="32" t="s">
        <v>144</v>
      </c>
      <c r="B59" s="84">
        <v>35991.104159999995</v>
      </c>
      <c r="C59" s="84" t="e">
        <f>#REF!+'6+00 - 11+78'!M60</f>
        <v>#REF!</v>
      </c>
      <c r="D59" s="84" t="e">
        <f t="shared" si="0"/>
        <v>#REF!</v>
      </c>
    </row>
    <row r="60" spans="1:4" ht="30">
      <c r="A60" s="35" t="s">
        <v>79</v>
      </c>
      <c r="B60" s="84"/>
      <c r="C60" s="84" t="e">
        <f>#REF!+'6+00 - 11+78'!M61</f>
        <v>#REF!</v>
      </c>
      <c r="D60" s="84" t="e">
        <f t="shared" si="0"/>
        <v>#REF!</v>
      </c>
    </row>
    <row r="61" spans="1:4" ht="15">
      <c r="A61" s="32" t="s">
        <v>28</v>
      </c>
      <c r="B61" s="84">
        <v>362.15999999999997</v>
      </c>
      <c r="C61" s="84" t="e">
        <f>#REF!+'6+00 - 11+78'!M62</f>
        <v>#REF!</v>
      </c>
      <c r="D61" s="84" t="e">
        <f t="shared" si="0"/>
        <v>#REF!</v>
      </c>
    </row>
    <row r="62" spans="1:4" ht="15">
      <c r="A62" s="32" t="s">
        <v>49</v>
      </c>
      <c r="B62" s="84">
        <v>285.17927040000006</v>
      </c>
      <c r="C62" s="84" t="e">
        <f>#REF!+'6+00 - 11+78'!M63</f>
        <v>#REF!</v>
      </c>
      <c r="D62" s="84" t="e">
        <f t="shared" si="0"/>
        <v>#REF!</v>
      </c>
    </row>
    <row r="63" spans="1:4" ht="15">
      <c r="A63" s="32" t="s">
        <v>92</v>
      </c>
      <c r="B63" s="84">
        <v>461.17212959999995</v>
      </c>
      <c r="C63" s="84" t="e">
        <f>#REF!+'6+00 - 11+78'!M64</f>
        <v>#REF!</v>
      </c>
      <c r="D63" s="84" t="e">
        <f t="shared" si="0"/>
        <v>#REF!</v>
      </c>
    </row>
    <row r="64" spans="1:4" ht="15">
      <c r="A64" s="32" t="s">
        <v>56</v>
      </c>
      <c r="B64" s="84">
        <v>225.37538720000001</v>
      </c>
      <c r="C64" s="84" t="e">
        <f>#REF!+'6+00 - 11+78'!M65</f>
        <v>#REF!</v>
      </c>
      <c r="D64" s="84" t="e">
        <f t="shared" si="0"/>
        <v>#REF!</v>
      </c>
    </row>
    <row r="65" spans="1:4" ht="15">
      <c r="A65" s="32" t="s">
        <v>66</v>
      </c>
      <c r="B65" s="84">
        <v>6234.7855999999992</v>
      </c>
      <c r="C65" s="84" t="e">
        <f>#REF!+'6+00 - 11+78'!M66</f>
        <v>#REF!</v>
      </c>
      <c r="D65" s="84" t="e">
        <f t="shared" si="0"/>
        <v>#REF!</v>
      </c>
    </row>
    <row r="66" spans="1:4" ht="15">
      <c r="A66" s="32" t="s">
        <v>59</v>
      </c>
      <c r="B66" s="84">
        <v>101.40479999999999</v>
      </c>
      <c r="C66" s="84" t="e">
        <f>#REF!+'6+00 - 11+78'!M67</f>
        <v>#REF!</v>
      </c>
      <c r="D66" s="84" t="e">
        <f t="shared" si="0"/>
        <v>#REF!</v>
      </c>
    </row>
    <row r="67" spans="1:4" ht="15">
      <c r="A67" s="32" t="s">
        <v>82</v>
      </c>
      <c r="B67" s="84">
        <v>6425.2656640000005</v>
      </c>
      <c r="C67" s="84" t="e">
        <f>#REF!+'6+00 - 11+78'!M68</f>
        <v>#REF!</v>
      </c>
      <c r="D67" s="84" t="e">
        <f t="shared" si="0"/>
        <v>#REF!</v>
      </c>
    </row>
    <row r="68" spans="1:4" ht="30">
      <c r="A68" s="35" t="s">
        <v>95</v>
      </c>
      <c r="B68" s="84"/>
      <c r="C68" s="84" t="e">
        <f>#REF!+'6+00 - 11+78'!M69</f>
        <v>#REF!</v>
      </c>
      <c r="D68" s="84" t="e">
        <f t="shared" si="0"/>
        <v>#REF!</v>
      </c>
    </row>
    <row r="69" spans="1:4" ht="15">
      <c r="A69" s="32" t="s">
        <v>28</v>
      </c>
      <c r="B69" s="84">
        <v>1083.8520000000001</v>
      </c>
      <c r="C69" s="84" t="e">
        <f>#REF!+'6+00 - 11+78'!M70</f>
        <v>#REF!</v>
      </c>
      <c r="D69" s="84" t="e">
        <f t="shared" si="0"/>
        <v>#REF!</v>
      </c>
    </row>
    <row r="70" spans="1:4" ht="15">
      <c r="A70" s="32" t="s">
        <v>86</v>
      </c>
      <c r="B70" s="84">
        <v>2129.9803199999997</v>
      </c>
      <c r="C70" s="84" t="e">
        <f>#REF!+'6+00 - 11+78'!M71</f>
        <v>#REF!</v>
      </c>
      <c r="D70" s="84" t="e">
        <f t="shared" si="0"/>
        <v>#REF!</v>
      </c>
    </row>
    <row r="71" spans="1:4" ht="15">
      <c r="A71" s="32" t="s">
        <v>87</v>
      </c>
      <c r="B71" s="84">
        <v>1522.0894920000001</v>
      </c>
      <c r="C71" s="84" t="e">
        <f>#REF!+'6+00 - 11+78'!M72</f>
        <v>#REF!</v>
      </c>
      <c r="D71" s="84" t="e">
        <f t="shared" si="0"/>
        <v>#REF!</v>
      </c>
    </row>
    <row r="72" spans="1:4" ht="15">
      <c r="A72" s="32" t="s">
        <v>88</v>
      </c>
      <c r="B72" s="84">
        <v>276.98987399999999</v>
      </c>
      <c r="C72" s="84" t="e">
        <f>#REF!+'6+00 - 11+78'!M73</f>
        <v>#REF!</v>
      </c>
      <c r="D72" s="84" t="e">
        <f t="shared" si="0"/>
        <v>#REF!</v>
      </c>
    </row>
    <row r="73" spans="1:4" ht="15">
      <c r="A73" s="32" t="s">
        <v>56</v>
      </c>
      <c r="B73" s="84">
        <v>1192.0307520000001</v>
      </c>
      <c r="C73" s="84" t="e">
        <f>#REF!+'6+00 - 11+78'!M74</f>
        <v>#REF!</v>
      </c>
      <c r="D73" s="84" t="e">
        <f t="shared" si="0"/>
        <v>#REF!</v>
      </c>
    </row>
    <row r="74" spans="1:4" ht="15">
      <c r="A74" s="6" t="s">
        <v>62</v>
      </c>
      <c r="B74" s="84">
        <v>478.20864000000006</v>
      </c>
      <c r="C74" s="84" t="e">
        <f>#REF!+'6+00 - 11+78'!M75</f>
        <v>#REF!</v>
      </c>
      <c r="D74" s="84" t="e">
        <f t="shared" si="0"/>
        <v>#REF!</v>
      </c>
    </row>
    <row r="75" spans="1:4" ht="15">
      <c r="A75" s="32" t="s">
        <v>90</v>
      </c>
      <c r="B75" s="84">
        <v>3464.5728000000004</v>
      </c>
      <c r="C75" s="84" t="e">
        <f>#REF!+'6+00 - 11+78'!M76</f>
        <v>#REF!</v>
      </c>
      <c r="D75" s="84" t="e">
        <f t="shared" si="0"/>
        <v>#REF!</v>
      </c>
    </row>
    <row r="76" spans="1:4" ht="15">
      <c r="A76" s="32" t="s">
        <v>59</v>
      </c>
      <c r="B76" s="84">
        <v>523.62720000000002</v>
      </c>
      <c r="C76" s="84" t="e">
        <f>#REF!+'6+00 - 11+78'!M77</f>
        <v>#REF!</v>
      </c>
      <c r="D76" s="84" t="e">
        <f t="shared" ref="D76:D137" si="1">C76-B76</f>
        <v>#REF!</v>
      </c>
    </row>
    <row r="77" spans="1:4" ht="15">
      <c r="A77" s="32" t="s">
        <v>89</v>
      </c>
      <c r="B77" s="84">
        <v>656.88</v>
      </c>
      <c r="C77" s="84" t="e">
        <f>#REF!+'6+00 - 11+78'!M78</f>
        <v>#REF!</v>
      </c>
      <c r="D77" s="84" t="e">
        <f t="shared" si="1"/>
        <v>#REF!</v>
      </c>
    </row>
    <row r="78" spans="1:4" ht="15">
      <c r="A78" s="6" t="s">
        <v>64</v>
      </c>
      <c r="B78" s="84">
        <v>133.62816000000001</v>
      </c>
      <c r="C78" s="84" t="e">
        <f>#REF!+'6+00 - 11+78'!M79</f>
        <v>#REF!</v>
      </c>
      <c r="D78" s="84" t="e">
        <f t="shared" si="1"/>
        <v>#REF!</v>
      </c>
    </row>
    <row r="79" spans="1:4" ht="15">
      <c r="A79" s="3" t="s">
        <v>70</v>
      </c>
      <c r="B79" s="84">
        <v>288014.30827440007</v>
      </c>
      <c r="C79" s="84" t="e">
        <f>#REF!+'6+00 - 11+78'!M80</f>
        <v>#REF!</v>
      </c>
      <c r="D79" s="84" t="e">
        <f t="shared" si="1"/>
        <v>#REF!</v>
      </c>
    </row>
    <row r="80" spans="1:4" ht="15">
      <c r="A80" s="3" t="s">
        <v>83</v>
      </c>
      <c r="B80" s="84"/>
      <c r="C80" s="84" t="e">
        <f>#REF!+'6+00 - 11+78'!M81</f>
        <v>#REF!</v>
      </c>
      <c r="D80" s="84" t="e">
        <f t="shared" si="1"/>
        <v>#REF!</v>
      </c>
    </row>
    <row r="81" spans="1:4" ht="30">
      <c r="A81" s="47" t="s">
        <v>101</v>
      </c>
      <c r="B81" s="84"/>
      <c r="C81" s="84" t="e">
        <f>#REF!+'6+00 - 11+78'!M82</f>
        <v>#REF!</v>
      </c>
      <c r="D81" s="84" t="e">
        <f t="shared" si="1"/>
        <v>#REF!</v>
      </c>
    </row>
    <row r="82" spans="1:4" ht="15">
      <c r="A82" s="32" t="s">
        <v>35</v>
      </c>
      <c r="B82" s="84">
        <v>24.304737600000003</v>
      </c>
      <c r="C82" s="84" t="e">
        <f>#REF!+'6+00 - 11+78'!M83</f>
        <v>#REF!</v>
      </c>
      <c r="D82" s="84" t="e">
        <f t="shared" si="1"/>
        <v>#REF!</v>
      </c>
    </row>
    <row r="83" spans="1:4" ht="15">
      <c r="A83" s="35" t="s">
        <v>14</v>
      </c>
      <c r="B83" s="84"/>
      <c r="C83" s="84" t="e">
        <f>#REF!+'6+00 - 11+78'!M84</f>
        <v>#REF!</v>
      </c>
      <c r="D83" s="84" t="e">
        <f t="shared" si="1"/>
        <v>#REF!</v>
      </c>
    </row>
    <row r="84" spans="1:4" ht="15">
      <c r="A84" s="32" t="s">
        <v>28</v>
      </c>
      <c r="B84" s="84">
        <v>37.08</v>
      </c>
      <c r="C84" s="84" t="e">
        <f>#REF!+'6+00 - 11+78'!M85</f>
        <v>#REF!</v>
      </c>
      <c r="D84" s="84" t="e">
        <f t="shared" si="1"/>
        <v>#REF!</v>
      </c>
    </row>
    <row r="85" spans="1:4" ht="30">
      <c r="A85" s="43" t="s">
        <v>73</v>
      </c>
      <c r="B85" s="84"/>
      <c r="C85" s="84" t="e">
        <f>#REF!+'6+00 - 11+78'!M86</f>
        <v>#REF!</v>
      </c>
      <c r="D85" s="84" t="e">
        <f t="shared" si="1"/>
        <v>#REF!</v>
      </c>
    </row>
    <row r="86" spans="1:4" ht="15">
      <c r="A86" s="41" t="s">
        <v>28</v>
      </c>
      <c r="B86" s="84">
        <v>1.4494199999999999</v>
      </c>
      <c r="C86" s="84" t="e">
        <f>#REF!+'6+00 - 11+78'!M87</f>
        <v>#REF!</v>
      </c>
      <c r="D86" s="84" t="e">
        <f t="shared" si="1"/>
        <v>#REF!</v>
      </c>
    </row>
    <row r="87" spans="1:4" ht="15.75">
      <c r="A87" s="41" t="s">
        <v>40</v>
      </c>
      <c r="B87" s="84">
        <v>10.885092000000002</v>
      </c>
      <c r="C87" s="84" t="e">
        <f>#REF!+'6+00 - 11+78'!M88</f>
        <v>#REF!</v>
      </c>
      <c r="D87" s="84" t="e">
        <f t="shared" si="1"/>
        <v>#REF!</v>
      </c>
    </row>
    <row r="88" spans="1:4" ht="15">
      <c r="A88" s="41" t="s">
        <v>41</v>
      </c>
      <c r="B88" s="84">
        <v>0.17168000000000003</v>
      </c>
      <c r="C88" s="84" t="e">
        <f>#REF!+'6+00 - 11+78'!M89</f>
        <v>#REF!</v>
      </c>
      <c r="D88" s="84" t="e">
        <f t="shared" si="1"/>
        <v>#REF!</v>
      </c>
    </row>
    <row r="89" spans="1:4" ht="15">
      <c r="A89" s="41" t="s">
        <v>103</v>
      </c>
      <c r="B89" s="84">
        <v>1.2876E-2</v>
      </c>
      <c r="C89" s="84" t="e">
        <f>#REF!+'6+00 - 11+78'!M90</f>
        <v>#REF!</v>
      </c>
      <c r="D89" s="84" t="e">
        <f t="shared" si="1"/>
        <v>#REF!</v>
      </c>
    </row>
    <row r="90" spans="1:4" ht="15">
      <c r="A90" s="47" t="s">
        <v>74</v>
      </c>
      <c r="B90" s="84">
        <v>183.91</v>
      </c>
      <c r="C90" s="84" t="e">
        <f>#REF!+'6+00 - 11+78'!M91</f>
        <v>#REF!</v>
      </c>
      <c r="D90" s="84" t="e">
        <f t="shared" si="1"/>
        <v>#REF!</v>
      </c>
    </row>
    <row r="91" spans="1:4" ht="15">
      <c r="A91" s="35" t="s">
        <v>149</v>
      </c>
      <c r="B91" s="84"/>
      <c r="C91" s="84" t="e">
        <f>#REF!+'6+00 - 11+78'!M92</f>
        <v>#REF!</v>
      </c>
      <c r="D91" s="84" t="e">
        <f t="shared" si="1"/>
        <v>#REF!</v>
      </c>
    </row>
    <row r="92" spans="1:4" ht="15">
      <c r="A92" s="32" t="s">
        <v>47</v>
      </c>
      <c r="B92" s="84">
        <v>4.6526399999999999</v>
      </c>
      <c r="C92" s="84" t="e">
        <f>#REF!+'6+00 - 11+78'!M93</f>
        <v>#REF!</v>
      </c>
      <c r="D92" s="84" t="e">
        <f t="shared" si="1"/>
        <v>#REF!</v>
      </c>
    </row>
    <row r="93" spans="1:4" ht="15">
      <c r="A93" s="32" t="s">
        <v>49</v>
      </c>
      <c r="B93" s="84">
        <v>2.1260880000000002</v>
      </c>
      <c r="C93" s="84" t="e">
        <f>#REF!+'6+00 - 11+78'!M94</f>
        <v>#REF!</v>
      </c>
      <c r="D93" s="84" t="e">
        <f t="shared" si="1"/>
        <v>#REF!</v>
      </c>
    </row>
    <row r="94" spans="1:4" ht="30">
      <c r="A94" s="35" t="s">
        <v>18</v>
      </c>
      <c r="B94" s="84"/>
      <c r="C94" s="84" t="e">
        <f>#REF!+'6+00 - 11+78'!M95</f>
        <v>#REF!</v>
      </c>
      <c r="D94" s="84" t="e">
        <f t="shared" si="1"/>
        <v>#REF!</v>
      </c>
    </row>
    <row r="95" spans="1:4" ht="15">
      <c r="A95" s="41" t="s">
        <v>28</v>
      </c>
      <c r="B95" s="84">
        <v>25.660799999999998</v>
      </c>
      <c r="C95" s="84" t="e">
        <f>#REF!+'6+00 - 11+78'!M96</f>
        <v>#REF!</v>
      </c>
      <c r="D95" s="84" t="e">
        <f t="shared" si="1"/>
        <v>#REF!</v>
      </c>
    </row>
    <row r="96" spans="1:4" ht="15">
      <c r="A96" s="41" t="s">
        <v>50</v>
      </c>
      <c r="B96" s="84">
        <v>1.78591392</v>
      </c>
      <c r="C96" s="84" t="e">
        <f>#REF!+'6+00 - 11+78'!M97</f>
        <v>#REF!</v>
      </c>
      <c r="D96" s="84" t="e">
        <f t="shared" si="1"/>
        <v>#REF!</v>
      </c>
    </row>
    <row r="97" spans="1:4" ht="15">
      <c r="A97" s="41" t="s">
        <v>47</v>
      </c>
      <c r="B97" s="84">
        <v>12.003811199999999</v>
      </c>
      <c r="C97" s="84" t="e">
        <f>#REF!+'6+00 - 11+78'!M98</f>
        <v>#REF!</v>
      </c>
      <c r="D97" s="84" t="e">
        <f t="shared" si="1"/>
        <v>#REF!</v>
      </c>
    </row>
    <row r="98" spans="1:4" ht="15">
      <c r="A98" s="41" t="s">
        <v>52</v>
      </c>
      <c r="B98" s="84">
        <v>31.439923199999999</v>
      </c>
      <c r="C98" s="84" t="e">
        <f>#REF!+'6+00 - 11+78'!M99</f>
        <v>#REF!</v>
      </c>
      <c r="D98" s="84" t="e">
        <f t="shared" si="1"/>
        <v>#REF!</v>
      </c>
    </row>
    <row r="99" spans="1:4" ht="15">
      <c r="A99" s="41" t="s">
        <v>54</v>
      </c>
      <c r="B99" s="84">
        <v>83.116108800000006</v>
      </c>
      <c r="C99" s="84" t="e">
        <f>#REF!+'6+00 - 11+78'!M100</f>
        <v>#REF!</v>
      </c>
      <c r="D99" s="84" t="e">
        <f t="shared" si="1"/>
        <v>#REF!</v>
      </c>
    </row>
    <row r="100" spans="1:4" ht="15">
      <c r="A100" s="41" t="s">
        <v>56</v>
      </c>
      <c r="B100" s="84">
        <v>30.980050559999995</v>
      </c>
      <c r="C100" s="84" t="e">
        <f>#REF!+'6+00 - 11+78'!M101</f>
        <v>#REF!</v>
      </c>
      <c r="D100" s="84" t="e">
        <f t="shared" si="1"/>
        <v>#REF!</v>
      </c>
    </row>
    <row r="101" spans="1:4" ht="15">
      <c r="A101" s="41" t="s">
        <v>100</v>
      </c>
      <c r="B101" s="84">
        <v>2.3456951999999998</v>
      </c>
      <c r="C101" s="84" t="e">
        <f>#REF!+'6+00 - 11+78'!M102</f>
        <v>#REF!</v>
      </c>
      <c r="D101" s="84" t="e">
        <f t="shared" si="1"/>
        <v>#REF!</v>
      </c>
    </row>
    <row r="102" spans="1:4" ht="15">
      <c r="A102" s="41" t="s">
        <v>58</v>
      </c>
      <c r="B102" s="84">
        <v>290.01369599999998</v>
      </c>
      <c r="C102" s="84" t="e">
        <f>#REF!+'6+00 - 11+78'!M103</f>
        <v>#REF!</v>
      </c>
      <c r="D102" s="84" t="e">
        <f t="shared" si="1"/>
        <v>#REF!</v>
      </c>
    </row>
    <row r="103" spans="1:4" ht="15">
      <c r="A103" s="41" t="s">
        <v>59</v>
      </c>
      <c r="B103" s="84">
        <v>13.9968</v>
      </c>
      <c r="C103" s="84" t="e">
        <f>#REF!+'6+00 - 11+78'!M104</f>
        <v>#REF!</v>
      </c>
      <c r="D103" s="84" t="e">
        <f t="shared" si="1"/>
        <v>#REF!</v>
      </c>
    </row>
    <row r="104" spans="1:4" ht="15">
      <c r="A104" s="41" t="s">
        <v>61</v>
      </c>
      <c r="B104" s="84">
        <v>256.46616575999997</v>
      </c>
      <c r="C104" s="84" t="e">
        <f>#REF!+'6+00 - 11+78'!M105</f>
        <v>#REF!</v>
      </c>
      <c r="D104" s="84" t="e">
        <f t="shared" si="1"/>
        <v>#REF!</v>
      </c>
    </row>
    <row r="105" spans="1:4" ht="45">
      <c r="A105" s="43" t="s">
        <v>147</v>
      </c>
      <c r="B105" s="84"/>
      <c r="C105" s="84" t="e">
        <f>#REF!+'6+00 - 11+78'!M106</f>
        <v>#REF!</v>
      </c>
      <c r="D105" s="84" t="e">
        <f t="shared" si="1"/>
        <v>#REF!</v>
      </c>
    </row>
    <row r="106" spans="1:4" ht="15">
      <c r="A106" s="32" t="s">
        <v>28</v>
      </c>
      <c r="B106" s="84">
        <v>198.71999999999997</v>
      </c>
      <c r="C106" s="84" t="e">
        <f>#REF!+'6+00 - 11+78'!M107</f>
        <v>#REF!</v>
      </c>
      <c r="D106" s="84" t="e">
        <f t="shared" si="1"/>
        <v>#REF!</v>
      </c>
    </row>
    <row r="107" spans="1:4" ht="15">
      <c r="A107" s="41" t="s">
        <v>56</v>
      </c>
      <c r="B107" s="84">
        <v>85.917119999999997</v>
      </c>
      <c r="C107" s="84" t="e">
        <f>#REF!+'6+00 - 11+78'!M108</f>
        <v>#REF!</v>
      </c>
      <c r="D107" s="84" t="e">
        <f t="shared" si="1"/>
        <v>#REF!</v>
      </c>
    </row>
    <row r="108" spans="1:4" ht="15">
      <c r="A108" s="6" t="s">
        <v>62</v>
      </c>
      <c r="B108" s="84">
        <v>0.30720000000000003</v>
      </c>
      <c r="C108" s="84" t="e">
        <f>#REF!+'6+00 - 11+78'!M109</f>
        <v>#REF!</v>
      </c>
      <c r="D108" s="84" t="e">
        <f t="shared" si="1"/>
        <v>#REF!</v>
      </c>
    </row>
    <row r="109" spans="1:4" ht="15">
      <c r="A109" s="6" t="s">
        <v>77</v>
      </c>
      <c r="B109" s="84">
        <v>2151.6</v>
      </c>
      <c r="C109" s="84" t="e">
        <f>#REF!+'6+00 - 11+78'!M110</f>
        <v>#REF!</v>
      </c>
      <c r="D109" s="84" t="e">
        <f t="shared" si="1"/>
        <v>#REF!</v>
      </c>
    </row>
    <row r="110" spans="1:4" ht="15">
      <c r="A110" s="6" t="s">
        <v>148</v>
      </c>
      <c r="B110" s="84">
        <v>525.42000000000007</v>
      </c>
      <c r="C110" s="84" t="e">
        <f>#REF!+'6+00 - 11+78'!M111</f>
        <v>#REF!</v>
      </c>
      <c r="D110" s="84" t="e">
        <f t="shared" si="1"/>
        <v>#REF!</v>
      </c>
    </row>
    <row r="111" spans="1:4" ht="15">
      <c r="A111" s="6" t="s">
        <v>67</v>
      </c>
      <c r="B111" s="84">
        <v>11.843999999999999</v>
      </c>
      <c r="C111" s="84" t="e">
        <f>#REF!+'6+00 - 11+78'!M112</f>
        <v>#REF!</v>
      </c>
      <c r="D111" s="84" t="e">
        <f t="shared" si="1"/>
        <v>#REF!</v>
      </c>
    </row>
    <row r="112" spans="1:4" ht="15">
      <c r="A112" s="41" t="s">
        <v>59</v>
      </c>
      <c r="B112" s="84">
        <v>12.959999999999999</v>
      </c>
      <c r="C112" s="84" t="e">
        <f>#REF!+'6+00 - 11+78'!M113</f>
        <v>#REF!</v>
      </c>
      <c r="D112" s="84" t="e">
        <f t="shared" si="1"/>
        <v>#REF!</v>
      </c>
    </row>
    <row r="113" spans="1:4" ht="15">
      <c r="A113" s="41" t="s">
        <v>105</v>
      </c>
      <c r="B113" s="84">
        <v>240</v>
      </c>
      <c r="C113" s="84" t="e">
        <f>#REF!+'6+00 - 11+78'!M114</f>
        <v>#REF!</v>
      </c>
      <c r="D113" s="84" t="e">
        <f t="shared" si="1"/>
        <v>#REF!</v>
      </c>
    </row>
    <row r="114" spans="1:4" ht="15">
      <c r="A114" s="6" t="s">
        <v>64</v>
      </c>
      <c r="B114" s="84">
        <v>1.5590399999999998</v>
      </c>
      <c r="C114" s="84" t="e">
        <f>#REF!+'6+00 - 11+78'!M115</f>
        <v>#REF!</v>
      </c>
      <c r="D114" s="84" t="e">
        <f t="shared" si="1"/>
        <v>#REF!</v>
      </c>
    </row>
    <row r="115" spans="1:4" ht="15">
      <c r="A115" s="32" t="s">
        <v>144</v>
      </c>
      <c r="B115" s="84">
        <v>733.26527999999985</v>
      </c>
      <c r="C115" s="84" t="e">
        <f>#REF!+'6+00 - 11+78'!M116</f>
        <v>#REF!</v>
      </c>
      <c r="D115" s="84" t="e">
        <f t="shared" si="1"/>
        <v>#REF!</v>
      </c>
    </row>
    <row r="116" spans="1:4" ht="30">
      <c r="A116" s="35" t="s">
        <v>79</v>
      </c>
      <c r="B116" s="84"/>
      <c r="C116" s="84" t="e">
        <f>#REF!+'6+00 - 11+78'!M117</f>
        <v>#REF!</v>
      </c>
      <c r="D116" s="84" t="e">
        <f t="shared" si="1"/>
        <v>#REF!</v>
      </c>
    </row>
    <row r="117" spans="1:4" ht="15">
      <c r="A117" s="32" t="s">
        <v>28</v>
      </c>
      <c r="B117" s="84">
        <v>7.38</v>
      </c>
      <c r="C117" s="84" t="e">
        <f>#REF!+'6+00 - 11+78'!M118</f>
        <v>#REF!</v>
      </c>
      <c r="D117" s="84" t="e">
        <f t="shared" si="1"/>
        <v>#REF!</v>
      </c>
    </row>
    <row r="118" spans="1:4" ht="15">
      <c r="A118" s="32" t="s">
        <v>49</v>
      </c>
      <c r="B118" s="84">
        <v>5.8113072000000017</v>
      </c>
      <c r="C118" s="84" t="e">
        <f>#REF!+'6+00 - 11+78'!M119</f>
        <v>#REF!</v>
      </c>
      <c r="D118" s="84" t="e">
        <f t="shared" si="1"/>
        <v>#REF!</v>
      </c>
    </row>
    <row r="119" spans="1:4" ht="15">
      <c r="A119" s="32" t="s">
        <v>81</v>
      </c>
      <c r="B119" s="84">
        <v>9.3976427999999999</v>
      </c>
      <c r="C119" s="84" t="e">
        <f>#REF!+'6+00 - 11+78'!M120</f>
        <v>#REF!</v>
      </c>
      <c r="D119" s="84" t="e">
        <f t="shared" si="1"/>
        <v>#REF!</v>
      </c>
    </row>
    <row r="120" spans="1:4" ht="15">
      <c r="A120" s="32" t="s">
        <v>56</v>
      </c>
      <c r="B120" s="84">
        <v>4.5926396</v>
      </c>
      <c r="C120" s="84" t="e">
        <f>#REF!+'6+00 - 11+78'!M121</f>
        <v>#REF!</v>
      </c>
      <c r="D120" s="84" t="e">
        <f t="shared" si="1"/>
        <v>#REF!</v>
      </c>
    </row>
    <row r="121" spans="1:4" ht="15">
      <c r="A121" s="32" t="s">
        <v>66</v>
      </c>
      <c r="B121" s="84">
        <v>127.05079999999998</v>
      </c>
      <c r="C121" s="84" t="e">
        <f>#REF!+'6+00 - 11+78'!M122</f>
        <v>#REF!</v>
      </c>
      <c r="D121" s="84" t="e">
        <f t="shared" si="1"/>
        <v>#REF!</v>
      </c>
    </row>
    <row r="122" spans="1:4" ht="15">
      <c r="A122" s="32" t="s">
        <v>59</v>
      </c>
      <c r="B122" s="84">
        <v>2.0664000000000002</v>
      </c>
      <c r="C122" s="84" t="e">
        <f>#REF!+'6+00 - 11+78'!M123</f>
        <v>#REF!</v>
      </c>
      <c r="D122" s="84" t="e">
        <f t="shared" si="1"/>
        <v>#REF!</v>
      </c>
    </row>
    <row r="123" spans="1:4" ht="15">
      <c r="A123" s="32" t="s">
        <v>82</v>
      </c>
      <c r="B123" s="84">
        <v>130.93235199999998</v>
      </c>
      <c r="C123" s="84" t="e">
        <f>#REF!+'6+00 - 11+78'!M124</f>
        <v>#REF!</v>
      </c>
      <c r="D123" s="84" t="e">
        <f t="shared" si="1"/>
        <v>#REF!</v>
      </c>
    </row>
    <row r="124" spans="1:4" ht="15">
      <c r="A124" s="3" t="s">
        <v>72</v>
      </c>
      <c r="B124" s="84">
        <v>5261.2252798399986</v>
      </c>
      <c r="C124" s="84" t="e">
        <f>#REF!+'6+00 - 11+78'!M125</f>
        <v>#REF!</v>
      </c>
      <c r="D124" s="84" t="e">
        <f t="shared" si="1"/>
        <v>#REF!</v>
      </c>
    </row>
    <row r="125" spans="1:4" ht="15">
      <c r="A125" s="3" t="s">
        <v>116</v>
      </c>
      <c r="B125" s="84"/>
      <c r="C125" s="84" t="e">
        <f>#REF!+'6+00 - 11+78'!M126</f>
        <v>#REF!</v>
      </c>
      <c r="D125" s="84" t="e">
        <f t="shared" si="1"/>
        <v>#REF!</v>
      </c>
    </row>
    <row r="126" spans="1:4" ht="15">
      <c r="A126" s="3" t="s">
        <v>107</v>
      </c>
      <c r="B126" s="84"/>
      <c r="C126" s="84" t="e">
        <f>#REF!+'6+00 - 11+78'!M127</f>
        <v>#REF!</v>
      </c>
      <c r="D126" s="84" t="e">
        <f t="shared" si="1"/>
        <v>#REF!</v>
      </c>
    </row>
    <row r="127" spans="1:4" ht="15">
      <c r="A127" s="43" t="s">
        <v>109</v>
      </c>
      <c r="B127" s="84"/>
      <c r="C127" s="84" t="e">
        <f>#REF!+'6+00 - 11+78'!M128</f>
        <v>#REF!</v>
      </c>
      <c r="D127" s="84" t="e">
        <f t="shared" si="1"/>
        <v>#REF!</v>
      </c>
    </row>
    <row r="128" spans="1:4" ht="15">
      <c r="A128" s="32" t="s">
        <v>28</v>
      </c>
      <c r="B128" s="84">
        <v>14.8764</v>
      </c>
      <c r="C128" s="84" t="e">
        <f>#REF!+'6+00 - 11+78'!M129</f>
        <v>#REF!</v>
      </c>
      <c r="D128" s="84" t="e">
        <f t="shared" si="1"/>
        <v>#REF!</v>
      </c>
    </row>
    <row r="129" spans="1:4" ht="15.75">
      <c r="A129" s="6" t="s">
        <v>112</v>
      </c>
      <c r="B129" s="84">
        <v>324.592422</v>
      </c>
      <c r="C129" s="84" t="e">
        <f>#REF!+'6+00 - 11+78'!M130</f>
        <v>#REF!</v>
      </c>
      <c r="D129" s="84" t="e">
        <f t="shared" si="1"/>
        <v>#REF!</v>
      </c>
    </row>
    <row r="130" spans="1:4" ht="15">
      <c r="A130" s="60" t="s">
        <v>113</v>
      </c>
      <c r="B130" s="84"/>
      <c r="C130" s="84" t="e">
        <f>#REF!+'6+00 - 11+78'!M131</f>
        <v>#REF!</v>
      </c>
      <c r="D130" s="84" t="e">
        <f t="shared" si="1"/>
        <v>#REF!</v>
      </c>
    </row>
    <row r="131" spans="1:4" ht="15">
      <c r="A131" s="32" t="s">
        <v>28</v>
      </c>
      <c r="B131" s="84">
        <v>494.40000000000003</v>
      </c>
      <c r="C131" s="84" t="e">
        <f>#REF!+'6+00 - 11+78'!M132</f>
        <v>#REF!</v>
      </c>
      <c r="D131" s="84" t="e">
        <f t="shared" si="1"/>
        <v>#REF!</v>
      </c>
    </row>
    <row r="132" spans="1:4" ht="30">
      <c r="A132" s="43" t="s">
        <v>73</v>
      </c>
      <c r="B132" s="84"/>
      <c r="C132" s="84" t="e">
        <f>#REF!+'6+00 - 11+78'!M133</f>
        <v>#REF!</v>
      </c>
      <c r="D132" s="84" t="e">
        <f t="shared" si="1"/>
        <v>#REF!</v>
      </c>
    </row>
    <row r="133" spans="1:4" ht="15">
      <c r="A133" s="32" t="s">
        <v>115</v>
      </c>
      <c r="B133" s="84">
        <v>41.004000000000005</v>
      </c>
      <c r="C133" s="84" t="e">
        <f>#REF!+'6+00 - 11+78'!M134</f>
        <v>#REF!</v>
      </c>
      <c r="D133" s="84" t="e">
        <f t="shared" si="1"/>
        <v>#REF!</v>
      </c>
    </row>
    <row r="134" spans="1:4" ht="15.75">
      <c r="A134" s="6" t="s">
        <v>112</v>
      </c>
      <c r="B134" s="84">
        <v>448.21613099999996</v>
      </c>
      <c r="C134" s="84" t="e">
        <f>#REF!+'6+00 - 11+78'!M135</f>
        <v>#REF!</v>
      </c>
      <c r="D134" s="84" t="e">
        <f t="shared" si="1"/>
        <v>#REF!</v>
      </c>
    </row>
    <row r="135" spans="1:4" ht="15">
      <c r="A135" s="32" t="s">
        <v>41</v>
      </c>
      <c r="B135" s="84">
        <v>3.6019199999999998</v>
      </c>
      <c r="C135" s="84" t="e">
        <f>#REF!+'6+00 - 11+78'!M136</f>
        <v>#REF!</v>
      </c>
      <c r="D135" s="84" t="e">
        <f t="shared" si="1"/>
        <v>#REF!</v>
      </c>
    </row>
    <row r="136" spans="1:4" ht="15">
      <c r="A136" s="35" t="s">
        <v>117</v>
      </c>
      <c r="B136" s="84">
        <v>1256.1400000000001</v>
      </c>
      <c r="C136" s="84" t="e">
        <f>#REF!+'6+00 - 11+78'!M137</f>
        <v>#REF!</v>
      </c>
      <c r="D136" s="84" t="e">
        <f t="shared" si="1"/>
        <v>#REF!</v>
      </c>
    </row>
    <row r="137" spans="1:4" ht="15">
      <c r="A137" s="3" t="s">
        <v>72</v>
      </c>
      <c r="B137" s="84">
        <v>2582.8308729999999</v>
      </c>
      <c r="C137" s="84" t="e">
        <f>#REF!+'6+00 - 11+78'!M138</f>
        <v>#REF!</v>
      </c>
      <c r="D137" s="84" t="e">
        <f t="shared" si="1"/>
        <v>#REF!</v>
      </c>
    </row>
    <row r="138" spans="1:4" ht="15">
      <c r="A138" s="3" t="s">
        <v>129</v>
      </c>
      <c r="B138" s="84"/>
      <c r="C138" s="84"/>
      <c r="D138" s="84"/>
    </row>
    <row r="139" spans="1:4" ht="15">
      <c r="A139" s="3" t="s">
        <v>142</v>
      </c>
      <c r="B139" s="84"/>
      <c r="C139" s="84"/>
      <c r="D139" s="84"/>
    </row>
    <row r="140" spans="1:4" ht="30">
      <c r="A140" s="43" t="s">
        <v>118</v>
      </c>
      <c r="B140" s="84"/>
      <c r="C140" s="84"/>
      <c r="D140" s="84"/>
    </row>
    <row r="141" spans="1:4" ht="15">
      <c r="A141" s="49" t="s">
        <v>28</v>
      </c>
      <c r="B141" s="84">
        <v>0.46199999999999997</v>
      </c>
      <c r="C141" s="84"/>
      <c r="D141" s="84"/>
    </row>
    <row r="142" spans="1:4" ht="15.75">
      <c r="A142" s="61" t="s">
        <v>112</v>
      </c>
      <c r="B142" s="84">
        <v>10.08051</v>
      </c>
      <c r="C142" s="84"/>
      <c r="D142" s="84"/>
    </row>
    <row r="143" spans="1:4" ht="15">
      <c r="A143" s="60" t="s">
        <v>113</v>
      </c>
      <c r="B143" s="84"/>
      <c r="C143" s="84"/>
      <c r="D143" s="84"/>
    </row>
    <row r="144" spans="1:4" ht="15">
      <c r="A144" s="49" t="s">
        <v>28</v>
      </c>
      <c r="B144" s="84">
        <v>12.36</v>
      </c>
      <c r="C144" s="84"/>
      <c r="D144" s="84"/>
    </row>
    <row r="145" spans="1:4" ht="30">
      <c r="A145" s="43" t="s">
        <v>73</v>
      </c>
      <c r="B145" s="84"/>
      <c r="C145" s="84"/>
      <c r="D145" s="84"/>
    </row>
    <row r="146" spans="1:4" ht="15">
      <c r="A146" s="49" t="s">
        <v>115</v>
      </c>
      <c r="B146" s="84">
        <v>0.70200000000000007</v>
      </c>
      <c r="C146" s="84"/>
      <c r="D146" s="84"/>
    </row>
    <row r="147" spans="1:4" ht="15.75">
      <c r="A147" s="49" t="s">
        <v>119</v>
      </c>
      <c r="B147" s="84">
        <v>7.6811820000000006</v>
      </c>
      <c r="C147" s="84"/>
      <c r="D147" s="84"/>
    </row>
    <row r="148" spans="1:4" ht="15">
      <c r="A148" s="49" t="s">
        <v>41</v>
      </c>
      <c r="B148" s="84">
        <v>8.8896000000000003E-2</v>
      </c>
      <c r="C148" s="84"/>
      <c r="D148" s="84"/>
    </row>
    <row r="149" spans="1:4" ht="15">
      <c r="A149" s="73" t="s">
        <v>139</v>
      </c>
      <c r="B149" s="84">
        <v>38.17</v>
      </c>
      <c r="C149" s="84"/>
      <c r="D149" s="84"/>
    </row>
    <row r="150" spans="1:4" ht="30">
      <c r="A150" s="35" t="s">
        <v>120</v>
      </c>
      <c r="B150" s="84"/>
      <c r="C150" s="84"/>
      <c r="D150" s="84"/>
    </row>
    <row r="151" spans="1:4" ht="15">
      <c r="A151" s="32" t="s">
        <v>28</v>
      </c>
      <c r="B151" s="84">
        <v>16.447200000000002</v>
      </c>
      <c r="C151" s="84"/>
      <c r="D151" s="84"/>
    </row>
    <row r="152" spans="1:4" ht="15">
      <c r="A152" s="41" t="s">
        <v>66</v>
      </c>
      <c r="B152" s="84">
        <v>2.1513800000000001</v>
      </c>
      <c r="C152" s="84"/>
      <c r="D152" s="84"/>
    </row>
    <row r="153" spans="1:4" ht="15">
      <c r="A153" s="62" t="s">
        <v>140</v>
      </c>
      <c r="B153" s="84">
        <v>2.2171072000000005</v>
      </c>
      <c r="C153" s="84"/>
      <c r="D153" s="84"/>
    </row>
    <row r="154" spans="1:4" ht="30">
      <c r="A154" s="63" t="s">
        <v>121</v>
      </c>
      <c r="B154" s="84"/>
      <c r="C154" s="84"/>
      <c r="D154" s="84"/>
    </row>
    <row r="155" spans="1:4" ht="15">
      <c r="A155" s="41" t="s">
        <v>28</v>
      </c>
      <c r="B155" s="84">
        <v>47.977999999999994</v>
      </c>
      <c r="C155" s="84"/>
      <c r="D155" s="84"/>
    </row>
    <row r="156" spans="1:4" ht="15">
      <c r="A156" s="41" t="s">
        <v>122</v>
      </c>
      <c r="B156" s="84">
        <v>17.024000000000001</v>
      </c>
      <c r="D156" s="84"/>
    </row>
    <row r="157" spans="1:4" ht="15">
      <c r="A157" s="64" t="s">
        <v>123</v>
      </c>
      <c r="B157" s="84">
        <v>1622.845</v>
      </c>
      <c r="D157" s="84"/>
    </row>
    <row r="158" spans="1:4" ht="15">
      <c r="A158" s="64" t="s">
        <v>64</v>
      </c>
      <c r="B158" s="84">
        <v>8.2431999999999999</v>
      </c>
      <c r="D158" s="84"/>
    </row>
    <row r="159" spans="1:4" ht="15">
      <c r="A159" s="64" t="s">
        <v>141</v>
      </c>
      <c r="B159" s="84">
        <v>21.435874039999998</v>
      </c>
      <c r="D159" s="84"/>
    </row>
    <row r="160" spans="1:4" ht="15">
      <c r="A160" s="63" t="s">
        <v>124</v>
      </c>
      <c r="B160" s="84"/>
      <c r="D160" s="84"/>
    </row>
    <row r="161" spans="1:4" ht="15">
      <c r="A161" s="41" t="s">
        <v>28</v>
      </c>
      <c r="B161" s="84">
        <v>63.38232</v>
      </c>
      <c r="D161" s="84"/>
    </row>
    <row r="162" spans="1:4" ht="15">
      <c r="A162" s="41" t="s">
        <v>122</v>
      </c>
      <c r="B162" s="84">
        <v>2.4513824</v>
      </c>
      <c r="D162" s="84"/>
    </row>
    <row r="163" spans="1:4" ht="15">
      <c r="A163" s="64" t="s">
        <v>125</v>
      </c>
      <c r="B163" s="84">
        <v>94.989194999999995</v>
      </c>
      <c r="D163" s="84"/>
    </row>
    <row r="164" spans="1:4" ht="15">
      <c r="A164" s="64" t="s">
        <v>126</v>
      </c>
      <c r="B164" s="84">
        <v>12.923699999999998</v>
      </c>
      <c r="D164" s="84"/>
    </row>
    <row r="165" spans="1:4" ht="15">
      <c r="A165" s="64" t="s">
        <v>64</v>
      </c>
      <c r="B165" s="84">
        <v>15.883040000000001</v>
      </c>
      <c r="D165" s="84"/>
    </row>
    <row r="166" spans="1:4" ht="30">
      <c r="A166" s="65" t="s">
        <v>130</v>
      </c>
      <c r="B166" s="84"/>
      <c r="D166" s="84"/>
    </row>
    <row r="167" spans="1:4" ht="15">
      <c r="A167" s="32" t="s">
        <v>28</v>
      </c>
      <c r="B167" s="84">
        <v>116.33400000000002</v>
      </c>
      <c r="D167" s="84"/>
    </row>
    <row r="168" spans="1:4" ht="15">
      <c r="A168" s="32" t="s">
        <v>62</v>
      </c>
      <c r="B168" s="84">
        <v>7.2864000000000004</v>
      </c>
      <c r="D168" s="84"/>
    </row>
    <row r="169" spans="1:4" ht="15">
      <c r="A169" s="66" t="s">
        <v>131</v>
      </c>
      <c r="B169" s="84">
        <v>774.18000000000006</v>
      </c>
      <c r="D169" s="84"/>
    </row>
    <row r="170" spans="1:4" ht="15">
      <c r="A170" s="66" t="s">
        <v>67</v>
      </c>
      <c r="B170" s="84">
        <v>51.946650000000005</v>
      </c>
      <c r="D170" s="84"/>
    </row>
    <row r="171" spans="1:4" ht="15">
      <c r="A171" s="66" t="s">
        <v>150</v>
      </c>
      <c r="B171" s="84">
        <v>5.2923</v>
      </c>
      <c r="D171" s="84"/>
    </row>
    <row r="172" spans="1:4" ht="15">
      <c r="A172" s="66" t="s">
        <v>127</v>
      </c>
      <c r="B172" s="84">
        <v>45.413040000000009</v>
      </c>
      <c r="D172" s="84"/>
    </row>
    <row r="173" spans="1:4" ht="15">
      <c r="A173" s="66" t="s">
        <v>151</v>
      </c>
      <c r="B173" s="84">
        <v>18.009</v>
      </c>
      <c r="D173" s="84"/>
    </row>
    <row r="174" spans="1:4" ht="15">
      <c r="A174" s="66" t="s">
        <v>64</v>
      </c>
      <c r="B174" s="84">
        <v>3.5328000000000004</v>
      </c>
      <c r="D174" s="84"/>
    </row>
    <row r="175" spans="1:4" ht="15">
      <c r="A175" s="32" t="s">
        <v>134</v>
      </c>
      <c r="B175" s="84">
        <v>234.112032</v>
      </c>
      <c r="D175" s="84"/>
    </row>
    <row r="176" spans="1:4" ht="30">
      <c r="A176" s="43" t="s">
        <v>128</v>
      </c>
      <c r="B176" s="84"/>
      <c r="D176" s="84"/>
    </row>
    <row r="177" spans="1:4" ht="15">
      <c r="A177" s="32" t="s">
        <v>28</v>
      </c>
      <c r="B177" s="84">
        <v>24.7776</v>
      </c>
      <c r="D177" s="84"/>
    </row>
    <row r="178" spans="1:4" ht="15">
      <c r="A178" s="41" t="s">
        <v>66</v>
      </c>
      <c r="B178" s="84">
        <v>3.2410400000000004</v>
      </c>
      <c r="D178" s="84"/>
    </row>
    <row r="179" spans="1:4" ht="15">
      <c r="A179" s="3" t="s">
        <v>132</v>
      </c>
      <c r="B179" s="84">
        <v>3281.6408486399996</v>
      </c>
      <c r="D179" s="84"/>
    </row>
    <row r="180" spans="1:4" ht="15">
      <c r="A180" s="3" t="s">
        <v>133</v>
      </c>
      <c r="B180" s="84">
        <v>303315.63233988005</v>
      </c>
      <c r="C180" s="84" t="e">
        <f>'6+00 - 11+78'!M139+#REF!</f>
        <v>#REF!</v>
      </c>
      <c r="D180" s="84" t="e">
        <f t="shared" ref="D180:D188" si="2">C180-B180</f>
        <v>#REF!</v>
      </c>
    </row>
    <row r="181" spans="1:4" ht="15">
      <c r="A181" s="13" t="s">
        <v>7</v>
      </c>
      <c r="B181" s="84">
        <v>30331.563233988007</v>
      </c>
      <c r="C181" s="84" t="e">
        <f>'6+00 - 11+78'!M140+#REF!</f>
        <v>#REF!</v>
      </c>
      <c r="D181" s="84" t="e">
        <f t="shared" si="2"/>
        <v>#REF!</v>
      </c>
    </row>
    <row r="182" spans="1:4" ht="15">
      <c r="A182" s="13" t="s">
        <v>4</v>
      </c>
      <c r="B182" s="84">
        <v>333647.19557386806</v>
      </c>
      <c r="C182" s="84" t="e">
        <f>'6+00 - 11+78'!M141+#REF!</f>
        <v>#REF!</v>
      </c>
      <c r="D182" s="84" t="e">
        <f t="shared" si="2"/>
        <v>#REF!</v>
      </c>
    </row>
    <row r="183" spans="1:4" ht="15">
      <c r="A183" s="13" t="s">
        <v>8</v>
      </c>
      <c r="B183">
        <v>26691.775645909445</v>
      </c>
      <c r="C183" s="84" t="e">
        <f>'6+00 - 11+78'!M142+#REF!</f>
        <v>#REF!</v>
      </c>
      <c r="D183" s="84" t="e">
        <f t="shared" si="2"/>
        <v>#REF!</v>
      </c>
    </row>
    <row r="184" spans="1:4" ht="15">
      <c r="A184" s="13" t="s">
        <v>4</v>
      </c>
      <c r="B184">
        <v>360338.97121977748</v>
      </c>
      <c r="C184" s="84" t="e">
        <f>'6+00 - 11+78'!M143+#REF!</f>
        <v>#REF!</v>
      </c>
      <c r="D184" s="84" t="e">
        <f t="shared" si="2"/>
        <v>#REF!</v>
      </c>
    </row>
    <row r="185" spans="1:4" ht="15">
      <c r="A185" s="13" t="s">
        <v>9</v>
      </c>
      <c r="B185">
        <v>10810.169136593324</v>
      </c>
      <c r="C185" s="84" t="e">
        <f>'6+00 - 11+78'!M144+#REF!</f>
        <v>#REF!</v>
      </c>
      <c r="D185" s="84" t="e">
        <f t="shared" si="2"/>
        <v>#REF!</v>
      </c>
    </row>
    <row r="186" spans="1:4" ht="15">
      <c r="A186" s="13" t="s">
        <v>4</v>
      </c>
      <c r="B186">
        <v>371149.14035637083</v>
      </c>
      <c r="C186" s="84" t="e">
        <f>'6+00 - 11+78'!M145+#REF!</f>
        <v>#REF!</v>
      </c>
      <c r="D186" s="84" t="e">
        <f t="shared" si="2"/>
        <v>#REF!</v>
      </c>
    </row>
    <row r="187" spans="1:4" ht="15">
      <c r="A187" s="13" t="s">
        <v>10</v>
      </c>
      <c r="B187">
        <v>66806.845264146745</v>
      </c>
      <c r="C187" s="84" t="e">
        <f>'6+00 - 11+78'!M146+#REF!</f>
        <v>#REF!</v>
      </c>
      <c r="D187" s="84" t="e">
        <f t="shared" si="2"/>
        <v>#REF!</v>
      </c>
    </row>
    <row r="188" spans="1:4" ht="15">
      <c r="A188" s="50" t="s">
        <v>11</v>
      </c>
      <c r="B188">
        <v>437955.98562051757</v>
      </c>
      <c r="C188" s="84" t="e">
        <f>'6+00 - 11+78'!M147+#REF!</f>
        <v>#REF!</v>
      </c>
      <c r="D188" s="84" t="e">
        <f t="shared" si="2"/>
        <v>#REF!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6+00 - 11+78</vt:lpstr>
      <vt:lpstr>Sheet1</vt:lpstr>
      <vt:lpstr>'6+00 - 11+78'!Область_печати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jondo kasrashvili</cp:lastModifiedBy>
  <cp:lastPrinted>2019-03-16T07:40:52Z</cp:lastPrinted>
  <dcterms:created xsi:type="dcterms:W3CDTF">2004-01-01T02:48:21Z</dcterms:created>
  <dcterms:modified xsi:type="dcterms:W3CDTF">2019-07-24T12:02:55Z</dcterms:modified>
</cp:coreProperties>
</file>