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დანართი N1-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3" i="2" l="1"/>
  <c r="F84" i="2"/>
  <c r="F114" i="2" l="1"/>
  <c r="H114" i="2" s="1"/>
  <c r="M114" i="2" s="1"/>
  <c r="F113" i="2"/>
  <c r="H113" i="2" s="1"/>
  <c r="M113" i="2" s="1"/>
  <c r="F112" i="2"/>
  <c r="L112" i="2" s="1"/>
  <c r="M112" i="2" s="1"/>
  <c r="J111" i="2"/>
  <c r="M111" i="2" s="1"/>
  <c r="F111" i="2"/>
  <c r="F90" i="2"/>
  <c r="H90" i="2" s="1"/>
  <c r="M90" i="2" s="1"/>
  <c r="F89" i="2"/>
  <c r="H89" i="2" s="1"/>
  <c r="M89" i="2" s="1"/>
  <c r="F88" i="2"/>
  <c r="H88" i="2" s="1"/>
  <c r="M88" i="2" s="1"/>
  <c r="F87" i="2"/>
  <c r="L87" i="2" s="1"/>
  <c r="M87" i="2" s="1"/>
  <c r="F86" i="2"/>
  <c r="J86" i="2" s="1"/>
  <c r="M86" i="2" s="1"/>
  <c r="F25" i="2" l="1"/>
  <c r="J25" i="2" s="1"/>
  <c r="M25" i="2" s="1"/>
  <c r="L137" i="2" l="1"/>
  <c r="M137" i="2" s="1"/>
  <c r="F136" i="2"/>
  <c r="J136" i="2" s="1"/>
  <c r="M136" i="2" s="1"/>
  <c r="F134" i="2" l="1"/>
  <c r="H134" i="2" s="1"/>
  <c r="M134" i="2" s="1"/>
  <c r="F133" i="2"/>
  <c r="H133" i="2" s="1"/>
  <c r="M133" i="2" s="1"/>
  <c r="F131" i="2"/>
  <c r="H131" i="2" s="1"/>
  <c r="M131" i="2" s="1"/>
  <c r="F130" i="2"/>
  <c r="H130" i="2" s="1"/>
  <c r="M130" i="2" s="1"/>
  <c r="F129" i="2"/>
  <c r="L129" i="2" s="1"/>
  <c r="M129" i="2" s="1"/>
  <c r="F128" i="2"/>
  <c r="J128" i="2" s="1"/>
  <c r="M128" i="2" s="1"/>
  <c r="F83" i="2"/>
  <c r="L83" i="2" s="1"/>
  <c r="M83" i="2" s="1"/>
  <c r="F149" i="2"/>
  <c r="H149" i="2" s="1"/>
  <c r="M149" i="2" s="1"/>
  <c r="H148" i="2"/>
  <c r="M148" i="2" s="1"/>
  <c r="H147" i="2"/>
  <c r="M147" i="2" s="1"/>
  <c r="H146" i="2"/>
  <c r="M146" i="2" s="1"/>
  <c r="F145" i="2"/>
  <c r="J145" i="2" s="1"/>
  <c r="M145" i="2" s="1"/>
  <c r="H108" i="2" l="1"/>
  <c r="M108" i="2" s="1"/>
  <c r="F106" i="2"/>
  <c r="H106" i="2" s="1"/>
  <c r="M106" i="2" s="1"/>
  <c r="F105" i="2"/>
  <c r="F103" i="2"/>
  <c r="F107" i="2" s="1"/>
  <c r="H107" i="2" s="1"/>
  <c r="M107" i="2" s="1"/>
  <c r="F101" i="2"/>
  <c r="H101" i="2" s="1"/>
  <c r="M101" i="2" s="1"/>
  <c r="F100" i="2"/>
  <c r="H100" i="2" s="1"/>
  <c r="M100" i="2" s="1"/>
  <c r="F99" i="2"/>
  <c r="L99" i="2" s="1"/>
  <c r="M99" i="2" s="1"/>
  <c r="F98" i="2"/>
  <c r="J98" i="2" s="1"/>
  <c r="M98" i="2" s="1"/>
  <c r="J105" i="2" l="1"/>
  <c r="M105" i="2" s="1"/>
  <c r="F132" i="2"/>
  <c r="H132" i="2" s="1"/>
  <c r="M132" i="2" s="1"/>
  <c r="H103" i="2"/>
  <c r="M103" i="2" s="1"/>
  <c r="F96" i="2"/>
  <c r="H96" i="2" s="1"/>
  <c r="M96" i="2" s="1"/>
  <c r="F80" i="2"/>
  <c r="H80" i="2" s="1"/>
  <c r="M80" i="2" s="1"/>
  <c r="F95" i="2"/>
  <c r="H95" i="2" s="1"/>
  <c r="M95" i="2" s="1"/>
  <c r="F78" i="2"/>
  <c r="H78" i="2" s="1"/>
  <c r="M78" i="2" s="1"/>
  <c r="F68" i="2"/>
  <c r="F58" i="2" l="1"/>
  <c r="H58" i="2" s="1"/>
  <c r="M58" i="2" s="1"/>
  <c r="F57" i="2"/>
  <c r="H57" i="2" s="1"/>
  <c r="M57" i="2" s="1"/>
  <c r="F51" i="2" l="1"/>
  <c r="F50" i="2"/>
  <c r="F52" i="2"/>
  <c r="F28" i="2" l="1"/>
  <c r="L28" i="2" s="1"/>
  <c r="M28" i="2" s="1"/>
  <c r="H84" i="2"/>
  <c r="F37" i="2"/>
  <c r="F36" i="2"/>
  <c r="H36" i="2" s="1"/>
  <c r="F121" i="2" l="1"/>
  <c r="H121" i="2" s="1"/>
  <c r="M121" i="2" s="1"/>
  <c r="F120" i="2"/>
  <c r="H120" i="2" s="1"/>
  <c r="M120" i="2" s="1"/>
  <c r="F119" i="2"/>
  <c r="L119" i="2" s="1"/>
  <c r="M119" i="2" s="1"/>
  <c r="F118" i="2"/>
  <c r="J118" i="2" s="1"/>
  <c r="M118" i="2" s="1"/>
  <c r="F116" i="2"/>
  <c r="J116" i="2" s="1"/>
  <c r="M116" i="2" s="1"/>
  <c r="F126" i="2" l="1"/>
  <c r="F125" i="2"/>
  <c r="H125" i="2" s="1"/>
  <c r="M125" i="2" s="1"/>
  <c r="F124" i="2"/>
  <c r="L124" i="2" s="1"/>
  <c r="M124" i="2" s="1"/>
  <c r="F123" i="2"/>
  <c r="J123" i="2" s="1"/>
  <c r="M123" i="2" s="1"/>
  <c r="H126" i="2" l="1"/>
  <c r="M126" i="2" s="1"/>
  <c r="F94" i="2"/>
  <c r="F102" i="2" s="1"/>
  <c r="F93" i="2"/>
  <c r="L93" i="2" s="1"/>
  <c r="M93" i="2" s="1"/>
  <c r="F92" i="2"/>
  <c r="J92" i="2" s="1"/>
  <c r="M92" i="2" s="1"/>
  <c r="M84" i="2"/>
  <c r="F82" i="2"/>
  <c r="F20" i="2"/>
  <c r="J20" i="2" s="1"/>
  <c r="M20" i="2" s="1"/>
  <c r="F77" i="2"/>
  <c r="F76" i="2"/>
  <c r="J76" i="2" s="1"/>
  <c r="M76" i="2" s="1"/>
  <c r="J82" i="2" l="1"/>
  <c r="M82" i="2" s="1"/>
  <c r="H102" i="2"/>
  <c r="M102" i="2" s="1"/>
  <c r="F109" i="2"/>
  <c r="H109" i="2" s="1"/>
  <c r="M109" i="2" s="1"/>
  <c r="L77" i="2"/>
  <c r="M77" i="2" s="1"/>
  <c r="F79" i="2"/>
  <c r="H79" i="2" s="1"/>
  <c r="M79" i="2" s="1"/>
  <c r="H94" i="2"/>
  <c r="M94" i="2" s="1"/>
  <c r="F62" i="2"/>
  <c r="F59" i="2"/>
  <c r="F56" i="2"/>
  <c r="L56" i="2" s="1"/>
  <c r="F55" i="2"/>
  <c r="F53" i="2"/>
  <c r="H52" i="2"/>
  <c r="M52" i="2" s="1"/>
  <c r="L51" i="2"/>
  <c r="M51" i="2" s="1"/>
  <c r="J50" i="2"/>
  <c r="M50" i="2" s="1"/>
  <c r="F35" i="2"/>
  <c r="F48" i="2"/>
  <c r="H48" i="2" s="1"/>
  <c r="M48" i="2" s="1"/>
  <c r="F47" i="2"/>
  <c r="H47" i="2" s="1"/>
  <c r="M47" i="2" s="1"/>
  <c r="H46" i="2"/>
  <c r="M46" i="2" s="1"/>
  <c r="H45" i="2"/>
  <c r="M45" i="2" s="1"/>
  <c r="H44" i="2"/>
  <c r="M44" i="2" s="1"/>
  <c r="M43" i="2"/>
  <c r="H42" i="2"/>
  <c r="M42" i="2" s="1"/>
  <c r="F41" i="2"/>
  <c r="H41" i="2" s="1"/>
  <c r="M41" i="2" s="1"/>
  <c r="F40" i="2"/>
  <c r="L40" i="2" s="1"/>
  <c r="M40" i="2" s="1"/>
  <c r="F39" i="2"/>
  <c r="J39" i="2" s="1"/>
  <c r="M39" i="2" s="1"/>
  <c r="H37" i="2"/>
  <c r="M37" i="2" s="1"/>
  <c r="H35" i="2"/>
  <c r="M35" i="2" s="1"/>
  <c r="F34" i="2"/>
  <c r="L34" i="2" s="1"/>
  <c r="M34" i="2" s="1"/>
  <c r="F33" i="2"/>
  <c r="J33" i="2" s="1"/>
  <c r="M33" i="2" s="1"/>
  <c r="H53" i="2" l="1"/>
  <c r="M53" i="2" s="1"/>
  <c r="F60" i="2"/>
  <c r="H60" i="2" s="1"/>
  <c r="M60" i="2" s="1"/>
  <c r="H59" i="2"/>
  <c r="H61" i="2"/>
  <c r="J55" i="2"/>
  <c r="H62" i="2"/>
  <c r="M36" i="2"/>
  <c r="M59" i="2" l="1"/>
  <c r="M61" i="2"/>
  <c r="M55" i="2"/>
  <c r="M62" i="2"/>
  <c r="M56" i="2"/>
  <c r="F23" i="2" l="1"/>
  <c r="L23" i="2" s="1"/>
  <c r="M23" i="2" s="1"/>
  <c r="F22" i="2"/>
  <c r="J22" i="2" s="1"/>
  <c r="M22" i="2" s="1"/>
  <c r="F15" i="2"/>
  <c r="H15" i="2" s="1"/>
  <c r="F14" i="2"/>
  <c r="L14" i="2" s="1"/>
  <c r="F13" i="2"/>
  <c r="J13" i="2" s="1"/>
  <c r="M15" i="2" l="1"/>
  <c r="M13" i="2"/>
  <c r="M14" i="2"/>
  <c r="F162" i="2" l="1"/>
  <c r="H165" i="2"/>
  <c r="M165" i="2" s="1"/>
  <c r="H166" i="2"/>
  <c r="M166" i="2" s="1"/>
  <c r="F164" i="2" l="1"/>
  <c r="L164" i="2" s="1"/>
  <c r="M164" i="2" s="1"/>
  <c r="H167" i="2"/>
  <c r="M167" i="2" s="1"/>
  <c r="F163" i="2"/>
  <c r="J163" i="2" s="1"/>
  <c r="M163" i="2" s="1"/>
  <c r="F160" i="2"/>
  <c r="L160" i="2" s="1"/>
  <c r="M160" i="2" s="1"/>
  <c r="F161" i="2"/>
  <c r="H161" i="2" s="1"/>
  <c r="M161" i="2" s="1"/>
  <c r="F159" i="2"/>
  <c r="J159" i="2" s="1"/>
  <c r="M159" i="2" s="1"/>
  <c r="H153" i="2"/>
  <c r="M153" i="2" s="1"/>
  <c r="H152" i="2"/>
  <c r="M152" i="2" s="1"/>
  <c r="F151" i="2" l="1"/>
  <c r="J151" i="2" s="1"/>
  <c r="M151" i="2" s="1"/>
  <c r="F18" i="2" l="1"/>
  <c r="L18" i="2" s="1"/>
  <c r="F17" i="2"/>
  <c r="J17" i="2" s="1"/>
  <c r="M17" i="2" l="1"/>
  <c r="M18" i="2"/>
  <c r="H68" i="2"/>
  <c r="M68" i="2" s="1"/>
  <c r="F67" i="2"/>
  <c r="H67" i="2" s="1"/>
  <c r="M67" i="2" s="1"/>
  <c r="F66" i="2"/>
  <c r="H66" i="2" s="1"/>
  <c r="F65" i="2"/>
  <c r="L65" i="2" s="1"/>
  <c r="M65" i="2" s="1"/>
  <c r="F64" i="2"/>
  <c r="J64" i="2" s="1"/>
  <c r="M64" i="2" s="1"/>
  <c r="F31" i="2"/>
  <c r="H31" i="2" s="1"/>
  <c r="M31" i="2" s="1"/>
  <c r="F30" i="2"/>
  <c r="H30" i="2" s="1"/>
  <c r="F29" i="2"/>
  <c r="L29" i="2" s="1"/>
  <c r="M29" i="2" s="1"/>
  <c r="F27" i="2"/>
  <c r="J27" i="2" s="1"/>
  <c r="M27" i="2" s="1"/>
  <c r="M66" i="2" l="1"/>
  <c r="M30" i="2"/>
  <c r="F72" i="2" l="1"/>
  <c r="H72" i="2" s="1"/>
  <c r="F73" i="2"/>
  <c r="H73" i="2" s="1"/>
  <c r="F74" i="2"/>
  <c r="H74" i="2" s="1"/>
  <c r="M74" i="2" s="1"/>
  <c r="F71" i="2"/>
  <c r="L71" i="2" s="1"/>
  <c r="L138" i="2" s="1"/>
  <c r="L139" i="2" s="1"/>
  <c r="L140" i="2" s="1"/>
  <c r="L141" i="2" s="1"/>
  <c r="L142" i="2" s="1"/>
  <c r="F70" i="2"/>
  <c r="J70" i="2" s="1"/>
  <c r="J138" i="2" s="1"/>
  <c r="J139" i="2" s="1"/>
  <c r="J140" i="2" s="1"/>
  <c r="J141" i="2" s="1"/>
  <c r="J142" i="2" s="1"/>
  <c r="H138" i="2" l="1"/>
  <c r="H139" i="2" s="1"/>
  <c r="H140" i="2" s="1"/>
  <c r="H141" i="2" s="1"/>
  <c r="H142" i="2" s="1"/>
  <c r="M71" i="2"/>
  <c r="M70" i="2"/>
  <c r="M73" i="2"/>
  <c r="M72" i="2"/>
  <c r="M138" i="2" l="1"/>
  <c r="M139" i="2" s="1"/>
  <c r="M140" i="2" s="1"/>
  <c r="M141" i="2" s="1"/>
  <c r="M142" i="2" s="1"/>
  <c r="H156" i="2"/>
  <c r="M156" i="2" s="1"/>
  <c r="H157" i="2"/>
  <c r="F154" i="2"/>
  <c r="H168" i="2" l="1"/>
  <c r="H169" i="2" s="1"/>
  <c r="H170" i="2" s="1"/>
  <c r="H171" i="2" s="1"/>
  <c r="H172" i="2" s="1"/>
  <c r="H173" i="2" s="1"/>
  <c r="H174" i="2" s="1"/>
  <c r="H175" i="2" s="1"/>
  <c r="H176" i="2" s="1"/>
  <c r="H177" i="2" s="1"/>
  <c r="M157" i="2"/>
  <c r="F155" i="2"/>
  <c r="J155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L168" i="2"/>
  <c r="L169" i="2" s="1"/>
  <c r="M169" i="2" l="1"/>
  <c r="L170" i="2"/>
  <c r="L171" i="2" s="1"/>
  <c r="L172" i="2" s="1"/>
  <c r="L173" i="2" s="1"/>
  <c r="L174" i="2" s="1"/>
  <c r="L175" i="2" s="1"/>
  <c r="L176" i="2" s="1"/>
  <c r="L177" i="2" s="1"/>
  <c r="M155" i="2"/>
  <c r="M168" i="2" l="1"/>
  <c r="M170" i="2" s="1"/>
  <c r="M171" i="2" s="1"/>
  <c r="M172" i="2" s="1"/>
  <c r="M173" i="2" s="1"/>
  <c r="M174" i="2" s="1"/>
  <c r="M175" i="2" s="1"/>
  <c r="M176" i="2" s="1"/>
  <c r="M177" i="2" s="1"/>
</calcChain>
</file>

<file path=xl/sharedStrings.xml><?xml version="1.0" encoding="utf-8"?>
<sst xmlns="http://schemas.openxmlformats.org/spreadsheetml/2006/main" count="422" uniqueCount="237">
  <si>
    <t>lari</t>
  </si>
  <si>
    <t>jami</t>
  </si>
  <si>
    <t>№</t>
  </si>
  <si>
    <t>საფუძველი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</si>
  <si>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</si>
  <si>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</si>
  <si>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</si>
  <si>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</si>
  <si>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</si>
  <si>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</si>
  <si>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ჯამი</t>
  </si>
  <si>
    <t>ერთეული</t>
  </si>
  <si>
    <t>სულ</t>
  </si>
  <si>
    <t>ერთ. ფასი</t>
  </si>
  <si>
    <t>შრომითი რესურსი</t>
  </si>
  <si>
    <t>მანქანები</t>
  </si>
  <si>
    <t>ლარი</t>
  </si>
  <si>
    <t>კგ.</t>
  </si>
  <si>
    <t>სხვა ხარჯები</t>
  </si>
  <si>
    <t>ცალი</t>
  </si>
  <si>
    <t>სხვა მანქანები</t>
  </si>
  <si>
    <t>კაც/სათ</t>
  </si>
  <si>
    <t>კაუჭი ანკერის</t>
  </si>
  <si>
    <t>საფითხნი</t>
  </si>
  <si>
    <t>მეტრი</t>
  </si>
  <si>
    <t>წყალემულსიური საღებავი</t>
  </si>
  <si>
    <t>8-402-2</t>
  </si>
  <si>
    <t>ელ. სადენების მონტაჟი</t>
  </si>
  <si>
    <t>ჩამრთველ-გამომრთველ 1 პოლუსიანი</t>
  </si>
  <si>
    <t>მ.</t>
  </si>
  <si>
    <t>როზეტი დამიწების კონტური</t>
  </si>
  <si>
    <t>8-591-2</t>
  </si>
  <si>
    <t>ც.</t>
  </si>
  <si>
    <t>8-591-7</t>
  </si>
  <si>
    <t>8-594-1</t>
  </si>
  <si>
    <t>სილა-ცემენტის ხსნარი 1:3</t>
  </si>
  <si>
    <t>11_27_6</t>
  </si>
  <si>
    <t>სრფ.5.115</t>
  </si>
  <si>
    <t>სრფ.5.122</t>
  </si>
  <si>
    <t>ჩამრთველ-გამომრთველ 2 პოლუსიანი</t>
  </si>
  <si>
    <t>კედელზე მისაყენებელი ბრა</t>
  </si>
  <si>
    <t>სხვა მასალები</t>
  </si>
  <si>
    <t>შრომის დანახარჯი</t>
  </si>
  <si>
    <t>კ/სთ</t>
  </si>
  <si>
    <t>ლამინატის ქვესადები</t>
  </si>
  <si>
    <t xml:space="preserve"> პლინტუსი</t>
  </si>
  <si>
    <t>გრძ.მ.</t>
  </si>
  <si>
    <t>kac/sT</t>
  </si>
  <si>
    <t>manqanebi</t>
  </si>
  <si>
    <t>Sromis danaxarji</t>
  </si>
  <si>
    <t>სრფ.5.81</t>
  </si>
  <si>
    <r>
      <t>მ</t>
    </r>
    <r>
      <rPr>
        <b/>
        <vertAlign val="superscript"/>
        <sz val="10"/>
        <color theme="1"/>
        <rFont val="AcadNusx"/>
      </rPr>
      <t>3</t>
    </r>
  </si>
  <si>
    <r>
      <t>მ</t>
    </r>
    <r>
      <rPr>
        <vertAlign val="superscript"/>
        <sz val="10"/>
        <color theme="1"/>
        <rFont val="AcadNusx"/>
      </rPr>
      <t>3</t>
    </r>
  </si>
  <si>
    <r>
      <t>მ</t>
    </r>
    <r>
      <rPr>
        <vertAlign val="superscript"/>
        <sz val="10"/>
        <color theme="1"/>
        <rFont val="AcadNusx"/>
      </rPr>
      <t>2</t>
    </r>
  </si>
  <si>
    <t>gauTvaliswinebeli xarjebi    5%</t>
  </si>
  <si>
    <t>შრომითი რესურსები</t>
  </si>
  <si>
    <t>8-3-2</t>
  </si>
  <si>
    <t>მანქნები</t>
  </si>
  <si>
    <t xml:space="preserve">jami  </t>
  </si>
  <si>
    <t>jami 1 Tavis</t>
  </si>
  <si>
    <t>Tavi 1. samSeneblo samuSaoebi</t>
  </si>
  <si>
    <t>46-27-6</t>
  </si>
  <si>
    <r>
      <t>100მ</t>
    </r>
    <r>
      <rPr>
        <vertAlign val="superscript"/>
        <sz val="10"/>
        <rFont val="AcadNusx"/>
      </rPr>
      <t>2</t>
    </r>
  </si>
  <si>
    <t>46-15-2</t>
  </si>
  <si>
    <t>moixsnas კედლებიdan dazianebuli nalesi adgil adgil</t>
  </si>
  <si>
    <t>moixsnas kedlebidan dazianebuli keramikuli filebi</t>
  </si>
  <si>
    <t>46-30-2 misadagebiT</t>
  </si>
  <si>
    <t>15-55-2</t>
  </si>
  <si>
    <t>Seilesos kedlebi qviSacementis xsnariT</t>
  </si>
  <si>
    <t>srf 13.307</t>
  </si>
  <si>
    <t>xsnaris tumbo</t>
  </si>
  <si>
    <t>manq.sT</t>
  </si>
  <si>
    <t>moewyos ჭერზე da saxuravis lavgardanze Seficvra  garanduli ficriT</t>
  </si>
  <si>
    <t>10-10-1</t>
  </si>
  <si>
    <t>Weris ფიცარი შიპით სისქით 17 სმ</t>
  </si>
  <si>
    <t>srf 4.1.375</t>
  </si>
  <si>
    <t>srf 15.10</t>
  </si>
  <si>
    <t>lursmani</t>
  </si>
  <si>
    <r>
      <t>100მ</t>
    </r>
    <r>
      <rPr>
        <vertAlign val="superscript"/>
        <sz val="10"/>
        <color theme="1"/>
        <rFont val="AcadNusx"/>
      </rPr>
      <t>2</t>
    </r>
  </si>
  <si>
    <t>kg.</t>
  </si>
  <si>
    <t>srf 1.10.2</t>
  </si>
  <si>
    <t xml:space="preserve">34-58                             34-61-13 </t>
  </si>
  <si>
    <t>moewyos ჭერზე თაბაშირ მუყაოს ფილები liTonis karkasiT</t>
  </si>
  <si>
    <t xml:space="preserve">თაბაშირ მუყაოს ფილა </t>
  </si>
  <si>
    <r>
      <t xml:space="preserve">პროფილი </t>
    </r>
    <r>
      <rPr>
        <b/>
        <sz val="10"/>
        <color theme="1"/>
        <rFont val="AcadNusx"/>
      </rPr>
      <t>UD</t>
    </r>
    <r>
      <rPr>
        <sz val="10"/>
        <color theme="1"/>
        <rFont val="AcadNusx"/>
      </rPr>
      <t xml:space="preserve"> 0.50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67.50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3000</t>
    </r>
  </si>
  <si>
    <r>
      <t xml:space="preserve">პროფილი </t>
    </r>
    <r>
      <rPr>
        <b/>
        <sz val="10"/>
        <color theme="1"/>
        <rFont val="AcadNusx"/>
      </rPr>
      <t xml:space="preserve">СD </t>
    </r>
    <r>
      <rPr>
        <sz val="10"/>
        <color theme="1"/>
        <rFont val="AcadNusx"/>
      </rPr>
      <t>0.50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120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3000</t>
    </r>
  </si>
  <si>
    <t xml:space="preserve">დუბელი პლასტმასის </t>
  </si>
  <si>
    <t>srf. 1.10.25</t>
  </si>
  <si>
    <t>srf. 1.10.10</t>
  </si>
  <si>
    <t>srf. 10.1.1</t>
  </si>
  <si>
    <t>srf. 10.1.23</t>
  </si>
  <si>
    <t>srf. 10.1.20</t>
  </si>
  <si>
    <t>srf. 10.1.40</t>
  </si>
  <si>
    <t>srf. 10.1.38</t>
  </si>
  <si>
    <t>11-8-1,2</t>
  </si>
  <si>
    <t>srf 4.1.366</t>
  </si>
  <si>
    <t xml:space="preserve">moewyos იატაკze laminati plintusiT </t>
  </si>
  <si>
    <t>კაც.სათ</t>
  </si>
  <si>
    <t>კაც.სთ</t>
  </si>
  <si>
    <t>moewyos cementis mWimi იატაკზე ქვიშა-ცემენტის ხსნარიT სისქით 3 სმ.</t>
  </si>
  <si>
    <t>qviSaცემენტის xsnari მ-100</t>
  </si>
  <si>
    <t>კac.სთ</t>
  </si>
  <si>
    <t>srf 4.2.117</t>
  </si>
  <si>
    <t>webo</t>
  </si>
  <si>
    <t>t.</t>
  </si>
  <si>
    <t>srf 5.117</t>
  </si>
  <si>
    <t>laminirebuli parketi</t>
  </si>
  <si>
    <r>
      <t>m</t>
    </r>
    <r>
      <rPr>
        <vertAlign val="superscript"/>
        <sz val="10"/>
        <color theme="1"/>
        <rFont val="AcadNusx"/>
      </rPr>
      <t>2</t>
    </r>
  </si>
  <si>
    <t xml:space="preserve">წყალემულსიური საღებავი </t>
  </si>
  <si>
    <t>fiTxi</t>
  </si>
  <si>
    <t>srf. 4-2-84</t>
  </si>
  <si>
    <t>15-15-1</t>
  </si>
  <si>
    <t xml:space="preserve">moewyo კედლებზე კერამიკული ფილები </t>
  </si>
  <si>
    <t>kac.sT</t>
  </si>
  <si>
    <t>srf 4.1.205</t>
  </si>
  <si>
    <t>webocementi</t>
  </si>
  <si>
    <t>keramikuli fila</t>
  </si>
  <si>
    <t>Tavi 2. el. samontaJo  samuSaoebi</t>
  </si>
  <si>
    <t xml:space="preserve">Sromis danaxarji </t>
  </si>
  <si>
    <t>12-6-2 misadagebiT</t>
  </si>
  <si>
    <t>sWvali</t>
  </si>
  <si>
    <t>srf 1.10.26</t>
  </si>
  <si>
    <t>sxva masalebi</t>
  </si>
  <si>
    <t>სხვა masalebi</t>
  </si>
  <si>
    <r>
      <t>m</t>
    </r>
    <r>
      <rPr>
        <vertAlign val="superscript"/>
        <sz val="10"/>
        <rFont val="AcadNusx"/>
      </rPr>
      <t>2</t>
    </r>
  </si>
  <si>
    <t>12-8-4</t>
  </si>
  <si>
    <t xml:space="preserve">moewyos wyalsarini Rarebi saxuravis  perimetrze </t>
  </si>
  <si>
    <t>SromiTi resursebi</t>
  </si>
  <si>
    <t>kac.sT.</t>
  </si>
  <si>
    <t>moTuTiebuli Tunuqi 0.5mm</t>
  </si>
  <si>
    <t>t</t>
  </si>
  <si>
    <t>srf 1.10.17</t>
  </si>
  <si>
    <t>WanWiki</t>
  </si>
  <si>
    <t>srf 1.9.70</t>
  </si>
  <si>
    <t>naWedi</t>
  </si>
  <si>
    <t>srf 1.6.1</t>
  </si>
  <si>
    <t>r-8-333</t>
  </si>
  <si>
    <r>
      <t xml:space="preserve">moewyos vertikaluri wyalsarini milebi </t>
    </r>
    <r>
      <rPr>
        <sz val="10"/>
        <color theme="1"/>
        <rFont val="Arial"/>
        <family val="2"/>
        <charset val="204"/>
      </rPr>
      <t>d</t>
    </r>
    <r>
      <rPr>
        <sz val="10"/>
        <color theme="1"/>
        <rFont val="AcadNusx"/>
      </rPr>
      <t>=140mm moTuTiebuli TunuqiT sisqiT 0.5mm</t>
    </r>
  </si>
  <si>
    <t>m</t>
  </si>
  <si>
    <t>srf 1.5.23</t>
  </si>
  <si>
    <r>
      <t xml:space="preserve">mili </t>
    </r>
    <r>
      <rPr>
        <sz val="10"/>
        <color theme="1"/>
        <rFont val="Arial"/>
        <family val="2"/>
        <charset val="204"/>
      </rPr>
      <t>d</t>
    </r>
    <r>
      <rPr>
        <sz val="10"/>
        <color theme="1"/>
        <rFont val="AcadNusx"/>
      </rPr>
      <t>=140mm moTuTiebuli</t>
    </r>
  </si>
  <si>
    <t>grZ.m.</t>
  </si>
  <si>
    <t>srf 1.5.19</t>
  </si>
  <si>
    <r>
      <t xml:space="preserve">muxli </t>
    </r>
    <r>
      <rPr>
        <sz val="10"/>
        <color theme="1"/>
        <rFont val="Arial"/>
        <family val="2"/>
        <charset val="204"/>
      </rPr>
      <t>d</t>
    </r>
    <r>
      <rPr>
        <sz val="10"/>
        <color theme="1"/>
        <rFont val="AcadNusx"/>
      </rPr>
      <t>=140mm</t>
    </r>
  </si>
  <si>
    <t>cali</t>
  </si>
  <si>
    <t>srf 1.1.45</t>
  </si>
  <si>
    <t>mavTuli</t>
  </si>
  <si>
    <t>1-80-3</t>
  </si>
  <si>
    <r>
      <t>moewyos საფუძვeლi ფრაქციული ღორღით 10</t>
    </r>
    <r>
      <rPr>
        <sz val="10"/>
        <color theme="1"/>
        <rFont val="Calibri"/>
        <family val="2"/>
        <charset val="204"/>
      </rPr>
      <t>÷</t>
    </r>
    <r>
      <rPr>
        <sz val="10"/>
        <color theme="1"/>
        <rFont val="AcadNusx"/>
      </rPr>
      <t xml:space="preserve">20mm საშ. სისქით 10 სმ დატკეპვნით </t>
    </r>
  </si>
  <si>
    <r>
      <t>ფრაქციული ღორღი 10</t>
    </r>
    <r>
      <rPr>
        <sz val="10"/>
        <color theme="1"/>
        <rFont val="Calibri"/>
        <family val="2"/>
        <charset val="204"/>
      </rPr>
      <t>÷</t>
    </r>
    <r>
      <rPr>
        <sz val="10"/>
        <color theme="1"/>
        <rFont val="AcadNusx"/>
      </rPr>
      <t>20 მმ.</t>
    </r>
  </si>
  <si>
    <t>სრფ. 4.1.243</t>
  </si>
  <si>
    <t>6-1-1 misadagebiT</t>
  </si>
  <si>
    <t>ბეტონი m-300</t>
  </si>
  <si>
    <t>სრფ.4.1.339</t>
  </si>
  <si>
    <t xml:space="preserve">SekeTdes  დაზიანებული კიბe  m-300 markis ბეტონით </t>
  </si>
  <si>
    <r>
      <t>100მ</t>
    </r>
    <r>
      <rPr>
        <vertAlign val="superscript"/>
        <sz val="10"/>
        <color theme="1"/>
        <rFont val="AcadNusx"/>
      </rPr>
      <t>3</t>
    </r>
  </si>
  <si>
    <t>ბეტონი მ-300</t>
  </si>
  <si>
    <t>ფარი yalibis</t>
  </si>
  <si>
    <t>6-11-1 misadagebiT</t>
  </si>
  <si>
    <t>ficari Camoganuli III xarisxis 40mm</t>
  </si>
  <si>
    <t>Zeli III xarisxis 40mm</t>
  </si>
  <si>
    <t>სრფ.5.22</t>
  </si>
  <si>
    <t>8-612-3</t>
  </si>
  <si>
    <r>
      <t xml:space="preserve">ganaTebis faris montaJi jgufur avtomatebze Semyvanze </t>
    </r>
    <r>
      <rPr>
        <sz val="10"/>
        <color theme="1"/>
        <rFont val="Arial"/>
        <family val="2"/>
        <charset val="204"/>
      </rPr>
      <t xml:space="preserve">63A </t>
    </r>
    <r>
      <rPr>
        <sz val="10"/>
        <color theme="1"/>
        <rFont val="AcadNusx"/>
      </rPr>
      <t>_ 1cali saxazo 16</t>
    </r>
    <r>
      <rPr>
        <sz val="10"/>
        <color theme="1"/>
        <rFont val="Arial"/>
        <family val="2"/>
        <charset val="204"/>
      </rPr>
      <t>A</t>
    </r>
    <r>
      <rPr>
        <sz val="10"/>
        <color theme="1"/>
        <rFont val="AcadNusx"/>
      </rPr>
      <t xml:space="preserve"> 4c, rezervi 2c</t>
    </r>
  </si>
  <si>
    <t>100c</t>
  </si>
  <si>
    <t>srf8.14.329</t>
  </si>
  <si>
    <r>
      <t xml:space="preserve">avtomatis yuTi </t>
    </r>
    <r>
      <rPr>
        <sz val="10"/>
        <color theme="1"/>
        <rFont val="Arial"/>
        <family val="2"/>
        <charset val="204"/>
      </rPr>
      <t>F9</t>
    </r>
  </si>
  <si>
    <t>srf8.14.53</t>
  </si>
  <si>
    <r>
      <t xml:space="preserve">avtomati </t>
    </r>
    <r>
      <rPr>
        <sz val="10"/>
        <color theme="1"/>
        <rFont val="Arial"/>
        <family val="2"/>
        <charset val="204"/>
      </rPr>
      <t>B63A</t>
    </r>
  </si>
  <si>
    <r>
      <t xml:space="preserve">avtomati </t>
    </r>
    <r>
      <rPr>
        <sz val="10"/>
        <color theme="1"/>
        <rFont val="Arial"/>
        <family val="2"/>
        <charset val="204"/>
      </rPr>
      <t>16A</t>
    </r>
  </si>
  <si>
    <r>
      <t>ელ. სადენი 3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2.5 მმ</t>
    </r>
    <r>
      <rPr>
        <vertAlign val="superscript"/>
        <sz val="10"/>
        <color theme="1"/>
        <rFont val="AcadNusx"/>
      </rPr>
      <t>2</t>
    </r>
  </si>
  <si>
    <r>
      <t>ელ. სადენი 3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1.5 მმ</t>
    </r>
    <r>
      <rPr>
        <vertAlign val="superscript"/>
        <sz val="10"/>
        <color theme="1"/>
        <rFont val="AcadNusx"/>
      </rPr>
      <t>2</t>
    </r>
  </si>
  <si>
    <t>srf. 8.3.61</t>
  </si>
  <si>
    <t>srf. 8.3.60</t>
  </si>
  <si>
    <t>moewyos Stefseli damamiwebeli kontaqtiT 220v Zabvaze</t>
  </si>
  <si>
    <t>moewyos daxuruli gayvanilobis erTklaviSiani CamrTvel-amomrTveli  220v Zabvaze</t>
  </si>
  <si>
    <t>srf. 8.14.14</t>
  </si>
  <si>
    <t>srf. 8.14.15</t>
  </si>
  <si>
    <r>
      <t xml:space="preserve">შეკიდული ჭერის </t>
    </r>
    <r>
      <rPr>
        <sz val="10"/>
        <color theme="1"/>
        <rFont val="Arial"/>
        <family val="2"/>
        <charset val="204"/>
      </rPr>
      <t>LED</t>
    </r>
    <r>
      <rPr>
        <sz val="10"/>
        <color theme="1"/>
        <rFont val="AcadNusx"/>
      </rPr>
      <t xml:space="preserve"> სანათების მონტაჟი</t>
    </r>
  </si>
  <si>
    <t>srf. 8.14.240</t>
  </si>
  <si>
    <t>srf. 8.14.195</t>
  </si>
  <si>
    <r>
      <t xml:space="preserve">შეკიდული ჭერის </t>
    </r>
    <r>
      <rPr>
        <sz val="10"/>
        <color theme="1"/>
        <rFont val="Arial"/>
        <family val="2"/>
        <charset val="204"/>
      </rPr>
      <t>LED</t>
    </r>
    <r>
      <rPr>
        <sz val="10"/>
        <color theme="1"/>
        <rFont val="AcadNusx"/>
      </rPr>
      <t xml:space="preserve"> ტიპის სანათი 18ვატ.</t>
    </r>
  </si>
  <si>
    <r>
      <t xml:space="preserve">შეკიდული ჭერის </t>
    </r>
    <r>
      <rPr>
        <sz val="10"/>
        <color theme="1"/>
        <rFont val="Arial"/>
        <family val="2"/>
        <charset val="204"/>
      </rPr>
      <t>LED</t>
    </r>
    <r>
      <rPr>
        <sz val="10"/>
        <color theme="1"/>
        <rFont val="AcadNusx"/>
      </rPr>
      <t xml:space="preserve"> ტიპის სანათი 32ვატ.</t>
    </r>
  </si>
  <si>
    <t>sabazro</t>
  </si>
  <si>
    <t>lokalur-resursuli xarjTaRricxva</t>
  </si>
  <si>
    <t>moixsnas Weridan da saxuravis lavgardanidan  პლასmasis furclebi</t>
  </si>
  <si>
    <t>r-13-5</t>
  </si>
  <si>
    <r>
      <t>მ</t>
    </r>
    <r>
      <rPr>
        <vertAlign val="superscript"/>
        <sz val="10"/>
        <rFont val="AcadNusx"/>
      </rPr>
      <t>2</t>
    </r>
  </si>
  <si>
    <t>jami 2 Tavis</t>
  </si>
  <si>
    <t>jami 1+2 Tavis</t>
  </si>
  <si>
    <t>daTbundes saxuravi qvababambiT</t>
  </si>
  <si>
    <r>
      <t>100m</t>
    </r>
    <r>
      <rPr>
        <vertAlign val="superscript"/>
        <sz val="10"/>
        <rFont val="AcadNusx"/>
      </rPr>
      <t>2</t>
    </r>
  </si>
  <si>
    <t>11-7-3</t>
  </si>
  <si>
    <t>qvababamba</t>
  </si>
  <si>
    <t>srf 4.1.465</t>
  </si>
  <si>
    <t>r-14-420</t>
  </si>
  <si>
    <t>1-81-2</t>
  </si>
  <si>
    <t>samSeneblo narCenebis datvirTva avtoTviTmclelze xeliT</t>
  </si>
  <si>
    <r>
      <t>100m</t>
    </r>
    <r>
      <rPr>
        <vertAlign val="superscript"/>
        <sz val="10"/>
        <color theme="1"/>
        <rFont val="AcadNusx"/>
      </rPr>
      <t>3</t>
    </r>
  </si>
  <si>
    <t>srf 14</t>
  </si>
  <si>
    <t>15-168-7</t>
  </si>
  <si>
    <t>15-168-8</t>
  </si>
  <si>
    <t xml:space="preserve">სჭვალი თვითმჭრელი </t>
  </si>
  <si>
    <t>damuSavdes კედლები ფითხით და შეiღებos maRalxarisxovnad წყალემულსიური საღებავით ორჯერ</t>
  </si>
  <si>
    <t>damuSavdes ჭერი ფითხით და შეiღებos maRalxarisxovnad წყალემულსიური საღებავით ორჯერ</t>
  </si>
  <si>
    <t>srf 4.3.17</t>
  </si>
  <si>
    <t xml:space="preserve">გრუნტის დამუშავება ხელით sarinelis da ბილიკიs mosawyobad </t>
  </si>
  <si>
    <t>moewyos სარინელი da biliki m-300 markis monoliTuri betoniT sisqiT 10სმ</t>
  </si>
  <si>
    <t xml:space="preserve"> პლინტუსიs Sida da gare kuTxe</t>
  </si>
  <si>
    <t>სრფ.5.123</t>
  </si>
  <si>
    <t xml:space="preserve">moewyos saxuravi profsafeniT </t>
  </si>
  <si>
    <t xml:space="preserve">profsafeni </t>
  </si>
  <si>
    <t>srf 1.5.36</t>
  </si>
  <si>
    <t>Camoifxikos kedlebidan  Zveli saRebavi</t>
  </si>
  <si>
    <t>srf. 4.2.45</t>
  </si>
  <si>
    <t>10-36-5 misadagebiT</t>
  </si>
  <si>
    <r>
      <t>100m</t>
    </r>
    <r>
      <rPr>
        <vertAlign val="superscript"/>
        <sz val="10"/>
        <color theme="1"/>
        <rFont val="AcadNusx"/>
      </rPr>
      <t>2</t>
    </r>
  </si>
  <si>
    <t>srf 5.22</t>
  </si>
  <si>
    <t>daxerxili masala III xarisxis 40-60mm</t>
  </si>
  <si>
    <r>
      <t>m</t>
    </r>
    <r>
      <rPr>
        <vertAlign val="superscript"/>
        <sz val="10"/>
        <color theme="1"/>
        <rFont val="AcadNusx"/>
      </rPr>
      <t>3</t>
    </r>
  </si>
  <si>
    <r>
      <t>moewyos saxuravis Selartyvis 50%-iani damateba Camoganuli ficriT 20.00m</t>
    </r>
    <r>
      <rPr>
        <vertAlign val="superscript"/>
        <sz val="10"/>
        <color theme="1"/>
        <rFont val="AcadNusx"/>
      </rPr>
      <t>2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50%</t>
    </r>
  </si>
  <si>
    <t>100m.</t>
  </si>
  <si>
    <t>16-17-4 misadagebiT</t>
  </si>
  <si>
    <t>moewyos moTuTiebuli Tunuqis Zabri</t>
  </si>
  <si>
    <t>1Zabri</t>
  </si>
  <si>
    <r>
      <t xml:space="preserve">Zabri </t>
    </r>
    <r>
      <rPr>
        <sz val="10"/>
        <color theme="1"/>
        <rFont val="Arial"/>
        <family val="2"/>
        <charset val="204"/>
      </rPr>
      <t>d</t>
    </r>
    <r>
      <rPr>
        <sz val="10"/>
        <color theme="1"/>
        <rFont val="AcadNusx"/>
      </rPr>
      <t>=140mm moTuTiebuli</t>
    </r>
  </si>
  <si>
    <r>
      <t>samSeneblo narCenebis transportireba 37km manZilze 7.58m</t>
    </r>
    <r>
      <rPr>
        <vertAlign val="superscript"/>
        <sz val="10"/>
        <color theme="1"/>
        <rFont val="AcadNusx"/>
      </rPr>
      <t>3</t>
    </r>
    <r>
      <rPr>
        <sz val="10"/>
        <color theme="1"/>
        <rFont val="Arial"/>
        <family val="2"/>
        <charset val="204"/>
      </rPr>
      <t>x</t>
    </r>
    <r>
      <rPr>
        <sz val="10"/>
        <color theme="1"/>
        <rFont val="AcadNusx"/>
      </rPr>
      <t>1.40(zestafonis nagavsayreli)</t>
    </r>
  </si>
  <si>
    <t>s. wyalaforeTis saeqimo ambulatoriis SekeTeba</t>
  </si>
  <si>
    <t>moixsnas დაზიანებული ლამინატის იატაკი</t>
  </si>
  <si>
    <t>საკიდი 20 სმ</t>
  </si>
  <si>
    <r>
      <t>saxarjTaRricxvo Rirebuleba: 17179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cadNusx"/>
      </rPr>
      <t>lari დღგ-ს გარეშე</t>
    </r>
  </si>
  <si>
    <t>დანართი 1-2</t>
  </si>
  <si>
    <t>zednadebi xarjebi       %</t>
  </si>
  <si>
    <t>gegmiuri dagroveba       %</t>
  </si>
  <si>
    <t>zednadebi xarjebi      %</t>
  </si>
  <si>
    <t>gegmiuri dagroveba      %</t>
  </si>
  <si>
    <t>satransporto xarji 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</si>
</sst>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"/>
    <numFmt numFmtId="166" formatCode="0.0"/>
    <numFmt numFmtId="167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cadNusx"/>
    </font>
    <font>
      <sz val="10"/>
      <name val="AcadNusx"/>
    </font>
    <font>
      <b/>
      <sz val="10"/>
      <name val="Arial"/>
      <family val="2"/>
      <charset val="204"/>
    </font>
    <font>
      <sz val="10"/>
      <name val="Arial Cyr"/>
    </font>
    <font>
      <sz val="10"/>
      <color theme="1"/>
      <name val="AcadNusx"/>
    </font>
    <font>
      <b/>
      <sz val="10"/>
      <color theme="1"/>
      <name val="AcadNusx"/>
    </font>
    <font>
      <b/>
      <vertAlign val="superscript"/>
      <sz val="10"/>
      <color theme="1"/>
      <name val="AcadNusx"/>
    </font>
    <font>
      <sz val="10"/>
      <color theme="1"/>
      <name val="Calibri"/>
      <family val="2"/>
      <scheme val="minor"/>
    </font>
    <font>
      <vertAlign val="superscript"/>
      <sz val="10"/>
      <color theme="1"/>
      <name val="AcadNusx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cadNusx"/>
    </font>
    <font>
      <sz val="11"/>
      <color theme="1"/>
      <name val="AcadNusx"/>
    </font>
    <font>
      <b/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name val="AcadNusx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</font>
    <font>
      <b/>
      <sz val="12"/>
      <color theme="1"/>
      <name val="AcadNusx"/>
    </font>
    <font>
      <sz val="12"/>
      <color theme="1"/>
      <name val="AcadNusx"/>
    </font>
    <font>
      <b/>
      <sz val="10"/>
      <color indexed="8"/>
      <name val="Arial"/>
      <family val="2"/>
      <charset val="204"/>
    </font>
    <font>
      <sz val="10"/>
      <color indexed="8"/>
      <name val="AcadNusx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</cellStyleXfs>
  <cellXfs count="15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165" fontId="0" fillId="0" borderId="0" xfId="0" applyNumberFormat="1"/>
    <xf numFmtId="0" fontId="5" fillId="0" borderId="0" xfId="0" applyFont="1"/>
    <xf numFmtId="0" fontId="0" fillId="0" borderId="0" xfId="0" applyFill="1"/>
    <xf numFmtId="49" fontId="12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49" fontId="13" fillId="2" borderId="4" xfId="0" applyNumberFormat="1" applyFont="1" applyFill="1" applyBorder="1" applyAlignment="1">
      <alignment horizontal="left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8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66" fontId="10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left" vertical="top" wrapText="1"/>
    </xf>
    <xf numFmtId="49" fontId="12" fillId="2" borderId="3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2" fontId="7" fillId="2" borderId="1" xfId="3" applyNumberFormat="1" applyFont="1" applyFill="1" applyBorder="1" applyAlignment="1">
      <alignment horizontal="center" vertical="center" wrapText="1"/>
    </xf>
    <xf numFmtId="167" fontId="7" fillId="2" borderId="1" xfId="3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top" wrapText="1"/>
    </xf>
    <xf numFmtId="2" fontId="17" fillId="2" borderId="6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49" fontId="27" fillId="0" borderId="0" xfId="0" applyNumberFormat="1" applyFont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0" fontId="7" fillId="2" borderId="0" xfId="0" applyFont="1" applyFill="1"/>
    <xf numFmtId="0" fontId="30" fillId="2" borderId="1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distributed"/>
    </xf>
    <xf numFmtId="0" fontId="7" fillId="2" borderId="1" xfId="0" applyFont="1" applyFill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67" fontId="17" fillId="2" borderId="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165" fontId="7" fillId="2" borderId="1" xfId="3" applyNumberFormat="1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165" fontId="17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167" fontId="1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distributed"/>
    </xf>
    <xf numFmtId="166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top"/>
    </xf>
    <xf numFmtId="49" fontId="9" fillId="2" borderId="1" xfId="0" applyNumberFormat="1" applyFont="1" applyFill="1" applyBorder="1" applyAlignment="1">
      <alignment horizontal="center"/>
    </xf>
    <xf numFmtId="49" fontId="9" fillId="2" borderId="3" xfId="4" applyNumberFormat="1" applyFont="1" applyFill="1" applyBorder="1" applyAlignment="1">
      <alignment vertical="center" wrapText="1"/>
    </xf>
    <xf numFmtId="49" fontId="8" fillId="2" borderId="1" xfId="4" applyNumberFormat="1" applyFont="1" applyFill="1" applyBorder="1" applyAlignment="1">
      <alignment vertical="center" wrapText="1"/>
    </xf>
    <xf numFmtId="49" fontId="9" fillId="2" borderId="1" xfId="4" applyNumberFormat="1" applyFont="1" applyFill="1" applyBorder="1" applyAlignment="1">
      <alignment vertical="center" wrapText="1"/>
    </xf>
    <xf numFmtId="0" fontId="7" fillId="2" borderId="1" xfId="6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9" fontId="9" fillId="2" borderId="1" xfId="4" applyNumberFormat="1" applyFont="1" applyFill="1" applyBorder="1" applyAlignment="1">
      <alignment horizontal="center" vertical="center" wrapText="1"/>
    </xf>
    <xf numFmtId="2" fontId="7" fillId="2" borderId="1" xfId="4" applyNumberFormat="1" applyFont="1" applyFill="1" applyBorder="1" applyAlignment="1">
      <alignment horizontal="center" vertical="center" wrapText="1"/>
    </xf>
    <xf numFmtId="49" fontId="9" fillId="2" borderId="1" xfId="4" applyNumberFormat="1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center" vertical="center" wrapText="1"/>
    </xf>
    <xf numFmtId="49" fontId="9" fillId="2" borderId="2" xfId="4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9" fontId="15" fillId="2" borderId="1" xfId="0" applyNumberFormat="1" applyFont="1" applyFill="1" applyBorder="1"/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distributed" wrapText="1"/>
    </xf>
    <xf numFmtId="49" fontId="9" fillId="2" borderId="1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 wrapText="1"/>
    </xf>
    <xf numFmtId="49" fontId="13" fillId="2" borderId="7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2" borderId="5" xfId="0" applyFont="1" applyFill="1" applyBorder="1"/>
    <xf numFmtId="165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27" fillId="2" borderId="0" xfId="0" applyNumberFormat="1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distributed"/>
    </xf>
    <xf numFmtId="0" fontId="17" fillId="0" borderId="3" xfId="0" applyFont="1" applyFill="1" applyBorder="1" applyAlignment="1">
      <alignment horizontal="center" vertical="distributed"/>
    </xf>
    <xf numFmtId="0" fontId="17" fillId="0" borderId="4" xfId="0" applyFont="1" applyFill="1" applyBorder="1" applyAlignment="1">
      <alignment horizontal="center" vertical="distributed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distributed"/>
    </xf>
    <xf numFmtId="49" fontId="27" fillId="2" borderId="0" xfId="0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7">
    <cellStyle name="Comma" xfId="3" builtinId="3"/>
    <cellStyle name="Normal" xfId="0" builtinId="0"/>
    <cellStyle name="Normal 10" xfId="1"/>
    <cellStyle name="Normal 2" xfId="2"/>
    <cellStyle name="Normal 3" xfId="5"/>
    <cellStyle name="Normal_qavtarazis mravalfunqciuri kompleqsis xarjTaRricxva" xfId="6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abSelected="1" topLeftCell="A154" workbookViewId="0">
      <selection activeCell="I175" sqref="I175"/>
    </sheetView>
  </sheetViews>
  <sheetFormatPr defaultRowHeight="15" x14ac:dyDescent="0.25"/>
  <cols>
    <col min="1" max="1" width="3" style="4" customWidth="1"/>
    <col min="2" max="2" width="12.5703125" style="4" customWidth="1"/>
    <col min="3" max="3" width="48.85546875" style="4" customWidth="1"/>
    <col min="4" max="4" width="9.5703125" style="4" customWidth="1"/>
    <col min="5" max="5" width="9.7109375" style="4" customWidth="1"/>
    <col min="6" max="6" width="10.28515625" style="4" customWidth="1"/>
    <col min="7" max="7" width="9.140625" style="4"/>
    <col min="8" max="8" width="9.7109375" style="4" customWidth="1"/>
    <col min="9" max="9" width="7.5703125" style="4" customWidth="1"/>
    <col min="10" max="10" width="9.42578125" style="4" customWidth="1"/>
    <col min="11" max="11" width="8.28515625" style="4" customWidth="1"/>
    <col min="12" max="12" width="8.7109375" style="4" customWidth="1"/>
    <col min="13" max="13" width="13.28515625" style="4" customWidth="1"/>
  </cols>
  <sheetData>
    <row r="1" spans="1:16" ht="23.25" customHeight="1" x14ac:dyDescent="0.25">
      <c r="B1" s="133"/>
      <c r="C1" s="133"/>
      <c r="K1" s="153" t="s">
        <v>231</v>
      </c>
      <c r="L1" s="153"/>
      <c r="M1" s="153"/>
    </row>
    <row r="2" spans="1:16" ht="15.75" customHeight="1" x14ac:dyDescent="0.25">
      <c r="A2" s="137" t="s">
        <v>184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6" ht="15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6" ht="16.5" x14ac:dyDescent="0.25">
      <c r="A4" s="142" t="s">
        <v>227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6" ht="16.5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6" ht="15.75" customHeight="1" x14ac:dyDescent="0.25">
      <c r="A6" s="143"/>
      <c r="B6" s="143"/>
      <c r="C6" s="143"/>
      <c r="D6" s="143"/>
      <c r="E6" s="60"/>
      <c r="F6" s="60"/>
      <c r="G6" s="143" t="s">
        <v>230</v>
      </c>
      <c r="H6" s="143"/>
      <c r="I6" s="143"/>
      <c r="J6" s="143"/>
      <c r="K6" s="143"/>
      <c r="L6" s="143"/>
      <c r="M6" s="143"/>
    </row>
    <row r="7" spans="1:16" x14ac:dyDescent="0.25">
      <c r="A7" s="143"/>
      <c r="B7" s="143"/>
      <c r="C7" s="143"/>
      <c r="D7" s="143"/>
      <c r="E7" s="143"/>
      <c r="F7" s="61"/>
      <c r="G7" s="143"/>
      <c r="H7" s="143"/>
      <c r="I7" s="143"/>
      <c r="J7" s="143"/>
      <c r="K7" s="143"/>
      <c r="L7" s="143"/>
      <c r="M7" s="143"/>
    </row>
    <row r="8" spans="1:16" ht="33.75" customHeight="1" x14ac:dyDescent="0.25">
      <c r="A8" s="148" t="s">
        <v>2</v>
      </c>
      <c r="B8" s="149" t="s">
        <v>3</v>
      </c>
      <c r="C8" s="148" t="s">
        <v>4</v>
      </c>
      <c r="D8" s="148" t="s">
        <v>5</v>
      </c>
      <c r="E8" s="150" t="s">
        <v>6</v>
      </c>
      <c r="F8" s="150"/>
      <c r="G8" s="148" t="s">
        <v>7</v>
      </c>
      <c r="H8" s="148"/>
      <c r="I8" s="148" t="s">
        <v>8</v>
      </c>
      <c r="J8" s="148"/>
      <c r="K8" s="150" t="s">
        <v>9</v>
      </c>
      <c r="L8" s="150"/>
      <c r="M8" s="148" t="s">
        <v>10</v>
      </c>
    </row>
    <row r="9" spans="1:16" ht="27" x14ac:dyDescent="0.25">
      <c r="A9" s="148"/>
      <c r="B9" s="149"/>
      <c r="C9" s="148"/>
      <c r="D9" s="148"/>
      <c r="E9" s="151" t="s">
        <v>11</v>
      </c>
      <c r="F9" s="152" t="s">
        <v>12</v>
      </c>
      <c r="G9" s="151" t="s">
        <v>13</v>
      </c>
      <c r="H9" s="152" t="s">
        <v>10</v>
      </c>
      <c r="I9" s="151" t="s">
        <v>13</v>
      </c>
      <c r="J9" s="152" t="s">
        <v>10</v>
      </c>
      <c r="K9" s="151" t="s">
        <v>13</v>
      </c>
      <c r="L9" s="152" t="s">
        <v>10</v>
      </c>
      <c r="M9" s="148"/>
    </row>
    <row r="10" spans="1:16" x14ac:dyDescent="0.2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P10" s="1"/>
    </row>
    <row r="11" spans="1:16" ht="15.75" x14ac:dyDescent="0.25">
      <c r="A11" s="26"/>
      <c r="B11" s="31"/>
      <c r="C11" s="32" t="s">
        <v>60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P11" s="1"/>
    </row>
    <row r="12" spans="1:16" ht="36" customHeight="1" x14ac:dyDescent="0.25">
      <c r="A12" s="134">
        <v>1</v>
      </c>
      <c r="B12" s="124" t="s">
        <v>61</v>
      </c>
      <c r="C12" s="33" t="s">
        <v>185</v>
      </c>
      <c r="D12" s="68" t="s">
        <v>62</v>
      </c>
      <c r="E12" s="73"/>
      <c r="F12" s="73">
        <v>0.70269999999999999</v>
      </c>
      <c r="G12" s="76">
        <v>0</v>
      </c>
      <c r="H12" s="75"/>
      <c r="I12" s="74"/>
      <c r="J12" s="75"/>
      <c r="K12" s="74"/>
      <c r="L12" s="75"/>
      <c r="M12" s="75"/>
    </row>
    <row r="13" spans="1:16" x14ac:dyDescent="0.25">
      <c r="A13" s="134"/>
      <c r="B13" s="124"/>
      <c r="C13" s="27" t="s">
        <v>14</v>
      </c>
      <c r="D13" s="68" t="s">
        <v>98</v>
      </c>
      <c r="E13" s="49">
        <v>58</v>
      </c>
      <c r="F13" s="49">
        <f>E13*F12</f>
        <v>40.756599999999999</v>
      </c>
      <c r="G13" s="76"/>
      <c r="H13" s="49"/>
      <c r="I13" s="76">
        <v>0</v>
      </c>
      <c r="J13" s="49">
        <f>F13*I13</f>
        <v>0</v>
      </c>
      <c r="K13" s="76"/>
      <c r="L13" s="49"/>
      <c r="M13" s="49">
        <f>J13</f>
        <v>0</v>
      </c>
    </row>
    <row r="14" spans="1:16" x14ac:dyDescent="0.25">
      <c r="A14" s="134"/>
      <c r="B14" s="124"/>
      <c r="C14" s="27" t="s">
        <v>15</v>
      </c>
      <c r="D14" s="68" t="s">
        <v>16</v>
      </c>
      <c r="E14" s="49">
        <v>3.05</v>
      </c>
      <c r="F14" s="49">
        <f>E14*F12</f>
        <v>2.1432349999999998</v>
      </c>
      <c r="G14" s="76"/>
      <c r="H14" s="49"/>
      <c r="I14" s="76"/>
      <c r="J14" s="49"/>
      <c r="K14" s="76">
        <v>0</v>
      </c>
      <c r="L14" s="49">
        <f>K14*F14</f>
        <v>0</v>
      </c>
      <c r="M14" s="49">
        <f>L14</f>
        <v>0</v>
      </c>
    </row>
    <row r="15" spans="1:16" x14ac:dyDescent="0.25">
      <c r="A15" s="134"/>
      <c r="B15" s="124"/>
      <c r="C15" s="7" t="s">
        <v>18</v>
      </c>
      <c r="D15" s="68" t="s">
        <v>16</v>
      </c>
      <c r="E15" s="49">
        <v>9.85</v>
      </c>
      <c r="F15" s="49">
        <f>E15*F12</f>
        <v>6.9215949999999999</v>
      </c>
      <c r="G15" s="76">
        <v>0</v>
      </c>
      <c r="H15" s="49">
        <f>G15*F15</f>
        <v>0</v>
      </c>
      <c r="I15" s="76"/>
      <c r="J15" s="49"/>
      <c r="K15" s="76"/>
      <c r="L15" s="49"/>
      <c r="M15" s="49">
        <f>H15</f>
        <v>0</v>
      </c>
    </row>
    <row r="16" spans="1:16" s="3" customFormat="1" ht="27" x14ac:dyDescent="0.25">
      <c r="A16" s="134">
        <v>2</v>
      </c>
      <c r="B16" s="124" t="s">
        <v>63</v>
      </c>
      <c r="C16" s="7" t="s">
        <v>64</v>
      </c>
      <c r="D16" s="68" t="s">
        <v>62</v>
      </c>
      <c r="E16" s="73"/>
      <c r="F16" s="49">
        <v>0.25</v>
      </c>
      <c r="G16" s="74"/>
      <c r="H16" s="75"/>
      <c r="I16" s="74"/>
      <c r="J16" s="75"/>
      <c r="K16" s="74"/>
      <c r="L16" s="75"/>
      <c r="M16" s="75"/>
    </row>
    <row r="17" spans="1:15" s="3" customFormat="1" x14ac:dyDescent="0.25">
      <c r="A17" s="134"/>
      <c r="B17" s="124"/>
      <c r="C17" s="27" t="s">
        <v>14</v>
      </c>
      <c r="D17" s="68" t="s">
        <v>98</v>
      </c>
      <c r="E17" s="49">
        <v>18.600000000000001</v>
      </c>
      <c r="F17" s="49">
        <f>E17*F16</f>
        <v>4.6500000000000004</v>
      </c>
      <c r="G17" s="76"/>
      <c r="H17" s="49"/>
      <c r="I17" s="76">
        <v>0</v>
      </c>
      <c r="J17" s="49">
        <f>F17*I17</f>
        <v>0</v>
      </c>
      <c r="K17" s="76"/>
      <c r="L17" s="49"/>
      <c r="M17" s="49">
        <f>J17</f>
        <v>0</v>
      </c>
    </row>
    <row r="18" spans="1:15" x14ac:dyDescent="0.25">
      <c r="A18" s="134"/>
      <c r="B18" s="124"/>
      <c r="C18" s="27" t="s">
        <v>15</v>
      </c>
      <c r="D18" s="68" t="s">
        <v>16</v>
      </c>
      <c r="E18" s="49">
        <v>0.16</v>
      </c>
      <c r="F18" s="49">
        <f>E18*F16</f>
        <v>0.04</v>
      </c>
      <c r="G18" s="76"/>
      <c r="H18" s="49"/>
      <c r="I18" s="76"/>
      <c r="J18" s="49"/>
      <c r="K18" s="76">
        <v>0</v>
      </c>
      <c r="L18" s="49">
        <f>K18*F18</f>
        <v>0</v>
      </c>
      <c r="M18" s="49">
        <f>L18</f>
        <v>0</v>
      </c>
      <c r="O18" s="3"/>
    </row>
    <row r="19" spans="1:15" ht="27" x14ac:dyDescent="0.25">
      <c r="A19" s="134">
        <v>3</v>
      </c>
      <c r="B19" s="124" t="s">
        <v>186</v>
      </c>
      <c r="C19" s="7" t="s">
        <v>65</v>
      </c>
      <c r="D19" s="68" t="s">
        <v>187</v>
      </c>
      <c r="E19" s="73"/>
      <c r="F19" s="49">
        <v>47</v>
      </c>
      <c r="G19" s="74"/>
      <c r="H19" s="75"/>
      <c r="I19" s="74"/>
      <c r="J19" s="75"/>
      <c r="K19" s="74"/>
      <c r="L19" s="75"/>
      <c r="M19" s="75"/>
      <c r="O19" s="3"/>
    </row>
    <row r="20" spans="1:15" x14ac:dyDescent="0.25">
      <c r="A20" s="134"/>
      <c r="B20" s="124"/>
      <c r="C20" s="27" t="s">
        <v>14</v>
      </c>
      <c r="D20" s="68" t="s">
        <v>98</v>
      </c>
      <c r="E20" s="49">
        <v>0.53</v>
      </c>
      <c r="F20" s="50">
        <f>E20*F19</f>
        <v>24.91</v>
      </c>
      <c r="G20" s="76"/>
      <c r="H20" s="49"/>
      <c r="I20" s="76">
        <v>0</v>
      </c>
      <c r="J20" s="49">
        <f>F20*I20</f>
        <v>0</v>
      </c>
      <c r="K20" s="76"/>
      <c r="L20" s="49"/>
      <c r="M20" s="49">
        <f>J20</f>
        <v>0</v>
      </c>
      <c r="O20" s="3"/>
    </row>
    <row r="21" spans="1:15" ht="27.75" customHeight="1" x14ac:dyDescent="0.25">
      <c r="A21" s="134">
        <v>4</v>
      </c>
      <c r="B21" s="124" t="s">
        <v>66</v>
      </c>
      <c r="C21" s="7" t="s">
        <v>228</v>
      </c>
      <c r="D21" s="68" t="s">
        <v>62</v>
      </c>
      <c r="E21" s="73"/>
      <c r="F21" s="49">
        <v>3.4000000000000002E-2</v>
      </c>
      <c r="G21" s="74"/>
      <c r="H21" s="75"/>
      <c r="I21" s="74"/>
      <c r="J21" s="75"/>
      <c r="K21" s="74"/>
      <c r="L21" s="75"/>
      <c r="M21" s="75"/>
      <c r="O21" s="3"/>
    </row>
    <row r="22" spans="1:15" x14ac:dyDescent="0.25">
      <c r="A22" s="134"/>
      <c r="B22" s="124"/>
      <c r="C22" s="27" t="s">
        <v>14</v>
      </c>
      <c r="D22" s="68" t="s">
        <v>98</v>
      </c>
      <c r="E22" s="49">
        <v>28.9</v>
      </c>
      <c r="F22" s="73">
        <f>E22*F21</f>
        <v>0.98260000000000003</v>
      </c>
      <c r="G22" s="76"/>
      <c r="H22" s="49"/>
      <c r="I22" s="76">
        <v>0</v>
      </c>
      <c r="J22" s="49">
        <f>F22*I22</f>
        <v>0</v>
      </c>
      <c r="K22" s="76"/>
      <c r="L22" s="49"/>
      <c r="M22" s="49">
        <f>J22</f>
        <v>0</v>
      </c>
    </row>
    <row r="23" spans="1:15" x14ac:dyDescent="0.25">
      <c r="A23" s="134"/>
      <c r="B23" s="124"/>
      <c r="C23" s="27" t="s">
        <v>15</v>
      </c>
      <c r="D23" s="68" t="s">
        <v>16</v>
      </c>
      <c r="E23" s="49">
        <v>6.28</v>
      </c>
      <c r="F23" s="73">
        <f>E23*F21</f>
        <v>0.21352000000000002</v>
      </c>
      <c r="G23" s="76"/>
      <c r="H23" s="49"/>
      <c r="I23" s="76"/>
      <c r="J23" s="49"/>
      <c r="K23" s="76">
        <v>0</v>
      </c>
      <c r="L23" s="49">
        <f>K23*F23</f>
        <v>0</v>
      </c>
      <c r="M23" s="49">
        <f>L23</f>
        <v>0</v>
      </c>
    </row>
    <row r="24" spans="1:15" ht="15.75" x14ac:dyDescent="0.25">
      <c r="A24" s="138">
        <v>5</v>
      </c>
      <c r="B24" s="124" t="s">
        <v>195</v>
      </c>
      <c r="C24" s="7" t="s">
        <v>213</v>
      </c>
      <c r="D24" s="68" t="s">
        <v>187</v>
      </c>
      <c r="E24" s="73"/>
      <c r="F24" s="49">
        <v>159</v>
      </c>
      <c r="G24" s="74"/>
      <c r="H24" s="75"/>
      <c r="I24" s="74"/>
      <c r="J24" s="75"/>
      <c r="K24" s="74"/>
      <c r="L24" s="75"/>
      <c r="M24" s="75"/>
    </row>
    <row r="25" spans="1:15" x14ac:dyDescent="0.25">
      <c r="A25" s="140"/>
      <c r="B25" s="127"/>
      <c r="C25" s="27" t="s">
        <v>14</v>
      </c>
      <c r="D25" s="68" t="s">
        <v>98</v>
      </c>
      <c r="E25" s="49">
        <v>0.19</v>
      </c>
      <c r="F25" s="50">
        <f>E25*F24</f>
        <v>30.21</v>
      </c>
      <c r="G25" s="76"/>
      <c r="H25" s="49"/>
      <c r="I25" s="76">
        <v>0</v>
      </c>
      <c r="J25" s="49">
        <f>F25*I25</f>
        <v>0</v>
      </c>
      <c r="K25" s="76"/>
      <c r="L25" s="49"/>
      <c r="M25" s="49">
        <f>J25</f>
        <v>0</v>
      </c>
    </row>
    <row r="26" spans="1:15" ht="15.75" x14ac:dyDescent="0.25">
      <c r="A26" s="134">
        <v>6</v>
      </c>
      <c r="B26" s="106" t="s">
        <v>67</v>
      </c>
      <c r="C26" s="34" t="s">
        <v>68</v>
      </c>
      <c r="D26" s="48" t="s">
        <v>78</v>
      </c>
      <c r="E26" s="77"/>
      <c r="F26" s="49">
        <v>0.25</v>
      </c>
      <c r="G26" s="30"/>
      <c r="H26" s="30"/>
      <c r="I26" s="30"/>
      <c r="J26" s="30"/>
      <c r="K26" s="30"/>
      <c r="L26" s="30"/>
      <c r="M26" s="30"/>
    </row>
    <row r="27" spans="1:15" x14ac:dyDescent="0.25">
      <c r="A27" s="134"/>
      <c r="B27" s="78"/>
      <c r="C27" s="35" t="s">
        <v>14</v>
      </c>
      <c r="D27" s="48" t="s">
        <v>98</v>
      </c>
      <c r="E27" s="30">
        <v>64</v>
      </c>
      <c r="F27" s="30">
        <f>E27*F26</f>
        <v>16</v>
      </c>
      <c r="G27" s="30"/>
      <c r="H27" s="30"/>
      <c r="I27" s="30">
        <v>0</v>
      </c>
      <c r="J27" s="30">
        <f>I27*F27</f>
        <v>0</v>
      </c>
      <c r="K27" s="30"/>
      <c r="L27" s="30"/>
      <c r="M27" s="30">
        <f>J27</f>
        <v>0</v>
      </c>
    </row>
    <row r="28" spans="1:15" x14ac:dyDescent="0.25">
      <c r="A28" s="134"/>
      <c r="B28" s="45" t="s">
        <v>69</v>
      </c>
      <c r="C28" s="39" t="s">
        <v>70</v>
      </c>
      <c r="D28" s="40" t="s">
        <v>71</v>
      </c>
      <c r="E28" s="41">
        <v>4.0999999999999996</v>
      </c>
      <c r="F28" s="42">
        <f>E28*F26</f>
        <v>1.0249999999999999</v>
      </c>
      <c r="G28" s="43"/>
      <c r="H28" s="44"/>
      <c r="I28" s="43"/>
      <c r="J28" s="42"/>
      <c r="K28" s="43">
        <v>0</v>
      </c>
      <c r="L28" s="42">
        <f>K28*F28</f>
        <v>0</v>
      </c>
      <c r="M28" s="41">
        <f>L28</f>
        <v>0</v>
      </c>
    </row>
    <row r="29" spans="1:15" x14ac:dyDescent="0.25">
      <c r="A29" s="134"/>
      <c r="B29" s="79"/>
      <c r="C29" s="35" t="s">
        <v>15</v>
      </c>
      <c r="D29" s="48" t="s">
        <v>16</v>
      </c>
      <c r="E29" s="30">
        <v>2.1</v>
      </c>
      <c r="F29" s="80">
        <f>E29*F26</f>
        <v>0.52500000000000002</v>
      </c>
      <c r="G29" s="30"/>
      <c r="H29" s="30"/>
      <c r="I29" s="30"/>
      <c r="J29" s="30"/>
      <c r="K29" s="30">
        <v>0</v>
      </c>
      <c r="L29" s="30">
        <f>K29*F29</f>
        <v>0</v>
      </c>
      <c r="M29" s="30">
        <f>L29</f>
        <v>0</v>
      </c>
    </row>
    <row r="30" spans="1:15" ht="15.75" x14ac:dyDescent="0.25">
      <c r="A30" s="134"/>
      <c r="B30" s="33" t="s">
        <v>75</v>
      </c>
      <c r="C30" s="36" t="s">
        <v>35</v>
      </c>
      <c r="D30" s="48" t="s">
        <v>52</v>
      </c>
      <c r="E30" s="30">
        <v>1.78</v>
      </c>
      <c r="F30" s="80">
        <f>E30*F26</f>
        <v>0.44500000000000001</v>
      </c>
      <c r="G30" s="30">
        <v>0</v>
      </c>
      <c r="H30" s="30">
        <f>G30*F30</f>
        <v>0</v>
      </c>
      <c r="I30" s="30"/>
      <c r="J30" s="30"/>
      <c r="K30" s="30"/>
      <c r="L30" s="30"/>
      <c r="M30" s="30">
        <f>H30</f>
        <v>0</v>
      </c>
    </row>
    <row r="31" spans="1:15" x14ac:dyDescent="0.25">
      <c r="A31" s="134"/>
      <c r="B31" s="79"/>
      <c r="C31" s="35" t="s">
        <v>18</v>
      </c>
      <c r="D31" s="48" t="s">
        <v>16</v>
      </c>
      <c r="E31" s="30">
        <v>0.3</v>
      </c>
      <c r="F31" s="29">
        <f>E31*F26</f>
        <v>7.4999999999999997E-2</v>
      </c>
      <c r="G31" s="30">
        <v>0</v>
      </c>
      <c r="H31" s="30">
        <f t="shared" ref="H31" si="0">G31*F31</f>
        <v>0</v>
      </c>
      <c r="I31" s="30"/>
      <c r="J31" s="30"/>
      <c r="K31" s="30"/>
      <c r="L31" s="30"/>
      <c r="M31" s="30">
        <f t="shared" ref="M31" si="1">H31</f>
        <v>0</v>
      </c>
    </row>
    <row r="32" spans="1:15" ht="27" x14ac:dyDescent="0.25">
      <c r="A32" s="134">
        <v>7</v>
      </c>
      <c r="B32" s="15" t="s">
        <v>73</v>
      </c>
      <c r="C32" s="34" t="s">
        <v>72</v>
      </c>
      <c r="D32" s="48" t="s">
        <v>78</v>
      </c>
      <c r="E32" s="29"/>
      <c r="F32" s="73">
        <v>0.70269999999999999</v>
      </c>
      <c r="G32" s="30"/>
      <c r="H32" s="30"/>
      <c r="I32" s="30"/>
      <c r="J32" s="30"/>
      <c r="K32" s="30"/>
      <c r="L32" s="30"/>
      <c r="M32" s="30"/>
    </row>
    <row r="33" spans="1:13" ht="21" customHeight="1" x14ac:dyDescent="0.25">
      <c r="A33" s="134"/>
      <c r="B33" s="72"/>
      <c r="C33" s="35" t="s">
        <v>14</v>
      </c>
      <c r="D33" s="48" t="s">
        <v>97</v>
      </c>
      <c r="E33" s="30">
        <v>23.6</v>
      </c>
      <c r="F33" s="29">
        <f>E33*F32</f>
        <v>16.58372</v>
      </c>
      <c r="G33" s="30"/>
      <c r="H33" s="30"/>
      <c r="I33" s="30">
        <v>0</v>
      </c>
      <c r="J33" s="30">
        <f>I33*F33</f>
        <v>0</v>
      </c>
      <c r="K33" s="30"/>
      <c r="L33" s="30"/>
      <c r="M33" s="30">
        <f>J33</f>
        <v>0</v>
      </c>
    </row>
    <row r="34" spans="1:13" x14ac:dyDescent="0.25">
      <c r="A34" s="134"/>
      <c r="B34" s="72"/>
      <c r="C34" s="35" t="s">
        <v>15</v>
      </c>
      <c r="D34" s="48" t="s">
        <v>16</v>
      </c>
      <c r="E34" s="29">
        <v>2.25</v>
      </c>
      <c r="F34" s="80">
        <f>E34*F32</f>
        <v>1.581075</v>
      </c>
      <c r="G34" s="30"/>
      <c r="H34" s="30"/>
      <c r="I34" s="30"/>
      <c r="J34" s="30"/>
      <c r="K34" s="30">
        <v>0</v>
      </c>
      <c r="L34" s="30">
        <f>K34*F34</f>
        <v>0</v>
      </c>
      <c r="M34" s="30">
        <f>L34</f>
        <v>0</v>
      </c>
    </row>
    <row r="35" spans="1:13" ht="15.75" x14ac:dyDescent="0.25">
      <c r="A35" s="134"/>
      <c r="B35" s="47" t="s">
        <v>76</v>
      </c>
      <c r="C35" s="34" t="s">
        <v>74</v>
      </c>
      <c r="D35" s="48" t="s">
        <v>52</v>
      </c>
      <c r="E35" s="29">
        <v>1.86</v>
      </c>
      <c r="F35" s="80">
        <f>E35*F32</f>
        <v>1.3070220000000001</v>
      </c>
      <c r="G35" s="30">
        <v>0</v>
      </c>
      <c r="H35" s="30">
        <f>G35*F35</f>
        <v>0</v>
      </c>
      <c r="I35" s="30"/>
      <c r="J35" s="30"/>
      <c r="K35" s="30"/>
      <c r="L35" s="30"/>
      <c r="M35" s="30">
        <f>H35</f>
        <v>0</v>
      </c>
    </row>
    <row r="36" spans="1:13" x14ac:dyDescent="0.25">
      <c r="A36" s="134"/>
      <c r="B36" s="45" t="s">
        <v>80</v>
      </c>
      <c r="C36" s="46" t="s">
        <v>77</v>
      </c>
      <c r="D36" s="48" t="s">
        <v>79</v>
      </c>
      <c r="E36" s="30">
        <v>6</v>
      </c>
      <c r="F36" s="30">
        <f>E36*F32</f>
        <v>4.2161999999999997</v>
      </c>
      <c r="G36" s="30">
        <v>0</v>
      </c>
      <c r="H36" s="30">
        <f>G36*F36</f>
        <v>0</v>
      </c>
      <c r="I36" s="30"/>
      <c r="J36" s="30"/>
      <c r="K36" s="30"/>
      <c r="L36" s="30"/>
      <c r="M36" s="30">
        <f t="shared" ref="M36" si="2">H36</f>
        <v>0</v>
      </c>
    </row>
    <row r="37" spans="1:13" x14ac:dyDescent="0.25">
      <c r="A37" s="134"/>
      <c r="B37" s="6"/>
      <c r="C37" s="35" t="s">
        <v>123</v>
      </c>
      <c r="D37" s="48" t="s">
        <v>16</v>
      </c>
      <c r="E37" s="29">
        <v>1.28</v>
      </c>
      <c r="F37" s="80">
        <f>E37*F32</f>
        <v>0.89945600000000003</v>
      </c>
      <c r="G37" s="30">
        <v>0</v>
      </c>
      <c r="H37" s="30">
        <f>G37*F37</f>
        <v>0</v>
      </c>
      <c r="I37" s="30"/>
      <c r="J37" s="30"/>
      <c r="K37" s="30"/>
      <c r="L37" s="30"/>
      <c r="M37" s="30">
        <f>H37</f>
        <v>0</v>
      </c>
    </row>
    <row r="38" spans="1:13" ht="30" customHeight="1" x14ac:dyDescent="0.25">
      <c r="A38" s="134">
        <v>8</v>
      </c>
      <c r="B38" s="15" t="s">
        <v>81</v>
      </c>
      <c r="C38" s="33" t="s">
        <v>82</v>
      </c>
      <c r="D38" s="48" t="s">
        <v>78</v>
      </c>
      <c r="E38" s="29"/>
      <c r="F38" s="49">
        <v>0.66</v>
      </c>
      <c r="G38" s="30"/>
      <c r="H38" s="30"/>
      <c r="I38" s="30"/>
      <c r="J38" s="30"/>
      <c r="K38" s="30"/>
      <c r="L38" s="30"/>
      <c r="M38" s="30"/>
    </row>
    <row r="39" spans="1:13" x14ac:dyDescent="0.25">
      <c r="A39" s="134"/>
      <c r="B39" s="72"/>
      <c r="C39" s="35" t="s">
        <v>14</v>
      </c>
      <c r="D39" s="48" t="s">
        <v>97</v>
      </c>
      <c r="E39" s="30">
        <v>251.5</v>
      </c>
      <c r="F39" s="29">
        <f>E39*F38</f>
        <v>165.99</v>
      </c>
      <c r="G39" s="30"/>
      <c r="H39" s="30"/>
      <c r="I39" s="30">
        <v>0</v>
      </c>
      <c r="J39" s="30">
        <f>I39*F39</f>
        <v>0</v>
      </c>
      <c r="K39" s="30"/>
      <c r="L39" s="30"/>
      <c r="M39" s="30">
        <f>J39</f>
        <v>0</v>
      </c>
    </row>
    <row r="40" spans="1:13" x14ac:dyDescent="0.25">
      <c r="A40" s="134"/>
      <c r="B40" s="72"/>
      <c r="C40" s="35" t="s">
        <v>15</v>
      </c>
      <c r="D40" s="48" t="s">
        <v>16</v>
      </c>
      <c r="E40" s="29">
        <v>4.6900000000000004</v>
      </c>
      <c r="F40" s="29">
        <f>E40*F38</f>
        <v>3.0954000000000006</v>
      </c>
      <c r="G40" s="30"/>
      <c r="H40" s="30"/>
      <c r="I40" s="30"/>
      <c r="J40" s="30"/>
      <c r="K40" s="30">
        <v>0</v>
      </c>
      <c r="L40" s="30">
        <f>K40*F40</f>
        <v>0</v>
      </c>
      <c r="M40" s="30">
        <f>L40</f>
        <v>0</v>
      </c>
    </row>
    <row r="41" spans="1:13" ht="15.75" x14ac:dyDescent="0.25">
      <c r="A41" s="134"/>
      <c r="B41" s="5" t="s">
        <v>89</v>
      </c>
      <c r="C41" s="34" t="s">
        <v>83</v>
      </c>
      <c r="D41" s="48" t="s">
        <v>53</v>
      </c>
      <c r="E41" s="30">
        <v>103</v>
      </c>
      <c r="F41" s="29">
        <f>E41*F38</f>
        <v>67.98</v>
      </c>
      <c r="G41" s="30">
        <v>0</v>
      </c>
      <c r="H41" s="30">
        <f>G41*F41</f>
        <v>0</v>
      </c>
      <c r="I41" s="30"/>
      <c r="J41" s="30"/>
      <c r="K41" s="30"/>
      <c r="L41" s="30"/>
      <c r="M41" s="30">
        <f>H41</f>
        <v>0</v>
      </c>
    </row>
    <row r="42" spans="1:13" x14ac:dyDescent="0.25">
      <c r="A42" s="134"/>
      <c r="B42" s="5" t="s">
        <v>90</v>
      </c>
      <c r="C42" s="35" t="s">
        <v>84</v>
      </c>
      <c r="D42" s="48" t="s">
        <v>19</v>
      </c>
      <c r="E42" s="30">
        <v>107</v>
      </c>
      <c r="F42" s="29">
        <v>71</v>
      </c>
      <c r="G42" s="30">
        <v>0</v>
      </c>
      <c r="H42" s="30">
        <f t="shared" ref="H42:H47" si="3">G42*F42</f>
        <v>0</v>
      </c>
      <c r="I42" s="30"/>
      <c r="J42" s="30"/>
      <c r="K42" s="30"/>
      <c r="L42" s="30"/>
      <c r="M42" s="30">
        <f t="shared" ref="M42:M43" si="4">H42</f>
        <v>0</v>
      </c>
    </row>
    <row r="43" spans="1:13" ht="20.25" customHeight="1" x14ac:dyDescent="0.25">
      <c r="A43" s="134"/>
      <c r="B43" s="5" t="s">
        <v>91</v>
      </c>
      <c r="C43" s="35" t="s">
        <v>85</v>
      </c>
      <c r="D43" s="48" t="s">
        <v>19</v>
      </c>
      <c r="E43" s="30">
        <v>290</v>
      </c>
      <c r="F43" s="30">
        <v>191</v>
      </c>
      <c r="G43" s="30">
        <v>0</v>
      </c>
      <c r="H43" s="30">
        <f>G43*F43</f>
        <v>0</v>
      </c>
      <c r="I43" s="30"/>
      <c r="J43" s="30"/>
      <c r="K43" s="30"/>
      <c r="L43" s="30"/>
      <c r="M43" s="30">
        <f t="shared" si="4"/>
        <v>0</v>
      </c>
    </row>
    <row r="44" spans="1:13" ht="20.25" customHeight="1" x14ac:dyDescent="0.25">
      <c r="A44" s="134"/>
      <c r="B44" s="5" t="s">
        <v>92</v>
      </c>
      <c r="C44" s="35" t="s">
        <v>229</v>
      </c>
      <c r="D44" s="48" t="s">
        <v>19</v>
      </c>
      <c r="E44" s="30">
        <v>70</v>
      </c>
      <c r="F44" s="30">
        <v>46</v>
      </c>
      <c r="G44" s="30">
        <v>0</v>
      </c>
      <c r="H44" s="30">
        <f t="shared" si="3"/>
        <v>0</v>
      </c>
      <c r="I44" s="30"/>
      <c r="J44" s="30"/>
      <c r="K44" s="30"/>
      <c r="L44" s="30"/>
      <c r="M44" s="30">
        <f>H44</f>
        <v>0</v>
      </c>
    </row>
    <row r="45" spans="1:13" x14ac:dyDescent="0.25">
      <c r="A45" s="134"/>
      <c r="B45" s="5" t="s">
        <v>93</v>
      </c>
      <c r="C45" s="35" t="s">
        <v>22</v>
      </c>
      <c r="D45" s="48" t="s">
        <v>19</v>
      </c>
      <c r="E45" s="30">
        <v>70</v>
      </c>
      <c r="F45" s="30">
        <v>46</v>
      </c>
      <c r="G45" s="30">
        <v>0</v>
      </c>
      <c r="H45" s="30">
        <f t="shared" si="3"/>
        <v>0</v>
      </c>
      <c r="I45" s="30"/>
      <c r="J45" s="30"/>
      <c r="K45" s="30"/>
      <c r="L45" s="30"/>
      <c r="M45" s="30">
        <f t="shared" ref="M45:M47" si="5">H45</f>
        <v>0</v>
      </c>
    </row>
    <row r="46" spans="1:13" x14ac:dyDescent="0.25">
      <c r="A46" s="134"/>
      <c r="B46" s="5" t="s">
        <v>88</v>
      </c>
      <c r="C46" s="35" t="s">
        <v>86</v>
      </c>
      <c r="D46" s="48" t="s">
        <v>19</v>
      </c>
      <c r="E46" s="30">
        <v>214</v>
      </c>
      <c r="F46" s="29">
        <v>141</v>
      </c>
      <c r="G46" s="30">
        <v>0</v>
      </c>
      <c r="H46" s="30">
        <f t="shared" si="3"/>
        <v>0</v>
      </c>
      <c r="I46" s="30"/>
      <c r="J46" s="30"/>
      <c r="K46" s="30"/>
      <c r="L46" s="30"/>
      <c r="M46" s="30">
        <f t="shared" si="5"/>
        <v>0</v>
      </c>
    </row>
    <row r="47" spans="1:13" x14ac:dyDescent="0.25">
      <c r="A47" s="134"/>
      <c r="B47" s="5" t="s">
        <v>87</v>
      </c>
      <c r="C47" s="35" t="s">
        <v>202</v>
      </c>
      <c r="D47" s="48" t="s">
        <v>19</v>
      </c>
      <c r="E47" s="30">
        <v>2300</v>
      </c>
      <c r="F47" s="29">
        <f>E47*F38</f>
        <v>1518</v>
      </c>
      <c r="G47" s="30">
        <v>0</v>
      </c>
      <c r="H47" s="30">
        <f t="shared" si="3"/>
        <v>0</v>
      </c>
      <c r="I47" s="30"/>
      <c r="J47" s="30"/>
      <c r="K47" s="30"/>
      <c r="L47" s="30"/>
      <c r="M47" s="30">
        <f t="shared" si="5"/>
        <v>0</v>
      </c>
    </row>
    <row r="48" spans="1:13" x14ac:dyDescent="0.25">
      <c r="A48" s="134"/>
      <c r="B48" s="6"/>
      <c r="C48" s="35" t="s">
        <v>123</v>
      </c>
      <c r="D48" s="48" t="s">
        <v>16</v>
      </c>
      <c r="E48" s="30">
        <v>8</v>
      </c>
      <c r="F48" s="29">
        <f>E48*F38</f>
        <v>5.28</v>
      </c>
      <c r="G48" s="30">
        <v>0</v>
      </c>
      <c r="H48" s="30">
        <f>G48*F48</f>
        <v>0</v>
      </c>
      <c r="I48" s="30"/>
      <c r="J48" s="30"/>
      <c r="K48" s="30"/>
      <c r="L48" s="30"/>
      <c r="M48" s="30">
        <f>H48</f>
        <v>0</v>
      </c>
    </row>
    <row r="49" spans="1:15" ht="27" x14ac:dyDescent="0.25">
      <c r="A49" s="134">
        <v>9</v>
      </c>
      <c r="B49" s="106" t="s">
        <v>94</v>
      </c>
      <c r="C49" s="33" t="s">
        <v>99</v>
      </c>
      <c r="D49" s="48" t="s">
        <v>78</v>
      </c>
      <c r="E49" s="29"/>
      <c r="F49" s="73">
        <v>3.4000000000000002E-2</v>
      </c>
      <c r="G49" s="30"/>
      <c r="H49" s="30"/>
      <c r="I49" s="30"/>
      <c r="J49" s="30"/>
      <c r="K49" s="30"/>
      <c r="L49" s="30"/>
      <c r="M49" s="30"/>
    </row>
    <row r="50" spans="1:15" x14ac:dyDescent="0.25">
      <c r="A50" s="134"/>
      <c r="B50" s="37"/>
      <c r="C50" s="35" t="s">
        <v>14</v>
      </c>
      <c r="D50" s="48" t="s">
        <v>97</v>
      </c>
      <c r="E50" s="30">
        <v>19.48</v>
      </c>
      <c r="F50" s="77">
        <f>E50*F49</f>
        <v>0.66232000000000002</v>
      </c>
      <c r="G50" s="30"/>
      <c r="H50" s="30"/>
      <c r="I50" s="30">
        <v>0</v>
      </c>
      <c r="J50" s="30">
        <f>I50*F50</f>
        <v>0</v>
      </c>
      <c r="K50" s="30"/>
      <c r="L50" s="30"/>
      <c r="M50" s="30">
        <f>J50</f>
        <v>0</v>
      </c>
    </row>
    <row r="51" spans="1:15" x14ac:dyDescent="0.25">
      <c r="A51" s="134"/>
      <c r="B51" s="37"/>
      <c r="C51" s="35" t="s">
        <v>15</v>
      </c>
      <c r="D51" s="48" t="s">
        <v>16</v>
      </c>
      <c r="E51" s="30">
        <v>1.41</v>
      </c>
      <c r="F51" s="77">
        <f>E51*F49</f>
        <v>4.7940000000000003E-2</v>
      </c>
      <c r="G51" s="30"/>
      <c r="H51" s="30"/>
      <c r="I51" s="30"/>
      <c r="J51" s="30"/>
      <c r="K51" s="30">
        <v>0</v>
      </c>
      <c r="L51" s="30">
        <f>K51*F51</f>
        <v>0</v>
      </c>
      <c r="M51" s="30">
        <f>L51</f>
        <v>0</v>
      </c>
      <c r="O51" s="2"/>
    </row>
    <row r="52" spans="1:15" ht="15.75" x14ac:dyDescent="0.25">
      <c r="A52" s="134"/>
      <c r="B52" s="33" t="s">
        <v>95</v>
      </c>
      <c r="C52" s="35" t="s">
        <v>100</v>
      </c>
      <c r="D52" s="48" t="s">
        <v>52</v>
      </c>
      <c r="E52" s="30">
        <v>3.06</v>
      </c>
      <c r="F52" s="77">
        <f>E52*F49</f>
        <v>0.10404000000000001</v>
      </c>
      <c r="G52" s="30">
        <v>0</v>
      </c>
      <c r="H52" s="30">
        <f>G52*F52</f>
        <v>0</v>
      </c>
      <c r="I52" s="30"/>
      <c r="J52" s="30"/>
      <c r="K52" s="30"/>
      <c r="L52" s="30"/>
      <c r="M52" s="30">
        <f>H52</f>
        <v>0</v>
      </c>
    </row>
    <row r="53" spans="1:15" x14ac:dyDescent="0.25">
      <c r="A53" s="134"/>
      <c r="B53" s="37"/>
      <c r="C53" s="35" t="s">
        <v>18</v>
      </c>
      <c r="D53" s="48" t="s">
        <v>16</v>
      </c>
      <c r="E53" s="30">
        <v>6.36</v>
      </c>
      <c r="F53" s="77">
        <f>E53*F49</f>
        <v>0.21624000000000002</v>
      </c>
      <c r="G53" s="30">
        <v>0</v>
      </c>
      <c r="H53" s="30">
        <f>G53*F53</f>
        <v>0</v>
      </c>
      <c r="I53" s="30"/>
      <c r="J53" s="30"/>
      <c r="K53" s="30"/>
      <c r="L53" s="30"/>
      <c r="M53" s="30">
        <f>H53</f>
        <v>0</v>
      </c>
    </row>
    <row r="54" spans="1:15" ht="15.75" x14ac:dyDescent="0.25">
      <c r="A54" s="136">
        <v>10</v>
      </c>
      <c r="B54" s="82" t="s">
        <v>36</v>
      </c>
      <c r="C54" s="33" t="s">
        <v>96</v>
      </c>
      <c r="D54" s="48" t="s">
        <v>78</v>
      </c>
      <c r="E54" s="29"/>
      <c r="F54" s="50">
        <v>3.4000000000000002E-2</v>
      </c>
      <c r="G54" s="30"/>
      <c r="H54" s="30"/>
      <c r="I54" s="30"/>
      <c r="J54" s="30"/>
      <c r="K54" s="30"/>
      <c r="L54" s="30"/>
      <c r="M54" s="30"/>
    </row>
    <row r="55" spans="1:15" x14ac:dyDescent="0.25">
      <c r="A55" s="136"/>
      <c r="B55" s="81"/>
      <c r="C55" s="7" t="s">
        <v>42</v>
      </c>
      <c r="D55" s="82" t="s">
        <v>101</v>
      </c>
      <c r="E55" s="83">
        <v>99.4</v>
      </c>
      <c r="F55" s="83">
        <f>E55*F54</f>
        <v>3.3796000000000004</v>
      </c>
      <c r="G55" s="83"/>
      <c r="H55" s="83"/>
      <c r="I55" s="83">
        <v>0</v>
      </c>
      <c r="J55" s="83">
        <f t="shared" ref="J55" si="6">I55*F55</f>
        <v>0</v>
      </c>
      <c r="K55" s="83"/>
      <c r="L55" s="83"/>
      <c r="M55" s="83">
        <f t="shared" ref="M55:M62" si="7">L55+J55+H55</f>
        <v>0</v>
      </c>
    </row>
    <row r="56" spans="1:15" x14ac:dyDescent="0.25">
      <c r="A56" s="136"/>
      <c r="B56" s="81"/>
      <c r="C56" s="7" t="s">
        <v>15</v>
      </c>
      <c r="D56" s="82" t="s">
        <v>16</v>
      </c>
      <c r="E56" s="84">
        <v>2.5099999999999998</v>
      </c>
      <c r="F56" s="83">
        <f>E56*F54</f>
        <v>8.5339999999999999E-2</v>
      </c>
      <c r="G56" s="83"/>
      <c r="H56" s="83"/>
      <c r="I56" s="83"/>
      <c r="J56" s="83"/>
      <c r="K56" s="83">
        <v>0</v>
      </c>
      <c r="L56" s="83">
        <f t="shared" ref="L56" si="8">K56*F56</f>
        <v>0</v>
      </c>
      <c r="M56" s="83">
        <f t="shared" si="7"/>
        <v>0</v>
      </c>
    </row>
    <row r="57" spans="1:15" x14ac:dyDescent="0.25">
      <c r="A57" s="136"/>
      <c r="B57" s="38" t="s">
        <v>102</v>
      </c>
      <c r="C57" s="39" t="s">
        <v>103</v>
      </c>
      <c r="D57" s="40" t="s">
        <v>104</v>
      </c>
      <c r="E57" s="43">
        <v>0.05</v>
      </c>
      <c r="F57" s="70">
        <f>E57*F54</f>
        <v>1.7000000000000001E-3</v>
      </c>
      <c r="G57" s="43">
        <v>0</v>
      </c>
      <c r="H57" s="42">
        <f t="shared" ref="H57:H58" si="9">G57*F57</f>
        <v>0</v>
      </c>
      <c r="I57" s="43"/>
      <c r="J57" s="42"/>
      <c r="K57" s="43"/>
      <c r="L57" s="42"/>
      <c r="M57" s="41">
        <f t="shared" ref="M57:M58" si="10">H57</f>
        <v>0</v>
      </c>
    </row>
    <row r="58" spans="1:15" ht="17.25" customHeight="1" x14ac:dyDescent="0.25">
      <c r="A58" s="136"/>
      <c r="B58" s="5" t="s">
        <v>105</v>
      </c>
      <c r="C58" s="51" t="s">
        <v>106</v>
      </c>
      <c r="D58" s="15" t="s">
        <v>107</v>
      </c>
      <c r="E58" s="52">
        <v>102</v>
      </c>
      <c r="F58" s="17">
        <f>E58*F54</f>
        <v>3.4680000000000004</v>
      </c>
      <c r="G58" s="52">
        <v>0</v>
      </c>
      <c r="H58" s="17">
        <f t="shared" si="9"/>
        <v>0</v>
      </c>
      <c r="I58" s="52"/>
      <c r="J58" s="17"/>
      <c r="K58" s="52"/>
      <c r="L58" s="17"/>
      <c r="M58" s="53">
        <f t="shared" si="10"/>
        <v>0</v>
      </c>
    </row>
    <row r="59" spans="1:15" ht="15.75" x14ac:dyDescent="0.25">
      <c r="A59" s="136"/>
      <c r="B59" s="9" t="s">
        <v>37</v>
      </c>
      <c r="C59" s="7" t="s">
        <v>44</v>
      </c>
      <c r="D59" s="48" t="s">
        <v>53</v>
      </c>
      <c r="E59" s="83">
        <v>102</v>
      </c>
      <c r="F59" s="83">
        <f>E59*F54</f>
        <v>3.4680000000000004</v>
      </c>
      <c r="G59" s="83">
        <v>0</v>
      </c>
      <c r="H59" s="83">
        <f t="shared" ref="H59:H62" si="11">G59*F59</f>
        <v>0</v>
      </c>
      <c r="I59" s="83"/>
      <c r="J59" s="83"/>
      <c r="K59" s="83"/>
      <c r="L59" s="83"/>
      <c r="M59" s="83">
        <f t="shared" si="7"/>
        <v>0</v>
      </c>
    </row>
    <row r="60" spans="1:15" x14ac:dyDescent="0.25">
      <c r="A60" s="136"/>
      <c r="B60" s="9" t="s">
        <v>38</v>
      </c>
      <c r="C60" s="7" t="s">
        <v>45</v>
      </c>
      <c r="D60" s="82" t="s">
        <v>46</v>
      </c>
      <c r="E60" s="84">
        <v>1.07</v>
      </c>
      <c r="F60" s="83">
        <f>E60*F53</f>
        <v>0.23137680000000002</v>
      </c>
      <c r="G60" s="83">
        <v>0</v>
      </c>
      <c r="H60" s="83">
        <f t="shared" ref="H60" si="12">G60*F60</f>
        <v>0</v>
      </c>
      <c r="I60" s="83"/>
      <c r="J60" s="83"/>
      <c r="K60" s="83"/>
      <c r="L60" s="83"/>
      <c r="M60" s="83">
        <f t="shared" ref="M60" si="13">L60+J60+H60</f>
        <v>0</v>
      </c>
    </row>
    <row r="61" spans="1:15" x14ac:dyDescent="0.25">
      <c r="A61" s="136"/>
      <c r="B61" s="9" t="s">
        <v>209</v>
      </c>
      <c r="C61" s="7" t="s">
        <v>208</v>
      </c>
      <c r="D61" s="82" t="s">
        <v>144</v>
      </c>
      <c r="E61" s="84"/>
      <c r="F61" s="83">
        <v>44</v>
      </c>
      <c r="G61" s="83">
        <v>0</v>
      </c>
      <c r="H61" s="83">
        <f t="shared" si="11"/>
        <v>0</v>
      </c>
      <c r="I61" s="83"/>
      <c r="J61" s="83"/>
      <c r="K61" s="83"/>
      <c r="L61" s="83"/>
      <c r="M61" s="83">
        <f t="shared" si="7"/>
        <v>0</v>
      </c>
    </row>
    <row r="62" spans="1:15" x14ac:dyDescent="0.25">
      <c r="A62" s="136"/>
      <c r="B62" s="81"/>
      <c r="C62" s="35" t="s">
        <v>123</v>
      </c>
      <c r="D62" s="82" t="s">
        <v>16</v>
      </c>
      <c r="E62" s="84">
        <v>0.182</v>
      </c>
      <c r="F62" s="83">
        <f>E62*F54</f>
        <v>6.1879999999999999E-3</v>
      </c>
      <c r="G62" s="83">
        <v>0</v>
      </c>
      <c r="H62" s="83">
        <f t="shared" si="11"/>
        <v>0</v>
      </c>
      <c r="I62" s="83"/>
      <c r="J62" s="83"/>
      <c r="K62" s="83"/>
      <c r="L62" s="83"/>
      <c r="M62" s="83">
        <f t="shared" si="7"/>
        <v>0</v>
      </c>
    </row>
    <row r="63" spans="1:15" ht="40.5" x14ac:dyDescent="0.25">
      <c r="A63" s="134">
        <v>11</v>
      </c>
      <c r="B63" s="106" t="s">
        <v>200</v>
      </c>
      <c r="C63" s="33" t="s">
        <v>203</v>
      </c>
      <c r="D63" s="48" t="s">
        <v>78</v>
      </c>
      <c r="E63" s="29"/>
      <c r="F63" s="50">
        <v>1.59</v>
      </c>
      <c r="G63" s="30"/>
      <c r="H63" s="30"/>
      <c r="I63" s="30"/>
      <c r="J63" s="30"/>
      <c r="K63" s="30"/>
      <c r="L63" s="30"/>
      <c r="M63" s="30"/>
    </row>
    <row r="64" spans="1:15" ht="13.5" customHeight="1" x14ac:dyDescent="0.25">
      <c r="A64" s="134"/>
      <c r="B64" s="37"/>
      <c r="C64" s="35" t="s">
        <v>14</v>
      </c>
      <c r="D64" s="48" t="s">
        <v>97</v>
      </c>
      <c r="E64" s="30">
        <v>65.8</v>
      </c>
      <c r="F64" s="29">
        <f>E64*F63</f>
        <v>104.622</v>
      </c>
      <c r="G64" s="30"/>
      <c r="H64" s="30"/>
      <c r="I64" s="30">
        <v>0</v>
      </c>
      <c r="J64" s="30">
        <f>I64*F64</f>
        <v>0</v>
      </c>
      <c r="K64" s="30"/>
      <c r="L64" s="30"/>
      <c r="M64" s="30">
        <f>J64</f>
        <v>0</v>
      </c>
    </row>
    <row r="65" spans="1:13" x14ac:dyDescent="0.25">
      <c r="A65" s="134"/>
      <c r="B65" s="37"/>
      <c r="C65" s="35" t="s">
        <v>15</v>
      </c>
      <c r="D65" s="48" t="s">
        <v>16</v>
      </c>
      <c r="E65" s="30">
        <v>1</v>
      </c>
      <c r="F65" s="29">
        <f>E65*F63</f>
        <v>1.59</v>
      </c>
      <c r="G65" s="30"/>
      <c r="H65" s="30"/>
      <c r="I65" s="30"/>
      <c r="J65" s="30"/>
      <c r="K65" s="30">
        <v>0</v>
      </c>
      <c r="L65" s="30">
        <f>K65*F65</f>
        <v>0</v>
      </c>
      <c r="M65" s="30">
        <f>L65</f>
        <v>0</v>
      </c>
    </row>
    <row r="66" spans="1:13" x14ac:dyDescent="0.25">
      <c r="A66" s="134"/>
      <c r="B66" s="5" t="s">
        <v>214</v>
      </c>
      <c r="C66" s="35" t="s">
        <v>108</v>
      </c>
      <c r="D66" s="48" t="s">
        <v>17</v>
      </c>
      <c r="E66" s="30">
        <v>63</v>
      </c>
      <c r="F66" s="29">
        <f>E66*F63</f>
        <v>100.17</v>
      </c>
      <c r="G66" s="30">
        <v>0</v>
      </c>
      <c r="H66" s="30">
        <f t="shared" ref="H66:H68" si="14">G66*F66</f>
        <v>0</v>
      </c>
      <c r="I66" s="30"/>
      <c r="J66" s="30"/>
      <c r="K66" s="30"/>
      <c r="L66" s="30"/>
      <c r="M66" s="30">
        <f t="shared" ref="M66:M68" si="15">H66</f>
        <v>0</v>
      </c>
    </row>
    <row r="67" spans="1:13" ht="13.5" customHeight="1" x14ac:dyDescent="0.25">
      <c r="A67" s="134"/>
      <c r="B67" s="5" t="s">
        <v>110</v>
      </c>
      <c r="C67" s="35" t="s">
        <v>109</v>
      </c>
      <c r="D67" s="48" t="s">
        <v>17</v>
      </c>
      <c r="E67" s="30">
        <v>79</v>
      </c>
      <c r="F67" s="29">
        <f>E67*F63</f>
        <v>125.61</v>
      </c>
      <c r="G67" s="30">
        <v>0</v>
      </c>
      <c r="H67" s="30">
        <f t="shared" si="14"/>
        <v>0</v>
      </c>
      <c r="I67" s="30"/>
      <c r="J67" s="30"/>
      <c r="K67" s="30"/>
      <c r="L67" s="30"/>
      <c r="M67" s="30">
        <f t="shared" si="15"/>
        <v>0</v>
      </c>
    </row>
    <row r="68" spans="1:13" x14ac:dyDescent="0.25">
      <c r="A68" s="134"/>
      <c r="B68" s="85"/>
      <c r="C68" s="35" t="s">
        <v>123</v>
      </c>
      <c r="D68" s="48" t="s">
        <v>16</v>
      </c>
      <c r="E68" s="30">
        <v>1.6</v>
      </c>
      <c r="F68" s="29">
        <f>E68*F63</f>
        <v>2.5440000000000005</v>
      </c>
      <c r="G68" s="30">
        <v>0</v>
      </c>
      <c r="H68" s="30">
        <f t="shared" si="14"/>
        <v>0</v>
      </c>
      <c r="I68" s="30"/>
      <c r="J68" s="30"/>
      <c r="K68" s="30"/>
      <c r="L68" s="30"/>
      <c r="M68" s="30">
        <f t="shared" si="15"/>
        <v>0</v>
      </c>
    </row>
    <row r="69" spans="1:13" ht="40.5" x14ac:dyDescent="0.25">
      <c r="A69" s="134">
        <v>12</v>
      </c>
      <c r="B69" s="106" t="s">
        <v>201</v>
      </c>
      <c r="C69" s="33" t="s">
        <v>204</v>
      </c>
      <c r="D69" s="48" t="s">
        <v>78</v>
      </c>
      <c r="E69" s="29"/>
      <c r="F69" s="50">
        <v>0.66</v>
      </c>
      <c r="G69" s="30"/>
      <c r="H69" s="30"/>
      <c r="I69" s="30"/>
      <c r="J69" s="30"/>
      <c r="K69" s="30"/>
      <c r="L69" s="30"/>
      <c r="M69" s="30"/>
    </row>
    <row r="70" spans="1:13" x14ac:dyDescent="0.25">
      <c r="A70" s="134"/>
      <c r="B70" s="37"/>
      <c r="C70" s="35" t="s">
        <v>14</v>
      </c>
      <c r="D70" s="48" t="s">
        <v>97</v>
      </c>
      <c r="E70" s="30">
        <v>85.6</v>
      </c>
      <c r="F70" s="29">
        <f>E70*F69</f>
        <v>56.496000000000002</v>
      </c>
      <c r="G70" s="30"/>
      <c r="H70" s="30"/>
      <c r="I70" s="30">
        <v>0</v>
      </c>
      <c r="J70" s="30">
        <f>I70*F70</f>
        <v>0</v>
      </c>
      <c r="K70" s="30"/>
      <c r="L70" s="30"/>
      <c r="M70" s="30">
        <f>J70</f>
        <v>0</v>
      </c>
    </row>
    <row r="71" spans="1:13" x14ac:dyDescent="0.25">
      <c r="A71" s="134"/>
      <c r="B71" s="37"/>
      <c r="C71" s="35" t="s">
        <v>15</v>
      </c>
      <c r="D71" s="48" t="s">
        <v>16</v>
      </c>
      <c r="E71" s="30">
        <v>1.2</v>
      </c>
      <c r="F71" s="29">
        <f>E71*F69</f>
        <v>0.79200000000000004</v>
      </c>
      <c r="G71" s="30"/>
      <c r="H71" s="30"/>
      <c r="I71" s="30"/>
      <c r="J71" s="30"/>
      <c r="K71" s="30">
        <v>0</v>
      </c>
      <c r="L71" s="30">
        <f>K71*F71</f>
        <v>0</v>
      </c>
      <c r="M71" s="30">
        <f>L71</f>
        <v>0</v>
      </c>
    </row>
    <row r="72" spans="1:13" x14ac:dyDescent="0.25">
      <c r="A72" s="134"/>
      <c r="B72" s="5" t="s">
        <v>214</v>
      </c>
      <c r="C72" s="35" t="s">
        <v>25</v>
      </c>
      <c r="D72" s="48" t="s">
        <v>17</v>
      </c>
      <c r="E72" s="30">
        <v>63</v>
      </c>
      <c r="F72" s="29">
        <f>E72*F69</f>
        <v>41.580000000000005</v>
      </c>
      <c r="G72" s="30">
        <v>0</v>
      </c>
      <c r="H72" s="30">
        <f t="shared" ref="H72:H74" si="16">G72*F72</f>
        <v>0</v>
      </c>
      <c r="I72" s="30"/>
      <c r="J72" s="30"/>
      <c r="K72" s="30"/>
      <c r="L72" s="30"/>
      <c r="M72" s="30">
        <f t="shared" ref="M72:M74" si="17">H72</f>
        <v>0</v>
      </c>
    </row>
    <row r="73" spans="1:13" x14ac:dyDescent="0.25">
      <c r="A73" s="134"/>
      <c r="B73" s="5" t="s">
        <v>110</v>
      </c>
      <c r="C73" s="35" t="s">
        <v>23</v>
      </c>
      <c r="D73" s="48" t="s">
        <v>17</v>
      </c>
      <c r="E73" s="30">
        <v>92</v>
      </c>
      <c r="F73" s="29">
        <f>E73*F69</f>
        <v>60.720000000000006</v>
      </c>
      <c r="G73" s="30">
        <v>0</v>
      </c>
      <c r="H73" s="30">
        <f t="shared" si="16"/>
        <v>0</v>
      </c>
      <c r="I73" s="30"/>
      <c r="J73" s="30"/>
      <c r="K73" s="30"/>
      <c r="L73" s="30"/>
      <c r="M73" s="30">
        <f t="shared" si="17"/>
        <v>0</v>
      </c>
    </row>
    <row r="74" spans="1:13" x14ac:dyDescent="0.25">
      <c r="A74" s="134"/>
      <c r="B74" s="85"/>
      <c r="C74" s="35" t="s">
        <v>18</v>
      </c>
      <c r="D74" s="48" t="s">
        <v>16</v>
      </c>
      <c r="E74" s="30">
        <v>1.8</v>
      </c>
      <c r="F74" s="29">
        <f>E74*F69</f>
        <v>1.1880000000000002</v>
      </c>
      <c r="G74" s="30">
        <v>0</v>
      </c>
      <c r="H74" s="30">
        <f t="shared" si="16"/>
        <v>0</v>
      </c>
      <c r="I74" s="30"/>
      <c r="J74" s="30"/>
      <c r="K74" s="30"/>
      <c r="L74" s="30"/>
      <c r="M74" s="30">
        <f t="shared" si="17"/>
        <v>0</v>
      </c>
    </row>
    <row r="75" spans="1:13" ht="15.75" x14ac:dyDescent="0.25">
      <c r="A75" s="135">
        <v>13</v>
      </c>
      <c r="B75" s="106" t="s">
        <v>111</v>
      </c>
      <c r="C75" s="33" t="s">
        <v>112</v>
      </c>
      <c r="D75" s="48" t="s">
        <v>78</v>
      </c>
      <c r="E75" s="29"/>
      <c r="F75" s="50">
        <v>0.47</v>
      </c>
      <c r="G75" s="30"/>
      <c r="H75" s="30"/>
      <c r="I75" s="30"/>
      <c r="J75" s="30"/>
      <c r="K75" s="30"/>
      <c r="L75" s="30"/>
      <c r="M75" s="30"/>
    </row>
    <row r="76" spans="1:13" x14ac:dyDescent="0.25">
      <c r="A76" s="135"/>
      <c r="B76" s="37"/>
      <c r="C76" s="35" t="s">
        <v>14</v>
      </c>
      <c r="D76" s="48" t="s">
        <v>97</v>
      </c>
      <c r="E76" s="30">
        <v>170</v>
      </c>
      <c r="F76" s="30">
        <f>E76*F75</f>
        <v>79.899999999999991</v>
      </c>
      <c r="G76" s="30"/>
      <c r="H76" s="30"/>
      <c r="I76" s="30">
        <v>0</v>
      </c>
      <c r="J76" s="30">
        <f>I76*F76</f>
        <v>0</v>
      </c>
      <c r="K76" s="30"/>
      <c r="L76" s="30"/>
      <c r="M76" s="30">
        <f>J76</f>
        <v>0</v>
      </c>
    </row>
    <row r="77" spans="1:13" x14ac:dyDescent="0.25">
      <c r="A77" s="135"/>
      <c r="B77" s="37"/>
      <c r="C77" s="35" t="s">
        <v>15</v>
      </c>
      <c r="D77" s="48" t="s">
        <v>16</v>
      </c>
      <c r="E77" s="30">
        <v>2</v>
      </c>
      <c r="F77" s="29">
        <f>E77*F75</f>
        <v>0.94</v>
      </c>
      <c r="G77" s="30"/>
      <c r="H77" s="30"/>
      <c r="I77" s="30"/>
      <c r="J77" s="30"/>
      <c r="K77" s="30">
        <v>0</v>
      </c>
      <c r="L77" s="30">
        <f>K77*F77</f>
        <v>0</v>
      </c>
      <c r="M77" s="30">
        <f>L77</f>
        <v>0</v>
      </c>
    </row>
    <row r="78" spans="1:13" ht="15.75" x14ac:dyDescent="0.25">
      <c r="A78" s="135"/>
      <c r="B78" s="5" t="s">
        <v>205</v>
      </c>
      <c r="C78" s="51" t="s">
        <v>116</v>
      </c>
      <c r="D78" s="15" t="s">
        <v>107</v>
      </c>
      <c r="E78" s="52">
        <v>102</v>
      </c>
      <c r="F78" s="17">
        <f>E78*F75</f>
        <v>47.94</v>
      </c>
      <c r="G78" s="52">
        <v>0</v>
      </c>
      <c r="H78" s="17">
        <f t="shared" ref="H78" si="18">G78*F78</f>
        <v>0</v>
      </c>
      <c r="I78" s="52"/>
      <c r="J78" s="17"/>
      <c r="K78" s="52"/>
      <c r="L78" s="17"/>
      <c r="M78" s="53">
        <f t="shared" ref="M78" si="19">H78</f>
        <v>0</v>
      </c>
    </row>
    <row r="79" spans="1:13" x14ac:dyDescent="0.25">
      <c r="A79" s="135"/>
      <c r="B79" s="38" t="s">
        <v>114</v>
      </c>
      <c r="C79" s="39" t="s">
        <v>115</v>
      </c>
      <c r="D79" s="40" t="s">
        <v>79</v>
      </c>
      <c r="E79" s="43">
        <v>45</v>
      </c>
      <c r="F79" s="42">
        <f>E79*F77</f>
        <v>42.3</v>
      </c>
      <c r="G79" s="43">
        <v>0</v>
      </c>
      <c r="H79" s="42">
        <f t="shared" ref="H79" si="20">G79*F79</f>
        <v>0</v>
      </c>
      <c r="I79" s="43"/>
      <c r="J79" s="42"/>
      <c r="K79" s="43"/>
      <c r="L79" s="42"/>
      <c r="M79" s="41">
        <f t="shared" ref="M79" si="21">H79</f>
        <v>0</v>
      </c>
    </row>
    <row r="80" spans="1:13" x14ac:dyDescent="0.25">
      <c r="A80" s="135"/>
      <c r="B80" s="37"/>
      <c r="C80" s="35" t="s">
        <v>123</v>
      </c>
      <c r="D80" s="48" t="s">
        <v>16</v>
      </c>
      <c r="E80" s="29">
        <v>7.0000000000000001E-3</v>
      </c>
      <c r="F80" s="29">
        <f>E80*F75</f>
        <v>3.29E-3</v>
      </c>
      <c r="G80" s="30">
        <v>0</v>
      </c>
      <c r="H80" s="30">
        <f t="shared" ref="H80" si="22">G80*F80</f>
        <v>0</v>
      </c>
      <c r="I80" s="30"/>
      <c r="J80" s="30"/>
      <c r="K80" s="30"/>
      <c r="L80" s="30"/>
      <c r="M80" s="30">
        <f t="shared" ref="M80" si="23">H80</f>
        <v>0</v>
      </c>
    </row>
    <row r="81" spans="1:13" ht="15.75" x14ac:dyDescent="0.25">
      <c r="A81" s="138">
        <v>14</v>
      </c>
      <c r="B81" s="107" t="s">
        <v>192</v>
      </c>
      <c r="C81" s="69" t="s">
        <v>190</v>
      </c>
      <c r="D81" s="65" t="s">
        <v>191</v>
      </c>
      <c r="E81" s="66"/>
      <c r="F81" s="120">
        <v>0.86519999999999997</v>
      </c>
      <c r="G81" s="30"/>
      <c r="H81" s="30"/>
      <c r="I81" s="30"/>
      <c r="J81" s="67"/>
      <c r="K81" s="30"/>
      <c r="L81" s="67"/>
      <c r="M81" s="67"/>
    </row>
    <row r="82" spans="1:13" x14ac:dyDescent="0.25">
      <c r="A82" s="139"/>
      <c r="B82" s="48"/>
      <c r="C82" s="8" t="s">
        <v>49</v>
      </c>
      <c r="D82" s="68" t="s">
        <v>113</v>
      </c>
      <c r="E82" s="57">
        <v>27.1</v>
      </c>
      <c r="F82" s="57">
        <f>E82*F81</f>
        <v>23.446919999999999</v>
      </c>
      <c r="G82" s="67"/>
      <c r="H82" s="67"/>
      <c r="I82" s="30">
        <v>0</v>
      </c>
      <c r="J82" s="30">
        <f>I82*F82</f>
        <v>0</v>
      </c>
      <c r="K82" s="67"/>
      <c r="L82" s="67"/>
      <c r="M82" s="30">
        <f>L82+J82+H82</f>
        <v>0</v>
      </c>
    </row>
    <row r="83" spans="1:13" x14ac:dyDescent="0.25">
      <c r="A83" s="139"/>
      <c r="B83" s="48"/>
      <c r="C83" s="8" t="s">
        <v>48</v>
      </c>
      <c r="D83" s="68" t="s">
        <v>0</v>
      </c>
      <c r="E83" s="57">
        <v>2.2999999999999998</v>
      </c>
      <c r="F83" s="57">
        <f>E83*F81</f>
        <v>1.9899599999999997</v>
      </c>
      <c r="G83" s="66"/>
      <c r="H83" s="66"/>
      <c r="I83" s="66"/>
      <c r="J83" s="66"/>
      <c r="K83" s="30">
        <v>0</v>
      </c>
      <c r="L83" s="30">
        <f>K83*F83</f>
        <v>0</v>
      </c>
      <c r="M83" s="57">
        <f>L83</f>
        <v>0</v>
      </c>
    </row>
    <row r="84" spans="1:13" ht="15.75" x14ac:dyDescent="0.25">
      <c r="A84" s="140"/>
      <c r="B84" s="5" t="s">
        <v>194</v>
      </c>
      <c r="C84" s="8" t="s">
        <v>193</v>
      </c>
      <c r="D84" s="68" t="s">
        <v>124</v>
      </c>
      <c r="E84" s="57">
        <v>103</v>
      </c>
      <c r="F84" s="57">
        <f>E84*F81</f>
        <v>89.115600000000001</v>
      </c>
      <c r="G84" s="30">
        <v>0</v>
      </c>
      <c r="H84" s="30">
        <f>G84*F84</f>
        <v>0</v>
      </c>
      <c r="I84" s="71"/>
      <c r="J84" s="67"/>
      <c r="K84" s="71"/>
      <c r="L84" s="67"/>
      <c r="M84" s="30">
        <f>L84+J84+H84</f>
        <v>0</v>
      </c>
    </row>
    <row r="85" spans="1:13" ht="29.25" x14ac:dyDescent="0.25">
      <c r="A85" s="129">
        <v>15</v>
      </c>
      <c r="B85" s="15" t="s">
        <v>215</v>
      </c>
      <c r="C85" s="34" t="s">
        <v>220</v>
      </c>
      <c r="D85" s="15" t="s">
        <v>216</v>
      </c>
      <c r="E85" s="126"/>
      <c r="F85" s="63">
        <v>0.10249999999999999</v>
      </c>
      <c r="G85" s="18"/>
      <c r="H85" s="18"/>
      <c r="I85" s="18"/>
      <c r="J85" s="18"/>
      <c r="K85" s="18"/>
      <c r="L85" s="18"/>
      <c r="M85" s="18"/>
    </row>
    <row r="86" spans="1:13" x14ac:dyDescent="0.25">
      <c r="A86" s="130"/>
      <c r="B86" s="15"/>
      <c r="C86" s="51" t="s">
        <v>127</v>
      </c>
      <c r="D86" s="15" t="s">
        <v>128</v>
      </c>
      <c r="E86" s="17">
        <v>24.2</v>
      </c>
      <c r="F86" s="17">
        <f>E86*F85</f>
        <v>2.4804999999999997</v>
      </c>
      <c r="G86" s="18"/>
      <c r="H86" s="18"/>
      <c r="I86" s="17">
        <v>0</v>
      </c>
      <c r="J86" s="17">
        <f>I86*F86</f>
        <v>0</v>
      </c>
      <c r="K86" s="18"/>
      <c r="L86" s="18"/>
      <c r="M86" s="17">
        <f>J86</f>
        <v>0</v>
      </c>
    </row>
    <row r="87" spans="1:13" x14ac:dyDescent="0.25">
      <c r="A87" s="130"/>
      <c r="B87" s="15"/>
      <c r="C87" s="51" t="s">
        <v>48</v>
      </c>
      <c r="D87" s="15" t="s">
        <v>0</v>
      </c>
      <c r="E87" s="17">
        <v>4.3</v>
      </c>
      <c r="F87" s="17">
        <f>E87*F85</f>
        <v>0.44074999999999998</v>
      </c>
      <c r="G87" s="17"/>
      <c r="H87" s="18"/>
      <c r="I87" s="17"/>
      <c r="J87" s="17"/>
      <c r="K87" s="17">
        <v>0</v>
      </c>
      <c r="L87" s="17">
        <f>K87*F87</f>
        <v>0</v>
      </c>
      <c r="M87" s="17">
        <f>L87</f>
        <v>0</v>
      </c>
    </row>
    <row r="88" spans="1:13" ht="15.75" x14ac:dyDescent="0.25">
      <c r="A88" s="130"/>
      <c r="B88" s="5" t="s">
        <v>217</v>
      </c>
      <c r="C88" s="51" t="s">
        <v>218</v>
      </c>
      <c r="D88" s="15" t="s">
        <v>219</v>
      </c>
      <c r="E88" s="17">
        <v>3.36</v>
      </c>
      <c r="F88" s="17">
        <f>E88*F85</f>
        <v>0.34439999999999998</v>
      </c>
      <c r="G88" s="17">
        <v>0</v>
      </c>
      <c r="H88" s="17">
        <f t="shared" ref="H88" si="24">G88*F88</f>
        <v>0</v>
      </c>
      <c r="I88" s="17"/>
      <c r="J88" s="17"/>
      <c r="K88" s="17"/>
      <c r="L88" s="17"/>
      <c r="M88" s="17">
        <f t="shared" ref="M88:M90" si="25">H88</f>
        <v>0</v>
      </c>
    </row>
    <row r="89" spans="1:13" x14ac:dyDescent="0.25">
      <c r="A89" s="130"/>
      <c r="B89" s="5" t="s">
        <v>80</v>
      </c>
      <c r="C89" s="51" t="s">
        <v>77</v>
      </c>
      <c r="D89" s="15" t="s">
        <v>79</v>
      </c>
      <c r="E89" s="17">
        <v>11.2</v>
      </c>
      <c r="F89" s="17">
        <f>E89*F85</f>
        <v>1.1479999999999999</v>
      </c>
      <c r="G89" s="17">
        <v>0</v>
      </c>
      <c r="H89" s="17">
        <f>G89*F89</f>
        <v>0</v>
      </c>
      <c r="I89" s="17"/>
      <c r="J89" s="17"/>
      <c r="K89" s="17"/>
      <c r="L89" s="17"/>
      <c r="M89" s="17">
        <f t="shared" si="25"/>
        <v>0</v>
      </c>
    </row>
    <row r="90" spans="1:13" x14ac:dyDescent="0.25">
      <c r="A90" s="131"/>
      <c r="B90" s="15"/>
      <c r="C90" s="51" t="s">
        <v>122</v>
      </c>
      <c r="D90" s="15" t="s">
        <v>0</v>
      </c>
      <c r="E90" s="17">
        <v>4.84</v>
      </c>
      <c r="F90" s="17">
        <f>E90*F85</f>
        <v>0.49609999999999993</v>
      </c>
      <c r="G90" s="17">
        <v>0</v>
      </c>
      <c r="H90" s="17">
        <f t="shared" ref="H90" si="26">G90*F90</f>
        <v>0</v>
      </c>
      <c r="I90" s="17"/>
      <c r="J90" s="17"/>
      <c r="K90" s="17"/>
      <c r="L90" s="17"/>
      <c r="M90" s="17">
        <f t="shared" si="25"/>
        <v>0</v>
      </c>
    </row>
    <row r="91" spans="1:13" ht="27" x14ac:dyDescent="0.25">
      <c r="A91" s="141">
        <v>16</v>
      </c>
      <c r="B91" s="108" t="s">
        <v>119</v>
      </c>
      <c r="C91" s="7" t="s">
        <v>210</v>
      </c>
      <c r="D91" s="65" t="s">
        <v>191</v>
      </c>
      <c r="E91" s="66"/>
      <c r="F91" s="80">
        <v>0.20499999999999999</v>
      </c>
      <c r="G91" s="86"/>
      <c r="H91" s="86"/>
      <c r="I91" s="86"/>
      <c r="J91" s="86"/>
      <c r="K91" s="86"/>
      <c r="L91" s="28"/>
      <c r="M91" s="28"/>
    </row>
    <row r="92" spans="1:13" x14ac:dyDescent="0.25">
      <c r="A92" s="141"/>
      <c r="B92" s="87"/>
      <c r="C92" s="8" t="s">
        <v>118</v>
      </c>
      <c r="D92" s="68" t="s">
        <v>47</v>
      </c>
      <c r="E92" s="57">
        <v>43.9</v>
      </c>
      <c r="F92" s="57">
        <f>E92*F91</f>
        <v>8.9994999999999994</v>
      </c>
      <c r="G92" s="88"/>
      <c r="H92" s="67"/>
      <c r="I92" s="57">
        <v>0</v>
      </c>
      <c r="J92" s="57">
        <f>I92*F92</f>
        <v>0</v>
      </c>
      <c r="K92" s="88"/>
      <c r="L92" s="88"/>
      <c r="M92" s="57">
        <f>J92</f>
        <v>0</v>
      </c>
    </row>
    <row r="93" spans="1:13" x14ac:dyDescent="0.25">
      <c r="A93" s="141"/>
      <c r="B93" s="89"/>
      <c r="C93" s="8" t="s">
        <v>48</v>
      </c>
      <c r="D93" s="68" t="s">
        <v>0</v>
      </c>
      <c r="E93" s="66">
        <v>3.54</v>
      </c>
      <c r="F93" s="57">
        <f>E93*F91</f>
        <v>0.72570000000000001</v>
      </c>
      <c r="G93" s="66"/>
      <c r="H93" s="66"/>
      <c r="I93" s="66"/>
      <c r="J93" s="66"/>
      <c r="K93" s="30">
        <v>0</v>
      </c>
      <c r="L93" s="30">
        <f>K93*F93</f>
        <v>0</v>
      </c>
      <c r="M93" s="57">
        <f>L93</f>
        <v>0</v>
      </c>
    </row>
    <row r="94" spans="1:13" ht="15.75" x14ac:dyDescent="0.25">
      <c r="A94" s="141"/>
      <c r="B94" s="47" t="s">
        <v>212</v>
      </c>
      <c r="C94" s="9" t="s">
        <v>211</v>
      </c>
      <c r="D94" s="68" t="s">
        <v>124</v>
      </c>
      <c r="E94" s="57">
        <v>128</v>
      </c>
      <c r="F94" s="57">
        <f>E94*F91</f>
        <v>26.24</v>
      </c>
      <c r="G94" s="57">
        <v>0</v>
      </c>
      <c r="H94" s="57">
        <f>G94*F94</f>
        <v>0</v>
      </c>
      <c r="I94" s="88"/>
      <c r="J94" s="67"/>
      <c r="K94" s="66"/>
      <c r="L94" s="88"/>
      <c r="M94" s="30">
        <f>L94+J94+H94</f>
        <v>0</v>
      </c>
    </row>
    <row r="95" spans="1:13" x14ac:dyDescent="0.25">
      <c r="A95" s="141"/>
      <c r="B95" s="45" t="s">
        <v>121</v>
      </c>
      <c r="C95" s="46" t="s">
        <v>120</v>
      </c>
      <c r="D95" s="48" t="s">
        <v>79</v>
      </c>
      <c r="E95" s="30">
        <v>10.6</v>
      </c>
      <c r="F95" s="30">
        <f>E95*F91</f>
        <v>2.1729999999999996</v>
      </c>
      <c r="G95" s="30">
        <v>0</v>
      </c>
      <c r="H95" s="30">
        <f>G95*F95</f>
        <v>0</v>
      </c>
      <c r="I95" s="30"/>
      <c r="J95" s="30"/>
      <c r="K95" s="30"/>
      <c r="L95" s="30"/>
      <c r="M95" s="30">
        <f t="shared" ref="M95" si="27">H95</f>
        <v>0</v>
      </c>
    </row>
    <row r="96" spans="1:13" x14ac:dyDescent="0.25">
      <c r="A96" s="141"/>
      <c r="B96" s="90"/>
      <c r="C96" s="35" t="s">
        <v>123</v>
      </c>
      <c r="D96" s="48" t="s">
        <v>16</v>
      </c>
      <c r="E96" s="30">
        <v>8.2799999999999994</v>
      </c>
      <c r="F96" s="29">
        <f>E96*F91</f>
        <v>1.6973999999999998</v>
      </c>
      <c r="G96" s="30">
        <v>0</v>
      </c>
      <c r="H96" s="30">
        <f t="shared" ref="H96" si="28">G96*F96</f>
        <v>0</v>
      </c>
      <c r="I96" s="30"/>
      <c r="J96" s="30"/>
      <c r="K96" s="30"/>
      <c r="L96" s="30"/>
      <c r="M96" s="30">
        <f t="shared" ref="M96" si="29">H96</f>
        <v>0</v>
      </c>
    </row>
    <row r="97" spans="1:13" ht="27" x14ac:dyDescent="0.25">
      <c r="A97" s="141">
        <v>17</v>
      </c>
      <c r="B97" s="109" t="s">
        <v>125</v>
      </c>
      <c r="C97" s="7" t="s">
        <v>126</v>
      </c>
      <c r="D97" s="68" t="s">
        <v>221</v>
      </c>
      <c r="E97" s="66"/>
      <c r="F97" s="121">
        <v>0.35</v>
      </c>
      <c r="G97" s="86"/>
      <c r="H97" s="86"/>
      <c r="I97" s="86"/>
      <c r="J97" s="86"/>
      <c r="K97" s="86"/>
      <c r="L97" s="28"/>
      <c r="M97" s="28"/>
    </row>
    <row r="98" spans="1:13" x14ac:dyDescent="0.25">
      <c r="A98" s="141"/>
      <c r="B98" s="15"/>
      <c r="C98" s="51" t="s">
        <v>127</v>
      </c>
      <c r="D98" s="15" t="s">
        <v>128</v>
      </c>
      <c r="E98" s="17">
        <v>28.6</v>
      </c>
      <c r="F98" s="17">
        <f>E98*F97</f>
        <v>10.01</v>
      </c>
      <c r="G98" s="18"/>
      <c r="H98" s="18"/>
      <c r="I98" s="17">
        <v>0</v>
      </c>
      <c r="J98" s="17">
        <f>I98*F98</f>
        <v>0</v>
      </c>
      <c r="K98" s="18"/>
      <c r="L98" s="18"/>
      <c r="M98" s="17">
        <f>J98</f>
        <v>0</v>
      </c>
    </row>
    <row r="99" spans="1:13" x14ac:dyDescent="0.25">
      <c r="A99" s="141"/>
      <c r="B99" s="15"/>
      <c r="C99" s="51" t="s">
        <v>48</v>
      </c>
      <c r="D99" s="15" t="s">
        <v>0</v>
      </c>
      <c r="E99" s="17">
        <v>0.41</v>
      </c>
      <c r="F99" s="17">
        <f>E99*F97</f>
        <v>0.14349999999999999</v>
      </c>
      <c r="G99" s="17"/>
      <c r="H99" s="18"/>
      <c r="I99" s="17"/>
      <c r="J99" s="17"/>
      <c r="K99" s="17">
        <v>0</v>
      </c>
      <c r="L99" s="17">
        <f>K99*F99</f>
        <v>0</v>
      </c>
      <c r="M99" s="17">
        <f>L99</f>
        <v>0</v>
      </c>
    </row>
    <row r="100" spans="1:13" x14ac:dyDescent="0.25">
      <c r="A100" s="141"/>
      <c r="B100" s="5" t="s">
        <v>135</v>
      </c>
      <c r="C100" s="5" t="s">
        <v>129</v>
      </c>
      <c r="D100" s="15" t="s">
        <v>130</v>
      </c>
      <c r="E100" s="17">
        <v>0.23</v>
      </c>
      <c r="F100" s="17">
        <f>E100*F97</f>
        <v>8.0500000000000002E-2</v>
      </c>
      <c r="G100" s="17">
        <v>0</v>
      </c>
      <c r="H100" s="17">
        <f t="shared" ref="H100" si="30">G100*F100</f>
        <v>0</v>
      </c>
      <c r="I100" s="17"/>
      <c r="J100" s="17"/>
      <c r="K100" s="17"/>
      <c r="L100" s="17"/>
      <c r="M100" s="17">
        <f t="shared" ref="M100:M103" si="31">H100</f>
        <v>0</v>
      </c>
    </row>
    <row r="101" spans="1:13" x14ac:dyDescent="0.25">
      <c r="A101" s="141"/>
      <c r="B101" s="5" t="s">
        <v>80</v>
      </c>
      <c r="C101" s="51" t="s">
        <v>77</v>
      </c>
      <c r="D101" s="15" t="s">
        <v>79</v>
      </c>
      <c r="E101" s="17">
        <v>3.8</v>
      </c>
      <c r="F101" s="17">
        <f>E101*F97</f>
        <v>1.3299999999999998</v>
      </c>
      <c r="G101" s="17">
        <v>0</v>
      </c>
      <c r="H101" s="17">
        <f>G101*F101</f>
        <v>0</v>
      </c>
      <c r="I101" s="17"/>
      <c r="J101" s="17"/>
      <c r="K101" s="17"/>
      <c r="L101" s="17"/>
      <c r="M101" s="17">
        <f t="shared" si="31"/>
        <v>0</v>
      </c>
    </row>
    <row r="102" spans="1:13" x14ac:dyDescent="0.25">
      <c r="A102" s="141"/>
      <c r="B102" s="5" t="s">
        <v>131</v>
      </c>
      <c r="C102" s="51" t="s">
        <v>132</v>
      </c>
      <c r="D102" s="15" t="s">
        <v>79</v>
      </c>
      <c r="E102" s="17">
        <v>3.8</v>
      </c>
      <c r="F102" s="17">
        <f>E102*F94</f>
        <v>99.711999999999989</v>
      </c>
      <c r="G102" s="17">
        <v>0</v>
      </c>
      <c r="H102" s="17">
        <f>G102*F102</f>
        <v>0</v>
      </c>
      <c r="I102" s="17"/>
      <c r="J102" s="17"/>
      <c r="K102" s="17"/>
      <c r="L102" s="17"/>
      <c r="M102" s="17">
        <f t="shared" si="31"/>
        <v>0</v>
      </c>
    </row>
    <row r="103" spans="1:13" x14ac:dyDescent="0.25">
      <c r="A103" s="141"/>
      <c r="B103" s="5" t="s">
        <v>133</v>
      </c>
      <c r="C103" s="51" t="s">
        <v>134</v>
      </c>
      <c r="D103" s="15" t="s">
        <v>79</v>
      </c>
      <c r="E103" s="17">
        <v>169</v>
      </c>
      <c r="F103" s="17">
        <f>E103*F97</f>
        <v>59.15</v>
      </c>
      <c r="G103" s="17">
        <v>0</v>
      </c>
      <c r="H103" s="17">
        <f>G103*F103</f>
        <v>0</v>
      </c>
      <c r="I103" s="17"/>
      <c r="J103" s="17"/>
      <c r="K103" s="17"/>
      <c r="L103" s="17"/>
      <c r="M103" s="17">
        <f t="shared" si="31"/>
        <v>0</v>
      </c>
    </row>
    <row r="104" spans="1:13" ht="27" x14ac:dyDescent="0.25">
      <c r="A104" s="141">
        <v>18</v>
      </c>
      <c r="B104" s="15" t="s">
        <v>136</v>
      </c>
      <c r="C104" s="34" t="s">
        <v>137</v>
      </c>
      <c r="D104" s="15" t="s">
        <v>138</v>
      </c>
      <c r="E104" s="126"/>
      <c r="F104" s="123">
        <v>16</v>
      </c>
      <c r="G104" s="18"/>
      <c r="H104" s="18"/>
      <c r="I104" s="18"/>
      <c r="J104" s="18"/>
      <c r="K104" s="18"/>
      <c r="L104" s="18"/>
      <c r="M104" s="18"/>
    </row>
    <row r="105" spans="1:13" x14ac:dyDescent="0.25">
      <c r="A105" s="141"/>
      <c r="B105" s="15"/>
      <c r="C105" s="51" t="s">
        <v>127</v>
      </c>
      <c r="D105" s="15" t="s">
        <v>128</v>
      </c>
      <c r="E105" s="17">
        <v>0.31</v>
      </c>
      <c r="F105" s="17">
        <f>E105*F104</f>
        <v>4.96</v>
      </c>
      <c r="G105" s="18"/>
      <c r="H105" s="18"/>
      <c r="I105" s="17">
        <v>0</v>
      </c>
      <c r="J105" s="17">
        <f>I105*F105</f>
        <v>0</v>
      </c>
      <c r="K105" s="18"/>
      <c r="L105" s="18"/>
      <c r="M105" s="17">
        <f>J105</f>
        <v>0</v>
      </c>
    </row>
    <row r="106" spans="1:13" x14ac:dyDescent="0.25">
      <c r="A106" s="141"/>
      <c r="B106" s="5" t="s">
        <v>139</v>
      </c>
      <c r="C106" s="5" t="s">
        <v>140</v>
      </c>
      <c r="D106" s="15" t="s">
        <v>141</v>
      </c>
      <c r="E106" s="17">
        <v>1.1299999999999999</v>
      </c>
      <c r="F106" s="17">
        <f>E106*F104</f>
        <v>18.079999999999998</v>
      </c>
      <c r="G106" s="17">
        <v>0</v>
      </c>
      <c r="H106" s="17">
        <f t="shared" ref="H106" si="32">G106*F106</f>
        <v>0</v>
      </c>
      <c r="I106" s="17"/>
      <c r="J106" s="17"/>
      <c r="K106" s="17"/>
      <c r="L106" s="17"/>
      <c r="M106" s="17">
        <f t="shared" ref="M106:M109" si="33">H106</f>
        <v>0</v>
      </c>
    </row>
    <row r="107" spans="1:13" x14ac:dyDescent="0.25">
      <c r="A107" s="141"/>
      <c r="B107" s="5" t="s">
        <v>133</v>
      </c>
      <c r="C107" s="51" t="s">
        <v>134</v>
      </c>
      <c r="D107" s="15" t="s">
        <v>79</v>
      </c>
      <c r="E107" s="17">
        <v>0.95</v>
      </c>
      <c r="F107" s="17">
        <f>E107*F103</f>
        <v>56.192499999999995</v>
      </c>
      <c r="G107" s="17">
        <v>0</v>
      </c>
      <c r="H107" s="17">
        <f>G107*F107</f>
        <v>0</v>
      </c>
      <c r="I107" s="17"/>
      <c r="J107" s="17"/>
      <c r="K107" s="17"/>
      <c r="L107" s="17"/>
      <c r="M107" s="17">
        <f t="shared" si="33"/>
        <v>0</v>
      </c>
    </row>
    <row r="108" spans="1:13" x14ac:dyDescent="0.25">
      <c r="A108" s="141"/>
      <c r="B108" s="5" t="s">
        <v>142</v>
      </c>
      <c r="C108" s="51" t="s">
        <v>143</v>
      </c>
      <c r="D108" s="15" t="s">
        <v>144</v>
      </c>
      <c r="E108" s="17"/>
      <c r="F108" s="17">
        <v>9</v>
      </c>
      <c r="G108" s="17">
        <v>0</v>
      </c>
      <c r="H108" s="17">
        <f>G108*F108</f>
        <v>0</v>
      </c>
      <c r="I108" s="17"/>
      <c r="J108" s="17"/>
      <c r="K108" s="17"/>
      <c r="L108" s="17"/>
      <c r="M108" s="17">
        <f t="shared" si="33"/>
        <v>0</v>
      </c>
    </row>
    <row r="109" spans="1:13" x14ac:dyDescent="0.25">
      <c r="A109" s="141"/>
      <c r="B109" s="5" t="s">
        <v>145</v>
      </c>
      <c r="C109" s="51" t="s">
        <v>146</v>
      </c>
      <c r="D109" s="15" t="s">
        <v>79</v>
      </c>
      <c r="E109" s="17">
        <v>3.0000000000000001E-3</v>
      </c>
      <c r="F109" s="123">
        <f>E109*F102</f>
        <v>0.29913599999999996</v>
      </c>
      <c r="G109" s="17">
        <v>0</v>
      </c>
      <c r="H109" s="17">
        <f>G109*F109</f>
        <v>0</v>
      </c>
      <c r="I109" s="17"/>
      <c r="J109" s="17"/>
      <c r="K109" s="17"/>
      <c r="L109" s="17"/>
      <c r="M109" s="17">
        <f t="shared" si="33"/>
        <v>0</v>
      </c>
    </row>
    <row r="110" spans="1:13" ht="27" x14ac:dyDescent="0.25">
      <c r="A110" s="129">
        <v>19</v>
      </c>
      <c r="B110" s="15" t="s">
        <v>222</v>
      </c>
      <c r="C110" s="34" t="s">
        <v>223</v>
      </c>
      <c r="D110" s="15" t="s">
        <v>224</v>
      </c>
      <c r="E110" s="126"/>
      <c r="F110" s="123">
        <v>4</v>
      </c>
      <c r="G110" s="18"/>
      <c r="H110" s="18"/>
      <c r="I110" s="18"/>
      <c r="J110" s="18"/>
      <c r="K110" s="18"/>
      <c r="L110" s="18"/>
      <c r="M110" s="18"/>
    </row>
    <row r="111" spans="1:13" x14ac:dyDescent="0.25">
      <c r="A111" s="130"/>
      <c r="B111" s="15"/>
      <c r="C111" s="51" t="s">
        <v>127</v>
      </c>
      <c r="D111" s="15" t="s">
        <v>128</v>
      </c>
      <c r="E111" s="17">
        <v>1.51</v>
      </c>
      <c r="F111" s="17">
        <f>E111*F110</f>
        <v>6.04</v>
      </c>
      <c r="G111" s="18"/>
      <c r="H111" s="18"/>
      <c r="I111" s="17">
        <v>0</v>
      </c>
      <c r="J111" s="17">
        <f>I111*F111</f>
        <v>0</v>
      </c>
      <c r="K111" s="18"/>
      <c r="L111" s="18"/>
      <c r="M111" s="17">
        <f>J111</f>
        <v>0</v>
      </c>
    </row>
    <row r="112" spans="1:13" x14ac:dyDescent="0.25">
      <c r="A112" s="130"/>
      <c r="B112" s="15"/>
      <c r="C112" s="51" t="s">
        <v>48</v>
      </c>
      <c r="D112" s="15" t="s">
        <v>0</v>
      </c>
      <c r="E112" s="17">
        <v>6.62</v>
      </c>
      <c r="F112" s="17">
        <f>E112*F110</f>
        <v>26.48</v>
      </c>
      <c r="G112" s="17"/>
      <c r="H112" s="18"/>
      <c r="I112" s="17"/>
      <c r="J112" s="17"/>
      <c r="K112" s="17">
        <v>0</v>
      </c>
      <c r="L112" s="17">
        <f>K112*F112</f>
        <v>0</v>
      </c>
      <c r="M112" s="17">
        <f>L112</f>
        <v>0</v>
      </c>
    </row>
    <row r="113" spans="1:13" x14ac:dyDescent="0.25">
      <c r="A113" s="130"/>
      <c r="B113" s="15" t="s">
        <v>183</v>
      </c>
      <c r="C113" s="5" t="s">
        <v>225</v>
      </c>
      <c r="D113" s="15" t="s">
        <v>144</v>
      </c>
      <c r="E113" s="17">
        <v>1</v>
      </c>
      <c r="F113" s="17">
        <f>E113*F110</f>
        <v>4</v>
      </c>
      <c r="G113" s="17">
        <v>0</v>
      </c>
      <c r="H113" s="17">
        <f t="shared" ref="H113:H114" si="34">G113*F113</f>
        <v>0</v>
      </c>
      <c r="I113" s="17"/>
      <c r="J113" s="17"/>
      <c r="K113" s="17"/>
      <c r="L113" s="17"/>
      <c r="M113" s="17">
        <f t="shared" ref="M113:M114" si="35">H113</f>
        <v>0</v>
      </c>
    </row>
    <row r="114" spans="1:13" x14ac:dyDescent="0.25">
      <c r="A114" s="131"/>
      <c r="B114" s="15"/>
      <c r="C114" s="51" t="s">
        <v>122</v>
      </c>
      <c r="D114" s="15" t="s">
        <v>0</v>
      </c>
      <c r="E114" s="17">
        <v>0.28999999999999998</v>
      </c>
      <c r="F114" s="17">
        <f>E114*F110</f>
        <v>1.1599999999999999</v>
      </c>
      <c r="G114" s="17">
        <v>0</v>
      </c>
      <c r="H114" s="17">
        <f t="shared" si="34"/>
        <v>0</v>
      </c>
      <c r="I114" s="17"/>
      <c r="J114" s="17"/>
      <c r="K114" s="17"/>
      <c r="L114" s="17"/>
      <c r="M114" s="17">
        <f t="shared" si="35"/>
        <v>0</v>
      </c>
    </row>
    <row r="115" spans="1:13" ht="29.25" customHeight="1" x14ac:dyDescent="0.25">
      <c r="A115" s="147">
        <v>20</v>
      </c>
      <c r="B115" s="82" t="s">
        <v>147</v>
      </c>
      <c r="C115" s="33" t="s">
        <v>206</v>
      </c>
      <c r="D115" s="48" t="s">
        <v>155</v>
      </c>
      <c r="E115" s="77"/>
      <c r="F115" s="77">
        <v>3.3399999999999999E-2</v>
      </c>
      <c r="G115" s="30"/>
      <c r="H115" s="30"/>
      <c r="I115" s="30"/>
      <c r="J115" s="30"/>
      <c r="K115" s="30"/>
      <c r="L115" s="30"/>
      <c r="M115" s="30"/>
    </row>
    <row r="116" spans="1:13" x14ac:dyDescent="0.25">
      <c r="A116" s="147"/>
      <c r="B116" s="82"/>
      <c r="C116" s="35" t="s">
        <v>55</v>
      </c>
      <c r="D116" s="48" t="s">
        <v>43</v>
      </c>
      <c r="E116" s="30">
        <v>206</v>
      </c>
      <c r="F116" s="77">
        <f>E116*F115</f>
        <v>6.8803999999999998</v>
      </c>
      <c r="G116" s="30"/>
      <c r="H116" s="30"/>
      <c r="I116" s="30">
        <v>0</v>
      </c>
      <c r="J116" s="30">
        <f t="shared" ref="J116" si="36">I116*F116</f>
        <v>0</v>
      </c>
      <c r="K116" s="30"/>
      <c r="L116" s="30"/>
      <c r="M116" s="30">
        <f t="shared" ref="M116" si="37">L116+J116+H116</f>
        <v>0</v>
      </c>
    </row>
    <row r="117" spans="1:13" ht="27" x14ac:dyDescent="0.25">
      <c r="A117" s="144">
        <v>21</v>
      </c>
      <c r="B117" s="124" t="s">
        <v>56</v>
      </c>
      <c r="C117" s="33" t="s">
        <v>148</v>
      </c>
      <c r="D117" s="48" t="s">
        <v>52</v>
      </c>
      <c r="E117" s="77"/>
      <c r="F117" s="30">
        <v>3.34</v>
      </c>
      <c r="G117" s="30"/>
      <c r="H117" s="30"/>
      <c r="I117" s="30"/>
      <c r="J117" s="30"/>
      <c r="K117" s="30"/>
      <c r="L117" s="30"/>
      <c r="M117" s="30"/>
    </row>
    <row r="118" spans="1:13" x14ac:dyDescent="0.25">
      <c r="A118" s="145"/>
      <c r="B118" s="125"/>
      <c r="C118" s="35" t="s">
        <v>42</v>
      </c>
      <c r="D118" s="48" t="s">
        <v>43</v>
      </c>
      <c r="E118" s="30">
        <v>0.89</v>
      </c>
      <c r="F118" s="77">
        <f>E118*F117</f>
        <v>2.9725999999999999</v>
      </c>
      <c r="G118" s="30"/>
      <c r="H118" s="30"/>
      <c r="I118" s="30">
        <v>0</v>
      </c>
      <c r="J118" s="30">
        <f t="shared" ref="J118" si="38">I118*F118</f>
        <v>0</v>
      </c>
      <c r="K118" s="30"/>
      <c r="L118" s="30"/>
      <c r="M118" s="30">
        <f t="shared" ref="M118:M121" si="39">L118+J118+H118</f>
        <v>0</v>
      </c>
    </row>
    <row r="119" spans="1:13" x14ac:dyDescent="0.25">
      <c r="A119" s="145"/>
      <c r="B119" s="93"/>
      <c r="C119" s="35" t="s">
        <v>57</v>
      </c>
      <c r="D119" s="48" t="s">
        <v>16</v>
      </c>
      <c r="E119" s="30">
        <v>0.37</v>
      </c>
      <c r="F119" s="77">
        <f>E119*F117</f>
        <v>1.2358</v>
      </c>
      <c r="G119" s="30"/>
      <c r="H119" s="30"/>
      <c r="I119" s="30"/>
      <c r="J119" s="30"/>
      <c r="K119" s="30">
        <v>0</v>
      </c>
      <c r="L119" s="30">
        <f t="shared" ref="L119" si="40">K119*F119</f>
        <v>0</v>
      </c>
      <c r="M119" s="30">
        <f t="shared" si="39"/>
        <v>0</v>
      </c>
    </row>
    <row r="120" spans="1:13" ht="15.75" x14ac:dyDescent="0.25">
      <c r="A120" s="145"/>
      <c r="B120" s="93" t="s">
        <v>150</v>
      </c>
      <c r="C120" s="35" t="s">
        <v>149</v>
      </c>
      <c r="D120" s="48" t="s">
        <v>51</v>
      </c>
      <c r="E120" s="30">
        <v>1.1499999999999999</v>
      </c>
      <c r="F120" s="77">
        <f>E120*F117</f>
        <v>3.8409999999999997</v>
      </c>
      <c r="G120" s="30">
        <v>0</v>
      </c>
      <c r="H120" s="30">
        <f t="shared" ref="H120:H121" si="41">G120*F120</f>
        <v>0</v>
      </c>
      <c r="I120" s="30"/>
      <c r="J120" s="30"/>
      <c r="K120" s="30"/>
      <c r="L120" s="30"/>
      <c r="M120" s="30">
        <f t="shared" si="39"/>
        <v>0</v>
      </c>
    </row>
    <row r="121" spans="1:13" x14ac:dyDescent="0.25">
      <c r="A121" s="146"/>
      <c r="B121" s="93"/>
      <c r="C121" s="35" t="s">
        <v>41</v>
      </c>
      <c r="D121" s="48" t="s">
        <v>16</v>
      </c>
      <c r="E121" s="30">
        <v>0.02</v>
      </c>
      <c r="F121" s="77">
        <f>E121*F117</f>
        <v>6.6799999999999998E-2</v>
      </c>
      <c r="G121" s="30">
        <v>0</v>
      </c>
      <c r="H121" s="30">
        <f t="shared" si="41"/>
        <v>0</v>
      </c>
      <c r="I121" s="30"/>
      <c r="J121" s="30"/>
      <c r="K121" s="30"/>
      <c r="L121" s="30"/>
      <c r="M121" s="30">
        <f t="shared" si="39"/>
        <v>0</v>
      </c>
    </row>
    <row r="122" spans="1:13" ht="27" x14ac:dyDescent="0.25">
      <c r="A122" s="136">
        <v>22</v>
      </c>
      <c r="B122" s="96" t="s">
        <v>151</v>
      </c>
      <c r="C122" s="33" t="s">
        <v>207</v>
      </c>
      <c r="D122" s="48" t="s">
        <v>155</v>
      </c>
      <c r="E122" s="77"/>
      <c r="F122" s="77">
        <v>3.3399999999999999E-2</v>
      </c>
      <c r="G122" s="30"/>
      <c r="H122" s="30"/>
      <c r="I122" s="30"/>
      <c r="J122" s="30"/>
      <c r="K122" s="30"/>
      <c r="L122" s="30"/>
      <c r="M122" s="30"/>
    </row>
    <row r="123" spans="1:13" x14ac:dyDescent="0.25">
      <c r="A123" s="136"/>
      <c r="B123" s="92"/>
      <c r="C123" s="35" t="s">
        <v>42</v>
      </c>
      <c r="D123" s="48" t="s">
        <v>43</v>
      </c>
      <c r="E123" s="30">
        <v>137</v>
      </c>
      <c r="F123" s="77">
        <f>E123*F122</f>
        <v>4.5758000000000001</v>
      </c>
      <c r="G123" s="30"/>
      <c r="H123" s="30"/>
      <c r="I123" s="30">
        <v>0</v>
      </c>
      <c r="J123" s="30">
        <f t="shared" ref="J123" si="42">I123*F123</f>
        <v>0</v>
      </c>
      <c r="K123" s="30"/>
      <c r="L123" s="30"/>
      <c r="M123" s="30">
        <f t="shared" ref="M123:M126" si="43">L123+J123+H123</f>
        <v>0</v>
      </c>
    </row>
    <row r="124" spans="1:13" x14ac:dyDescent="0.25">
      <c r="A124" s="136"/>
      <c r="B124" s="92"/>
      <c r="C124" s="35" t="s">
        <v>15</v>
      </c>
      <c r="D124" s="48" t="s">
        <v>16</v>
      </c>
      <c r="E124" s="30">
        <v>28.3</v>
      </c>
      <c r="F124" s="77">
        <f>E124*F122</f>
        <v>0.94521999999999995</v>
      </c>
      <c r="G124" s="30"/>
      <c r="H124" s="30"/>
      <c r="I124" s="30"/>
      <c r="J124" s="30"/>
      <c r="K124" s="30">
        <v>0</v>
      </c>
      <c r="L124" s="30">
        <f t="shared" ref="L124" si="44">K124*F124</f>
        <v>0</v>
      </c>
      <c r="M124" s="30">
        <f t="shared" si="43"/>
        <v>0</v>
      </c>
    </row>
    <row r="125" spans="1:13" ht="15.75" x14ac:dyDescent="0.25">
      <c r="A125" s="136"/>
      <c r="B125" s="93" t="s">
        <v>153</v>
      </c>
      <c r="C125" s="35" t="s">
        <v>152</v>
      </c>
      <c r="D125" s="48" t="s">
        <v>51</v>
      </c>
      <c r="E125" s="30">
        <v>102</v>
      </c>
      <c r="F125" s="77">
        <f>E125*F122</f>
        <v>3.4068000000000001</v>
      </c>
      <c r="G125" s="30">
        <v>0</v>
      </c>
      <c r="H125" s="30">
        <f t="shared" ref="H125:H126" si="45">G125*F125</f>
        <v>0</v>
      </c>
      <c r="I125" s="30"/>
      <c r="J125" s="30"/>
      <c r="K125" s="30"/>
      <c r="L125" s="30"/>
      <c r="M125" s="30">
        <f t="shared" si="43"/>
        <v>0</v>
      </c>
    </row>
    <row r="126" spans="1:13" x14ac:dyDescent="0.25">
      <c r="A126" s="136"/>
      <c r="B126" s="92"/>
      <c r="C126" s="35" t="s">
        <v>41</v>
      </c>
      <c r="D126" s="48" t="s">
        <v>16</v>
      </c>
      <c r="E126" s="30">
        <v>62</v>
      </c>
      <c r="F126" s="77">
        <f>E126*F122</f>
        <v>2.0707999999999998</v>
      </c>
      <c r="G126" s="30">
        <v>0</v>
      </c>
      <c r="H126" s="30">
        <f t="shared" si="45"/>
        <v>0</v>
      </c>
      <c r="I126" s="30"/>
      <c r="J126" s="30"/>
      <c r="K126" s="30"/>
      <c r="L126" s="30"/>
      <c r="M126" s="30">
        <f t="shared" si="43"/>
        <v>0</v>
      </c>
    </row>
    <row r="127" spans="1:13" ht="27" x14ac:dyDescent="0.25">
      <c r="A127" s="144">
        <v>23</v>
      </c>
      <c r="B127" s="96" t="s">
        <v>158</v>
      </c>
      <c r="C127" s="33" t="s">
        <v>154</v>
      </c>
      <c r="D127" s="48" t="s">
        <v>155</v>
      </c>
      <c r="E127" s="94"/>
      <c r="F127" s="50">
        <v>0.01</v>
      </c>
      <c r="G127" s="95"/>
      <c r="H127" s="95"/>
      <c r="I127" s="95"/>
      <c r="J127" s="95"/>
      <c r="K127" s="95"/>
      <c r="L127" s="95"/>
      <c r="M127" s="30"/>
    </row>
    <row r="128" spans="1:13" x14ac:dyDescent="0.25">
      <c r="A128" s="145"/>
      <c r="B128" s="96"/>
      <c r="C128" s="35" t="s">
        <v>42</v>
      </c>
      <c r="D128" s="48" t="s">
        <v>43</v>
      </c>
      <c r="E128" s="97">
        <v>281</v>
      </c>
      <c r="F128" s="97">
        <f>E128*F127</f>
        <v>2.81</v>
      </c>
      <c r="G128" s="97"/>
      <c r="H128" s="83"/>
      <c r="I128" s="97">
        <v>0</v>
      </c>
      <c r="J128" s="83">
        <f t="shared" ref="J128" si="46">I128*F128</f>
        <v>0</v>
      </c>
      <c r="K128" s="97"/>
      <c r="L128" s="83"/>
      <c r="M128" s="30">
        <f>J128</f>
        <v>0</v>
      </c>
    </row>
    <row r="129" spans="1:14" x14ac:dyDescent="0.25">
      <c r="A129" s="145"/>
      <c r="B129" s="96"/>
      <c r="C129" s="35" t="s">
        <v>15</v>
      </c>
      <c r="D129" s="48" t="s">
        <v>16</v>
      </c>
      <c r="E129" s="97">
        <v>33</v>
      </c>
      <c r="F129" s="97">
        <f>E129*F127</f>
        <v>0.33</v>
      </c>
      <c r="G129" s="97"/>
      <c r="H129" s="83"/>
      <c r="I129" s="97"/>
      <c r="J129" s="83"/>
      <c r="K129" s="97">
        <v>0</v>
      </c>
      <c r="L129" s="83">
        <f t="shared" ref="L129" si="47">K129*F129</f>
        <v>0</v>
      </c>
      <c r="M129" s="30">
        <f>L129</f>
        <v>0</v>
      </c>
    </row>
    <row r="130" spans="1:14" ht="15.75" x14ac:dyDescent="0.25">
      <c r="A130" s="145"/>
      <c r="B130" s="98" t="s">
        <v>153</v>
      </c>
      <c r="C130" s="35" t="s">
        <v>156</v>
      </c>
      <c r="D130" s="48" t="s">
        <v>52</v>
      </c>
      <c r="E130" s="97">
        <v>102</v>
      </c>
      <c r="F130" s="97">
        <f>E130*F127</f>
        <v>1.02</v>
      </c>
      <c r="G130" s="97">
        <v>0</v>
      </c>
      <c r="H130" s="83">
        <f t="shared" ref="H130:H134" si="48">G130*F130</f>
        <v>0</v>
      </c>
      <c r="I130" s="97"/>
      <c r="J130" s="83"/>
      <c r="K130" s="97"/>
      <c r="L130" s="83"/>
      <c r="M130" s="30">
        <f>H130</f>
        <v>0</v>
      </c>
    </row>
    <row r="131" spans="1:14" ht="15.75" x14ac:dyDescent="0.25">
      <c r="A131" s="145"/>
      <c r="B131" s="98" t="s">
        <v>50</v>
      </c>
      <c r="C131" s="35" t="s">
        <v>157</v>
      </c>
      <c r="D131" s="48" t="s">
        <v>53</v>
      </c>
      <c r="E131" s="97">
        <v>71.7</v>
      </c>
      <c r="F131" s="97">
        <f>E131*F127</f>
        <v>0.71700000000000008</v>
      </c>
      <c r="G131" s="97">
        <v>0</v>
      </c>
      <c r="H131" s="83">
        <f t="shared" si="48"/>
        <v>0</v>
      </c>
      <c r="I131" s="97"/>
      <c r="J131" s="83"/>
      <c r="K131" s="97"/>
      <c r="L131" s="83"/>
      <c r="M131" s="30">
        <f>H131</f>
        <v>0</v>
      </c>
    </row>
    <row r="132" spans="1:14" ht="15.75" x14ac:dyDescent="0.25">
      <c r="A132" s="145"/>
      <c r="B132" s="98" t="s">
        <v>161</v>
      </c>
      <c r="C132" s="35" t="s">
        <v>160</v>
      </c>
      <c r="D132" s="48" t="s">
        <v>52</v>
      </c>
      <c r="E132" s="99">
        <v>0.13</v>
      </c>
      <c r="F132" s="97">
        <f>E132*F105</f>
        <v>0.64480000000000004</v>
      </c>
      <c r="G132" s="97">
        <v>0</v>
      </c>
      <c r="H132" s="83">
        <f t="shared" si="48"/>
        <v>0</v>
      </c>
      <c r="I132" s="97"/>
      <c r="J132" s="83"/>
      <c r="K132" s="97"/>
      <c r="L132" s="83"/>
      <c r="M132" s="30">
        <f>H132</f>
        <v>0</v>
      </c>
    </row>
    <row r="133" spans="1:14" ht="15.75" x14ac:dyDescent="0.25">
      <c r="A133" s="145"/>
      <c r="B133" s="98" t="s">
        <v>161</v>
      </c>
      <c r="C133" s="35" t="s">
        <v>159</v>
      </c>
      <c r="D133" s="48" t="s">
        <v>52</v>
      </c>
      <c r="E133" s="99">
        <v>1.52</v>
      </c>
      <c r="F133" s="97">
        <f>E133*F127</f>
        <v>1.52E-2</v>
      </c>
      <c r="G133" s="97">
        <v>0</v>
      </c>
      <c r="H133" s="83">
        <f t="shared" si="48"/>
        <v>0</v>
      </c>
      <c r="I133" s="97"/>
      <c r="J133" s="83"/>
      <c r="K133" s="97"/>
      <c r="L133" s="83"/>
      <c r="M133" s="30">
        <f>H133</f>
        <v>0</v>
      </c>
    </row>
    <row r="134" spans="1:14" x14ac:dyDescent="0.25">
      <c r="A134" s="146"/>
      <c r="B134" s="96"/>
      <c r="C134" s="35" t="s">
        <v>41</v>
      </c>
      <c r="D134" s="48" t="s">
        <v>16</v>
      </c>
      <c r="E134" s="97">
        <v>16</v>
      </c>
      <c r="F134" s="97">
        <f>E134*F127</f>
        <v>0.16</v>
      </c>
      <c r="G134" s="97">
        <v>0</v>
      </c>
      <c r="H134" s="83">
        <f t="shared" si="48"/>
        <v>0</v>
      </c>
      <c r="I134" s="97"/>
      <c r="J134" s="83"/>
      <c r="K134" s="97"/>
      <c r="L134" s="83"/>
      <c r="M134" s="30">
        <f>H134</f>
        <v>0</v>
      </c>
    </row>
    <row r="135" spans="1:14" ht="27" x14ac:dyDescent="0.25">
      <c r="A135" s="144">
        <v>24</v>
      </c>
      <c r="B135" s="15" t="s">
        <v>196</v>
      </c>
      <c r="C135" s="34" t="s">
        <v>197</v>
      </c>
      <c r="D135" s="15" t="s">
        <v>198</v>
      </c>
      <c r="E135" s="122"/>
      <c r="F135" s="63">
        <v>7.5800000000000006E-2</v>
      </c>
      <c r="G135" s="18"/>
      <c r="H135" s="18"/>
      <c r="I135" s="18"/>
      <c r="J135" s="18"/>
      <c r="K135" s="18"/>
      <c r="L135" s="18"/>
      <c r="M135" s="18"/>
    </row>
    <row r="136" spans="1:14" x14ac:dyDescent="0.25">
      <c r="A136" s="146"/>
      <c r="B136" s="5"/>
      <c r="C136" s="51" t="s">
        <v>127</v>
      </c>
      <c r="D136" s="15" t="s">
        <v>128</v>
      </c>
      <c r="E136" s="17">
        <v>99.3</v>
      </c>
      <c r="F136" s="123">
        <f t="shared" ref="F136" si="49">E136*F135</f>
        <v>7.5269400000000006</v>
      </c>
      <c r="G136" s="18"/>
      <c r="H136" s="18"/>
      <c r="I136" s="17">
        <v>0</v>
      </c>
      <c r="J136" s="17">
        <f t="shared" ref="J136" si="50">I136*F136</f>
        <v>0</v>
      </c>
      <c r="K136" s="18"/>
      <c r="L136" s="18"/>
      <c r="M136" s="17">
        <f t="shared" ref="M136" si="51">J136</f>
        <v>0</v>
      </c>
    </row>
    <row r="137" spans="1:14" ht="29.25" x14ac:dyDescent="0.25">
      <c r="A137" s="64">
        <v>25</v>
      </c>
      <c r="B137" s="15" t="s">
        <v>199</v>
      </c>
      <c r="C137" s="34" t="s">
        <v>226</v>
      </c>
      <c r="D137" s="15" t="s">
        <v>104</v>
      </c>
      <c r="E137" s="62"/>
      <c r="F137" s="63">
        <v>10.612</v>
      </c>
      <c r="G137" s="18"/>
      <c r="H137" s="18"/>
      <c r="I137" s="18"/>
      <c r="J137" s="18"/>
      <c r="K137" s="18">
        <v>0</v>
      </c>
      <c r="L137" s="17">
        <f t="shared" ref="L137" si="52">K137*F137</f>
        <v>0</v>
      </c>
      <c r="M137" s="17">
        <f t="shared" ref="M137" si="53">L137</f>
        <v>0</v>
      </c>
    </row>
    <row r="138" spans="1:14" x14ac:dyDescent="0.25">
      <c r="A138" s="54"/>
      <c r="B138" s="100"/>
      <c r="C138" s="10" t="s">
        <v>58</v>
      </c>
      <c r="D138" s="11"/>
      <c r="E138" s="12"/>
      <c r="F138" s="12"/>
      <c r="G138" s="12"/>
      <c r="H138" s="13">
        <f>SUM(H12:H137)</f>
        <v>0</v>
      </c>
      <c r="I138" s="14"/>
      <c r="J138" s="13">
        <f>SUM(J12:J137)</f>
        <v>0</v>
      </c>
      <c r="K138" s="14"/>
      <c r="L138" s="13">
        <f>SUM(L12:L137)</f>
        <v>0</v>
      </c>
      <c r="M138" s="13">
        <f>SUM(M12:M137)</f>
        <v>0</v>
      </c>
      <c r="N138" s="24"/>
    </row>
    <row r="139" spans="1:14" x14ac:dyDescent="0.25">
      <c r="A139" s="55"/>
      <c r="B139" s="91"/>
      <c r="C139" s="5" t="s">
        <v>232</v>
      </c>
      <c r="D139" s="15"/>
      <c r="E139" s="16"/>
      <c r="F139" s="16"/>
      <c r="G139" s="16"/>
      <c r="H139" s="17">
        <f>H138*10%</f>
        <v>0</v>
      </c>
      <c r="I139" s="18"/>
      <c r="J139" s="17">
        <f>J138*10%</f>
        <v>0</v>
      </c>
      <c r="K139" s="18"/>
      <c r="L139" s="17">
        <f>L138*10%</f>
        <v>0</v>
      </c>
      <c r="M139" s="17">
        <f>M138*10%</f>
        <v>0</v>
      </c>
    </row>
    <row r="140" spans="1:14" x14ac:dyDescent="0.25">
      <c r="A140" s="55"/>
      <c r="B140" s="91"/>
      <c r="C140" s="6" t="s">
        <v>1</v>
      </c>
      <c r="D140" s="15"/>
      <c r="E140" s="16"/>
      <c r="F140" s="16"/>
      <c r="G140" s="16"/>
      <c r="H140" s="17">
        <f>H139+H138</f>
        <v>0</v>
      </c>
      <c r="I140" s="18"/>
      <c r="J140" s="17">
        <f>J139+J138</f>
        <v>0</v>
      </c>
      <c r="K140" s="18"/>
      <c r="L140" s="17">
        <f>L139+L138</f>
        <v>0</v>
      </c>
      <c r="M140" s="17">
        <f>M139+M138</f>
        <v>0</v>
      </c>
    </row>
    <row r="141" spans="1:14" x14ac:dyDescent="0.25">
      <c r="A141" s="55"/>
      <c r="B141" s="91"/>
      <c r="C141" s="5" t="s">
        <v>233</v>
      </c>
      <c r="D141" s="15"/>
      <c r="E141" s="16"/>
      <c r="F141" s="16"/>
      <c r="G141" s="16"/>
      <c r="H141" s="17">
        <f>H140*8%</f>
        <v>0</v>
      </c>
      <c r="I141" s="18"/>
      <c r="J141" s="17">
        <f>J140*8%</f>
        <v>0</v>
      </c>
      <c r="K141" s="18"/>
      <c r="L141" s="17">
        <f>L140*8%</f>
        <v>0</v>
      </c>
      <c r="M141" s="17">
        <f>M140*8%</f>
        <v>0</v>
      </c>
    </row>
    <row r="142" spans="1:14" x14ac:dyDescent="0.25">
      <c r="A142" s="55"/>
      <c r="B142" s="91"/>
      <c r="C142" s="19" t="s">
        <v>59</v>
      </c>
      <c r="D142" s="20"/>
      <c r="E142" s="21"/>
      <c r="F142" s="21"/>
      <c r="G142" s="21"/>
      <c r="H142" s="22">
        <f>H141+H140</f>
        <v>0</v>
      </c>
      <c r="I142" s="23"/>
      <c r="J142" s="22">
        <f>J141+J140</f>
        <v>0</v>
      </c>
      <c r="K142" s="23"/>
      <c r="L142" s="22">
        <f>L141+L140</f>
        <v>0</v>
      </c>
      <c r="M142" s="22">
        <f>M141+M140</f>
        <v>0</v>
      </c>
      <c r="N142" s="24"/>
    </row>
    <row r="143" spans="1:14" ht="15.75" x14ac:dyDescent="0.25">
      <c r="A143" s="56"/>
      <c r="B143" s="93"/>
      <c r="C143" s="101" t="s">
        <v>117</v>
      </c>
      <c r="D143" s="102"/>
      <c r="E143" s="99"/>
      <c r="F143" s="97"/>
      <c r="G143" s="97"/>
      <c r="H143" s="83"/>
      <c r="I143" s="97"/>
      <c r="J143" s="83"/>
      <c r="K143" s="97"/>
      <c r="L143" s="83"/>
      <c r="M143" s="83"/>
    </row>
    <row r="144" spans="1:14" ht="40.5" x14ac:dyDescent="0.25">
      <c r="A144" s="138">
        <v>26</v>
      </c>
      <c r="B144" s="15" t="s">
        <v>162</v>
      </c>
      <c r="C144" s="5" t="s">
        <v>163</v>
      </c>
      <c r="D144" s="15" t="s">
        <v>164</v>
      </c>
      <c r="E144" s="17"/>
      <c r="F144" s="17">
        <v>0.01</v>
      </c>
      <c r="G144" s="17"/>
      <c r="H144" s="17"/>
      <c r="I144" s="17"/>
      <c r="J144" s="17"/>
      <c r="K144" s="16"/>
      <c r="L144" s="17"/>
      <c r="M144" s="17"/>
    </row>
    <row r="145" spans="1:13" x14ac:dyDescent="0.25">
      <c r="A145" s="139"/>
      <c r="B145" s="15"/>
      <c r="C145" s="51" t="s">
        <v>127</v>
      </c>
      <c r="D145" s="15" t="s">
        <v>128</v>
      </c>
      <c r="E145" s="17">
        <v>2.4</v>
      </c>
      <c r="F145" s="17">
        <f>E145*F144</f>
        <v>2.4E-2</v>
      </c>
      <c r="G145" s="16"/>
      <c r="H145" s="16"/>
      <c r="I145" s="17">
        <v>0</v>
      </c>
      <c r="J145" s="17">
        <f>I145*F145</f>
        <v>0</v>
      </c>
      <c r="K145" s="16"/>
      <c r="L145" s="16"/>
      <c r="M145" s="17">
        <f>J145</f>
        <v>0</v>
      </c>
    </row>
    <row r="146" spans="1:13" x14ac:dyDescent="0.25">
      <c r="A146" s="139"/>
      <c r="B146" s="5" t="s">
        <v>165</v>
      </c>
      <c r="C146" s="51" t="s">
        <v>166</v>
      </c>
      <c r="D146" s="15" t="s">
        <v>144</v>
      </c>
      <c r="E146" s="16"/>
      <c r="F146" s="17">
        <v>1</v>
      </c>
      <c r="G146" s="17">
        <v>0</v>
      </c>
      <c r="H146" s="17">
        <f>G146*F146</f>
        <v>0</v>
      </c>
      <c r="I146" s="17"/>
      <c r="J146" s="17"/>
      <c r="K146" s="16"/>
      <c r="L146" s="16"/>
      <c r="M146" s="17">
        <f>H146</f>
        <v>0</v>
      </c>
    </row>
    <row r="147" spans="1:13" x14ac:dyDescent="0.25">
      <c r="A147" s="139"/>
      <c r="B147" s="5" t="s">
        <v>167</v>
      </c>
      <c r="C147" s="5" t="s">
        <v>168</v>
      </c>
      <c r="D147" s="15" t="s">
        <v>144</v>
      </c>
      <c r="E147" s="17"/>
      <c r="F147" s="17">
        <v>1</v>
      </c>
      <c r="G147" s="17">
        <v>0</v>
      </c>
      <c r="H147" s="17">
        <f>G147*F147</f>
        <v>0</v>
      </c>
      <c r="I147" s="17"/>
      <c r="J147" s="17"/>
      <c r="K147" s="16"/>
      <c r="L147" s="17"/>
      <c r="M147" s="17">
        <f>H147</f>
        <v>0</v>
      </c>
    </row>
    <row r="148" spans="1:13" x14ac:dyDescent="0.25">
      <c r="A148" s="139"/>
      <c r="B148" s="5" t="s">
        <v>167</v>
      </c>
      <c r="C148" s="5" t="s">
        <v>169</v>
      </c>
      <c r="D148" s="15" t="s">
        <v>144</v>
      </c>
      <c r="E148" s="17"/>
      <c r="F148" s="17">
        <v>6</v>
      </c>
      <c r="G148" s="17">
        <v>0</v>
      </c>
      <c r="H148" s="17">
        <f>G148*F148</f>
        <v>0</v>
      </c>
      <c r="I148" s="17"/>
      <c r="J148" s="17"/>
      <c r="K148" s="16"/>
      <c r="L148" s="17"/>
      <c r="M148" s="17">
        <f>H148</f>
        <v>0</v>
      </c>
    </row>
    <row r="149" spans="1:13" x14ac:dyDescent="0.25">
      <c r="A149" s="140"/>
      <c r="B149" s="15"/>
      <c r="C149" s="5" t="s">
        <v>122</v>
      </c>
      <c r="D149" s="15" t="s">
        <v>0</v>
      </c>
      <c r="E149" s="17">
        <v>23.8</v>
      </c>
      <c r="F149" s="17">
        <f>E149*F144</f>
        <v>0.23800000000000002</v>
      </c>
      <c r="G149" s="17">
        <v>0</v>
      </c>
      <c r="H149" s="17">
        <f>G149*F149</f>
        <v>0</v>
      </c>
      <c r="I149" s="17"/>
      <c r="J149" s="17"/>
      <c r="K149" s="16"/>
      <c r="L149" s="17"/>
      <c r="M149" s="17">
        <f>H149</f>
        <v>0</v>
      </c>
    </row>
    <row r="150" spans="1:13" x14ac:dyDescent="0.25">
      <c r="A150" s="134">
        <v>27</v>
      </c>
      <c r="B150" s="48" t="s">
        <v>26</v>
      </c>
      <c r="C150" s="35" t="s">
        <v>27</v>
      </c>
      <c r="D150" s="48" t="s">
        <v>29</v>
      </c>
      <c r="E150" s="77"/>
      <c r="F150" s="30">
        <v>70</v>
      </c>
      <c r="G150" s="30"/>
      <c r="H150" s="30"/>
      <c r="I150" s="30"/>
      <c r="J150" s="30"/>
      <c r="K150" s="30"/>
      <c r="L150" s="30"/>
      <c r="M150" s="30"/>
    </row>
    <row r="151" spans="1:13" x14ac:dyDescent="0.25">
      <c r="A151" s="134"/>
      <c r="B151" s="48"/>
      <c r="C151" s="35" t="s">
        <v>14</v>
      </c>
      <c r="D151" s="48" t="s">
        <v>97</v>
      </c>
      <c r="E151" s="77">
        <v>0.12</v>
      </c>
      <c r="F151" s="30">
        <f>E151*F150</f>
        <v>8.4</v>
      </c>
      <c r="G151" s="30"/>
      <c r="H151" s="30"/>
      <c r="I151" s="30">
        <v>0</v>
      </c>
      <c r="J151" s="30">
        <f>I151*F151</f>
        <v>0</v>
      </c>
      <c r="K151" s="30"/>
      <c r="L151" s="30"/>
      <c r="M151" s="30">
        <f>J151</f>
        <v>0</v>
      </c>
    </row>
    <row r="152" spans="1:13" ht="15.75" x14ac:dyDescent="0.25">
      <c r="A152" s="134"/>
      <c r="B152" s="36" t="s">
        <v>172</v>
      </c>
      <c r="C152" s="35" t="s">
        <v>170</v>
      </c>
      <c r="D152" s="48" t="s">
        <v>24</v>
      </c>
      <c r="E152" s="77"/>
      <c r="F152" s="30">
        <v>42</v>
      </c>
      <c r="G152" s="30">
        <v>0</v>
      </c>
      <c r="H152" s="30">
        <f>G152*F152</f>
        <v>0</v>
      </c>
      <c r="I152" s="30"/>
      <c r="J152" s="30"/>
      <c r="K152" s="30"/>
      <c r="L152" s="30"/>
      <c r="M152" s="30">
        <f>H152</f>
        <v>0</v>
      </c>
    </row>
    <row r="153" spans="1:13" ht="15.75" x14ac:dyDescent="0.25">
      <c r="A153" s="134"/>
      <c r="B153" s="36" t="s">
        <v>173</v>
      </c>
      <c r="C153" s="35" t="s">
        <v>171</v>
      </c>
      <c r="D153" s="48" t="s">
        <v>24</v>
      </c>
      <c r="E153" s="77"/>
      <c r="F153" s="30">
        <v>28</v>
      </c>
      <c r="G153" s="30">
        <v>0</v>
      </c>
      <c r="H153" s="30">
        <f>G153*F153</f>
        <v>0</v>
      </c>
      <c r="I153" s="30"/>
      <c r="J153" s="30"/>
      <c r="K153" s="30"/>
      <c r="L153" s="30"/>
      <c r="M153" s="30">
        <f>H153</f>
        <v>0</v>
      </c>
    </row>
    <row r="154" spans="1:13" ht="27" x14ac:dyDescent="0.25">
      <c r="A154" s="134">
        <v>28</v>
      </c>
      <c r="B154" s="48" t="s">
        <v>31</v>
      </c>
      <c r="C154" s="58" t="s">
        <v>175</v>
      </c>
      <c r="D154" s="48" t="s">
        <v>32</v>
      </c>
      <c r="E154" s="77"/>
      <c r="F154" s="30">
        <f>F156+F157</f>
        <v>8</v>
      </c>
      <c r="G154" s="30"/>
      <c r="H154" s="30"/>
      <c r="I154" s="30"/>
      <c r="J154" s="30"/>
      <c r="K154" s="30"/>
      <c r="L154" s="30"/>
      <c r="M154" s="30"/>
    </row>
    <row r="155" spans="1:13" x14ac:dyDescent="0.25">
      <c r="A155" s="134"/>
      <c r="B155" s="48"/>
      <c r="C155" s="35" t="s">
        <v>14</v>
      </c>
      <c r="D155" s="48" t="s">
        <v>97</v>
      </c>
      <c r="E155" s="77">
        <v>0.28999999999999998</v>
      </c>
      <c r="F155" s="80">
        <f>E155*F154</f>
        <v>2.3199999999999998</v>
      </c>
      <c r="G155" s="30"/>
      <c r="H155" s="30"/>
      <c r="I155" s="30">
        <v>0</v>
      </c>
      <c r="J155" s="30">
        <f>I155*F155</f>
        <v>0</v>
      </c>
      <c r="K155" s="30"/>
      <c r="L155" s="30"/>
      <c r="M155" s="30">
        <f>J155</f>
        <v>0</v>
      </c>
    </row>
    <row r="156" spans="1:13" x14ac:dyDescent="0.25">
      <c r="A156" s="134"/>
      <c r="B156" s="36" t="s">
        <v>176</v>
      </c>
      <c r="C156" s="35" t="s">
        <v>28</v>
      </c>
      <c r="D156" s="48" t="s">
        <v>19</v>
      </c>
      <c r="E156" s="77"/>
      <c r="F156" s="30">
        <v>7</v>
      </c>
      <c r="G156" s="30">
        <v>0</v>
      </c>
      <c r="H156" s="30">
        <f>G156*F156</f>
        <v>0</v>
      </c>
      <c r="I156" s="30"/>
      <c r="J156" s="30"/>
      <c r="K156" s="30"/>
      <c r="L156" s="30"/>
      <c r="M156" s="30">
        <f>H156</f>
        <v>0</v>
      </c>
    </row>
    <row r="157" spans="1:13" x14ac:dyDescent="0.25">
      <c r="A157" s="134"/>
      <c r="B157" s="36" t="s">
        <v>177</v>
      </c>
      <c r="C157" s="35" t="s">
        <v>39</v>
      </c>
      <c r="D157" s="48" t="s">
        <v>19</v>
      </c>
      <c r="E157" s="77"/>
      <c r="F157" s="30">
        <v>1</v>
      </c>
      <c r="G157" s="30">
        <v>0</v>
      </c>
      <c r="H157" s="30">
        <f>G157*F157</f>
        <v>0</v>
      </c>
      <c r="I157" s="30"/>
      <c r="J157" s="30"/>
      <c r="K157" s="30"/>
      <c r="L157" s="30"/>
      <c r="M157" s="30">
        <f>H157</f>
        <v>0</v>
      </c>
    </row>
    <row r="158" spans="1:13" ht="27" x14ac:dyDescent="0.25">
      <c r="A158" s="134">
        <v>29</v>
      </c>
      <c r="B158" s="48" t="s">
        <v>33</v>
      </c>
      <c r="C158" s="58" t="s">
        <v>174</v>
      </c>
      <c r="D158" s="48" t="s">
        <v>32</v>
      </c>
      <c r="E158" s="77"/>
      <c r="F158" s="30">
        <v>10</v>
      </c>
      <c r="G158" s="30"/>
      <c r="H158" s="30"/>
      <c r="I158" s="30"/>
      <c r="J158" s="30"/>
      <c r="K158" s="30"/>
      <c r="L158" s="30"/>
      <c r="M158" s="30"/>
    </row>
    <row r="159" spans="1:13" x14ac:dyDescent="0.25">
      <c r="A159" s="134"/>
      <c r="B159" s="48"/>
      <c r="C159" s="35" t="s">
        <v>14</v>
      </c>
      <c r="D159" s="48" t="s">
        <v>97</v>
      </c>
      <c r="E159" s="77">
        <v>0.28999999999999998</v>
      </c>
      <c r="F159" s="77">
        <f>E159*F158</f>
        <v>2.9</v>
      </c>
      <c r="G159" s="30"/>
      <c r="H159" s="30"/>
      <c r="I159" s="30">
        <v>0</v>
      </c>
      <c r="J159" s="30">
        <f>I159*F159</f>
        <v>0</v>
      </c>
      <c r="K159" s="30"/>
      <c r="L159" s="30"/>
      <c r="M159" s="30">
        <f>J159</f>
        <v>0</v>
      </c>
    </row>
    <row r="160" spans="1:13" x14ac:dyDescent="0.25">
      <c r="A160" s="134"/>
      <c r="B160" s="48"/>
      <c r="C160" s="35" t="s">
        <v>20</v>
      </c>
      <c r="D160" s="48" t="s">
        <v>16</v>
      </c>
      <c r="E160" s="77">
        <v>1.1999999999999999E-3</v>
      </c>
      <c r="F160" s="77">
        <f>E160*F158</f>
        <v>1.1999999999999999E-2</v>
      </c>
      <c r="G160" s="30"/>
      <c r="H160" s="30"/>
      <c r="I160" s="30"/>
      <c r="J160" s="30"/>
      <c r="K160" s="30">
        <v>0</v>
      </c>
      <c r="L160" s="30">
        <f>K160*F160</f>
        <v>0</v>
      </c>
      <c r="M160" s="30">
        <f>L160</f>
        <v>0</v>
      </c>
    </row>
    <row r="161" spans="1:14" x14ac:dyDescent="0.25">
      <c r="A161" s="134"/>
      <c r="B161" s="36" t="s">
        <v>179</v>
      </c>
      <c r="C161" s="35" t="s">
        <v>30</v>
      </c>
      <c r="D161" s="48" t="s">
        <v>19</v>
      </c>
      <c r="E161" s="77">
        <v>1</v>
      </c>
      <c r="F161" s="77">
        <f>E161*F158</f>
        <v>10</v>
      </c>
      <c r="G161" s="30">
        <v>0</v>
      </c>
      <c r="H161" s="30">
        <f>G161*F161</f>
        <v>0</v>
      </c>
      <c r="I161" s="30"/>
      <c r="J161" s="30"/>
      <c r="K161" s="30"/>
      <c r="L161" s="30"/>
      <c r="M161" s="30">
        <f>H161</f>
        <v>0</v>
      </c>
    </row>
    <row r="162" spans="1:14" x14ac:dyDescent="0.25">
      <c r="A162" s="134">
        <v>30</v>
      </c>
      <c r="B162" s="48" t="s">
        <v>34</v>
      </c>
      <c r="C162" s="33" t="s">
        <v>178</v>
      </c>
      <c r="D162" s="48" t="s">
        <v>19</v>
      </c>
      <c r="E162" s="77"/>
      <c r="F162" s="30">
        <f>F165+F166+F167</f>
        <v>16</v>
      </c>
      <c r="G162" s="30"/>
      <c r="H162" s="30"/>
      <c r="I162" s="30"/>
      <c r="J162" s="30"/>
      <c r="K162" s="30"/>
      <c r="L162" s="30"/>
      <c r="M162" s="30"/>
    </row>
    <row r="163" spans="1:14" x14ac:dyDescent="0.25">
      <c r="A163" s="134"/>
      <c r="B163" s="48"/>
      <c r="C163" s="35" t="s">
        <v>14</v>
      </c>
      <c r="D163" s="48" t="s">
        <v>21</v>
      </c>
      <c r="E163" s="77">
        <v>0.76</v>
      </c>
      <c r="F163" s="30">
        <f>E163*F162</f>
        <v>12.16</v>
      </c>
      <c r="G163" s="30"/>
      <c r="H163" s="30"/>
      <c r="I163" s="30">
        <v>0</v>
      </c>
      <c r="J163" s="30">
        <f>I163*F163</f>
        <v>0</v>
      </c>
      <c r="K163" s="30"/>
      <c r="L163" s="30"/>
      <c r="M163" s="30">
        <f>J163</f>
        <v>0</v>
      </c>
    </row>
    <row r="164" spans="1:14" x14ac:dyDescent="0.25">
      <c r="A164" s="134"/>
      <c r="B164" s="48"/>
      <c r="C164" s="35" t="s">
        <v>20</v>
      </c>
      <c r="D164" s="48" t="s">
        <v>16</v>
      </c>
      <c r="E164" s="77">
        <v>0.55800000000000005</v>
      </c>
      <c r="F164" s="77">
        <f>E164*F162</f>
        <v>8.9280000000000008</v>
      </c>
      <c r="G164" s="30"/>
      <c r="H164" s="30"/>
      <c r="I164" s="30"/>
      <c r="J164" s="30"/>
      <c r="K164" s="30">
        <v>0</v>
      </c>
      <c r="L164" s="30">
        <f>K164*F164</f>
        <v>0</v>
      </c>
      <c r="M164" s="30">
        <f>L164</f>
        <v>0</v>
      </c>
    </row>
    <row r="165" spans="1:14" x14ac:dyDescent="0.25">
      <c r="A165" s="134"/>
      <c r="B165" s="36" t="s">
        <v>183</v>
      </c>
      <c r="C165" s="35" t="s">
        <v>40</v>
      </c>
      <c r="D165" s="48" t="s">
        <v>19</v>
      </c>
      <c r="E165" s="77"/>
      <c r="F165" s="30">
        <v>1</v>
      </c>
      <c r="G165" s="30">
        <v>0</v>
      </c>
      <c r="H165" s="30">
        <f>G165*F165</f>
        <v>0</v>
      </c>
      <c r="I165" s="30"/>
      <c r="J165" s="30"/>
      <c r="K165" s="30"/>
      <c r="L165" s="30"/>
      <c r="M165" s="30">
        <f>H165</f>
        <v>0</v>
      </c>
    </row>
    <row r="166" spans="1:14" x14ac:dyDescent="0.25">
      <c r="A166" s="134"/>
      <c r="B166" s="36" t="s">
        <v>180</v>
      </c>
      <c r="C166" s="35" t="s">
        <v>182</v>
      </c>
      <c r="D166" s="48" t="s">
        <v>19</v>
      </c>
      <c r="E166" s="77"/>
      <c r="F166" s="30">
        <v>12</v>
      </c>
      <c r="G166" s="30">
        <v>0</v>
      </c>
      <c r="H166" s="30">
        <f>G166*F166</f>
        <v>0</v>
      </c>
      <c r="I166" s="30"/>
      <c r="J166" s="30"/>
      <c r="K166" s="30"/>
      <c r="L166" s="30"/>
      <c r="M166" s="30">
        <f>H166</f>
        <v>0</v>
      </c>
    </row>
    <row r="167" spans="1:14" x14ac:dyDescent="0.25">
      <c r="A167" s="138"/>
      <c r="B167" s="113" t="s">
        <v>180</v>
      </c>
      <c r="C167" s="35" t="s">
        <v>181</v>
      </c>
      <c r="D167" s="48" t="s">
        <v>19</v>
      </c>
      <c r="E167" s="77"/>
      <c r="F167" s="30">
        <v>3</v>
      </c>
      <c r="G167" s="30">
        <v>0</v>
      </c>
      <c r="H167" s="30">
        <f>G167*F167</f>
        <v>0</v>
      </c>
      <c r="I167" s="30"/>
      <c r="J167" s="30"/>
      <c r="K167" s="30"/>
      <c r="L167" s="30"/>
      <c r="M167" s="30">
        <f>H167</f>
        <v>0</v>
      </c>
    </row>
    <row r="168" spans="1:14" x14ac:dyDescent="0.25">
      <c r="A168" s="116"/>
      <c r="B168" s="117"/>
      <c r="C168" s="110" t="s">
        <v>58</v>
      </c>
      <c r="D168" s="11"/>
      <c r="E168" s="12"/>
      <c r="F168" s="12"/>
      <c r="G168" s="12"/>
      <c r="H168" s="13">
        <f>SUM(H144:H167)</f>
        <v>0</v>
      </c>
      <c r="I168" s="14"/>
      <c r="J168" s="13">
        <f>SUM(J144:J167)</f>
        <v>0</v>
      </c>
      <c r="K168" s="14"/>
      <c r="L168" s="13">
        <f>SUM(L144:L167)</f>
        <v>0</v>
      </c>
      <c r="M168" s="13">
        <f>SUM(M144:M167)</f>
        <v>0</v>
      </c>
      <c r="N168" s="24"/>
    </row>
    <row r="169" spans="1:14" x14ac:dyDescent="0.25">
      <c r="A169" s="114"/>
      <c r="B169" s="118"/>
      <c r="C169" s="111" t="s">
        <v>234</v>
      </c>
      <c r="D169" s="15"/>
      <c r="E169" s="16"/>
      <c r="F169" s="16"/>
      <c r="G169" s="16"/>
      <c r="H169" s="17">
        <f>H168*0%</f>
        <v>0</v>
      </c>
      <c r="I169" s="18"/>
      <c r="J169" s="17">
        <f>J168*75%</f>
        <v>0</v>
      </c>
      <c r="K169" s="18"/>
      <c r="L169" s="17">
        <f>L168*12%</f>
        <v>0</v>
      </c>
      <c r="M169" s="17">
        <f>L169+J169+H169</f>
        <v>0</v>
      </c>
    </row>
    <row r="170" spans="1:14" x14ac:dyDescent="0.25">
      <c r="A170" s="114"/>
      <c r="B170" s="118"/>
      <c r="C170" s="112" t="s">
        <v>1</v>
      </c>
      <c r="D170" s="15"/>
      <c r="E170" s="16"/>
      <c r="F170" s="16"/>
      <c r="G170" s="16"/>
      <c r="H170" s="17">
        <f>H169+H168</f>
        <v>0</v>
      </c>
      <c r="I170" s="18"/>
      <c r="J170" s="17">
        <f>J169+J168</f>
        <v>0</v>
      </c>
      <c r="K170" s="18"/>
      <c r="L170" s="17">
        <f>L169+L168</f>
        <v>0</v>
      </c>
      <c r="M170" s="17">
        <f>M169+M168</f>
        <v>0</v>
      </c>
    </row>
    <row r="171" spans="1:14" x14ac:dyDescent="0.25">
      <c r="A171" s="114"/>
      <c r="B171" s="118"/>
      <c r="C171" s="111" t="s">
        <v>235</v>
      </c>
      <c r="D171" s="15"/>
      <c r="E171" s="16"/>
      <c r="F171" s="16"/>
      <c r="G171" s="16"/>
      <c r="H171" s="17">
        <f>H170*8%</f>
        <v>0</v>
      </c>
      <c r="I171" s="18"/>
      <c r="J171" s="17">
        <f>J170*8%</f>
        <v>0</v>
      </c>
      <c r="K171" s="18"/>
      <c r="L171" s="17">
        <f>L170*8%</f>
        <v>0</v>
      </c>
      <c r="M171" s="17">
        <f>M170*8%</f>
        <v>0</v>
      </c>
    </row>
    <row r="172" spans="1:14" x14ac:dyDescent="0.25">
      <c r="A172" s="114"/>
      <c r="B172" s="118"/>
      <c r="C172" s="112" t="s">
        <v>188</v>
      </c>
      <c r="D172" s="15"/>
      <c r="E172" s="16"/>
      <c r="F172" s="16"/>
      <c r="G172" s="16"/>
      <c r="H172" s="25">
        <f>H171+H170</f>
        <v>0</v>
      </c>
      <c r="I172" s="18"/>
      <c r="J172" s="25">
        <f>J171+J170</f>
        <v>0</v>
      </c>
      <c r="K172" s="18"/>
      <c r="L172" s="25">
        <f>L171+L170</f>
        <v>0</v>
      </c>
      <c r="M172" s="25">
        <f>M171+M170</f>
        <v>0</v>
      </c>
    </row>
    <row r="173" spans="1:14" x14ac:dyDescent="0.25">
      <c r="A173" s="114"/>
      <c r="B173" s="118"/>
      <c r="C173" s="112" t="s">
        <v>189</v>
      </c>
      <c r="D173" s="48"/>
      <c r="E173" s="77"/>
      <c r="F173" s="77"/>
      <c r="G173" s="30"/>
      <c r="H173" s="30">
        <f>H172+H142</f>
        <v>0</v>
      </c>
      <c r="I173" s="30"/>
      <c r="J173" s="30">
        <f>J172+J142</f>
        <v>0</v>
      </c>
      <c r="K173" s="30"/>
      <c r="L173" s="30">
        <f>L172+L142</f>
        <v>0</v>
      </c>
      <c r="M173" s="30">
        <f>M172+M142</f>
        <v>0</v>
      </c>
      <c r="N173" s="24"/>
    </row>
    <row r="174" spans="1:14" x14ac:dyDescent="0.25">
      <c r="A174" s="115"/>
      <c r="B174" s="119"/>
      <c r="C174" s="111" t="s">
        <v>236</v>
      </c>
      <c r="D174" s="104"/>
      <c r="E174" s="71"/>
      <c r="F174" s="71"/>
      <c r="G174" s="71"/>
      <c r="H174" s="30">
        <f>H173*5%</f>
        <v>0</v>
      </c>
      <c r="I174" s="71"/>
      <c r="J174" s="30">
        <f>J173*5%</f>
        <v>0</v>
      </c>
      <c r="K174" s="71"/>
      <c r="L174" s="30">
        <f>L173*5%</f>
        <v>0</v>
      </c>
      <c r="M174" s="30">
        <f>M173*5%</f>
        <v>0</v>
      </c>
      <c r="N174" s="24"/>
    </row>
    <row r="175" spans="1:14" x14ac:dyDescent="0.25">
      <c r="A175" s="115"/>
      <c r="B175" s="119"/>
      <c r="C175" s="112" t="s">
        <v>1</v>
      </c>
      <c r="D175" s="103"/>
      <c r="E175" s="71"/>
      <c r="F175" s="71"/>
      <c r="G175" s="71"/>
      <c r="H175" s="30">
        <f>H174+H173</f>
        <v>0</v>
      </c>
      <c r="I175" s="71"/>
      <c r="J175" s="30">
        <f>J174+J173</f>
        <v>0</v>
      </c>
      <c r="K175" s="71"/>
      <c r="L175" s="30">
        <f>L174+L173</f>
        <v>0</v>
      </c>
      <c r="M175" s="30">
        <f>M174+M173</f>
        <v>0</v>
      </c>
    </row>
    <row r="176" spans="1:14" x14ac:dyDescent="0.25">
      <c r="A176" s="115"/>
      <c r="B176" s="119"/>
      <c r="C176" s="111" t="s">
        <v>54</v>
      </c>
      <c r="D176" s="104"/>
      <c r="E176" s="71"/>
      <c r="F176" s="71"/>
      <c r="G176" s="71"/>
      <c r="H176" s="30">
        <f>H175*5%</f>
        <v>0</v>
      </c>
      <c r="I176" s="71"/>
      <c r="J176" s="30">
        <f>J175*5%</f>
        <v>0</v>
      </c>
      <c r="K176" s="71"/>
      <c r="L176" s="30">
        <f>L175*5%</f>
        <v>0</v>
      </c>
      <c r="M176" s="30">
        <f>M175*5%</f>
        <v>0</v>
      </c>
    </row>
    <row r="177" spans="1:13" x14ac:dyDescent="0.25">
      <c r="A177" s="115"/>
      <c r="B177" s="119"/>
      <c r="C177" s="112" t="s">
        <v>1</v>
      </c>
      <c r="D177" s="103"/>
      <c r="E177" s="71"/>
      <c r="F177" s="71"/>
      <c r="G177" s="71"/>
      <c r="H177" s="30">
        <f>H176+H175</f>
        <v>0</v>
      </c>
      <c r="I177" s="71"/>
      <c r="J177" s="30">
        <f>J176+J175</f>
        <v>0</v>
      </c>
      <c r="K177" s="71"/>
      <c r="L177" s="30">
        <f>L176+L175</f>
        <v>0</v>
      </c>
      <c r="M177" s="30">
        <f>M176+M175</f>
        <v>0</v>
      </c>
    </row>
    <row r="178" spans="1:13" x14ac:dyDescent="0.25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1:13" x14ac:dyDescent="0.25"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1" spans="1:13" ht="15.75" x14ac:dyDescent="0.25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</row>
  </sheetData>
  <mergeCells count="47">
    <mergeCell ref="K1:M1"/>
    <mergeCell ref="A127:A134"/>
    <mergeCell ref="A104:A109"/>
    <mergeCell ref="A135:A136"/>
    <mergeCell ref="A162:A167"/>
    <mergeCell ref="A158:A161"/>
    <mergeCell ref="A154:A157"/>
    <mergeCell ref="A150:A153"/>
    <mergeCell ref="A115:A116"/>
    <mergeCell ref="A117:A121"/>
    <mergeCell ref="A110:A114"/>
    <mergeCell ref="A4:M4"/>
    <mergeCell ref="A6:D6"/>
    <mergeCell ref="G6:M6"/>
    <mergeCell ref="A7:E7"/>
    <mergeCell ref="G7:M7"/>
    <mergeCell ref="A122:A126"/>
    <mergeCell ref="A91:A96"/>
    <mergeCell ref="A97:A103"/>
    <mergeCell ref="M8:M9"/>
    <mergeCell ref="B8:B9"/>
    <mergeCell ref="C8:C9"/>
    <mergeCell ref="D8:D9"/>
    <mergeCell ref="E8:F8"/>
    <mergeCell ref="A69:A74"/>
    <mergeCell ref="A12:A15"/>
    <mergeCell ref="G8:H8"/>
    <mergeCell ref="I8:J8"/>
    <mergeCell ref="K8:L8"/>
    <mergeCell ref="A24:A25"/>
    <mergeCell ref="A81:A84"/>
    <mergeCell ref="A85:A90"/>
    <mergeCell ref="A181:M181"/>
    <mergeCell ref="B1:C1"/>
    <mergeCell ref="A8:A9"/>
    <mergeCell ref="A16:A18"/>
    <mergeCell ref="A75:A80"/>
    <mergeCell ref="A19:A20"/>
    <mergeCell ref="A26:A31"/>
    <mergeCell ref="A54:A62"/>
    <mergeCell ref="A32:A37"/>
    <mergeCell ref="A38:A48"/>
    <mergeCell ref="A2:M2"/>
    <mergeCell ref="A21:A23"/>
    <mergeCell ref="A49:A53"/>
    <mergeCell ref="A63:A68"/>
    <mergeCell ref="A144:A149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2019-07-17T10:02:24Z</dcterms:modified>
</cp:coreProperties>
</file>