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755" tabRatio="965" activeTab="0"/>
  </bookViews>
  <sheets>
    <sheet name="კრებსითი" sheetId="1" r:id="rId1"/>
    <sheet name="ობიექტ." sheetId="2" r:id="rId2"/>
    <sheet name="კონსტრუქც." sheetId="3" r:id="rId3"/>
    <sheet name="არქიტექტ." sheetId="4" r:id="rId4"/>
    <sheet name="შიდა წყალ." sheetId="5" r:id="rId5"/>
    <sheet name="შიდ.კანალ." sheetId="6" r:id="rId6"/>
    <sheet name="გათბ-გაგრილ." sheetId="7" r:id="rId7"/>
    <sheet name="ვენტ." sheetId="8" r:id="rId8"/>
    <sheet name="ელ.მომ" sheetId="9" r:id="rId9"/>
    <sheet name="შიდა განათ." sheetId="10" r:id="rId10"/>
    <sheet name="გენერ." sheetId="11" r:id="rId11"/>
    <sheet name="სუს.დენ" sheetId="12" r:id="rId12"/>
    <sheet name="სახანძრო" sheetId="13" r:id="rId13"/>
    <sheet name="დაცვა" sheetId="14" r:id="rId14"/>
    <sheet name="ვიდ.მეთვალ." sheetId="15" r:id="rId15"/>
    <sheet name="გარე. წყალ." sheetId="16" r:id="rId16"/>
    <sheet name="გარე კანალ." sheetId="17" r:id="rId17"/>
    <sheet name="კეთილმოწყ." sheetId="18" r:id="rId18"/>
    <sheet name="სახანძრო ჰიდრანტი" sheetId="19" r:id="rId19"/>
    <sheet name="სარეკლამო აბრები" sheetId="20" r:id="rId20"/>
  </sheets>
  <definedNames>
    <definedName name="_xlnm._FilterDatabase" localSheetId="3" hidden="1">'არქიტექტ.'!$G$1:$G$456</definedName>
    <definedName name="_xlnm.Print_Titles" localSheetId="16">'გარე კანალ.'!$9:$9</definedName>
    <definedName name="_xlnm.Print_Titles" localSheetId="15">'გარე. წყალ.'!$9:$9</definedName>
    <definedName name="_xlnm.Print_Titles" localSheetId="10">'გენერ.'!$8:$8</definedName>
    <definedName name="_xlnm.Print_Titles" localSheetId="13">'დაცვა'!$8:$8</definedName>
    <definedName name="_xlnm.Print_Titles" localSheetId="7">'ვენტ.'!$9:$9</definedName>
    <definedName name="_xlnm.Print_Titles" localSheetId="14">'ვიდ.მეთვალ.'!$8:$8</definedName>
    <definedName name="_xlnm.Print_Titles" localSheetId="2">'კონსტრუქც.'!$8:$8</definedName>
    <definedName name="_xlnm.Print_Titles" localSheetId="0">'კრებსითი'!$7:$7</definedName>
    <definedName name="_xlnm.Print_Titles" localSheetId="12">'სახანძრო'!$8:$8</definedName>
    <definedName name="_xlnm.Print_Titles" localSheetId="11">'სუს.დენ'!$7:$7</definedName>
    <definedName name="_xlnm.Print_Titles" localSheetId="9">'შიდა განათ.'!$8:$8</definedName>
    <definedName name="_xlnm.Print_Titles" localSheetId="4">'შიდა წყალ.'!$8:$8</definedName>
  </definedNames>
  <calcPr fullCalcOnLoad="1"/>
</workbook>
</file>

<file path=xl/sharedStrings.xml><?xml version="1.0" encoding="utf-8"?>
<sst xmlns="http://schemas.openxmlformats.org/spreadsheetml/2006/main" count="3627" uniqueCount="842">
  <si>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</si>
  <si>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</si>
  <si>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</si>
  <si>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</si>
  <si>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</si>
  <si>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</si>
  <si>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</si>
  <si>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</si>
  <si>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</si>
  <si>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</si>
  <si>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</si>
  <si>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</si>
  <si>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</si>
  <si>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</si>
  <si>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masala:</t>
  </si>
  <si>
    <t>sxva masala</t>
  </si>
  <si>
    <t>kg</t>
  </si>
  <si>
    <t>c</t>
  </si>
  <si>
    <t>2</t>
  </si>
  <si>
    <t>3</t>
  </si>
  <si>
    <t>4</t>
  </si>
  <si>
    <t>5</t>
  </si>
  <si>
    <t>6</t>
  </si>
  <si>
    <t>8</t>
  </si>
  <si>
    <t xml:space="preserve">jami </t>
  </si>
  <si>
    <t>m</t>
  </si>
  <si>
    <t>9</t>
  </si>
  <si>
    <t>10</t>
  </si>
  <si>
    <t>12</t>
  </si>
  <si>
    <t>13</t>
  </si>
  <si>
    <t>16-12-1</t>
  </si>
  <si>
    <t>foladis miltuCi</t>
  </si>
  <si>
    <t>samagri</t>
  </si>
  <si>
    <t>16-6-2</t>
  </si>
  <si>
    <t>16-24-2</t>
  </si>
  <si>
    <t>16-24-3</t>
  </si>
  <si>
    <t>m3</t>
  </si>
  <si>
    <t>sxva manqana</t>
  </si>
  <si>
    <t>Zalovani eleqtromowyobiloba da el.ganaTeba</t>
  </si>
  <si>
    <t>8-591-8</t>
  </si>
  <si>
    <t xml:space="preserve">sxva manqana  </t>
  </si>
  <si>
    <t xml:space="preserve">Sromis danaxarjebi  </t>
  </si>
  <si>
    <t xml:space="preserve">sxva manqana </t>
  </si>
  <si>
    <t>cali</t>
  </si>
  <si>
    <t>plastmasis mili d=20mm</t>
  </si>
  <si>
    <t>t</t>
  </si>
  <si>
    <t>16-24-4</t>
  </si>
  <si>
    <t>samkapi 100/100</t>
  </si>
  <si>
    <t>m2</t>
  </si>
  <si>
    <t>maT Soris: mowyobiloba</t>
  </si>
  <si>
    <t>16-24-5</t>
  </si>
  <si>
    <t>17-3-3</t>
  </si>
  <si>
    <t>WanWiki qanCiT</t>
  </si>
  <si>
    <t>ventili d=32mm</t>
  </si>
  <si>
    <t>16-6-1</t>
  </si>
  <si>
    <t>samkapi 50/100</t>
  </si>
  <si>
    <t>komp</t>
  </si>
  <si>
    <t>17-4-1</t>
  </si>
  <si>
    <t>unitazi</t>
  </si>
  <si>
    <t>17-1-5</t>
  </si>
  <si>
    <t>komp.</t>
  </si>
  <si>
    <t>Sromis danaxarjebi</t>
  </si>
  <si>
    <t>kompl.</t>
  </si>
  <si>
    <t>santeqnikuri samuSaoebi</t>
  </si>
  <si>
    <t>samontaJo samuSaoebi</t>
  </si>
  <si>
    <t>NN</t>
  </si>
  <si>
    <r>
      <t xml:space="preserve">gafas.     </t>
    </r>
    <r>
      <rPr>
        <sz val="10"/>
        <rFont val="Arial"/>
        <family val="2"/>
      </rPr>
      <t>N</t>
    </r>
  </si>
  <si>
    <t>samuSao</t>
  </si>
  <si>
    <t>sabazro</t>
  </si>
  <si>
    <t>10-54-7</t>
  </si>
  <si>
    <t>grZ.m</t>
  </si>
  <si>
    <t>plastmasis wyalsadenis mili d=20mm</t>
  </si>
  <si>
    <t>plastmasis mili d=32mm</t>
  </si>
  <si>
    <t>Semrevi xelsabanisaTvis</t>
  </si>
  <si>
    <t>kanalizaciis plastmasis mili d=50mm</t>
  </si>
  <si>
    <t>kanalizaciis plastmasis mili  d=100mm</t>
  </si>
  <si>
    <t xml:space="preserve">xelsabani </t>
  </si>
  <si>
    <t>samuSaos dasaxeleba</t>
  </si>
  <si>
    <t>22-24-1</t>
  </si>
  <si>
    <t>betoni m100</t>
  </si>
  <si>
    <t>armatura</t>
  </si>
  <si>
    <t>22-32-3</t>
  </si>
  <si>
    <t>betoni m150</t>
  </si>
  <si>
    <t>16-18-1</t>
  </si>
  <si>
    <t>grZ. m</t>
  </si>
  <si>
    <t>wyalmzomis  Wa  (1c)</t>
  </si>
  <si>
    <t>22-8-3</t>
  </si>
  <si>
    <t>23-12-1</t>
  </si>
  <si>
    <t>betoni m200</t>
  </si>
  <si>
    <t>saStefselo rozeti  mesame damamiwebeli kontaqtiT</t>
  </si>
  <si>
    <t>gamomrTveli</t>
  </si>
  <si>
    <t>spilenZis  ZarRviani ormagizolaciani kabeli kveTiT 3X1,5mm2</t>
  </si>
  <si>
    <t>spilenZis  ZarRviani ormagizolaciani kabeli kveTiT 3X2,5mm2</t>
  </si>
  <si>
    <t>jami 1</t>
  </si>
  <si>
    <t>qviSa</t>
  </si>
  <si>
    <t>22-8-1</t>
  </si>
  <si>
    <t>Sromis danaxarji</t>
  </si>
  <si>
    <t>sxvadasxva manqana</t>
  </si>
  <si>
    <t>sxvadasxva masala</t>
  </si>
  <si>
    <t>26-4-3</t>
  </si>
  <si>
    <t xml:space="preserve">Sesakravi zolana </t>
  </si>
  <si>
    <t>mavTuli</t>
  </si>
  <si>
    <t>manq/sT</t>
  </si>
  <si>
    <t>1-25-2</t>
  </si>
  <si>
    <t>muSaoba nayarSi</t>
  </si>
  <si>
    <t>buldozeri 108cx.Z.</t>
  </si>
  <si>
    <t>RorRi m800 fr. 20-40mm</t>
  </si>
  <si>
    <t>ezos wyalsadeni</t>
  </si>
  <si>
    <t xml:space="preserve">    gare kanalizacia </t>
  </si>
  <si>
    <t>samSeneblo samuSaoebi</t>
  </si>
  <si>
    <t>maT Soris mowyobiloba</t>
  </si>
  <si>
    <t>8-594-1</t>
  </si>
  <si>
    <t>yalibis fari</t>
  </si>
  <si>
    <t>20-1-1</t>
  </si>
  <si>
    <t>haersadeni</t>
  </si>
  <si>
    <t>20-7-1</t>
  </si>
  <si>
    <t>muxli  d=20mm</t>
  </si>
  <si>
    <t>Siga  wyalsadeni</t>
  </si>
  <si>
    <t>revizia d=100mm</t>
  </si>
  <si>
    <t>1-80-3</t>
  </si>
  <si>
    <t>1-81-3</t>
  </si>
  <si>
    <t>erTpolusiani gamomrTveli erTklaviSiani</t>
  </si>
  <si>
    <t>erTpolusiani gamomrTveli  orklaviSiani</t>
  </si>
  <si>
    <t>jami 2</t>
  </si>
  <si>
    <t>20-11-7</t>
  </si>
  <si>
    <t>brezenti</t>
  </si>
  <si>
    <t>adg.</t>
  </si>
  <si>
    <t>biTumizirebuli Toki</t>
  </si>
  <si>
    <t>mina bamba</t>
  </si>
  <si>
    <t>26-15-7</t>
  </si>
  <si>
    <t>folgoizoli</t>
  </si>
  <si>
    <t>moT foladis furceli</t>
  </si>
  <si>
    <t>uZravi Jaluzis cxauri 200X200</t>
  </si>
  <si>
    <t>izolaciis SefuTva folgoizoliT</t>
  </si>
  <si>
    <t xml:space="preserve">modinebiTi  sistema m.s1 </t>
  </si>
  <si>
    <r>
      <t xml:space="preserve">modinebiTi ventkamera, 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=1000m3/sT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 </t>
    </r>
  </si>
  <si>
    <t>20-22-1</t>
  </si>
  <si>
    <r>
      <t xml:space="preserve">eleqtrokaloriferi </t>
    </r>
    <r>
      <rPr>
        <sz val="10"/>
        <rFont val="Arial"/>
        <family val="2"/>
      </rPr>
      <t>N</t>
    </r>
    <r>
      <rPr>
        <sz val="10"/>
        <rFont val="AcadNusx"/>
        <family val="0"/>
      </rPr>
      <t xml:space="preserve">=18kvt </t>
    </r>
  </si>
  <si>
    <t>20-25-1</t>
  </si>
  <si>
    <t>haersatari moTuTiebuli furclovani foladisagan perimetriT 1000mm-mde sisqe 0,7mm</t>
  </si>
  <si>
    <t>20-1-2</t>
  </si>
  <si>
    <r>
      <t xml:space="preserve">haersadenis gamagreba zolovani foladiT </t>
    </r>
    <r>
      <rPr>
        <sz val="10"/>
        <rFont val="Arial"/>
        <family val="2"/>
      </rPr>
      <t>б=0,25</t>
    </r>
  </si>
  <si>
    <t xml:space="preserve"> gamwovi sistema g-1     </t>
  </si>
  <si>
    <t>haersatari moTuTiebuli furclovani foladisagan perimetriT 1500mm-mde sisqe 0,7mm</t>
  </si>
  <si>
    <t>Siberi gamSvebi haersadenze</t>
  </si>
  <si>
    <t>biTumizirebuli Toki (haeris Semkvriveba</t>
  </si>
  <si>
    <t xml:space="preserve">uZravi Jaluzis cxauri </t>
  </si>
  <si>
    <r>
      <t xml:space="preserve">RerZuli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=160m3/sT </t>
    </r>
    <r>
      <rPr>
        <sz val="10"/>
        <rFont val="Arial"/>
        <family val="2"/>
      </rPr>
      <t>N</t>
    </r>
    <r>
      <rPr>
        <sz val="10"/>
        <rFont val="AcadNusx"/>
        <family val="0"/>
      </rPr>
      <t>=18vt</t>
    </r>
  </si>
  <si>
    <t>rkinis cxauri d=150mm</t>
  </si>
  <si>
    <t>haersadenze qolgis mowyoba d=120mm</t>
  </si>
  <si>
    <t>qolga haersadenze d=120mm</t>
  </si>
  <si>
    <t>samkapi d=20/20mm</t>
  </si>
  <si>
    <t xml:space="preserve"> Siga kanalizacia</t>
  </si>
  <si>
    <t xml:space="preserve">muxli  d=50mm </t>
  </si>
  <si>
    <t xml:space="preserve">muxli  d=100mm </t>
  </si>
  <si>
    <t>gadamyvani d=50/100mm</t>
  </si>
  <si>
    <t>gamwmendi d=100mm</t>
  </si>
  <si>
    <t>xelsabani sifoniT</t>
  </si>
  <si>
    <t>unitazi sifoniT</t>
  </si>
  <si>
    <t xml:space="preserve">wyalsadenis plastmasis  mili  d=32mm  </t>
  </si>
  <si>
    <t>22-23-1</t>
  </si>
  <si>
    <t>gadamyvani adaptori 32/50</t>
  </si>
  <si>
    <t>wyalmzomis kvanZi d=15mm</t>
  </si>
  <si>
    <t>plastmasis mili  d=100mm</t>
  </si>
  <si>
    <t xml:space="preserve">Senobaze misanaTebel-CamosanaTebeli proJeqtoriK </t>
  </si>
  <si>
    <t xml:space="preserve"> el.ganaTeba</t>
  </si>
  <si>
    <r>
      <t>kabeli U</t>
    </r>
    <r>
      <rPr>
        <sz val="10"/>
        <rFont val="Arial"/>
        <family val="2"/>
      </rPr>
      <t xml:space="preserve">UTP-5 </t>
    </r>
  </si>
  <si>
    <t xml:space="preserve">gamSvebi Siberi </t>
  </si>
  <si>
    <t>mSeneblobis Rirebulebis krebsiTi saxarjTaRricxvo gaangariSeba</t>
  </si>
  <si>
    <t>sazogadoebrivi centri (soflis saxli)</t>
  </si>
  <si>
    <t>rigiTi #</t>
  </si>
  <si>
    <t>xarjT.                  #</t>
  </si>
  <si>
    <t>Tavebis, obieqtebis, samuSaoebisa da danaxarjebis dasaxeleba</t>
  </si>
  <si>
    <t>Tavi 2</t>
  </si>
  <si>
    <t>mSeneblobis ZiriTadi obieqtebi</t>
  </si>
  <si>
    <t xml:space="preserve"> ob.xarj.#1</t>
  </si>
  <si>
    <t xml:space="preserve">gare qselebi </t>
  </si>
  <si>
    <t>gare wyalsadeni</t>
  </si>
  <si>
    <t>gare kanalizacia</t>
  </si>
  <si>
    <t>Dd R g _18%</t>
  </si>
  <si>
    <t>sul krebsiTi xarjTaRricxviT</t>
  </si>
  <si>
    <t>mSeneblobis dasaxeleba</t>
  </si>
  <si>
    <t>rigiTi nomeri</t>
  </si>
  <si>
    <t>#</t>
  </si>
  <si>
    <t>arqiteqturuli nawili</t>
  </si>
  <si>
    <t>Sida civi da cxeli wyliT momarageba</t>
  </si>
  <si>
    <t>ventilacia</t>
  </si>
  <si>
    <t>11</t>
  </si>
  <si>
    <t xml:space="preserve"> </t>
  </si>
  <si>
    <t>RorRi</t>
  </si>
  <si>
    <t>armatura a-1</t>
  </si>
  <si>
    <t>armatura a-3</t>
  </si>
  <si>
    <t>6-14-4</t>
  </si>
  <si>
    <t>eleqtrodi</t>
  </si>
  <si>
    <t>6-12-7</t>
  </si>
  <si>
    <t xml:space="preserve">sayalibe xis ficari </t>
  </si>
  <si>
    <t>6-15-2</t>
  </si>
  <si>
    <t>6-16-1</t>
  </si>
  <si>
    <t>jami 3</t>
  </si>
  <si>
    <t xml:space="preserve">zednadebi xarjebi  </t>
  </si>
  <si>
    <t>mogeba</t>
  </si>
  <si>
    <t>1. kedlebi da tixrebi</t>
  </si>
  <si>
    <t>8-15-1</t>
  </si>
  <si>
    <t>cementis xsnari m50</t>
  </si>
  <si>
    <t xml:space="preserve">sxva masala </t>
  </si>
  <si>
    <t xml:space="preserve">  10-56-3</t>
  </si>
  <si>
    <t>2. saxuravi</t>
  </si>
  <si>
    <t>12-9-6</t>
  </si>
  <si>
    <t>biTumis mastika</t>
  </si>
  <si>
    <t>ruberoidi</t>
  </si>
  <si>
    <t>12-9-5</t>
  </si>
  <si>
    <t>12-10-1</t>
  </si>
  <si>
    <t>cementis moWimvis mowyoba sisqiT 30mm</t>
  </si>
  <si>
    <t>cementis xsnari m150</t>
  </si>
  <si>
    <t>13-25-1  13-25-2</t>
  </si>
  <si>
    <t>biTumi</t>
  </si>
  <si>
    <t>benzini</t>
  </si>
  <si>
    <t>gazi</t>
  </si>
  <si>
    <t>9-14-5</t>
  </si>
  <si>
    <t>9-14-6</t>
  </si>
  <si>
    <t>jami 4</t>
  </si>
  <si>
    <t>11-1-11</t>
  </si>
  <si>
    <t>izolacia 2 fena ruberoidiT</t>
  </si>
  <si>
    <t>11-7-1</t>
  </si>
  <si>
    <t>pemza</t>
  </si>
  <si>
    <t>11-8-1</t>
  </si>
  <si>
    <t>cementis moWimvis mowyoba sisqiT 40mm</t>
  </si>
  <si>
    <t>11-20-3</t>
  </si>
  <si>
    <t>webo-cementi</t>
  </si>
  <si>
    <t>keramikuli filebi</t>
  </si>
  <si>
    <t>11-30-7</t>
  </si>
  <si>
    <t>xelovnuri granitis filebi</t>
  </si>
  <si>
    <t>jami 5</t>
  </si>
  <si>
    <t>cementis xsnari 1:3</t>
  </si>
  <si>
    <t>15-168-7</t>
  </si>
  <si>
    <t>safiTxni</t>
  </si>
  <si>
    <t>34-59-7       34-61-1</t>
  </si>
  <si>
    <t>15-14-1</t>
  </si>
  <si>
    <t>moWiquli filebi</t>
  </si>
  <si>
    <t>jami 6</t>
  </si>
  <si>
    <t>11-1-2</t>
  </si>
  <si>
    <t>gruntis datkepna RorRiT</t>
  </si>
  <si>
    <t>11-1-6</t>
  </si>
  <si>
    <t>RorRis safuZvelis mowyoba</t>
  </si>
  <si>
    <t xml:space="preserve">Sromis danaxarjebi   </t>
  </si>
  <si>
    <t xml:space="preserve">mogeba </t>
  </si>
  <si>
    <t xml:space="preserve">Sida kanalizacia </t>
  </si>
  <si>
    <t>gaTboba -kondicireba</t>
  </si>
  <si>
    <t>misaRebis da sakonferencio darbazis el.ganaTeba</t>
  </si>
  <si>
    <t xml:space="preserve">ventilacia </t>
  </si>
  <si>
    <t>aluminis kari</t>
  </si>
  <si>
    <t>3. Riobebi</t>
  </si>
  <si>
    <t>4. iatakebi</t>
  </si>
  <si>
    <t>34-59-7       10-56-3</t>
  </si>
  <si>
    <t>5. Siga mopirkeTeba</t>
  </si>
  <si>
    <t>6. gare mopirkeTeba</t>
  </si>
  <si>
    <t>7. sxvadasxva samuSaoebi</t>
  </si>
  <si>
    <t>15-55-5-11</t>
  </si>
  <si>
    <t>zednadebi xarjebi xelfasidan</t>
  </si>
  <si>
    <t>jami 1+2+3+4+5+6+7</t>
  </si>
  <si>
    <t>wylis mimRebi Zabri</t>
  </si>
  <si>
    <t>zednadebi xarjebi samontaJo samuSaoebze xelfasidan</t>
  </si>
  <si>
    <t xml:space="preserve">zednadebi xarjebi samontaJo samuSaoebze xelfasidan </t>
  </si>
  <si>
    <t xml:space="preserve">zednadebi xarjebi santeqnikur samuSaoebze </t>
  </si>
  <si>
    <t xml:space="preserve">zednadebi xarjebi samSeneblo samuSaoebze </t>
  </si>
  <si>
    <t>zednadebi xarjebi  xelfasidan</t>
  </si>
  <si>
    <t>10-742-1</t>
  </si>
  <si>
    <t xml:space="preserve">saxanZro signalizaciis paneli </t>
  </si>
  <si>
    <t>10-743-3</t>
  </si>
  <si>
    <t>masalis Sesyidva:</t>
  </si>
  <si>
    <t>Tburi deteqtori</t>
  </si>
  <si>
    <t>10-743-12</t>
  </si>
  <si>
    <t>10-744-6</t>
  </si>
  <si>
    <t>sirena</t>
  </si>
  <si>
    <t xml:space="preserve"> saxanZro signalizacia</t>
  </si>
  <si>
    <t>iatakis kolofi</t>
  </si>
  <si>
    <t>10-975-8</t>
  </si>
  <si>
    <t>paCpaneli 24 portiani</t>
  </si>
  <si>
    <t xml:space="preserve">paCpaneli </t>
  </si>
  <si>
    <t>8-521-19</t>
  </si>
  <si>
    <t>spilenZis  ormagizolaciani kabeli kveTiT 3X4mm2</t>
  </si>
  <si>
    <t>spilenZis ormagizolaciani kabeli kveTiT 5X4mm2</t>
  </si>
  <si>
    <t>saxanZro signalizacia</t>
  </si>
  <si>
    <r>
      <t xml:space="preserve">klaviatura 10 zoniani </t>
    </r>
    <r>
      <rPr>
        <sz val="10"/>
        <rFont val="Arial"/>
        <family val="2"/>
      </rPr>
      <t xml:space="preserve">K10H(210113) </t>
    </r>
  </si>
  <si>
    <r>
      <t xml:space="preserve">signalizaciis kabeli 4X0,22 </t>
    </r>
    <r>
      <rPr>
        <sz val="10"/>
        <rFont val="Arial"/>
        <family val="2"/>
      </rPr>
      <t xml:space="preserve">n/sheld (410602) </t>
    </r>
  </si>
  <si>
    <t xml:space="preserve">  dacvis sistema</t>
  </si>
  <si>
    <r>
      <t xml:space="preserve">kabeli </t>
    </r>
    <r>
      <rPr>
        <sz val="10"/>
        <rFont val="Arial"/>
        <family val="2"/>
      </rPr>
      <t xml:space="preserve"> UTP 6 gat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>norde</t>
    </r>
    <r>
      <rPr>
        <sz val="10"/>
        <rFont val="AcadNusx"/>
        <family val="0"/>
      </rPr>
      <t xml:space="preserve"> 305mX2X0,8mm</t>
    </r>
  </si>
  <si>
    <r>
      <t>koneqtori</t>
    </r>
    <r>
      <rPr>
        <sz val="10"/>
        <rFont val="Arial"/>
        <family val="2"/>
      </rPr>
      <t xml:space="preserve"> PRG45 6E</t>
    </r>
  </si>
  <si>
    <t>14</t>
  </si>
  <si>
    <t>dacvis sistema</t>
  </si>
  <si>
    <t>videomeTvalyureoba</t>
  </si>
  <si>
    <t xml:space="preserve">kompiuteruli qseli </t>
  </si>
  <si>
    <t>zedmeti gruntis gatana 5km-ze     2X1,95=</t>
  </si>
  <si>
    <t>xreSi</t>
  </si>
  <si>
    <t>gare kibe da pandusi</t>
  </si>
  <si>
    <t>6-1-16</t>
  </si>
  <si>
    <t>11-1-5</t>
  </si>
  <si>
    <t>orTqlizolacia erTi fena ruberoidiT</t>
  </si>
  <si>
    <t xml:space="preserve"> data rozeti</t>
  </si>
  <si>
    <t>moZraobis deteqtori infrawiTeli</t>
  </si>
  <si>
    <t>sagangaSo paneli</t>
  </si>
  <si>
    <t>sagangaSo panelis klaviatura</t>
  </si>
  <si>
    <t xml:space="preserve">sirena </t>
  </si>
  <si>
    <t>1-11-13</t>
  </si>
  <si>
    <t>I kategoriis gruntis damuSaveba eqskavatoriT adgilze datovebiT</t>
  </si>
  <si>
    <t>eqskavatori muxluxa svlaze CamCis tevadobiT 0,5m3</t>
  </si>
  <si>
    <t>1-11-14</t>
  </si>
  <si>
    <t>II kategoriis gruntis damuSaveba eqskavatoriT adgilze datovebiT</t>
  </si>
  <si>
    <t>1-78-3</t>
  </si>
  <si>
    <t>III kategoriis gruntis damuSaveba xeliT (qvabulis Ziris mosworeba xeliT)</t>
  </si>
  <si>
    <t>III kategoriis gruntis damuSaveba eqskavatoriT nayarSi datovebiT (qvabulis Ziris mosworeba meqanizmiT)</t>
  </si>
  <si>
    <t xml:space="preserve">gruntis ukuCayra buldozeriT </t>
  </si>
  <si>
    <t>buldozeri 80cx.Z.</t>
  </si>
  <si>
    <t>1-118-11</t>
  </si>
  <si>
    <t>pnevmosatkepni</t>
  </si>
  <si>
    <t>8-3-2</t>
  </si>
  <si>
    <t>6-1-5</t>
  </si>
  <si>
    <t>6-15-1</t>
  </si>
  <si>
    <t>jami 1+2+3</t>
  </si>
  <si>
    <t>gadaxurvis anakrebi rk/betonis wibovani fila</t>
  </si>
  <si>
    <t>ficari Camoganuli IIIx 25-32mm</t>
  </si>
  <si>
    <t>ficari Camoganuli IIIx 40-60mm</t>
  </si>
  <si>
    <t>22-27-1</t>
  </si>
  <si>
    <t>foladis mili</t>
  </si>
  <si>
    <r>
      <t xml:space="preserve">transformatori </t>
    </r>
    <r>
      <rPr>
        <sz val="10"/>
        <rFont val="Arial"/>
        <family val="2"/>
      </rPr>
      <t>ME TRE-45</t>
    </r>
    <r>
      <rPr>
        <sz val="10"/>
        <rFont val="AcadNusx"/>
        <family val="0"/>
      </rPr>
      <t>B</t>
    </r>
  </si>
  <si>
    <r>
      <t xml:space="preserve">akumulatori </t>
    </r>
    <r>
      <rPr>
        <sz val="10"/>
        <rFont val="Arial"/>
        <family val="2"/>
      </rPr>
      <t xml:space="preserve">12V7AH </t>
    </r>
  </si>
  <si>
    <r>
      <t>GSM-</t>
    </r>
    <r>
      <rPr>
        <sz val="10"/>
        <rFont val="AcadNusx"/>
        <family val="0"/>
      </rPr>
      <t xml:space="preserve">damreki </t>
    </r>
  </si>
  <si>
    <t>RorRis safuZvelis mowyoba sisqiT 10 sm  sarinelis qveS</t>
  </si>
  <si>
    <t>RorRis safuZvelis mowyoba sisqiT 20 sm r/b moednis qveS</t>
  </si>
  <si>
    <t>6-15-9</t>
  </si>
  <si>
    <t>12-6-1</t>
  </si>
  <si>
    <t>sarinelis mowyoba Senobis garSemo:</t>
  </si>
  <si>
    <t>jami7:</t>
  </si>
  <si>
    <t>feradi Tunuqi moTuTiebuli</t>
  </si>
  <si>
    <t>12-8-4</t>
  </si>
  <si>
    <t>teritoriis keTilmowyoba</t>
  </si>
  <si>
    <t>11-1-3</t>
  </si>
  <si>
    <t>11-16-2</t>
  </si>
  <si>
    <t>qvafenilis mowyoba</t>
  </si>
  <si>
    <t>cementis xsnari m100</t>
  </si>
  <si>
    <t>wylis tumbos montaJi</t>
  </si>
  <si>
    <t>SromiTi danaxarji</t>
  </si>
  <si>
    <t>wylis tumbo</t>
  </si>
  <si>
    <t>wylis tumbos gadamrTveli avtomaturi</t>
  </si>
  <si>
    <t>civi wylis mricxveli</t>
  </si>
  <si>
    <t>amerikanka 32mm  gare xraxniT</t>
  </si>
  <si>
    <t>amerikanka 32mm  Siga xraxniT</t>
  </si>
  <si>
    <t>uku sarqveli 32 mm</t>
  </si>
  <si>
    <t>Tavi 1</t>
  </si>
  <si>
    <t xml:space="preserve">   t</t>
  </si>
  <si>
    <t xml:space="preserve">monoliTuri rk/betonis rigelebis mowyoba m300 betonisagan </t>
  </si>
  <si>
    <t xml:space="preserve">monoliTuri rk/betonis gadaxurvebis mowyoba m300 betonisagan </t>
  </si>
  <si>
    <t>polimeruli Tavsaxuri</t>
  </si>
  <si>
    <t>spilenZis ormagizolaciani kabeli kveTiT 5X16mm2</t>
  </si>
  <si>
    <t>jami  Tavi 1</t>
  </si>
  <si>
    <t xml:space="preserve">2. saZirkveli </t>
  </si>
  <si>
    <t>qvafenili ( betonis filebi 20*10*5.5sm)</t>
  </si>
  <si>
    <t>cementi m300</t>
  </si>
  <si>
    <t>balasti (mdinaris)</t>
  </si>
  <si>
    <t>15-156-2</t>
  </si>
  <si>
    <t>zeZirkvlis kedlebis SeRebva</t>
  </si>
  <si>
    <t>fasadis saRebavi</t>
  </si>
  <si>
    <t>ტ.</t>
  </si>
  <si>
    <t xml:space="preserve">zeZirkvlis kedlebis  Selesva cementis xsnariT </t>
  </si>
  <si>
    <t>ჯამი:</t>
  </si>
  <si>
    <t xml:space="preserve">civi da cxeli wylis  Semrevi xelsabanis </t>
  </si>
  <si>
    <t xml:space="preserve">     gamwovi sistema sankvanZebSi      </t>
  </si>
  <si>
    <t>aluminis vitraJebi mina-paketiT maRali xarisxis, tonirebuli</t>
  </si>
  <si>
    <t xml:space="preserve">kibis safexurebisa da kibis mimdebare kedlebis mopirkeTeba (xelovnuri yinvagamZle, xaoiani zedapiris mqone  granitis filebis dageba) </t>
  </si>
  <si>
    <t>nestgamZle TabaSis muyao liTonis karkasiT</t>
  </si>
  <si>
    <t>II kat.gruntis ukuCayra xeliT</t>
  </si>
  <si>
    <t>milkvadrati 40X40X1.5</t>
  </si>
  <si>
    <t>milkvadrati 60X60X2</t>
  </si>
  <si>
    <t>saZirkvlis SeRebva hidroizoliT (praimeri)</t>
  </si>
  <si>
    <t xml:space="preserve">praimeri </t>
  </si>
  <si>
    <t xml:space="preserve">SeWra  wyalsadenis qselSi  </t>
  </si>
  <si>
    <r>
      <t xml:space="preserve">xelovnuri graniti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=311 m2</t>
    </r>
  </si>
  <si>
    <r>
      <t xml:space="preserve">kvamlis deteqtori </t>
    </r>
    <r>
      <rPr>
        <sz val="10"/>
        <color indexed="8"/>
        <rFont val="Arial"/>
        <family val="2"/>
      </rPr>
      <t>SSD-521</t>
    </r>
  </si>
  <si>
    <r>
      <t xml:space="preserve">xelis Rilakiani (SuSis) deteqtori </t>
    </r>
    <r>
      <rPr>
        <sz val="10"/>
        <color indexed="8"/>
        <rFont val="Arial"/>
        <family val="2"/>
      </rPr>
      <t>FT-513</t>
    </r>
  </si>
  <si>
    <r>
      <t xml:space="preserve">kabeli </t>
    </r>
    <r>
      <rPr>
        <sz val="10"/>
        <color indexed="8"/>
        <rFont val="Arial"/>
        <family val="2"/>
      </rPr>
      <t xml:space="preserve"> St 1</t>
    </r>
    <r>
      <rPr>
        <sz val="10"/>
        <color indexed="8"/>
        <rFont val="AcadNusx"/>
        <family val="0"/>
      </rPr>
      <t>X2X0,8mm</t>
    </r>
  </si>
  <si>
    <t>მატრიცა 1/3" CMOS პროგრესიული სკანირებით. მინიმალური მრძნობელობა 0.07 lux @F1.2, AGC ON ელექტრონული ჩამკეტის სიჩქარე 1/25წ -1/100,000წ. ვარიფოკალური ლინზა 2,8-12 მმ უნდა უზრუნველყოს ხედვის კუთხე 600/600 (ჰორიზონტალურად/ვერტიკალურად). უნდა გააჩნდეს ავტომატურად მართვადი ინფრაწითელი დიაპაზონის ფილტრი. ციფრული ხმაურის ჩახშობა 3D DNR</t>
  </si>
  <si>
    <t>kabel-arxi (plastikis)</t>
  </si>
  <si>
    <t>misaRebi da sakonferencio darbazi</t>
  </si>
  <si>
    <t>8-599-1</t>
  </si>
  <si>
    <t>spilenZis ormagizolaciani kabeli kveTiT 5X6mm2</t>
  </si>
  <si>
    <t xml:space="preserve"> farda-რoლეტი </t>
  </si>
  <si>
    <t>folgiani mina bamba (avzis SesafuTi) sisqe 10sm</t>
  </si>
  <si>
    <t xml:space="preserve">monoliTuri rk/betonis pandusis  filis mowyoba m250 betonisagan </t>
  </si>
  <si>
    <r>
      <t>modinebiTi ventkamera 1,44X0,87X0,37(</t>
    </r>
    <r>
      <rPr>
        <b/>
        <sz val="10"/>
        <rFont val="Arial"/>
        <family val="2"/>
      </rPr>
      <t xml:space="preserve">h </t>
    </r>
    <r>
      <rPr>
        <b/>
        <sz val="10"/>
        <rFont val="AcadNusx"/>
        <family val="0"/>
      </rPr>
      <t xml:space="preserve">) ventilatori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=1000m3/sT </t>
    </r>
    <r>
      <rPr>
        <b/>
        <sz val="10"/>
        <rFont val="Arial"/>
        <family val="2"/>
      </rPr>
      <t>P</t>
    </r>
    <r>
      <rPr>
        <b/>
        <sz val="10"/>
        <rFont val="AcadNusx"/>
        <family val="0"/>
      </rPr>
      <t xml:space="preserve">=500pa, el Zrava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=0,55kvt, filtriT</t>
    </r>
    <r>
      <rPr>
        <b/>
        <sz val="10"/>
        <rFont val="Arial"/>
        <family val="2"/>
      </rPr>
      <t xml:space="preserve">  F</t>
    </r>
    <r>
      <rPr>
        <b/>
        <sz val="10"/>
        <rFont val="AcadNusx"/>
        <family val="0"/>
      </rPr>
      <t xml:space="preserve">=0,5m2; kaloriferiT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=18,0kvt;  xmaurCamxSobiT
</t>
    </r>
  </si>
  <si>
    <r>
      <t xml:space="preserve">eleqtrokaloriferi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 xml:space="preserve">=18kvt </t>
    </r>
  </si>
  <si>
    <r>
      <t xml:space="preserve">brezentis CarTva sistemaSi </t>
    </r>
    <r>
      <rPr>
        <b/>
        <sz val="10"/>
        <rFont val="Arial"/>
        <family val="2"/>
      </rPr>
      <t>е=</t>
    </r>
    <r>
      <rPr>
        <b/>
        <sz val="10"/>
        <rFont val="AcadNusx"/>
        <family val="0"/>
      </rPr>
      <t>250mm</t>
    </r>
  </si>
  <si>
    <r>
      <t xml:space="preserve">haersataris izolacia xmis CamxSobi minbambiT, </t>
    </r>
    <r>
      <rPr>
        <b/>
        <sz val="10"/>
        <rFont val="Arial"/>
        <family val="2"/>
      </rPr>
      <t>б</t>
    </r>
    <r>
      <rPr>
        <b/>
        <sz val="10"/>
        <rFont val="AcadNusx"/>
        <family val="0"/>
      </rPr>
      <t>=0,25</t>
    </r>
  </si>
  <si>
    <t>izolaciis SefuTva folgაizoliT</t>
  </si>
  <si>
    <r>
      <t xml:space="preserve">RerZuli ventilatori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=160m3/sT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=18vt</t>
    </r>
  </si>
  <si>
    <r>
      <t>kabeli U</t>
    </r>
    <r>
      <rPr>
        <b/>
        <sz val="10"/>
        <rFont val="Arial"/>
        <family val="2"/>
      </rPr>
      <t xml:space="preserve">UTP-5 </t>
    </r>
  </si>
  <si>
    <r>
      <t xml:space="preserve">sirena  strob-sanaTiT 100 </t>
    </r>
    <r>
      <rPr>
        <b/>
        <sz val="10"/>
        <color indexed="8"/>
        <rFont val="Arial"/>
        <family val="2"/>
      </rPr>
      <t>dB Sounder 2460</t>
    </r>
  </si>
  <si>
    <r>
      <t xml:space="preserve">kabeli </t>
    </r>
    <r>
      <rPr>
        <b/>
        <sz val="10"/>
        <color indexed="8"/>
        <rFont val="Arial"/>
        <family val="2"/>
      </rPr>
      <t xml:space="preserve"> St 1</t>
    </r>
    <r>
      <rPr>
        <b/>
        <sz val="10"/>
        <color indexed="8"/>
        <rFont val="AcadNusx"/>
        <family val="0"/>
      </rPr>
      <t>X2X0,8mm</t>
    </r>
  </si>
  <si>
    <r>
      <t xml:space="preserve">metalis yuTi </t>
    </r>
    <r>
      <rPr>
        <b/>
        <sz val="10"/>
        <rFont val="Arial"/>
        <family val="2"/>
      </rPr>
      <t>BOX</t>
    </r>
    <r>
      <rPr>
        <b/>
        <sz val="10"/>
        <rFont val="AcadNusx"/>
        <family val="0"/>
      </rPr>
      <t>B</t>
    </r>
    <r>
      <rPr>
        <b/>
        <sz val="10"/>
        <rFont val="Arial"/>
        <family val="2"/>
      </rPr>
      <t xml:space="preserve">(205111) </t>
    </r>
  </si>
  <si>
    <r>
      <t xml:space="preserve">transformatori </t>
    </r>
    <r>
      <rPr>
        <b/>
        <sz val="10"/>
        <rFont val="Arial"/>
        <family val="2"/>
      </rPr>
      <t>ME TRE-45</t>
    </r>
    <r>
      <rPr>
        <b/>
        <sz val="10"/>
        <rFont val="AcadNusx"/>
        <family val="0"/>
      </rPr>
      <t>B</t>
    </r>
  </si>
  <si>
    <r>
      <t xml:space="preserve">akumulatori </t>
    </r>
    <r>
      <rPr>
        <b/>
        <sz val="10"/>
        <rFont val="Arial"/>
        <family val="2"/>
      </rPr>
      <t xml:space="preserve">12V7AH </t>
    </r>
  </si>
  <si>
    <r>
      <t>GSM-</t>
    </r>
    <r>
      <rPr>
        <b/>
        <sz val="10"/>
        <rFont val="AcadNusx"/>
        <family val="0"/>
      </rPr>
      <t xml:space="preserve">damreki </t>
    </r>
  </si>
  <si>
    <r>
      <t xml:space="preserve">signalizaciis kabeli 4X0,22 </t>
    </r>
    <r>
      <rPr>
        <b/>
        <sz val="10"/>
        <rFont val="Arial"/>
        <family val="2"/>
      </rPr>
      <t xml:space="preserve">n/sheld (410602) </t>
    </r>
  </si>
  <si>
    <r>
      <t>koneqtori</t>
    </r>
    <r>
      <rPr>
        <b/>
        <sz val="10"/>
        <rFont val="Arial"/>
        <family val="2"/>
      </rPr>
      <t xml:space="preserve"> PRG45 6E</t>
    </r>
  </si>
  <si>
    <r>
      <t>II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>kategoriis gruntis gaTxra xeliT</t>
    </r>
  </si>
  <si>
    <t>liTonkonstruqciebis SeRebva antikoroziuli saRebaviT</t>
  </si>
  <si>
    <t xml:space="preserve">rkina/betonis sartyelis mowyoba </t>
  </si>
  <si>
    <t xml:space="preserve">sacremluris mowyoba </t>
  </si>
  <si>
    <t xml:space="preserve">Tunuqi SeRebili </t>
  </si>
  <si>
    <r>
      <t>reki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karada kedeli, minis kariT,saketiT aranakleb 18</t>
    </r>
    <r>
      <rPr>
        <sz val="10"/>
        <rFont val="Calibri"/>
        <family val="2"/>
      </rPr>
      <t>U</t>
    </r>
  </si>
  <si>
    <r>
      <t>reki,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 xml:space="preserve"> karada kedeli, minis kariT, saketiT, aranakleb 18</t>
    </r>
    <r>
      <rPr>
        <b/>
        <sz val="10"/>
        <rFont val="Calibri"/>
        <family val="2"/>
      </rPr>
      <t>U</t>
    </r>
  </si>
  <si>
    <t xml:space="preserve">sazogadoebrivi centri </t>
  </si>
  <si>
    <t>sazogadoebrivi centri</t>
  </si>
  <si>
    <t>obieqturi xarjTaRricxva #2</t>
  </si>
  <si>
    <t>miwis samuSaoebi da rk/betonis konstruqciebi</t>
  </si>
  <si>
    <t>betoni m250</t>
  </si>
  <si>
    <t>xarjTaRricxva #1/1-1</t>
  </si>
  <si>
    <t>xarjTaRricxva #1/1-2</t>
  </si>
  <si>
    <t>xarjTaRricxva #1/2</t>
  </si>
  <si>
    <t>plastmasis avzi 1000l</t>
  </si>
  <si>
    <t>1/1-1</t>
  </si>
  <si>
    <t>1/1-2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</si>
  <si>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</si>
  <si>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</si>
  <si>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</si>
  <si>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</si>
  <si>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</si>
  <si>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</si>
  <si>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</si>
  <si>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</si>
  <si>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</si>
  <si>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</si>
  <si>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</si>
  <si>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xarjTaRricxva #1/4</t>
  </si>
  <si>
    <t>xarjTaRricxva #1/5</t>
  </si>
  <si>
    <t>xarjTaRricxva #1/6</t>
  </si>
  <si>
    <t>xarjTaRricxva #1/8</t>
  </si>
  <si>
    <t>xarjTaRricxva #1/9</t>
  </si>
  <si>
    <t>xarjTaRricxva #1/10</t>
  </si>
  <si>
    <t>xarjTaRricxva #1/11</t>
  </si>
  <si>
    <t>1. miwis samuSaoebi</t>
  </si>
  <si>
    <t>jami  Tavi 2</t>
  </si>
  <si>
    <t>xarjTaRricxva #1/13</t>
  </si>
  <si>
    <t>xarjTaRricxva #1/14</t>
  </si>
  <si>
    <t>xarjTaRricxva #1/15</t>
  </si>
  <si>
    <t xml:space="preserve"> xarj. #1/13</t>
  </si>
  <si>
    <t xml:space="preserve"> xarj. #1/14</t>
  </si>
  <si>
    <r>
      <t xml:space="preserve">  </t>
    </r>
    <r>
      <rPr>
        <sz val="11"/>
        <rFont val="AcadNusx"/>
        <family val="0"/>
      </rPr>
      <t>Tavi 3</t>
    </r>
  </si>
  <si>
    <t>jami Tavis 3</t>
  </si>
  <si>
    <t>jami  Tavi 1-3</t>
  </si>
  <si>
    <t xml:space="preserve">wylis gadamyvani milebis mowyoba </t>
  </si>
  <si>
    <t>penoplasti (xmis izolacia)</t>
  </si>
  <si>
    <t>betonis saxuravis orTqlizolacia erTi fena ruberoidiT</t>
  </si>
  <si>
    <t xml:space="preserve">fasadis dekoratiuli saRebavi  </t>
  </si>
  <si>
    <t>kedlebis Selesva qviSa-cementis xsnariT (sankvanZebSi)</t>
  </si>
  <si>
    <t>kedlebis mopirkeTeba moWiquli filebiT (sankvanZebSi, samzareuloSi)</t>
  </si>
  <si>
    <r>
      <t xml:space="preserve">ventilatori-saxuravis </t>
    </r>
    <r>
      <rPr>
        <b/>
        <sz val="10"/>
        <rFont val="Arial"/>
        <family val="2"/>
      </rPr>
      <t xml:space="preserve">BKMK315 </t>
    </r>
    <r>
      <rPr>
        <b/>
        <sz val="10"/>
        <rFont val="Arial"/>
        <family val="2"/>
      </rPr>
      <t>L=1000</t>
    </r>
    <r>
      <rPr>
        <b/>
        <sz val="10"/>
        <rFont val="AcadNusx"/>
        <family val="0"/>
      </rPr>
      <t xml:space="preserve">m3/sT  </t>
    </r>
    <r>
      <rPr>
        <b/>
        <sz val="10"/>
        <rFont val="Arial"/>
        <family val="2"/>
      </rPr>
      <t>p</t>
    </r>
    <r>
      <rPr>
        <b/>
        <sz val="10"/>
        <rFont val="AcadNusx"/>
        <family val="0"/>
      </rPr>
      <t xml:space="preserve">=500pa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=0,3kvt, xmis CamxSobiT</t>
    </r>
  </si>
  <si>
    <r>
      <t xml:space="preserve">ventilatori-saxuravis </t>
    </r>
    <r>
      <rPr>
        <sz val="10"/>
        <rFont val="Arial"/>
        <family val="2"/>
      </rPr>
      <t>BKMK</t>
    </r>
    <r>
      <rPr>
        <sz val="10"/>
        <rFont val="AcadNusx"/>
        <family val="0"/>
      </rPr>
      <t xml:space="preserve">315 </t>
    </r>
    <r>
      <rPr>
        <sz val="10"/>
        <rFont val="Arial"/>
        <family val="2"/>
      </rPr>
      <t>L=1000</t>
    </r>
    <r>
      <rPr>
        <sz val="10"/>
        <rFont val="AcadNusx"/>
        <family val="0"/>
      </rPr>
      <t xml:space="preserve">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 </t>
    </r>
    <r>
      <rPr>
        <sz val="10"/>
        <rFont val="Arial"/>
        <family val="2"/>
      </rPr>
      <t>N</t>
    </r>
    <r>
      <rPr>
        <sz val="10"/>
        <rFont val="AcadNusx"/>
        <family val="0"/>
      </rPr>
      <t>=0,3kvt, xmis CamxSobiT</t>
    </r>
  </si>
  <si>
    <r>
      <t xml:space="preserve">II 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>kategoriis gruntis gaTxra xeliT</t>
    </r>
  </si>
  <si>
    <t xml:space="preserve">zedmeti gruntis gatana 5km-ze     </t>
  </si>
  <si>
    <t xml:space="preserve">monoliTuri betonis lenturi saZirkvlis mowyoba m300 betonisagan </t>
  </si>
  <si>
    <t xml:space="preserve">monoliTuri rk/betonis saZirkvlis koWebis mowyoba m300 betonisagan </t>
  </si>
  <si>
    <t xml:space="preserve">DS-7716/32NI-SP “HDD 4TB”
</t>
  </si>
  <si>
    <t xml:space="preserve">DS-7716/32NI-SP“HDD 4TB”
</t>
  </si>
  <si>
    <r>
      <rPr>
        <b/>
        <sz val="10"/>
        <rFont val="Cambria"/>
        <family val="1"/>
      </rPr>
      <t xml:space="preserve">UTP cat6 </t>
    </r>
    <r>
      <rPr>
        <b/>
        <sz val="10"/>
        <rFont val="AcadNusx"/>
        <family val="0"/>
      </rPr>
      <t>patC-kordi qselis  1 მეტრიანი</t>
    </r>
  </si>
  <si>
    <r>
      <t xml:space="preserve"> </t>
    </r>
    <r>
      <rPr>
        <sz val="10"/>
        <rFont val="Cambria"/>
        <family val="1"/>
      </rPr>
      <t xml:space="preserve">UTP cat6 </t>
    </r>
    <r>
      <rPr>
        <sz val="10"/>
        <rFont val="AcadNusx"/>
        <family val="0"/>
      </rPr>
      <t>patC-kordi qselis  1 მეტრიანი</t>
    </r>
  </si>
  <si>
    <r>
      <rPr>
        <b/>
        <sz val="10"/>
        <rFont val="Cambria"/>
        <family val="1"/>
      </rPr>
      <t xml:space="preserve">UTP cat6 </t>
    </r>
    <r>
      <rPr>
        <b/>
        <sz val="10"/>
        <rFont val="AcadNusx"/>
        <family val="0"/>
      </rPr>
      <t>patC-kordi qselis  5 მეტრიანი</t>
    </r>
  </si>
  <si>
    <r>
      <t xml:space="preserve"> </t>
    </r>
    <r>
      <rPr>
        <sz val="10"/>
        <rFont val="Cambria"/>
        <family val="1"/>
      </rPr>
      <t xml:space="preserve">UTP cat6 </t>
    </r>
    <r>
      <rPr>
        <sz val="10"/>
        <rFont val="AcadNusx"/>
        <family val="0"/>
      </rPr>
      <t>patC-kordi qselis  5 მეტრიანი</t>
    </r>
  </si>
  <si>
    <t>balaxis belti</t>
  </si>
  <si>
    <t xml:space="preserve">Tunuqi </t>
  </si>
  <si>
    <t>fanjrebze sacremlurebis mowyoba  feradi moTuTiebuli TunuqiT</t>
  </si>
  <si>
    <t xml:space="preserve">Semyvan-gamanawilebeli mowyobilobis mTavari fari  samfaza avtomaturi gamomrTveliT,   </t>
  </si>
  <si>
    <t>wert.</t>
  </si>
  <si>
    <t>masala: m.S</t>
  </si>
  <si>
    <t>samfaza avtomaturi gamomrTveli 160amp 3polusa</t>
  </si>
  <si>
    <t>avtomaturi amomrTveli 80amp 3 polusa</t>
  </si>
  <si>
    <t>avtomaturi amomrTveli 63amp 2 polusa</t>
  </si>
  <si>
    <t>avtomaturi amomrTveli 63amp 3 polusa</t>
  </si>
  <si>
    <t>avtomaturi amomrTveli 32amp 3 polusa</t>
  </si>
  <si>
    <t>avtomaturi amomrTveli 25amp 3 polusa</t>
  </si>
  <si>
    <t>avtomaturi amomrTveli 25amp 1 polusa</t>
  </si>
  <si>
    <t>avtomaturi amomrTveli 16 amp 1 polusa</t>
  </si>
  <si>
    <t>avtomaturi amomrTveli 10 amp 3 polusa</t>
  </si>
  <si>
    <t>avtomaturi amomrTveli 10amp 1 polusa</t>
  </si>
  <si>
    <t>avtomaturi amomrTveli 6amp 1 polusa</t>
  </si>
  <si>
    <t>kontaqtori 7,5kvt</t>
  </si>
  <si>
    <t>fazebis bloki 4 polusa 160amp</t>
  </si>
  <si>
    <t xml:space="preserve">dabindebis rele </t>
  </si>
  <si>
    <t>liTonis karada 1250*800*300 samontaJo dafiT</t>
  </si>
  <si>
    <t>spilenZis gamanawilebeli salte</t>
  </si>
  <si>
    <t>kontaqtori 30kvt</t>
  </si>
  <si>
    <t xml:space="preserve">indikatori mwvane </t>
  </si>
  <si>
    <t>fiqsirebuli gadamrTveli (ventilaciisaTvis)</t>
  </si>
  <si>
    <t>gamanawilebeli  bloki 2 polusa 125amp</t>
  </si>
  <si>
    <t>damiwebis klema</t>
  </si>
  <si>
    <t>saStefselo rozeti orpolusiani mesame damamiwebeli kontaqtiT Cveulebrivi da generatoris</t>
  </si>
  <si>
    <t>spilenZis  ormagizolaciani kabeli kveTiT 2*1,5</t>
  </si>
  <si>
    <t>spilenZis kabeli pvs 7*1,5</t>
  </si>
  <si>
    <t>damiwebis Stanga-jvaredini galvanizirebuli</t>
  </si>
  <si>
    <t>mrgvali foladi d=8mm galvanizirebuli</t>
  </si>
  <si>
    <t>zednadebi xarjebi  - % xelfasidan</t>
  </si>
  <si>
    <t xml:space="preserve">mogeba  </t>
  </si>
  <si>
    <t>keTilmowyoba</t>
  </si>
  <si>
    <t>pemzis RorRi</t>
  </si>
  <si>
    <t>saxuravis daTbuneba pemzis RorRiT sisqiT 10sm.</t>
  </si>
  <si>
    <t>keramikuli filebis dageba svel wertilebSi</t>
  </si>
  <si>
    <t>qvabamba (daTbuneba)</t>
  </si>
  <si>
    <r>
      <t xml:space="preserve">svel wertilebSi metlaxis filebi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=7.6 m2</t>
    </r>
  </si>
  <si>
    <t>daTbuneba pemziT (50mm)</t>
  </si>
  <si>
    <t>xelovnuri granitis plintusebis mowyoba</t>
  </si>
  <si>
    <t>xelovnuri granitis plintusi</t>
  </si>
  <si>
    <t>kedlebis Selesva qviSa/cementis xsnariT ferdoebis CaTvliT</t>
  </si>
  <si>
    <t>wylis mimRebi Zabris mowyoba TunuqiT</t>
  </si>
  <si>
    <t xml:space="preserve">monoliTuri rk/betonis kolonebis და pilonebis mowyoba m300 betonisagan </t>
  </si>
  <si>
    <t xml:space="preserve">kompiuteruli Sida qseli </t>
  </si>
  <si>
    <t>tn</t>
  </si>
  <si>
    <t>maRali xarisxis xelovnuri granitis filebis dageba iatakze (zomebiT 60X60sm) feri SeTanxmdes damkveTTan</t>
  </si>
  <si>
    <t>saRebavi wyalemulsiuri</t>
  </si>
  <si>
    <t xml:space="preserve">Zalovani kabeli ormagizolaciani aluminis 3X70mm+25mm.  </t>
  </si>
  <si>
    <t>xelis Rilakiani  deteqtori mravaljeradi</t>
  </si>
  <si>
    <t xml:space="preserve">bunikebi (kabelis kveTis mixedviT) mokaluli avtomatze dasasmeli  </t>
  </si>
  <si>
    <t>c.</t>
  </si>
  <si>
    <t>el.fari dnobadi mcveliT</t>
  </si>
  <si>
    <t>el fari dnobadi mcveliT</t>
  </si>
  <si>
    <t>xarjTaRricxva # 1/7</t>
  </si>
  <si>
    <t>N</t>
  </si>
  <si>
    <t>საქონლის დასახელება</t>
  </si>
  <si>
    <t xml:space="preserve">რაოდენობა </t>
  </si>
  <si>
    <t>ერთეულის ფასი</t>
  </si>
  <si>
    <t>საერთო ღირებულება</t>
  </si>
  <si>
    <r>
      <t>გარე ფასადის  მანათობელი წარწერა  და ლოგო</t>
    </r>
    <r>
      <rPr>
        <b/>
        <sz val="14"/>
        <color indexed="10"/>
        <rFont val="Sylfaen"/>
        <family val="1"/>
      </rPr>
      <t xml:space="preserve"> </t>
    </r>
    <r>
      <rPr>
        <sz val="12"/>
        <color indexed="8"/>
        <rFont val="Sylfaen"/>
        <family val="1"/>
      </rPr>
      <t>(ტექნიკური დავალების პოზიცია #1)</t>
    </r>
  </si>
  <si>
    <t>ოთახის მანიშნებელი: „საკონფერენციო დარბაზი“</t>
  </si>
  <si>
    <t>ოთახის მანიშნებელი: „არქივი“</t>
  </si>
  <si>
    <t>ოთახის მანიშნებელი: „ბიბლიოთეკა“</t>
  </si>
  <si>
    <t>ოთახის მანიშნებელი: „სამზრეულო“</t>
  </si>
  <si>
    <t>ოთახის მანიშნებელი: „WC”</t>
  </si>
  <si>
    <r>
      <t>ოთახის მანიშნებელი: “საკონსულტაციო</t>
    </r>
    <r>
      <rPr>
        <sz val="10"/>
        <rFont val="Arial Cyr"/>
        <family val="0"/>
      </rPr>
      <t>”</t>
    </r>
  </si>
  <si>
    <r>
      <t xml:space="preserve">შენობის შიგნით კედელზე დასაკიდებელი აბრა  </t>
    </r>
    <r>
      <rPr>
        <sz val="12"/>
        <color indexed="8"/>
        <rFont val="Sylfaen"/>
        <family val="1"/>
      </rPr>
      <t>(ტექნიკური დავალების პოზიცია #4)</t>
    </r>
  </si>
  <si>
    <t>საინფორმაციო დაფა</t>
  </si>
  <si>
    <t xml:space="preserve"> xarj. #1/16 </t>
  </si>
  <si>
    <t>abrebi da maniSneblebi</t>
  </si>
  <si>
    <t xml:space="preserve">monoliTuri rk/betonis wertilovani saZirkvlis mowyoba m300 betonisagan </t>
  </si>
  <si>
    <t>penetroni (hidrosaizolacio masala)</t>
  </si>
  <si>
    <t>poliureTanis mastika (hidrosaizolacio masala)</t>
  </si>
  <si>
    <t>moTuTiebuli Tunuqis furceli</t>
  </si>
  <si>
    <t>polimeruli rgoli d=0,7m</t>
  </si>
  <si>
    <t>izolacia 1 fena ruberoidiT</t>
  </si>
  <si>
    <t># rigze</t>
  </si>
  <si>
    <t>normativis nomeri</t>
  </si>
  <si>
    <t>samuSaoebis da danaxarjebis dasaxeleba, mowyobilobis daxasiaTeba</t>
  </si>
  <si>
    <t>ganzomilebis erTeuli</t>
  </si>
  <si>
    <t>erTeu- lis fasi</t>
  </si>
  <si>
    <t>gaTboba</t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</si>
  <si>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500*600(h)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</si>
  <si>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700*600(h)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</si>
  <si>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800*600(h)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</si>
  <si>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900*600(h)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</si>
  <si>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1000*600(h)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</si>
  <si>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1100*600(h)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</si>
  <si>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1200*600(h)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</si>
  <si>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1300*600(h)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</si>
  <si>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1600*600(h)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</si>
  <si>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1700*600(h) </t>
    </r>
    <r>
      <rPr>
        <sz val="10"/>
        <rFont val="AcadNusx"/>
        <family val="0"/>
      </rPr>
      <t>zomebiT</t>
    </r>
  </si>
  <si>
    <r>
      <t xml:space="preserve">foladis </t>
    </r>
    <r>
      <rPr>
        <sz val="10"/>
        <rFont val="Arial"/>
        <family val="2"/>
      </rPr>
      <t xml:space="preserve">22RKKR </t>
    </r>
    <r>
      <rPr>
        <sz val="10"/>
        <rFont val="AcadNusx"/>
        <family val="0"/>
      </rPr>
      <t>tipis radiatori</t>
    </r>
    <r>
      <rPr>
        <sz val="10"/>
        <rFont val="Arial"/>
        <family val="2"/>
      </rPr>
      <t xml:space="preserve"> 1800*600(h) </t>
    </r>
    <r>
      <rPr>
        <sz val="10"/>
        <rFont val="AcadNusx"/>
        <family val="0"/>
      </rPr>
      <t>zomebiT</t>
    </r>
  </si>
  <si>
    <r>
      <t xml:space="preserve">mimwodebeli ventili </t>
    </r>
    <r>
      <rPr>
        <b/>
        <sz val="10"/>
        <rFont val="Arial"/>
        <family val="2"/>
      </rPr>
      <t xml:space="preserve"> D15 </t>
    </r>
  </si>
  <si>
    <r>
      <t xml:space="preserve">gadamyvani metali/plastmasze g.xr </t>
    </r>
    <r>
      <rPr>
        <b/>
        <sz val="10"/>
        <rFont val="AcadNusx"/>
        <family val="0"/>
      </rPr>
      <t>ME</t>
    </r>
    <r>
      <rPr>
        <sz val="10"/>
        <rFont val="Arial"/>
        <family val="2"/>
      </rPr>
      <t>met/20</t>
    </r>
  </si>
  <si>
    <t>plastmasis folgiani mili d=20mm</t>
  </si>
  <si>
    <t>plastmasis folgiani mili d=25mm</t>
  </si>
  <si>
    <r>
      <rPr>
        <sz val="10"/>
        <rFont val="Arial"/>
        <family val="2"/>
      </rPr>
      <t>insul tube-s</t>
    </r>
    <r>
      <rPr>
        <sz val="10"/>
        <rFont val="AcadNusx"/>
        <family val="0"/>
      </rPr>
      <t xml:space="preserve"> tipis kauCukis Tboizolacia plastmasis milebisaTvis </t>
    </r>
  </si>
  <si>
    <t>fumi (skoCi) didi</t>
  </si>
  <si>
    <t>gagrileba</t>
  </si>
  <si>
    <r>
      <t xml:space="preserve">split kondicioneri  gare  bloki romlis energetikuli maCvenebelia </t>
    </r>
    <r>
      <rPr>
        <sz val="10"/>
        <rFont val="Arial"/>
        <family val="2"/>
      </rPr>
      <t>N=0.6kw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Qx=1.1kw.</t>
    </r>
  </si>
  <si>
    <t>split kondicioneri gare da Sida blokiT</t>
  </si>
  <si>
    <r>
      <t xml:space="preserve">split kondicioneri  gare  bloki romlis energetikuli maCvenebelia </t>
    </r>
    <r>
      <rPr>
        <sz val="10"/>
        <rFont val="Arial"/>
        <family val="2"/>
      </rPr>
      <t>N=0.8kw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Qx=1.5kw.</t>
    </r>
  </si>
  <si>
    <r>
      <t xml:space="preserve">split kondicioneri  gare  bloki romlis energetikuli maCvenebelia </t>
    </r>
    <r>
      <rPr>
        <sz val="10"/>
        <rFont val="Arial"/>
        <family val="2"/>
      </rPr>
      <t>N=1.0kw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Qx=1.9kw.</t>
    </r>
  </si>
  <si>
    <r>
      <t xml:space="preserve">split kondicioneri  gare  bloki romlis energetikuli maCvenebelia </t>
    </r>
    <r>
      <rPr>
        <sz val="10"/>
        <rFont val="Arial"/>
        <family val="2"/>
      </rPr>
      <t>N=1.2kw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Qx=2,4kw.</t>
    </r>
  </si>
  <si>
    <r>
      <t xml:space="preserve">split kondicioneri  gare  bloki romlis energetikuli maCvenebelia </t>
    </r>
    <r>
      <rPr>
        <sz val="10"/>
        <rFont val="Arial"/>
        <family val="2"/>
      </rPr>
      <t>N=2,4kw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Qx=4,7kw.</t>
    </r>
  </si>
  <si>
    <r>
      <t xml:space="preserve">split kondicioneri  gare  bloki romlis energetikuli maCvenebelia </t>
    </r>
    <r>
      <rPr>
        <sz val="10"/>
        <rFont val="Arial"/>
        <family val="2"/>
      </rPr>
      <t>N=2,4kw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Qx=4,8kw.</t>
    </r>
  </si>
  <si>
    <r>
      <t xml:space="preserve">split kondicioneri  gare  bloki romlis energetikuli maCvenebelia </t>
    </r>
    <r>
      <rPr>
        <sz val="10"/>
        <rFont val="Arial"/>
        <family val="2"/>
      </rPr>
      <t>N=2,6kw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Qx=5,1kw.</t>
    </r>
  </si>
  <si>
    <r>
      <t xml:space="preserve">split kondicioneri  gare  bloki romlis energetikuli maCvenebelia </t>
    </r>
    <r>
      <rPr>
        <sz val="10"/>
        <rFont val="Arial"/>
        <family val="2"/>
      </rPr>
      <t>N=1,7kw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Qx=3,4kw.</t>
    </r>
  </si>
  <si>
    <r>
      <t xml:space="preserve">split kondicioneri  gare  bloki romlis energetikuli maCvenebelia </t>
    </r>
    <r>
      <rPr>
        <sz val="10"/>
        <rFont val="Arial"/>
        <family val="2"/>
      </rPr>
      <t>N=4,3kw</t>
    </r>
    <r>
      <rPr>
        <sz val="10"/>
        <rFont val="AcadNusx"/>
        <family val="0"/>
      </rPr>
      <t xml:space="preserve">  sicivis simZlavre (</t>
    </r>
    <r>
      <rPr>
        <sz val="10"/>
        <rFont val="Arial"/>
        <family val="2"/>
      </rPr>
      <t>+30ºC)</t>
    </r>
    <r>
      <rPr>
        <sz val="10"/>
        <rFont val="AcadNusx"/>
        <family val="0"/>
      </rPr>
      <t xml:space="preserve"> zafxulis  gare temperaturebis dros da Sida (kedlis) blokiT: sruli avtomatikiT, marTvis pultiT, romlis  sicivis simZlavrea zafxulSi:</t>
    </r>
    <r>
      <rPr>
        <sz val="10"/>
        <rFont val="Arial"/>
        <family val="2"/>
      </rPr>
      <t xml:space="preserve"> Qx=8,5kw.</t>
    </r>
  </si>
  <si>
    <t>qvabi Tbomomaragebis sistemebisaTvis</t>
  </si>
  <si>
    <t xml:space="preserve">Sromis danaxarjebi          </t>
  </si>
  <si>
    <t>9-24-1</t>
  </si>
  <si>
    <t>sakvamle mili</t>
  </si>
  <si>
    <t xml:space="preserve">sakvamle mili d=125mm </t>
  </si>
  <si>
    <t xml:space="preserve">sakvamle mili d=80mm </t>
  </si>
  <si>
    <t>liTonis konstruqciaAsakvamle milis dasamagreblad</t>
  </si>
  <si>
    <t>WanWiki</t>
  </si>
  <si>
    <r>
      <t>gaTbobis sistemis  ZiriTadi sacirkulacio tumbo</t>
    </r>
    <r>
      <rPr>
        <b/>
        <sz val="10"/>
        <rFont val="Arial"/>
        <family val="2"/>
      </rPr>
      <t xml:space="preserve"> L=1.6m3/h </t>
    </r>
    <r>
      <rPr>
        <sz val="10"/>
        <rFont val="AcadNusx"/>
        <family val="0"/>
      </rPr>
      <t xml:space="preserve">warmadobis da </t>
    </r>
    <r>
      <rPr>
        <b/>
        <sz val="10"/>
        <rFont val="Arial"/>
        <family val="2"/>
      </rPr>
      <t>H=100Kpa</t>
    </r>
    <r>
      <rPr>
        <sz val="10"/>
        <rFont val="AcadNusx"/>
        <family val="0"/>
      </rPr>
      <t xml:space="preserve"> wnevis.</t>
    </r>
  </si>
  <si>
    <r>
      <t>saventilacio sisitemis  ZiriTadi sacirkulacio tumbo</t>
    </r>
    <r>
      <rPr>
        <b/>
        <sz val="10"/>
        <rFont val="Arial"/>
        <family val="2"/>
      </rPr>
      <t xml:space="preserve"> L=0.2m3/h </t>
    </r>
    <r>
      <rPr>
        <sz val="10"/>
        <rFont val="AcadNusx"/>
        <family val="0"/>
      </rPr>
      <t xml:space="preserve">warmadobis da </t>
    </r>
    <r>
      <rPr>
        <b/>
        <sz val="10"/>
        <rFont val="Arial"/>
        <family val="2"/>
      </rPr>
      <t>H=100Kpa</t>
    </r>
    <r>
      <rPr>
        <sz val="10"/>
        <rFont val="AcadNusx"/>
        <family val="0"/>
      </rPr>
      <t xml:space="preserve"> wnevis.</t>
    </r>
  </si>
  <si>
    <r>
      <t>cx.wyalmomaragebis sistemis  ZiriTadi sacirkulacio tumbo</t>
    </r>
    <r>
      <rPr>
        <b/>
        <sz val="10"/>
        <rFont val="Arial"/>
        <family val="2"/>
      </rPr>
      <t xml:space="preserve"> L=0.8m3/h </t>
    </r>
    <r>
      <rPr>
        <sz val="10"/>
        <rFont val="AcadNusx"/>
        <family val="0"/>
      </rPr>
      <t xml:space="preserve">warmadobis da </t>
    </r>
    <r>
      <rPr>
        <b/>
        <sz val="10"/>
        <rFont val="Arial"/>
        <family val="2"/>
      </rPr>
      <t>H=100Kpa</t>
    </r>
    <r>
      <rPr>
        <sz val="10"/>
        <rFont val="AcadNusx"/>
        <family val="0"/>
      </rPr>
      <t xml:space="preserve"> wnevis.</t>
    </r>
  </si>
  <si>
    <r>
      <t>cx.wyalmomaragebis sacirkulacio rgolis tumbo</t>
    </r>
    <r>
      <rPr>
        <b/>
        <sz val="10"/>
        <rFont val="Arial"/>
        <family val="2"/>
      </rPr>
      <t xml:space="preserve"> L=0.7m3/h </t>
    </r>
    <r>
      <rPr>
        <sz val="10"/>
        <rFont val="AcadNusx"/>
        <family val="0"/>
      </rPr>
      <t xml:space="preserve">warmadobis da </t>
    </r>
    <r>
      <rPr>
        <b/>
        <sz val="10"/>
        <rFont val="Arial"/>
        <family val="2"/>
      </rPr>
      <t>H=150Kpa</t>
    </r>
    <r>
      <rPr>
        <sz val="10"/>
        <rFont val="AcadNusx"/>
        <family val="0"/>
      </rPr>
      <t xml:space="preserve"> wnevis.</t>
    </r>
  </si>
  <si>
    <t>18-15-5</t>
  </si>
  <si>
    <t>avtomaturi haergamSvebi d=15mm</t>
  </si>
  <si>
    <r>
      <t xml:space="preserve">gadamyvani metali/plastmasze g.xr </t>
    </r>
    <r>
      <rPr>
        <b/>
        <sz val="10"/>
        <rFont val="AcadNusx"/>
        <family val="0"/>
      </rPr>
      <t>ME</t>
    </r>
    <r>
      <rPr>
        <sz val="10"/>
        <rFont val="Arial"/>
        <family val="2"/>
      </rPr>
      <t>met/40</t>
    </r>
  </si>
  <si>
    <t>plastmasis folgiani mili d=32mm</t>
  </si>
  <si>
    <t>plastmasis folgiani mili d=40mm</t>
  </si>
  <si>
    <t>plastmasis folgiani mili d=50mm</t>
  </si>
  <si>
    <r>
      <t xml:space="preserve">ventili burTulebiani </t>
    </r>
    <r>
      <rPr>
        <sz val="10"/>
        <rFont val="Arial"/>
        <family val="2"/>
      </rPr>
      <t>D</t>
    </r>
    <r>
      <rPr>
        <sz val="10"/>
        <rFont val="AcadNusx"/>
        <family val="0"/>
      </rPr>
      <t>20</t>
    </r>
  </si>
  <si>
    <r>
      <t xml:space="preserve">ventili burTulebiani </t>
    </r>
    <r>
      <rPr>
        <sz val="10"/>
        <rFont val="Arial"/>
        <family val="2"/>
      </rPr>
      <t>D</t>
    </r>
    <r>
      <rPr>
        <sz val="10"/>
        <rFont val="AcadNusx"/>
        <family val="0"/>
      </rPr>
      <t>25</t>
    </r>
  </si>
  <si>
    <r>
      <t xml:space="preserve">ventili burTulebiani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32 </t>
    </r>
  </si>
  <si>
    <r>
      <t xml:space="preserve">ventili burTulebiani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40 </t>
    </r>
  </si>
  <si>
    <r>
      <rPr>
        <b/>
        <sz val="10"/>
        <color indexed="8"/>
        <rFont val="Arial"/>
        <family val="2"/>
      </rPr>
      <t>L=50</t>
    </r>
    <r>
      <rPr>
        <b/>
        <sz val="10"/>
        <color indexed="8"/>
        <rFont val="AcadNusx"/>
        <family val="0"/>
      </rPr>
      <t>l</t>
    </r>
    <r>
      <rPr>
        <b/>
        <sz val="10"/>
        <color indexed="10"/>
        <rFont val="AcadNusx"/>
        <family val="0"/>
      </rPr>
      <t xml:space="preserve"> </t>
    </r>
    <r>
      <rPr>
        <sz val="10"/>
        <rFont val="AcadNusx"/>
        <family val="0"/>
      </rPr>
      <t>warmadobis moculobiTi wyalgamacxelebeli</t>
    </r>
  </si>
  <si>
    <t>koleqtori Tbomomaragebis sistemis mimwodebeli  milsadenebisaTvis 3 mierTebiT</t>
  </si>
  <si>
    <t>koleqtori Tbomomaragebis sistemis uku milsadenebisaTvis 3 mierTebiT</t>
  </si>
  <si>
    <r>
      <t>muxli plastmasis milisTvis d=40 90</t>
    </r>
    <r>
      <rPr>
        <vertAlign val="superscript"/>
        <sz val="10"/>
        <rFont val="AcadNusx"/>
        <family val="0"/>
      </rPr>
      <t>0</t>
    </r>
  </si>
  <si>
    <r>
      <t>muxli plastmasis milisTvis d=32 90</t>
    </r>
    <r>
      <rPr>
        <vertAlign val="superscript"/>
        <sz val="10"/>
        <rFont val="AcadNusx"/>
        <family val="0"/>
      </rPr>
      <t>0</t>
    </r>
  </si>
  <si>
    <r>
      <t>muxli plastmasis milisTvis d=25 90</t>
    </r>
    <r>
      <rPr>
        <vertAlign val="superscript"/>
        <sz val="10"/>
        <rFont val="AcadNusx"/>
        <family val="0"/>
      </rPr>
      <t>0</t>
    </r>
  </si>
  <si>
    <r>
      <t>muxli plastmasis milisTvis d=20 90</t>
    </r>
    <r>
      <rPr>
        <vertAlign val="superscript"/>
        <sz val="10"/>
        <rFont val="AcadNusx"/>
        <family val="0"/>
      </rPr>
      <t>0</t>
    </r>
  </si>
  <si>
    <t>quro plastmasis d=20mm</t>
  </si>
  <si>
    <t>quro plastmasis d=25mm</t>
  </si>
  <si>
    <t>quro plastmasis d=32mm</t>
  </si>
  <si>
    <t>quro plastmasis d=40mm</t>
  </si>
  <si>
    <t>kauCukis Tboizolacia plastmasis milebisaTvis 22-9</t>
  </si>
  <si>
    <t>kauCukis Tboizolacia plastmasis milebisaTvis 28-9</t>
  </si>
  <si>
    <t>kauCukis Tboizolacia plastmasis milebisaTvis 30-9</t>
  </si>
  <si>
    <t>kauCukis Tboizolacia plastmasis milebisaTvis 42-9</t>
  </si>
  <si>
    <t>kauCukis Tboizolacia plastmasis milebisaTvis 52-9</t>
  </si>
  <si>
    <t>danadgarebis da  mowyobilobis samontaJo samuSaoebi</t>
  </si>
  <si>
    <t xml:space="preserve">zednadebi xarjebi Siga santeqnikur samuSaoebze </t>
  </si>
  <si>
    <t>mogeba danadgarebis da mowyobilobebis Rirebulebis gamoklebiT</t>
  </si>
  <si>
    <t xml:space="preserve">     gaTboba-gagrileba</t>
  </si>
  <si>
    <r>
      <t xml:space="preserve">uku drosel_ventili  </t>
    </r>
    <r>
      <rPr>
        <sz val="10"/>
        <rFont val="Times New Roman"/>
        <family val="1"/>
      </rPr>
      <t>D15</t>
    </r>
  </si>
  <si>
    <r>
      <t xml:space="preserve">ventili burTuliani </t>
    </r>
    <r>
      <rPr>
        <sz val="10"/>
        <rFont val="Times New Roman"/>
        <family val="1"/>
      </rPr>
      <t>D25</t>
    </r>
  </si>
  <si>
    <r>
      <t xml:space="preserve">muxli 90gr plastmasis milisaTvis </t>
    </r>
    <r>
      <rPr>
        <b/>
        <sz val="10"/>
        <rFont val="Times New Roman"/>
        <family val="1"/>
      </rPr>
      <t>D20</t>
    </r>
    <r>
      <rPr>
        <b/>
        <sz val="10"/>
        <rFont val="Arial"/>
        <family val="2"/>
      </rPr>
      <t xml:space="preserve"> </t>
    </r>
  </si>
  <si>
    <r>
      <t>samkapi plastmasis  milisaTvis D</t>
    </r>
    <r>
      <rPr>
        <sz val="10"/>
        <rFont val="Times New Roman"/>
        <family val="1"/>
      </rPr>
      <t>D20*20*20</t>
    </r>
  </si>
  <si>
    <r>
      <t xml:space="preserve">muxli 90gr plastmasis milisaTvis </t>
    </r>
    <r>
      <rPr>
        <sz val="10"/>
        <rFont val="Times New Roman"/>
        <family val="1"/>
      </rPr>
      <t>D25</t>
    </r>
    <r>
      <rPr>
        <sz val="10"/>
        <rFont val="Arial"/>
        <family val="2"/>
      </rPr>
      <t xml:space="preserve"> </t>
    </r>
  </si>
  <si>
    <r>
      <t>samkapi plastmasis  milisaTvis D</t>
    </r>
    <r>
      <rPr>
        <sz val="10"/>
        <rFont val="Times New Roman"/>
        <family val="1"/>
      </rPr>
      <t>D25*25*25</t>
    </r>
  </si>
  <si>
    <r>
      <t xml:space="preserve">quro plastmasis </t>
    </r>
    <r>
      <rPr>
        <sz val="10"/>
        <rFont val="Arial"/>
        <family val="2"/>
      </rPr>
      <t>D20/25</t>
    </r>
  </si>
  <si>
    <r>
      <t xml:space="preserve">quro plastmasis </t>
    </r>
    <r>
      <rPr>
        <sz val="10"/>
        <rFont val="Arial"/>
        <family val="2"/>
      </rPr>
      <t>D20</t>
    </r>
  </si>
  <si>
    <r>
      <t xml:space="preserve">quro plastmasis </t>
    </r>
    <r>
      <rPr>
        <sz val="10"/>
        <rFont val="Arial"/>
        <family val="2"/>
      </rPr>
      <t>D25</t>
    </r>
  </si>
  <si>
    <t>jami:</t>
  </si>
  <si>
    <t>Weris, armstriongis tipis ledsanaTi (^600*600მმ)   20 vt (maT Soris 15 cali sanaTi CarTuli unda iyos avariuli ganaTebis qselSi)</t>
  </si>
  <si>
    <t>WerSi Cafluli led.sanaTi 5 vt.</t>
  </si>
  <si>
    <t xml:space="preserve">WerSi Cafluli led.sanaTi 5vt.
  </t>
  </si>
  <si>
    <t xml:space="preserve">Weris armstrongis tipis ledsanaTi 20vt.  </t>
  </si>
  <si>
    <t>eqskavatori  CamCis tevadobiT 0,5m3</t>
  </si>
  <si>
    <t>xreSis safuZvelis mowyoba iatakis filisQqveS 10 sm sisqiT</t>
  </si>
  <si>
    <t>betonis safuZvelis mowyoba m250 betonisagan (80mm.)</t>
  </si>
  <si>
    <t>webo-cementi (yinvagamZle)</t>
  </si>
  <si>
    <t>gare kedlebis mowyoba mcire zomis betonis blokebisagan (39X29X19)</t>
  </si>
  <si>
    <t xml:space="preserve">betoni m250 </t>
  </si>
  <si>
    <t>spilenZis samontaJo kabeli 1X50 transformatorisTvis (Zabvis regulatorisTvis)</t>
  </si>
  <si>
    <t>xarjTaRricxva #1/3</t>
  </si>
  <si>
    <t>საზოგადოებრივი ცენტრი</t>
  </si>
  <si>
    <t>შენობის აბრები და მანიშნებლები</t>
  </si>
  <si>
    <t xml:space="preserve"> miwis samuSaoebi da rk/betonis konstruqciebi</t>
  </si>
  <si>
    <t>1-11-15</t>
  </si>
  <si>
    <t>1-31-3,</t>
  </si>
  <si>
    <t>1-31-3</t>
  </si>
  <si>
    <t xml:space="preserve"> ukuCayrili gruntis datkepna pnevmosatkepnebiT </t>
  </si>
  <si>
    <t xml:space="preserve">RorRi </t>
  </si>
  <si>
    <t xml:space="preserve">armatura a-1 </t>
  </si>
  <si>
    <t>6-1-23</t>
  </si>
  <si>
    <t>3. rk/betonis samuSaoebi</t>
  </si>
  <si>
    <t>kg.</t>
  </si>
  <si>
    <t>mcire zomis betonis blokebi (39X29X19)</t>
  </si>
  <si>
    <t>kedlebis mowyoba mcire zomis betonis blokebisagan (19X19X39) parapetebis CaTvliT</t>
  </si>
  <si>
    <t>mcire zomis betonis blokebi (19X19X39)</t>
  </si>
  <si>
    <t xml:space="preserve">tixrebis mowyoba  TabaSir-muyaoTi, ormxrivad (liTonis karkasze) xmis izolaciiT </t>
  </si>
  <si>
    <t xml:space="preserve">TabaSir-muyaos filebi liTonis karkasiT </t>
  </si>
  <si>
    <r>
      <t xml:space="preserve">hidroizolacia 2 fena armirebuli elastiuri tipis ruberoidiT   </t>
    </r>
    <r>
      <rPr>
        <sz val="10"/>
        <rFont val="AcadNusx"/>
        <family val="0"/>
      </rPr>
      <t>(moicavs, rogorc rk/betonis gadaxurvas, aseve mis mimdebared mowyobil  blokiT naSen kedlebis zedapirebs)</t>
    </r>
    <r>
      <rPr>
        <b/>
        <sz val="10"/>
        <rFont val="AcadNusx"/>
        <family val="0"/>
      </rPr>
      <t xml:space="preserve"> </t>
    </r>
  </si>
  <si>
    <t>13-25-1,  13-25-2</t>
  </si>
  <si>
    <t>ruberoidi (armirebuli, elastiuri tipis) pirveli da meore fena</t>
  </si>
  <si>
    <t>saxuravis xis konstruqciebiT mowyoba</t>
  </si>
  <si>
    <t>metalo/kramitiT saxuravis burulis mowyoba</t>
  </si>
  <si>
    <t xml:space="preserve">antiseptikuri pasta </t>
  </si>
  <si>
    <t>rkina-kaveuli saxuravisTvis</t>
  </si>
  <si>
    <t>metalo/kramiti (0.05 mm-iani, gluvi)</t>
  </si>
  <si>
    <t>TviTmWreli samagri</t>
  </si>
  <si>
    <t>12-8-5</t>
  </si>
  <si>
    <t xml:space="preserve">lavgardanis mowyoba </t>
  </si>
  <si>
    <t>lavgardanis mowyoba wvrili blokiT 39X19X09</t>
  </si>
  <si>
    <t>eqsterieris (fasadis) da interieris maRali xarisxis aluminis Savi feris vitraJebis, fanjrebis montaJi da Rirebuleba (muqi feris SuSiT)         profilis feri - antracide grei, kodi  - 7016)</t>
  </si>
  <si>
    <t>farda-roletis montaJi da Rirebuleba (meqanikuri roletiT, daxuruli meqanizmiT, gverdiTi fiqsatorebiT)</t>
  </si>
  <si>
    <t xml:space="preserve">cementis xsnari m100 </t>
  </si>
  <si>
    <t>armatura a3d12 biji - 40sm</t>
  </si>
  <si>
    <t>cementis xsnari m100,</t>
  </si>
  <si>
    <t>11-30-5</t>
  </si>
  <si>
    <t>webo</t>
  </si>
  <si>
    <t>10-55-6</t>
  </si>
  <si>
    <t>kedlebis da tixrebis SeRebva wyalemulsiuri saRebaviT</t>
  </si>
  <si>
    <t>nestgamZle TabaSir-muyaos Sekiduli Weris mowyoba liTonis karkasze (svel wertilebSi)</t>
  </si>
  <si>
    <t>fasadis struqturuli lesva e.w. "miunxenis" faqturiT</t>
  </si>
  <si>
    <t>fiTxi</t>
  </si>
  <si>
    <t xml:space="preserve">fasadis mopirkeTeba maRali xarisxis xis faqturis yinvagamZle keramogranitiT </t>
  </si>
  <si>
    <t>maRali xarisxis yinvagamZle keramograniti, xis faqturis</t>
  </si>
  <si>
    <t>kvadratuli mili 100X100X2.5mm.</t>
  </si>
  <si>
    <t xml:space="preserve">monoliTuri rk/betonis kibis da baqnebis mowyoba m250 betonisagan </t>
  </si>
  <si>
    <t>6-1-17</t>
  </si>
  <si>
    <t xml:space="preserve">yinvagamZle, xaoiani zedapiris mqone  granitis xelovnuri filebi </t>
  </si>
  <si>
    <t xml:space="preserve">Senobis garSemo  betonis wyalsarinelis mowyoba </t>
  </si>
  <si>
    <t>generatoris fardulis  safuZvlis  mowyoba:</t>
  </si>
  <si>
    <t>polimeruli xufi d=800mm.</t>
  </si>
  <si>
    <t>polimeruli rgoli d=800mm.</t>
  </si>
  <si>
    <t>Wis gadaxurvis da Wis Ziris mrgvali fila</t>
  </si>
  <si>
    <t xml:space="preserve">zedmeti gruntis gatana 5km-ze   </t>
  </si>
  <si>
    <t>konvenciuri kvamlis deteqtori</t>
  </si>
  <si>
    <t xml:space="preserve"> xarj. #1/15 </t>
  </si>
  <si>
    <t>kanalizaciis rk/betonis anakrebi Wa d==1000mm. polimeruli rgoliT da xufiT d=800mm   (4c)</t>
  </si>
  <si>
    <t>kanalizaciis rk/betonis anakrebi Wis rgoli  d=800mm.  simaRle =1000mm. 4c.</t>
  </si>
  <si>
    <r>
      <t xml:space="preserve">ventili burTulebiani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20</t>
    </r>
  </si>
  <si>
    <r>
      <t xml:space="preserve">ventili burTulebiani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25</t>
    </r>
  </si>
  <si>
    <r>
      <t xml:space="preserve">ventili burTulebiani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32</t>
    </r>
  </si>
  <si>
    <r>
      <t xml:space="preserve">ventili burTulebiani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40 </t>
    </r>
  </si>
  <si>
    <t>sazogadoebrivi centri G</t>
  </si>
  <si>
    <r>
      <t xml:space="preserve">rk/betonis filis mowyoba m250 betonisgan </t>
    </r>
    <r>
      <rPr>
        <sz val="10"/>
        <rFont val="AcadNusx"/>
        <family val="0"/>
      </rPr>
      <t>(fila ewyoba iatakis mTel farTobze, randkoWebis zeda wiboze. aris erTSred armirebuli simaRliT 17sm)</t>
    </r>
  </si>
  <si>
    <t>balastis dayra Senobis iatakis rk/betonis  filis qveS</t>
  </si>
  <si>
    <t xml:space="preserve"> videomeTvalyureoba xarjTaRricxva #1/12</t>
  </si>
  <si>
    <t>generatori simZlavriT 33kva-dan _ 35 kva-s CaTvliT  (1c)</t>
  </si>
  <si>
    <t>dizelgeneratori - avtomaturi CarTva-gamorTvis funqciiT simZlavriT 33kva-dan _ 35 kva-s CaTvliT, montaJi (ix. danarTi 1)</t>
  </si>
  <si>
    <t>dizelgeneratori avtomaturi CarTva gamorTvis funqciiTsimZlavriT 33kva-dan _ 35 kva-s CaTvliT,  (ix.danarTi)</t>
  </si>
  <si>
    <t>generatori simZlavriT 33kva-dan - 35 kva-s CaTvliT</t>
  </si>
  <si>
    <t xml:space="preserve">betoni m300 </t>
  </si>
  <si>
    <t>yalibis laminirebuli fari</t>
  </si>
  <si>
    <t>RorRis safuZvelis mowyoba saZirkvlebis qveS</t>
  </si>
  <si>
    <t>Sida kedlebze  nestgamZle T/muyaos filebis gakvra (liTonis karkasze, daTbunebiT)</t>
  </si>
  <si>
    <t>nestgamZle T/muyao filebi (liTonis karkasze)</t>
  </si>
  <si>
    <t>Sekiduli EWeris mowyoba nestgamZle armstrongis tipis (filebi 600X600mm) (armstrongis filis tipi SeTanxmdes damkveTTan)</t>
  </si>
  <si>
    <t xml:space="preserve">nestgamZle armstrongis fila (600*600) Sekiduli Weris mowyoba liTonis karkasiT </t>
  </si>
  <si>
    <t xml:space="preserve">aluminis karebis montaJi da Rirebuleba (7 cali Seminuli daburuli miniT da 2 cali Seuminavi)  (profilis feri antracide grei, kodi : AL - 7016)      </t>
  </si>
  <si>
    <t xml:space="preserve">aluminis karebis montaJi da Rirebuleba (1 cali Seuminavi, SSm pirTaTvis svel wertlSi)  (profilis feri antracide grei, kodi : AL - 7016)      </t>
  </si>
  <si>
    <t>aluminis kari SSm pirTaTvis svel wertlSi</t>
  </si>
  <si>
    <r>
      <t>aluminis vitraJebi mina-paketiT maRali xarisxis, tonirebuli.</t>
    </r>
    <r>
      <rPr>
        <b/>
        <sz val="10"/>
        <rFont val="AcadNusx"/>
        <family val="0"/>
      </rPr>
      <t xml:space="preserve"> nawrTobi SuSebiT (ix.proeqtSi)</t>
    </r>
  </si>
  <si>
    <r>
      <t xml:space="preserve">SeniSvna: aluminis profilebi (vitraJebi, fanjrebi, karebebi) unda akmayofilebdes Semdeg moTxovnebs: SeRebili Savi, mina - paketiT, 2 kameriani, samuSao zoma - 55 mm, evropuli Termoxidiani izoprofilialuminis kedli sisqe - 1,6 mm, konstruqciis damzadeba unda warmoebdes maRali xarisxis danadgarebze qarxnuli wesis sruli dacviT. (profilis feri antracide grei. kodiT - 7016) SuSis sisqe unda iyos gare SuSa- 6mm tonirebuli, Sida SuSa - 4 mm-iani </t>
    </r>
    <r>
      <rPr>
        <b/>
        <sz val="10"/>
        <rFont val="AcadNusx"/>
        <family val="0"/>
      </rPr>
      <t xml:space="preserve"> (SesasvlelebSi    nawrTobi SuSebi</t>
    </r>
    <r>
      <rPr>
        <sz val="10"/>
        <rFont val="AcadNusx"/>
        <family val="0"/>
      </rPr>
      <t xml:space="preserve"> ix. proeqtSi)</t>
    </r>
  </si>
  <si>
    <t>rkina /betonis moednis mowyoba danadgarebis qveS  1,5*4,00*0,1m.</t>
  </si>
  <si>
    <t>Casatanebeli detalebi  furcl.foladi 8mm armatura 12mm</t>
  </si>
  <si>
    <t>armatura a-1, furcl.foladi</t>
  </si>
  <si>
    <t xml:space="preserve">CarCoebis l/k mowyoba milkvadratisgan  </t>
  </si>
  <si>
    <t xml:space="preserve">mavTulbadis ( "Turquli Robis") mowyoba,  4mm-iani sisqis bade, 10X10sm) </t>
  </si>
  <si>
    <t>saxuravis mowyoba metalokramitiT</t>
  </si>
  <si>
    <t>sageneratoroSi kedlebis mowyoba mcire zomis betonis blokebisagan (19X19X39) wylis avziTvis</t>
  </si>
  <si>
    <t>mcire zomis betonis blokebi</t>
  </si>
  <si>
    <t>metalo-plastmasis kari (Fferi SeTanxmdes damkveTTan)</t>
  </si>
  <si>
    <t>metalo-plastmasis framuga (feri SeTanxmdes damkveTTan)</t>
  </si>
  <si>
    <t xml:space="preserve"> iatakebi</t>
  </si>
  <si>
    <t xml:space="preserve">iatakis moWimva qviSa-cementis xsnariT 40 mm </t>
  </si>
  <si>
    <t xml:space="preserve">cementis xsnari m150 </t>
  </si>
  <si>
    <t xml:space="preserve">keramikuli filebis dageba </t>
  </si>
  <si>
    <t xml:space="preserve"> mosapirkeTebeli samuSaoebi</t>
  </si>
  <si>
    <t>kedlebis Sida Selesva qviSa/cementis xsnariT ferdoebis CaTvliT</t>
  </si>
  <si>
    <t>kedlebis  SeRebva wyalemulsiuri saRebaviT</t>
  </si>
  <si>
    <t xml:space="preserve"> fasadi</t>
  </si>
  <si>
    <t>fasadebis Selesva qviSa/cementis xsnariT ferdoebis CaTvliT</t>
  </si>
  <si>
    <t>antikoroziuli saRebavi</t>
  </si>
  <si>
    <t xml:space="preserve"> kar-fanjara</t>
  </si>
  <si>
    <t>gaTboba bunebriv airze</t>
  </si>
  <si>
    <t xml:space="preserve">satkepni </t>
  </si>
  <si>
    <t>qvafenilisTvis safuZvlis fenis mowyoba qviSa-cementis  mSral narevze sisqiT 8 sm</t>
  </si>
  <si>
    <t>betonis bordiurebis mowyoba (30sm simaRlis)</t>
  </si>
  <si>
    <t>betonis bordiuri (30sm simaRlis)</t>
  </si>
  <si>
    <r>
      <t>liTonis Robis damzadeba da montaJi (</t>
    </r>
    <r>
      <rPr>
        <b/>
        <sz val="11"/>
        <rFont val="Cambria"/>
        <family val="1"/>
      </rPr>
      <t>h=1000</t>
    </r>
    <r>
      <rPr>
        <b/>
        <sz val="11"/>
        <rFont val="AcadNusx"/>
        <family val="0"/>
      </rPr>
      <t>mm)H</t>
    </r>
  </si>
  <si>
    <r>
      <t>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 gruntis gaTxra xeliT</t>
    </r>
  </si>
  <si>
    <t>milkvadrati 50X50X2 (RobeSi Casamatebeli gare ganaTebis dekoratiuli sanaTebisvis yovel 10 metrSi)</t>
  </si>
  <si>
    <t>t.</t>
  </si>
  <si>
    <t>milkvadrati 20X15X1.5</t>
  </si>
  <si>
    <t>betoni m250 saZirkvlisTvis</t>
  </si>
  <si>
    <t>armatura ф12а3</t>
  </si>
  <si>
    <t>armatura ф8а1</t>
  </si>
  <si>
    <t>8-141-1</t>
  </si>
  <si>
    <t>spilenZis ormagizolaciani kabeli, kveTiT 3X2,5mm2</t>
  </si>
  <si>
    <r>
      <t xml:space="preserve">led ganaTebis gare tipis sanaTi </t>
    </r>
    <r>
      <rPr>
        <sz val="10"/>
        <rFont val="AcadNusx"/>
        <family val="0"/>
      </rPr>
      <t>(SeirCes damkveTTan SeaTanxmebiT) ewyoba Robesa da moajirebze yovel 10 metrSi da teritoriaze</t>
    </r>
  </si>
  <si>
    <t xml:space="preserve">skveris skamebi </t>
  </si>
  <si>
    <t>skveris skami</t>
  </si>
  <si>
    <t>sanagve urna</t>
  </si>
  <si>
    <t>liTonis sayrdenis SeRebva</t>
  </si>
  <si>
    <t>33-251-6</t>
  </si>
  <si>
    <t xml:space="preserve">flagStokis liTonis sayrdeni milebis  mowyoba </t>
  </si>
  <si>
    <t xml:space="preserve">avtoamwe saburRi mowyobilobiT </t>
  </si>
  <si>
    <t xml:space="preserve">amwe saavtomobilo 16t </t>
  </si>
  <si>
    <t xml:space="preserve">liTonis sayrdeni 9m simaRlis   </t>
  </si>
  <si>
    <t>liTonis milebis da sayrdenis SeRebva</t>
  </si>
  <si>
    <t xml:space="preserve">liTonis bagiri </t>
  </si>
  <si>
    <t>liTonis sakisrebi</t>
  </si>
  <si>
    <t>RorRi 20 mm fraqciis</t>
  </si>
  <si>
    <r>
      <t>RorRiT fenilis (</t>
    </r>
    <r>
      <rPr>
        <b/>
        <sz val="10"/>
        <rFont val="Calibri"/>
        <family val="2"/>
      </rPr>
      <t>h=</t>
    </r>
    <r>
      <rPr>
        <b/>
        <sz val="10"/>
        <rFont val="AcadNusx"/>
        <family val="0"/>
      </rPr>
      <t>-20 sm) mowyoba  bilikebiTvis Sreebrivi datkepvniT</t>
    </r>
  </si>
  <si>
    <t xml:space="preserve">gare ganaTebis kabelis Cadeba TxrilSi Robis da bilikebis gaswvriv </t>
  </si>
  <si>
    <t>xelsabani sifoniT (SSm pirebisTvis)</t>
  </si>
  <si>
    <t>unitazi sifoniT (SSm pirebisTvis)</t>
  </si>
  <si>
    <r>
      <rPr>
        <b/>
        <sz val="11"/>
        <rFont val="Cambria"/>
        <family val="1"/>
      </rPr>
      <t>P</t>
    </r>
    <r>
      <rPr>
        <sz val="10"/>
        <rFont val="AcadNusx"/>
        <family val="0"/>
      </rPr>
      <t xml:space="preserve">=20 mbar </t>
    </r>
    <r>
      <rPr>
        <sz val="10"/>
        <color indexed="9"/>
        <rFont val="AcadNusx"/>
        <family val="0"/>
      </rPr>
      <t>a</t>
    </r>
    <r>
      <rPr>
        <u val="single"/>
        <sz val="10"/>
        <rFont val="AcadNusx"/>
        <family val="0"/>
      </rPr>
      <t>dabal wnevaze momuSave</t>
    </r>
    <r>
      <rPr>
        <u val="single"/>
        <sz val="10"/>
        <color indexed="9"/>
        <rFont val="AcadNusx"/>
        <family val="0"/>
      </rPr>
      <t>a</t>
    </r>
    <r>
      <rPr>
        <sz val="10"/>
        <color indexed="9"/>
        <rFont val="AcadNusx"/>
        <family val="0"/>
      </rPr>
      <t xml:space="preserve">ze </t>
    </r>
    <r>
      <rPr>
        <b/>
        <sz val="10"/>
        <rFont val="Arial"/>
        <family val="2"/>
      </rPr>
      <t>N=45KW-</t>
    </r>
    <r>
      <rPr>
        <sz val="10"/>
        <rFont val="AcadNusx"/>
        <family val="0"/>
      </rPr>
      <t>dan</t>
    </r>
    <r>
      <rPr>
        <b/>
        <sz val="10"/>
        <rFont val="Arial"/>
        <family val="2"/>
      </rPr>
      <t xml:space="preserve">  N=65KW -</t>
    </r>
    <r>
      <rPr>
        <sz val="10"/>
        <rFont val="AcadNusx"/>
        <family val="0"/>
      </rPr>
      <t xml:space="preserve">s CaTvliT simZlavris daxurulkameriani kedlis wyalgamacxelebeli qvabi 
Tbomomaragebis sistemisaTvis 
</t>
    </r>
  </si>
  <si>
    <t xml:space="preserve">xe-nargavebis dargva (fiWvi kriptomeria) </t>
  </si>
  <si>
    <t xml:space="preserve">fiWvi (kriptomeria, nergi merqnis diametriT aranaklebi 10sm. simaRle aranaklebi 1.50sm </t>
  </si>
  <si>
    <t>ficari 30-40mm. (gamomSrali masala)</t>
  </si>
  <si>
    <t>xis koWi-gamomSrali masalis, aranaklebi 180X90mm (nivnivebis ganTavseba bijiT 500mm)</t>
  </si>
  <si>
    <t>biblioTekis mxares arsebuli sveli wertilis adaptireba SSm  _ pirebisTvis aluminis saxelurebis mowyoba</t>
  </si>
  <si>
    <t>aluminis saxelurebi</t>
  </si>
  <si>
    <r>
      <t>transformatori (Zabvis regulatori) 120K</t>
    </r>
    <r>
      <rPr>
        <b/>
        <sz val="10"/>
        <rFont val="Cambria"/>
        <family val="1"/>
      </rPr>
      <t>kwa</t>
    </r>
    <r>
      <rPr>
        <b/>
        <sz val="10"/>
        <rFont val="AcadNusx"/>
        <family val="0"/>
      </rPr>
      <t>, ix.danarTi</t>
    </r>
  </si>
  <si>
    <r>
      <t>transformatori (Zabvis regulatori) 120K</t>
    </r>
    <r>
      <rPr>
        <sz val="10"/>
        <rFont val="Calibri"/>
        <family val="2"/>
      </rPr>
      <t>kwa</t>
    </r>
    <r>
      <rPr>
        <sz val="10"/>
        <rFont val="AcadNusx"/>
        <family val="0"/>
      </rPr>
      <t>, ix.danarTi</t>
    </r>
  </si>
  <si>
    <t>spilenZis samontaJo kabeli 1X50 transformatorisTvis  (Zabvis regulatorisTvis)</t>
  </si>
  <si>
    <t>mTavari Zalovani kabelis Cadeba TxrilSi</t>
  </si>
  <si>
    <t>gofrirebuli mili (wiTeli)</t>
  </si>
  <si>
    <t>spilenZis ZarRviani kabelebi Sida gayvanilobisTvis</t>
  </si>
  <si>
    <t>gofre (Sida gayvanilobis kabelebze)</t>
  </si>
  <si>
    <t>mowyobilobis samontaJo samuSaoebi</t>
  </si>
  <si>
    <r>
      <rPr>
        <b/>
        <sz val="11"/>
        <rFont val="Cambria"/>
        <family val="1"/>
      </rPr>
      <t>P</t>
    </r>
    <r>
      <rPr>
        <sz val="10"/>
        <rFont val="AcadNusx"/>
        <family val="0"/>
      </rPr>
      <t xml:space="preserve">=20 mbar </t>
    </r>
    <r>
      <rPr>
        <b/>
        <sz val="10"/>
        <rFont val="AcadNusx"/>
        <family val="0"/>
      </rPr>
      <t xml:space="preserve">dabal wnevaze momuSave  </t>
    </r>
    <r>
      <rPr>
        <b/>
        <sz val="10"/>
        <rFont val="Arial"/>
        <family val="2"/>
      </rPr>
      <t>N=45KW-</t>
    </r>
    <r>
      <rPr>
        <sz val="10"/>
        <rFont val="AcadNusx"/>
        <family val="0"/>
      </rPr>
      <t>dan</t>
    </r>
    <r>
      <rPr>
        <b/>
        <sz val="10"/>
        <rFont val="Arial"/>
        <family val="2"/>
      </rPr>
      <t xml:space="preserve"> -  N=65KW </t>
    </r>
    <r>
      <rPr>
        <sz val="10"/>
        <rFont val="Arial"/>
        <family val="2"/>
      </rPr>
      <t>-</t>
    </r>
    <r>
      <rPr>
        <sz val="10"/>
        <rFont val="AcadNusx"/>
        <family val="0"/>
      </rPr>
      <t xml:space="preserve">s CaTvliT simZlavris daxurulkameriani kedlis wyalgamacxelebeli qvabi 
Tbomomaragebis sistemisaTvis 
</t>
    </r>
  </si>
  <si>
    <t xml:space="preserve">cecxlmaqri (specifikacia ix.danarTi) </t>
  </si>
  <si>
    <t>cecxlmaqri</t>
  </si>
  <si>
    <t>q. xobi</t>
  </si>
  <si>
    <t>saxanZro hidrantis da rezervuaris mowyoba teritoriaze</t>
  </si>
  <si>
    <t xml:space="preserve">wyalsadenis plastmasis  mili  d=80mm  </t>
  </si>
  <si>
    <t>plastmasis mili d=80mm</t>
  </si>
  <si>
    <t>ventili d=80mm</t>
  </si>
  <si>
    <t>polimeruli rgoli d=0,8m</t>
  </si>
  <si>
    <t>wyalmzomis kvanZi d=80mm</t>
  </si>
  <si>
    <t>wylis tumbos (e.w. "Jokeis tumbo") montaJi</t>
  </si>
  <si>
    <t>amerikanka 80mm  gare xraxniT</t>
  </si>
  <si>
    <t>amerikanka 80mm  Siga xraxniT</t>
  </si>
  <si>
    <t>uku sarqveli 80 mm</t>
  </si>
  <si>
    <t xml:space="preserve">plastmasis miwisqveSa rezervuari  5000 l </t>
  </si>
  <si>
    <t>plastmasis avzi 5000l</t>
  </si>
  <si>
    <t xml:space="preserve">folgiani mina bamba (avzis SesafuTi) sisqe 5sm </t>
  </si>
  <si>
    <t>xarjTaRricxva #1/16</t>
  </si>
  <si>
    <t>ხარჯთარისხვა #1/17</t>
  </si>
  <si>
    <t>saxanZro hidranti</t>
  </si>
  <si>
    <t xml:space="preserve"> xarj. #1/17 </t>
  </si>
  <si>
    <t>q. abaSa</t>
  </si>
  <si>
    <t>sazogadoebrivi centri q. abaSa</t>
  </si>
  <si>
    <t>sazogadoebrivi centri    q. abaSa</t>
  </si>
  <si>
    <t>sazogadoebrivi centri   q. abaSa</t>
  </si>
  <si>
    <t>ქ.აბაშა</t>
  </si>
  <si>
    <r>
      <t xml:space="preserve">wylis tumbo (e.w. "Jokeis tumbo") 1.1 kvt. simZlavris, seria- </t>
    </r>
    <r>
      <rPr>
        <sz val="10"/>
        <rFont val="Calibri"/>
        <family val="2"/>
      </rPr>
      <t>CR 3-12;</t>
    </r>
    <r>
      <rPr>
        <sz val="10"/>
        <rFont val="AcadNusx"/>
        <family val="0"/>
      </rPr>
      <t xml:space="preserve">xarji 0,5l/wm, samuSao wnevis diapazoni - 7,9-7,0 </t>
    </r>
    <r>
      <rPr>
        <sz val="10"/>
        <rFont val="Calibri"/>
        <family val="2"/>
      </rPr>
      <t>p</t>
    </r>
  </si>
  <si>
    <t>wylis tumbos gadamrTveli avtomaturi   (32 amp.)</t>
  </si>
  <si>
    <t xml:space="preserve">miwiszeda, e.w. "Tbilisuri tipis" hidranti kompleqtSi d=50mm  </t>
  </si>
  <si>
    <t>miwiszeda, e.w. "Tbilisuri tipis" hidranti kompleqtSi d=50mm</t>
  </si>
  <si>
    <t>gauqmebuli arxis kalapotis mdinareuli balastiT amovseba</t>
  </si>
  <si>
    <t xml:space="preserve">gamwvanebuli teritoriebis mowyoba Senobis da bilikebis mimdebared </t>
  </si>
  <si>
    <t>კომპანიის დასახელება ------------------------------</t>
  </si>
  <si>
    <t>შენიშვნა:</t>
  </si>
  <si>
    <t xml:space="preserve">1) სასურველია პრეტენდენტი  ადგილზე გაეცნოს არსებულ მდგომარეობას;  </t>
  </si>
  <si>
    <t xml:space="preserve">2) პროცენტული მაჩვენებლები არ უნდა ეწინააღმდეგებოდეს ზედნადები ხარჯებისა და გეგმიური მოგების განსაზღვრის წესს (2014 წლის 14 იანვრის საქართველოს მთავრობის დადგენილება №55);      </t>
  </si>
  <si>
    <t>3) ხარჯთაღრიცხვაში მოცემული გაუთვალისწინებელი ხარჯების საპროცენტო განაკვეთი 5% უნდა დარჩეს უცვლელად;</t>
  </si>
  <si>
    <t>4) ცალკეულ ლოკალურ ხარჯთაღრიცხვაში გრაფა, რომელიც ყვითელი შეფერილობით არის მონიშნული (რომელიც თავის მხრივ მოიცავს ცალკეული მასალა/მოწყობილობის ჯამს ფორმულის სახით) არ უნდა შეიცვალოს.</t>
  </si>
  <si>
    <t>%</t>
  </si>
  <si>
    <t>zednadebi xarjebi  -% xelfasidan</t>
  </si>
  <si>
    <t>mogeba- %</t>
  </si>
  <si>
    <t>ზედნადები ხარჯი</t>
  </si>
  <si>
    <t xml:space="preserve">მოგება </t>
  </si>
  <si>
    <t>saerTo saxarjTaRricxvo Rirebuleba lari</t>
  </si>
  <si>
    <t>danarTi #1</t>
  </si>
  <si>
    <t>saerrTo saxarjTaR. Rirebuleba lari</t>
  </si>
  <si>
    <t>masalebis transportirebis xarjebi %</t>
  </si>
  <si>
    <t>gauTvaliswinebeli xarjebi _ 5%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</si>
</sst>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0.0000"/>
    <numFmt numFmtId="195" formatCode="0.000"/>
    <numFmt numFmtId="196" formatCode="0.00000"/>
    <numFmt numFmtId="197" formatCode="0.0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0000000"/>
    <numFmt numFmtId="208" formatCode="[$-437]yyyy\ &quot;წლის&quot;\ dd\ mm\,\ dddd"/>
    <numFmt numFmtId="209" formatCode="0.000000000"/>
    <numFmt numFmtId="210" formatCode="0.0000000000"/>
    <numFmt numFmtId="211" formatCode="0.000000000000"/>
    <numFmt numFmtId="212" formatCode="0.00000000000"/>
    <numFmt numFmtId="213" formatCode="_(* #,##0.000_);_(* \(#,##0.000\);_(* &quot;-&quot;??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14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cadNusx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sz val="10"/>
      <name val="Grigolia"/>
      <family val="0"/>
    </font>
    <font>
      <b/>
      <sz val="10"/>
      <name val="Times New Roman"/>
      <family val="1"/>
    </font>
    <font>
      <sz val="12"/>
      <name val="Arial Cyr"/>
      <family val="0"/>
    </font>
    <font>
      <sz val="8"/>
      <name val="AcadNusx"/>
      <family val="0"/>
    </font>
    <font>
      <sz val="9"/>
      <name val="AcadNusx"/>
      <family val="0"/>
    </font>
    <font>
      <b/>
      <sz val="10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cadNusx"/>
      <family val="0"/>
    </font>
    <font>
      <sz val="10"/>
      <color indexed="8"/>
      <name val="Arial"/>
      <family val="2"/>
    </font>
    <font>
      <sz val="10"/>
      <name val="Sylfaen"/>
      <family val="1"/>
    </font>
    <font>
      <b/>
      <sz val="10"/>
      <color indexed="8"/>
      <name val="Arial"/>
      <family val="2"/>
    </font>
    <font>
      <b/>
      <sz val="10"/>
      <name val="Sylfae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8"/>
      <name val="Arial"/>
      <family val="2"/>
    </font>
    <font>
      <sz val="14"/>
      <name val="Arial Cyr"/>
      <family val="0"/>
    </font>
    <font>
      <b/>
      <sz val="14"/>
      <color indexed="10"/>
      <name val="Sylfaen"/>
      <family val="1"/>
    </font>
    <font>
      <sz val="12"/>
      <color indexed="8"/>
      <name val="Sylfaen"/>
      <family val="1"/>
    </font>
    <font>
      <b/>
      <sz val="10"/>
      <color indexed="10"/>
      <name val="AcadNusx"/>
      <family val="0"/>
    </font>
    <font>
      <vertAlign val="superscript"/>
      <sz val="10"/>
      <name val="AcadNusx"/>
      <family val="0"/>
    </font>
    <font>
      <b/>
      <sz val="12"/>
      <name val="Arial Cyr"/>
      <family val="0"/>
    </font>
    <font>
      <b/>
      <sz val="11"/>
      <name val="Cambria"/>
      <family val="1"/>
    </font>
    <font>
      <sz val="10"/>
      <color indexed="9"/>
      <name val="AcadNusx"/>
      <family val="0"/>
    </font>
    <font>
      <u val="single"/>
      <sz val="10"/>
      <name val="AcadNusx"/>
      <family val="0"/>
    </font>
    <font>
      <u val="single"/>
      <sz val="10"/>
      <color indexed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Helv"/>
      <family val="0"/>
    </font>
    <font>
      <b/>
      <sz val="12"/>
      <color indexed="8"/>
      <name val="AcadNusx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Helv"/>
      <family val="0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12"/>
      <name val="Calibri"/>
      <family val="2"/>
    </font>
    <font>
      <sz val="8"/>
      <color indexed="63"/>
      <name val="Arial"/>
      <family val="2"/>
    </font>
    <font>
      <b/>
      <sz val="10"/>
      <color indexed="8"/>
      <name val="Sylfaen"/>
      <family val="1"/>
    </font>
    <font>
      <b/>
      <sz val="11"/>
      <color indexed="10"/>
      <name val="Helv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FF0000"/>
      <name val="Helv"/>
      <family val="0"/>
    </font>
    <font>
      <b/>
      <sz val="12"/>
      <color theme="1"/>
      <name val="AcadNusx"/>
      <family val="0"/>
    </font>
    <font>
      <sz val="10"/>
      <color theme="1"/>
      <name val="Times New Roman"/>
      <family val="1"/>
    </font>
    <font>
      <sz val="10"/>
      <color theme="1"/>
      <name val="AcadNusx"/>
      <family val="0"/>
    </font>
    <font>
      <sz val="10"/>
      <color theme="1"/>
      <name val="Arial Cyr"/>
      <family val="0"/>
    </font>
    <font>
      <sz val="10"/>
      <color theme="1"/>
      <name val="Helv"/>
      <family val="0"/>
    </font>
    <font>
      <b/>
      <sz val="10"/>
      <color theme="1"/>
      <name val="AcadNusx"/>
      <family val="0"/>
    </font>
    <font>
      <sz val="11"/>
      <color theme="1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  <font>
      <sz val="8"/>
      <color rgb="FF222222"/>
      <name val="Arial"/>
      <family val="2"/>
    </font>
    <font>
      <sz val="10"/>
      <color rgb="FF000000"/>
      <name val="AcadNusx"/>
      <family val="0"/>
    </font>
    <font>
      <b/>
      <sz val="11"/>
      <color rgb="FFFF0000"/>
      <name val="Helv"/>
      <family val="0"/>
    </font>
    <font>
      <b/>
      <sz val="10"/>
      <color theme="1"/>
      <name val="Sylfae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29" borderId="1" applyNumberFormat="0" applyAlignment="0" applyProtection="0"/>
    <xf numFmtId="0" fontId="91" fillId="0" borderId="6" applyNumberFormat="0" applyFill="0" applyAlignment="0" applyProtection="0"/>
    <xf numFmtId="0" fontId="92" fillId="30" borderId="0" applyNumberFormat="0" applyBorder="0" applyAlignment="0" applyProtection="0"/>
    <xf numFmtId="0" fontId="0" fillId="31" borderId="7" applyNumberFormat="0" applyFont="0" applyAlignment="0" applyProtection="0"/>
    <xf numFmtId="0" fontId="93" fillId="26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</cellStyleXfs>
  <cellXfs count="74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NumberFormat="1" applyFont="1" applyBorder="1" applyAlignment="1" quotePrefix="1">
      <alignment horizontal="center" vertical="top" wrapText="1"/>
    </xf>
    <xf numFmtId="49" fontId="6" fillId="0" borderId="11" xfId="0" applyNumberFormat="1" applyFont="1" applyBorder="1" applyAlignment="1" quotePrefix="1">
      <alignment horizontal="center" vertical="top" wrapText="1"/>
    </xf>
    <xf numFmtId="1" fontId="6" fillId="0" borderId="11" xfId="0" applyNumberFormat="1" applyFont="1" applyBorder="1" applyAlignment="1" quotePrefix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 quotePrefix="1">
      <alignment horizontal="center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" fontId="1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1" xfId="0" applyFont="1" applyBorder="1" applyAlignment="1" quotePrefix="1">
      <alignment horizontal="center" vertical="top" wrapText="1"/>
    </xf>
    <xf numFmtId="0" fontId="1" fillId="0" borderId="11" xfId="0" applyNumberFormat="1" applyFont="1" applyBorder="1" applyAlignment="1" quotePrefix="1">
      <alignment horizontal="center" vertical="top" wrapText="1"/>
    </xf>
    <xf numFmtId="49" fontId="1" fillId="0" borderId="11" xfId="0" applyNumberFormat="1" applyFont="1" applyBorder="1" applyAlignment="1" quotePrefix="1">
      <alignment horizontal="center" vertical="top" wrapText="1"/>
    </xf>
    <xf numFmtId="1" fontId="1" fillId="0" borderId="11" xfId="0" applyNumberFormat="1" applyFont="1" applyBorder="1" applyAlignment="1" quotePrefix="1">
      <alignment horizontal="center" vertical="top" wrapText="1"/>
    </xf>
    <xf numFmtId="2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195" fontId="17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195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95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95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9" fontId="12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2" borderId="11" xfId="53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 quotePrefix="1">
      <alignment horizontal="center" vertical="top" wrapText="1"/>
    </xf>
    <xf numFmtId="197" fontId="1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195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Border="1" applyAlignment="1" quotePrefix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top" wrapText="1"/>
    </xf>
    <xf numFmtId="194" fontId="1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Continuous" vertical="top" wrapText="1"/>
    </xf>
    <xf numFmtId="14" fontId="18" fillId="0" borderId="11" xfId="0" applyNumberFormat="1" applyFont="1" applyBorder="1" applyAlignment="1" quotePrefix="1">
      <alignment horizontal="centerContinuous" vertical="top" wrapText="1"/>
    </xf>
    <xf numFmtId="195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49" fontId="1" fillId="0" borderId="11" xfId="0" applyNumberFormat="1" applyFont="1" applyFill="1" applyBorder="1" applyAlignment="1" quotePrefix="1">
      <alignment horizontal="center" vertical="top" wrapText="1"/>
    </xf>
    <xf numFmtId="0" fontId="19" fillId="0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197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195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quotePrefix="1">
      <alignment horizontal="center" vertical="top" wrapText="1"/>
    </xf>
    <xf numFmtId="194" fontId="1" fillId="33" borderId="11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" fillId="33" borderId="11" xfId="0" applyFont="1" applyFill="1" applyBorder="1" applyAlignment="1" quotePrefix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197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 quotePrefix="1">
      <alignment horizontal="center" wrapText="1"/>
    </xf>
    <xf numFmtId="0" fontId="5" fillId="33" borderId="11" xfId="0" applyNumberFormat="1" applyFont="1" applyFill="1" applyBorder="1" applyAlignment="1" quotePrefix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quotePrefix="1">
      <alignment horizontal="center" wrapText="1"/>
    </xf>
    <xf numFmtId="0" fontId="5" fillId="0" borderId="11" xfId="0" applyNumberFormat="1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quotePrefix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14" fontId="1" fillId="0" borderId="11" xfId="0" applyNumberFormat="1" applyFont="1" applyBorder="1" applyAlignment="1" quotePrefix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9" fontId="1" fillId="0" borderId="11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 quotePrefix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" fontId="17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1" fontId="0" fillId="0" borderId="0" xfId="0" applyNumberFormat="1" applyFont="1" applyAlignment="1">
      <alignment/>
    </xf>
    <xf numFmtId="9" fontId="25" fillId="0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/>
    </xf>
    <xf numFmtId="9" fontId="2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97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7" fillId="33" borderId="0" xfId="0" applyNumberFormat="1" applyFont="1" applyFill="1" applyAlignment="1">
      <alignment/>
    </xf>
    <xf numFmtId="0" fontId="98" fillId="33" borderId="0" xfId="0" applyFont="1" applyFill="1" applyAlignment="1">
      <alignment horizontal="center"/>
    </xf>
    <xf numFmtId="0" fontId="99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12" fillId="0" borderId="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9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197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94" fontId="1" fillId="0" borderId="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95" fontId="17" fillId="33" borderId="0" xfId="0" applyNumberFormat="1" applyFont="1" applyFill="1" applyAlignment="1">
      <alignment/>
    </xf>
    <xf numFmtId="0" fontId="15" fillId="33" borderId="0" xfId="0" applyFont="1" applyFill="1" applyAlignment="1">
      <alignment vertical="top" wrapText="1"/>
    </xf>
    <xf numFmtId="197" fontId="8" fillId="33" borderId="11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1" fontId="8" fillId="33" borderId="11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2" fontId="98" fillId="33" borderId="0" xfId="0" applyNumberFormat="1" applyFont="1" applyFill="1" applyAlignment="1">
      <alignment horizontal="center"/>
    </xf>
    <xf numFmtId="0" fontId="100" fillId="33" borderId="0" xfId="0" applyFont="1" applyFill="1" applyAlignment="1">
      <alignment/>
    </xf>
    <xf numFmtId="2" fontId="99" fillId="33" borderId="0" xfId="0" applyNumberFormat="1" applyFont="1" applyFill="1" applyAlignment="1">
      <alignment/>
    </xf>
    <xf numFmtId="187" fontId="1" fillId="0" borderId="11" xfId="42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 wrapText="1"/>
    </xf>
    <xf numFmtId="2" fontId="23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0" fontId="27" fillId="32" borderId="11" xfId="53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 quotePrefix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1" fillId="0" borderId="0" xfId="0" applyNumberFormat="1" applyFont="1" applyFill="1" applyBorder="1" applyAlignment="1">
      <alignment horizontal="center" vertical="top" wrapText="1"/>
    </xf>
    <xf numFmtId="0" fontId="102" fillId="0" borderId="11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03" fillId="0" borderId="11" xfId="0" applyFont="1" applyFill="1" applyBorder="1" applyAlignment="1">
      <alignment horizontal="left" vertical="top" wrapText="1"/>
    </xf>
    <xf numFmtId="0" fontId="103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0" fontId="103" fillId="0" borderId="11" xfId="0" applyFont="1" applyFill="1" applyBorder="1" applyAlignment="1">
      <alignment horizontal="center" vertical="top" wrapText="1"/>
    </xf>
    <xf numFmtId="0" fontId="103" fillId="0" borderId="11" xfId="0" applyFont="1" applyFill="1" applyBorder="1" applyAlignment="1" quotePrefix="1">
      <alignment horizontal="center" vertical="top" wrapText="1"/>
    </xf>
    <xf numFmtId="2" fontId="103" fillId="0" borderId="11" xfId="0" applyNumberFormat="1" applyFont="1" applyFill="1" applyBorder="1" applyAlignment="1">
      <alignment horizontal="center" vertical="top" wrapText="1"/>
    </xf>
    <xf numFmtId="1" fontId="103" fillId="0" borderId="11" xfId="0" applyNumberFormat="1" applyFont="1" applyFill="1" applyBorder="1" applyAlignment="1">
      <alignment horizontal="center" vertical="top" wrapText="1"/>
    </xf>
    <xf numFmtId="0" fontId="104" fillId="0" borderId="0" xfId="0" applyFont="1" applyBorder="1" applyAlignment="1">
      <alignment/>
    </xf>
    <xf numFmtId="0" fontId="102" fillId="0" borderId="11" xfId="0" applyFont="1" applyFill="1" applyBorder="1" applyAlignment="1">
      <alignment horizontal="center" vertical="top" wrapText="1"/>
    </xf>
    <xf numFmtId="0" fontId="103" fillId="0" borderId="11" xfId="0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" fillId="0" borderId="11" xfId="0" applyNumberFormat="1" applyFont="1" applyFill="1" applyBorder="1" applyAlignment="1" quotePrefix="1">
      <alignment horizontal="center" vertical="top" wrapText="1"/>
    </xf>
    <xf numFmtId="1" fontId="1" fillId="0" borderId="11" xfId="0" applyNumberFormat="1" applyFont="1" applyFill="1" applyBorder="1" applyAlignment="1" quotePrefix="1">
      <alignment horizontal="center" vertical="top" wrapText="1"/>
    </xf>
    <xf numFmtId="9" fontId="1" fillId="33" borderId="11" xfId="0" applyNumberFormat="1" applyFont="1" applyFill="1" applyBorder="1" applyAlignment="1">
      <alignment horizontal="center" vertical="top" wrapText="1"/>
    </xf>
    <xf numFmtId="9" fontId="1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quotePrefix="1">
      <alignment horizontal="center" vertical="top" wrapText="1"/>
    </xf>
    <xf numFmtId="0" fontId="106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27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top" wrapText="1"/>
    </xf>
    <xf numFmtId="0" fontId="19" fillId="33" borderId="11" xfId="0" applyFont="1" applyFill="1" applyBorder="1" applyAlignment="1" quotePrefix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87" fontId="7" fillId="0" borderId="11" xfId="42" applyFont="1" applyBorder="1" applyAlignment="1">
      <alignment horizontal="left" vertical="center" wrapText="1"/>
    </xf>
    <xf numFmtId="195" fontId="23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195" fontId="23" fillId="33" borderId="0" xfId="0" applyNumberFormat="1" applyFont="1" applyFill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 quotePrefix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 wrapText="1"/>
    </xf>
    <xf numFmtId="187" fontId="1" fillId="0" borderId="11" xfId="42" applyFont="1" applyFill="1" applyBorder="1" applyAlignment="1">
      <alignment horizontal="center" vertical="center" wrapText="1"/>
    </xf>
    <xf numFmtId="201" fontId="1" fillId="0" borderId="11" xfId="42" applyNumberFormat="1" applyFont="1" applyFill="1" applyBorder="1" applyAlignment="1" quotePrefix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/>
    </xf>
    <xf numFmtId="2" fontId="8" fillId="7" borderId="11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quotePrefix="1">
      <alignment horizontal="center" vertical="top" wrapText="1"/>
    </xf>
    <xf numFmtId="0" fontId="106" fillId="0" borderId="11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107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07" fillId="0" borderId="11" xfId="0" applyFont="1" applyBorder="1" applyAlignment="1">
      <alignment horizontal="center" vertical="center" wrapText="1"/>
    </xf>
    <xf numFmtId="0" fontId="108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 wrapText="1"/>
    </xf>
    <xf numFmtId="43" fontId="107" fillId="0" borderId="11" xfId="42" applyNumberFormat="1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 wrapText="1"/>
    </xf>
    <xf numFmtId="43" fontId="109" fillId="0" borderId="11" xfId="42" applyNumberFormat="1" applyFont="1" applyFill="1" applyBorder="1" applyAlignment="1">
      <alignment horizontal="center" vertical="center" wrapText="1"/>
    </xf>
    <xf numFmtId="43" fontId="107" fillId="0" borderId="11" xfId="0" applyNumberFormat="1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horizontal="right" vertical="center" wrapText="1"/>
    </xf>
    <xf numFmtId="43" fontId="95" fillId="0" borderId="11" xfId="42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1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75" fillId="0" borderId="0" xfId="0" applyFont="1" applyAlignment="1">
      <alignment/>
    </xf>
    <xf numFmtId="0" fontId="20" fillId="0" borderId="0" xfId="0" applyFont="1" applyAlignment="1">
      <alignment/>
    </xf>
    <xf numFmtId="0" fontId="110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0" fontId="9" fillId="0" borderId="0" xfId="53" applyAlignment="1" applyProtection="1">
      <alignment horizontal="center" wrapText="1"/>
      <protection/>
    </xf>
    <xf numFmtId="0" fontId="7" fillId="35" borderId="11" xfId="0" applyFont="1" applyFill="1" applyBorder="1" applyAlignment="1">
      <alignment vertical="top" wrapText="1"/>
    </xf>
    <xf numFmtId="2" fontId="7" fillId="35" borderId="11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Alignment="1">
      <alignment vertical="top" wrapText="1"/>
    </xf>
    <xf numFmtId="0" fontId="34" fillId="33" borderId="11" xfId="0" applyFont="1" applyFill="1" applyBorder="1" applyAlignment="1" quotePrefix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8" fillId="36" borderId="11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vertical="top" wrapText="1"/>
    </xf>
    <xf numFmtId="2" fontId="8" fillId="35" borderId="11" xfId="0" applyNumberFormat="1" applyFont="1" applyFill="1" applyBorder="1" applyAlignment="1">
      <alignment horizontal="center" wrapText="1"/>
    </xf>
    <xf numFmtId="2" fontId="8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2" fontId="8" fillId="7" borderId="11" xfId="0" applyNumberFormat="1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 vertical="top" wrapText="1"/>
    </xf>
    <xf numFmtId="14" fontId="19" fillId="33" borderId="11" xfId="0" applyNumberFormat="1" applyFont="1" applyFill="1" applyBorder="1" applyAlignment="1" quotePrefix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5" fillId="33" borderId="11" xfId="0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14" fontId="5" fillId="33" borderId="11" xfId="0" applyNumberFormat="1" applyFont="1" applyFill="1" applyBorder="1" applyAlignment="1" quotePrefix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5" borderId="11" xfId="0" applyFont="1" applyFill="1" applyBorder="1" applyAlignment="1">
      <alignment horizontal="left" vertical="top" wrapText="1"/>
    </xf>
    <xf numFmtId="2" fontId="8" fillId="35" borderId="11" xfId="0" applyNumberFormat="1" applyFont="1" applyFill="1" applyBorder="1" applyAlignment="1">
      <alignment/>
    </xf>
    <xf numFmtId="0" fontId="8" fillId="36" borderId="11" xfId="0" applyFont="1" applyFill="1" applyBorder="1" applyAlignment="1">
      <alignment vertical="top" wrapText="1"/>
    </xf>
    <xf numFmtId="9" fontId="8" fillId="0" borderId="11" xfId="0" applyNumberFormat="1" applyFont="1" applyFill="1" applyBorder="1" applyAlignment="1">
      <alignment horizontal="center" vertical="top" wrapText="1"/>
    </xf>
    <xf numFmtId="1" fontId="8" fillId="36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06" fillId="36" borderId="11" xfId="0" applyFont="1" applyFill="1" applyBorder="1" applyAlignment="1">
      <alignment vertical="top" wrapText="1"/>
    </xf>
    <xf numFmtId="1" fontId="106" fillId="36" borderId="11" xfId="0" applyNumberFormat="1" applyFont="1" applyFill="1" applyBorder="1" applyAlignment="1">
      <alignment horizontal="center" vertical="top" wrapText="1"/>
    </xf>
    <xf numFmtId="1" fontId="8" fillId="36" borderId="13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5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 quotePrefix="1">
      <alignment horizontal="center" vertical="top" wrapText="1"/>
    </xf>
    <xf numFmtId="0" fontId="1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5" fillId="35" borderId="11" xfId="0" applyFont="1" applyFill="1" applyBorder="1" applyAlignment="1" quotePrefix="1">
      <alignment horizontal="center" vertical="top" wrapText="1"/>
    </xf>
    <xf numFmtId="2" fontId="1" fillId="35" borderId="11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197" fontId="1" fillId="0" borderId="11" xfId="0" applyNumberFormat="1" applyFont="1" applyFill="1" applyBorder="1" applyAlignment="1">
      <alignment horizontal="center" vertical="center" wrapText="1"/>
    </xf>
    <xf numFmtId="194" fontId="1" fillId="33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center"/>
    </xf>
    <xf numFmtId="0" fontId="111" fillId="0" borderId="18" xfId="0" applyFont="1" applyFill="1" applyBorder="1" applyAlignment="1">
      <alignment horizontal="center" vertical="top"/>
    </xf>
    <xf numFmtId="0" fontId="111" fillId="0" borderId="18" xfId="0" applyFont="1" applyBorder="1" applyAlignment="1">
      <alignment horizontal="center" vertical="top"/>
    </xf>
    <xf numFmtId="0" fontId="11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8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NumberFormat="1" applyFont="1" applyFill="1" applyBorder="1" applyAlignment="1">
      <alignment horizontal="left" vertical="top" wrapText="1"/>
    </xf>
    <xf numFmtId="1" fontId="17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53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7" fillId="33" borderId="11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Continuous" vertical="top" wrapText="1"/>
    </xf>
    <xf numFmtId="14" fontId="5" fillId="33" borderId="11" xfId="0" applyNumberFormat="1" applyFont="1" applyFill="1" applyBorder="1" applyAlignment="1" quotePrefix="1">
      <alignment horizontal="center" vertical="top" wrapText="1"/>
    </xf>
    <xf numFmtId="0" fontId="112" fillId="0" borderId="0" xfId="0" applyFont="1" applyAlignment="1">
      <alignment vertical="center" wrapText="1"/>
    </xf>
    <xf numFmtId="0" fontId="112" fillId="0" borderId="0" xfId="0" applyFont="1" applyAlignment="1">
      <alignment wrapText="1"/>
    </xf>
    <xf numFmtId="1" fontId="1" fillId="37" borderId="11" xfId="0" applyNumberFormat="1" applyFont="1" applyFill="1" applyBorder="1" applyAlignment="1">
      <alignment horizontal="center" vertical="top" wrapText="1"/>
    </xf>
    <xf numFmtId="2" fontId="1" fillId="37" borderId="11" xfId="0" applyNumberFormat="1" applyFont="1" applyFill="1" applyBorder="1" applyAlignment="1">
      <alignment horizontal="center" vertical="top" wrapText="1"/>
    </xf>
    <xf numFmtId="1" fontId="8" fillId="37" borderId="11" xfId="0" applyNumberFormat="1" applyFont="1" applyFill="1" applyBorder="1" applyAlignment="1">
      <alignment horizontal="center" vertical="top" wrapText="1"/>
    </xf>
    <xf numFmtId="2" fontId="8" fillId="37" borderId="11" xfId="0" applyNumberFormat="1" applyFont="1" applyFill="1" applyBorder="1" applyAlignment="1">
      <alignment horizontal="center" vertical="top" wrapText="1"/>
    </xf>
    <xf numFmtId="1" fontId="8" fillId="37" borderId="13" xfId="0" applyNumberFormat="1" applyFont="1" applyFill="1" applyBorder="1" applyAlignment="1">
      <alignment horizontal="center" vertical="top" wrapText="1"/>
    </xf>
    <xf numFmtId="1" fontId="1" fillId="37" borderId="13" xfId="0" applyNumberFormat="1" applyFont="1" applyFill="1" applyBorder="1" applyAlignment="1">
      <alignment horizontal="center" vertical="top" wrapText="1"/>
    </xf>
    <xf numFmtId="1" fontId="103" fillId="37" borderId="11" xfId="0" applyNumberFormat="1" applyFont="1" applyFill="1" applyBorder="1" applyAlignment="1">
      <alignment horizontal="center" vertical="top" wrapText="1"/>
    </xf>
    <xf numFmtId="9" fontId="0" fillId="0" borderId="11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left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 wrapText="1"/>
    </xf>
    <xf numFmtId="1" fontId="12" fillId="33" borderId="12" xfId="0" applyNumberFormat="1" applyFont="1" applyFill="1" applyBorder="1" applyAlignment="1">
      <alignment horizont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/>
    </xf>
    <xf numFmtId="0" fontId="37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7" fillId="0" borderId="12" xfId="0" applyFont="1" applyFill="1" applyBorder="1" applyAlignment="1">
      <alignment/>
    </xf>
    <xf numFmtId="0" fontId="37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Финансов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06" zoomScaleNormal="106" zoomScalePageLayoutView="0" workbookViewId="0" topLeftCell="A4">
      <selection activeCell="F29" sqref="F29"/>
    </sheetView>
  </sheetViews>
  <sheetFormatPr defaultColWidth="9.00390625" defaultRowHeight="12.75"/>
  <cols>
    <col min="1" max="1" width="4.25390625" style="55" customWidth="1"/>
    <col min="2" max="2" width="22.75390625" style="55" customWidth="1"/>
    <col min="3" max="3" width="84.625" style="55" customWidth="1"/>
    <col min="4" max="4" width="14.25390625" style="55" customWidth="1"/>
    <col min="5" max="5" width="9.125" style="55" customWidth="1"/>
    <col min="6" max="6" width="11.625" style="55" bestFit="1" customWidth="1"/>
    <col min="7" max="16384" width="9.125" style="55" customWidth="1"/>
  </cols>
  <sheetData>
    <row r="1" spans="1:4" s="113" customFormat="1" ht="14.25">
      <c r="A1" s="114"/>
      <c r="B1" s="114"/>
      <c r="C1" s="114"/>
      <c r="D1" s="665" t="s">
        <v>838</v>
      </c>
    </row>
    <row r="2" spans="1:4" ht="17.25">
      <c r="A2" s="666" t="s">
        <v>168</v>
      </c>
      <c r="B2" s="667"/>
      <c r="C2" s="667"/>
      <c r="D2" s="667"/>
    </row>
    <row r="3" spans="1:9" s="54" customFormat="1" ht="17.25">
      <c r="A3" s="668" t="s">
        <v>410</v>
      </c>
      <c r="B3" s="669"/>
      <c r="C3" s="669"/>
      <c r="D3" s="669"/>
      <c r="E3" s="115"/>
      <c r="F3" s="115"/>
      <c r="G3" s="115"/>
      <c r="H3" s="115"/>
      <c r="I3" s="115"/>
    </row>
    <row r="4" spans="1:9" s="54" customFormat="1" ht="21.75" customHeight="1">
      <c r="A4" s="668" t="s">
        <v>815</v>
      </c>
      <c r="B4" s="670"/>
      <c r="C4" s="670"/>
      <c r="D4" s="670"/>
      <c r="E4" s="116"/>
      <c r="F4" s="116"/>
      <c r="G4" s="116"/>
      <c r="H4" s="116"/>
      <c r="I4" s="116"/>
    </row>
    <row r="5" spans="1:4" ht="16.5">
      <c r="A5" s="311"/>
      <c r="B5" s="312"/>
      <c r="C5" s="314"/>
      <c r="D5" s="20"/>
    </row>
    <row r="6" spans="1:4" ht="49.5" customHeight="1">
      <c r="A6" s="43" t="s">
        <v>170</v>
      </c>
      <c r="B6" s="117" t="s">
        <v>171</v>
      </c>
      <c r="C6" s="43" t="s">
        <v>172</v>
      </c>
      <c r="D6" s="118" t="s">
        <v>839</v>
      </c>
    </row>
    <row r="7" spans="1:4" ht="13.5">
      <c r="A7" s="119">
        <v>1</v>
      </c>
      <c r="B7" s="119">
        <v>2</v>
      </c>
      <c r="C7" s="119">
        <v>3</v>
      </c>
      <c r="D7" s="119">
        <v>8</v>
      </c>
    </row>
    <row r="8" spans="1:4" ht="15.75">
      <c r="A8" s="168"/>
      <c r="B8" s="121"/>
      <c r="C8" s="169" t="s">
        <v>348</v>
      </c>
      <c r="D8" s="170"/>
    </row>
    <row r="9" spans="1:4" ht="16.5">
      <c r="A9" s="168">
        <v>1</v>
      </c>
      <c r="B9" s="121"/>
      <c r="C9" s="461" t="s">
        <v>174</v>
      </c>
      <c r="D9" s="170"/>
    </row>
    <row r="10" spans="1:6" ht="13.5">
      <c r="A10" s="121"/>
      <c r="B10" s="121" t="s">
        <v>175</v>
      </c>
      <c r="C10" s="123" t="s">
        <v>169</v>
      </c>
      <c r="D10" s="166"/>
      <c r="F10" s="120"/>
    </row>
    <row r="11" spans="1:5" s="151" customFormat="1" ht="14.25">
      <c r="A11" s="148"/>
      <c r="B11" s="148"/>
      <c r="C11" s="381" t="s">
        <v>354</v>
      </c>
      <c r="D11" s="383"/>
      <c r="E11" s="384"/>
    </row>
    <row r="12" spans="1:4" ht="15.75">
      <c r="A12" s="168"/>
      <c r="B12" s="121"/>
      <c r="C12" s="169" t="s">
        <v>173</v>
      </c>
      <c r="D12" s="165"/>
    </row>
    <row r="13" spans="1:4" ht="16.5">
      <c r="A13" s="148">
        <v>2</v>
      </c>
      <c r="B13" s="121"/>
      <c r="C13" s="461" t="s">
        <v>176</v>
      </c>
      <c r="D13" s="165"/>
    </row>
    <row r="14" spans="1:6" ht="13.5">
      <c r="A14" s="121"/>
      <c r="B14" s="121" t="s">
        <v>444</v>
      </c>
      <c r="C14" s="123" t="s">
        <v>177</v>
      </c>
      <c r="D14" s="165"/>
      <c r="F14" s="120"/>
    </row>
    <row r="15" spans="1:5" ht="14.25">
      <c r="A15" s="148"/>
      <c r="B15" s="121" t="s">
        <v>445</v>
      </c>
      <c r="C15" s="123" t="s">
        <v>178</v>
      </c>
      <c r="D15" s="165"/>
      <c r="E15" s="120"/>
    </row>
    <row r="16" spans="1:4" ht="14.25">
      <c r="A16" s="168"/>
      <c r="B16" s="385"/>
      <c r="C16" s="279" t="s">
        <v>440</v>
      </c>
      <c r="D16" s="386"/>
    </row>
    <row r="17" spans="1:6" ht="16.5">
      <c r="A17" s="148"/>
      <c r="B17" s="43"/>
      <c r="C17" s="271" t="s">
        <v>446</v>
      </c>
      <c r="D17" s="165"/>
      <c r="F17" s="122"/>
    </row>
    <row r="18" spans="1:6" ht="16.5">
      <c r="A18" s="121">
        <v>3</v>
      </c>
      <c r="B18" s="121"/>
      <c r="C18" s="460" t="s">
        <v>335</v>
      </c>
      <c r="D18" s="165"/>
      <c r="F18" s="122"/>
    </row>
    <row r="19" spans="1:6" s="232" customFormat="1" ht="14.25">
      <c r="A19" s="148"/>
      <c r="B19" s="121" t="s">
        <v>698</v>
      </c>
      <c r="C19" s="449" t="s">
        <v>501</v>
      </c>
      <c r="D19" s="220"/>
      <c r="F19" s="362"/>
    </row>
    <row r="20" spans="1:6" s="232" customFormat="1" ht="14.25">
      <c r="A20" s="148"/>
      <c r="B20" s="121" t="s">
        <v>538</v>
      </c>
      <c r="C20" s="449" t="s">
        <v>813</v>
      </c>
      <c r="D20" s="448"/>
      <c r="F20" s="362"/>
    </row>
    <row r="21" spans="1:6" s="232" customFormat="1" ht="14.25">
      <c r="A21" s="148"/>
      <c r="B21" s="121" t="s">
        <v>814</v>
      </c>
      <c r="C21" s="449" t="s">
        <v>539</v>
      </c>
      <c r="D21" s="448"/>
      <c r="F21" s="362"/>
    </row>
    <row r="22" spans="1:6" s="457" customFormat="1" ht="14.25">
      <c r="A22" s="455"/>
      <c r="B22" s="456"/>
      <c r="C22" s="330" t="s">
        <v>447</v>
      </c>
      <c r="D22" s="276"/>
      <c r="F22" s="458"/>
    </row>
    <row r="23" spans="1:6" s="232" customFormat="1" ht="14.25">
      <c r="A23" s="148"/>
      <c r="B23" s="226"/>
      <c r="C23" s="222"/>
      <c r="D23" s="387"/>
      <c r="F23" s="362"/>
    </row>
    <row r="24" spans="1:6" s="151" customFormat="1" ht="16.5">
      <c r="A24" s="148"/>
      <c r="B24" s="452"/>
      <c r="C24" s="279" t="s">
        <v>448</v>
      </c>
      <c r="D24" s="453"/>
      <c r="F24" s="454"/>
    </row>
    <row r="25" spans="1:4" ht="14.25">
      <c r="A25" s="148"/>
      <c r="B25" s="43"/>
      <c r="C25" s="167"/>
      <c r="D25" s="165"/>
    </row>
    <row r="26" spans="1:4" s="151" customFormat="1" ht="14.25">
      <c r="A26" s="455">
        <v>4</v>
      </c>
      <c r="B26" s="452"/>
      <c r="C26" s="279" t="s">
        <v>6</v>
      </c>
      <c r="D26" s="382"/>
    </row>
    <row r="27" spans="1:5" ht="14.25">
      <c r="A27" s="148"/>
      <c r="B27" s="43"/>
      <c r="C27" s="123" t="s">
        <v>840</v>
      </c>
      <c r="D27" s="165"/>
      <c r="E27" s="120"/>
    </row>
    <row r="28" spans="1:4" ht="13.5">
      <c r="A28" s="121"/>
      <c r="B28" s="43"/>
      <c r="C28" s="167" t="s">
        <v>841</v>
      </c>
      <c r="D28" s="165"/>
    </row>
    <row r="29" spans="1:4" ht="14.25">
      <c r="A29" s="148"/>
      <c r="B29" s="43"/>
      <c r="C29" s="167" t="s">
        <v>179</v>
      </c>
      <c r="D29" s="382"/>
    </row>
    <row r="30" spans="1:6" s="151" customFormat="1" ht="16.5">
      <c r="A30" s="455">
        <v>5</v>
      </c>
      <c r="B30" s="452"/>
      <c r="C30" s="279" t="s">
        <v>180</v>
      </c>
      <c r="D30" s="459"/>
      <c r="F30" s="384"/>
    </row>
    <row r="31" ht="26.25" customHeight="1"/>
    <row r="32" spans="1:6" ht="21.75" customHeight="1">
      <c r="A32" s="112"/>
      <c r="B32" s="112"/>
      <c r="C32" s="316" t="s">
        <v>826</v>
      </c>
      <c r="D32" s="316"/>
      <c r="E32" s="120"/>
      <c r="F32" s="120"/>
    </row>
    <row r="33" spans="1:4" ht="15.75">
      <c r="A33" s="112"/>
      <c r="B33" s="112"/>
      <c r="C33" s="316"/>
      <c r="D33" s="316"/>
    </row>
    <row r="34" spans="1:4" ht="15.75">
      <c r="A34" s="112"/>
      <c r="B34" s="112"/>
      <c r="C34" s="8"/>
      <c r="D34" s="317"/>
    </row>
    <row r="35" spans="1:4" s="113" customFormat="1" ht="15.75">
      <c r="A35" s="112"/>
      <c r="B35" s="112"/>
      <c r="C35" s="8" t="s">
        <v>827</v>
      </c>
      <c r="D35" s="316"/>
    </row>
    <row r="36" spans="1:4" s="113" customFormat="1" ht="41.25" customHeight="1">
      <c r="A36" s="112"/>
      <c r="B36" s="112"/>
      <c r="C36" s="8" t="s">
        <v>828</v>
      </c>
      <c r="D36" s="316"/>
    </row>
    <row r="37" spans="1:4" s="113" customFormat="1" ht="47.25">
      <c r="A37" s="112"/>
      <c r="B37" s="112"/>
      <c r="C37" s="8" t="s">
        <v>829</v>
      </c>
      <c r="D37" s="316"/>
    </row>
    <row r="38" spans="1:4" s="113" customFormat="1" ht="42" customHeight="1">
      <c r="A38" s="55"/>
      <c r="B38" s="55"/>
      <c r="C38" s="655" t="s">
        <v>830</v>
      </c>
      <c r="D38" s="55"/>
    </row>
    <row r="39" spans="1:4" s="113" customFormat="1" ht="51">
      <c r="A39" s="55"/>
      <c r="B39" s="55"/>
      <c r="C39" s="656" t="s">
        <v>831</v>
      </c>
      <c r="D39" s="55"/>
    </row>
    <row r="40" spans="1:4" s="113" customFormat="1" ht="12.75">
      <c r="A40" s="55"/>
      <c r="B40" s="55"/>
      <c r="C40" s="55"/>
      <c r="D40" s="55"/>
    </row>
    <row r="41" spans="1:4" s="113" customFormat="1" ht="12.75">
      <c r="A41" s="55"/>
      <c r="B41" s="55"/>
      <c r="C41" s="55"/>
      <c r="D41" s="55"/>
    </row>
  </sheetData>
  <sheetProtection/>
  <mergeCells count="3">
    <mergeCell ref="A2:D2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4.25390625" style="67" customWidth="1"/>
    <col min="2" max="2" width="8.375" style="67" customWidth="1"/>
    <col min="3" max="3" width="36.875" style="67" customWidth="1"/>
    <col min="4" max="4" width="7.875" style="67" customWidth="1"/>
    <col min="5" max="5" width="7.00390625" style="67" customWidth="1"/>
    <col min="6" max="6" width="7.625" style="67" customWidth="1"/>
    <col min="7" max="7" width="7.375" style="67" customWidth="1"/>
    <col min="8" max="8" width="7.75390625" style="67" customWidth="1"/>
    <col min="9" max="9" width="7.125" style="67" customWidth="1"/>
    <col min="10" max="10" width="7.375" style="67" customWidth="1"/>
    <col min="11" max="11" width="7.00390625" style="67" customWidth="1"/>
    <col min="12" max="12" width="7.75390625" style="67" customWidth="1"/>
    <col min="13" max="13" width="7.25390625" style="67" customWidth="1"/>
    <col min="14" max="14" width="9.625" style="55" bestFit="1" customWidth="1"/>
    <col min="15" max="16384" width="9.125" style="55" customWidth="1"/>
  </cols>
  <sheetData>
    <row r="1" spans="1:13" s="11" customFormat="1" ht="21.75" customHeight="1">
      <c r="A1" s="722" t="s">
        <v>816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5" s="11" customFormat="1" ht="16.5">
      <c r="A2" s="722" t="s">
        <v>382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53"/>
      <c r="O2" s="53"/>
    </row>
    <row r="3" spans="1:13" s="54" customFormat="1" ht="18" customHeight="1">
      <c r="A3" s="722" t="s">
        <v>523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</row>
    <row r="4" spans="1:13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3.25" customHeight="1">
      <c r="A5" s="722" t="s">
        <v>165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30"/>
    </row>
    <row r="6" spans="1:13" ht="41.25" customHeight="1">
      <c r="A6" s="725" t="s">
        <v>65</v>
      </c>
      <c r="B6" s="726" t="s">
        <v>66</v>
      </c>
      <c r="C6" s="726" t="s">
        <v>67</v>
      </c>
      <c r="D6" s="726" t="s">
        <v>1</v>
      </c>
      <c r="E6" s="727" t="s">
        <v>2</v>
      </c>
      <c r="F6" s="728"/>
      <c r="G6" s="717" t="s">
        <v>3</v>
      </c>
      <c r="H6" s="717"/>
      <c r="I6" s="716" t="s">
        <v>4</v>
      </c>
      <c r="J6" s="716"/>
      <c r="K6" s="716" t="s">
        <v>5</v>
      </c>
      <c r="L6" s="716"/>
      <c r="M6" s="717" t="s">
        <v>6</v>
      </c>
    </row>
    <row r="7" spans="1:13" s="75" customFormat="1" ht="54">
      <c r="A7" s="725"/>
      <c r="B7" s="725"/>
      <c r="C7" s="726"/>
      <c r="D7" s="726"/>
      <c r="E7" s="175" t="s">
        <v>7</v>
      </c>
      <c r="F7" s="175" t="s">
        <v>8</v>
      </c>
      <c r="G7" s="401" t="s">
        <v>9</v>
      </c>
      <c r="H7" s="177" t="s">
        <v>6</v>
      </c>
      <c r="I7" s="178" t="s">
        <v>9</v>
      </c>
      <c r="J7" s="177" t="s">
        <v>6</v>
      </c>
      <c r="K7" s="178" t="s">
        <v>9</v>
      </c>
      <c r="L7" s="177" t="s">
        <v>6</v>
      </c>
      <c r="M7" s="717"/>
    </row>
    <row r="8" spans="1:13" s="75" customFormat="1" ht="13.5">
      <c r="A8" s="258" t="s">
        <v>10</v>
      </c>
      <c r="B8" s="258" t="s">
        <v>18</v>
      </c>
      <c r="C8" s="258" t="s">
        <v>19</v>
      </c>
      <c r="D8" s="424" t="s">
        <v>20</v>
      </c>
      <c r="E8" s="214" t="s">
        <v>21</v>
      </c>
      <c r="F8" s="425" t="s">
        <v>22</v>
      </c>
      <c r="G8" s="424" t="s">
        <v>11</v>
      </c>
      <c r="H8" s="425" t="s">
        <v>23</v>
      </c>
      <c r="I8" s="424" t="s">
        <v>26</v>
      </c>
      <c r="J8" s="425" t="s">
        <v>27</v>
      </c>
      <c r="K8" s="425">
        <v>11</v>
      </c>
      <c r="L8" s="258" t="s">
        <v>28</v>
      </c>
      <c r="M8" s="258" t="s">
        <v>29</v>
      </c>
    </row>
    <row r="9" spans="1:13" s="29" customFormat="1" ht="71.25">
      <c r="A9" s="2">
        <v>1</v>
      </c>
      <c r="B9" s="2" t="s">
        <v>383</v>
      </c>
      <c r="C9" s="486" t="s">
        <v>632</v>
      </c>
      <c r="D9" s="255" t="s">
        <v>17</v>
      </c>
      <c r="E9" s="256"/>
      <c r="F9" s="153">
        <v>75</v>
      </c>
      <c r="G9" s="142"/>
      <c r="H9" s="144"/>
      <c r="I9" s="143"/>
      <c r="J9" s="144"/>
      <c r="K9" s="143"/>
      <c r="L9" s="144"/>
      <c r="M9" s="144"/>
    </row>
    <row r="10" spans="1:13" s="75" customFormat="1" ht="13.5">
      <c r="A10" s="2"/>
      <c r="B10" s="2"/>
      <c r="C10" s="185" t="s">
        <v>12</v>
      </c>
      <c r="D10" s="142" t="s">
        <v>13</v>
      </c>
      <c r="E10" s="142">
        <v>0.97</v>
      </c>
      <c r="F10" s="175">
        <f>F9*E10</f>
        <v>72.75</v>
      </c>
      <c r="G10" s="142"/>
      <c r="H10" s="144"/>
      <c r="I10" s="143"/>
      <c r="J10" s="144"/>
      <c r="K10" s="143"/>
      <c r="L10" s="144"/>
      <c r="M10" s="144"/>
    </row>
    <row r="11" spans="1:13" s="75" customFormat="1" ht="13.5">
      <c r="A11" s="2"/>
      <c r="B11" s="2"/>
      <c r="C11" s="185" t="s">
        <v>42</v>
      </c>
      <c r="D11" s="142" t="s">
        <v>0</v>
      </c>
      <c r="E11" s="142">
        <v>0.349</v>
      </c>
      <c r="F11" s="175">
        <f>F9*E11</f>
        <v>26.174999999999997</v>
      </c>
      <c r="G11" s="142"/>
      <c r="H11" s="144"/>
      <c r="I11" s="143"/>
      <c r="J11" s="144"/>
      <c r="K11" s="143"/>
      <c r="L11" s="144"/>
      <c r="M11" s="144"/>
    </row>
    <row r="12" spans="1:13" s="75" customFormat="1" ht="13.5">
      <c r="A12" s="2"/>
      <c r="B12" s="2"/>
      <c r="C12" s="185" t="s">
        <v>14</v>
      </c>
      <c r="D12" s="142"/>
      <c r="E12" s="142"/>
      <c r="F12" s="175"/>
      <c r="G12" s="142"/>
      <c r="H12" s="144"/>
      <c r="I12" s="143"/>
      <c r="J12" s="144"/>
      <c r="K12" s="143"/>
      <c r="L12" s="144"/>
      <c r="M12" s="144"/>
    </row>
    <row r="13" spans="1:13" s="75" customFormat="1" ht="36" customHeight="1">
      <c r="A13" s="2"/>
      <c r="B13" s="2"/>
      <c r="C13" s="145" t="s">
        <v>635</v>
      </c>
      <c r="D13" s="142" t="s">
        <v>17</v>
      </c>
      <c r="E13" s="142">
        <v>1</v>
      </c>
      <c r="F13" s="175">
        <f>F9*E13</f>
        <v>75</v>
      </c>
      <c r="G13" s="142"/>
      <c r="H13" s="144"/>
      <c r="I13" s="143"/>
      <c r="J13" s="144"/>
      <c r="K13" s="143"/>
      <c r="L13" s="144"/>
      <c r="M13" s="144"/>
    </row>
    <row r="14" spans="1:13" s="75" customFormat="1" ht="13.5">
      <c r="A14" s="2"/>
      <c r="B14" s="2"/>
      <c r="C14" s="185" t="s">
        <v>15</v>
      </c>
      <c r="D14" s="142" t="s">
        <v>0</v>
      </c>
      <c r="E14" s="142">
        <v>0.382</v>
      </c>
      <c r="F14" s="175">
        <f>F9*E14</f>
        <v>28.650000000000002</v>
      </c>
      <c r="G14" s="143"/>
      <c r="H14" s="144"/>
      <c r="I14" s="143"/>
      <c r="J14" s="144"/>
      <c r="K14" s="143"/>
      <c r="L14" s="144"/>
      <c r="M14" s="144"/>
    </row>
    <row r="15" spans="1:13" s="85" customFormat="1" ht="27.75" customHeight="1">
      <c r="A15" s="142">
        <v>2</v>
      </c>
      <c r="B15" s="142" t="s">
        <v>111</v>
      </c>
      <c r="C15" s="330" t="s">
        <v>634</v>
      </c>
      <c r="D15" s="216" t="s">
        <v>17</v>
      </c>
      <c r="E15" s="216"/>
      <c r="F15" s="219">
        <v>6</v>
      </c>
      <c r="G15" s="216"/>
      <c r="H15" s="220"/>
      <c r="I15" s="219"/>
      <c r="J15" s="220"/>
      <c r="K15" s="219"/>
      <c r="L15" s="220"/>
      <c r="M15" s="220"/>
    </row>
    <row r="16" spans="1:14" ht="13.5">
      <c r="A16" s="142"/>
      <c r="B16" s="258"/>
      <c r="C16" s="218" t="s">
        <v>12</v>
      </c>
      <c r="D16" s="216" t="s">
        <v>13</v>
      </c>
      <c r="E16" s="216">
        <v>1.03</v>
      </c>
      <c r="F16" s="226">
        <f>F15*E16</f>
        <v>6.18</v>
      </c>
      <c r="G16" s="216"/>
      <c r="H16" s="220"/>
      <c r="I16" s="219"/>
      <c r="J16" s="220"/>
      <c r="K16" s="219"/>
      <c r="L16" s="220"/>
      <c r="M16" s="220"/>
      <c r="N16" s="68"/>
    </row>
    <row r="17" spans="1:14" ht="13.5">
      <c r="A17" s="142"/>
      <c r="B17" s="142"/>
      <c r="C17" s="218" t="s">
        <v>40</v>
      </c>
      <c r="D17" s="216" t="s">
        <v>0</v>
      </c>
      <c r="E17" s="216">
        <v>0.584</v>
      </c>
      <c r="F17" s="216">
        <f>F15*E17</f>
        <v>3.5039999999999996</v>
      </c>
      <c r="G17" s="216"/>
      <c r="H17" s="220"/>
      <c r="I17" s="219"/>
      <c r="J17" s="220"/>
      <c r="K17" s="219"/>
      <c r="L17" s="220"/>
      <c r="M17" s="220"/>
      <c r="N17" s="68"/>
    </row>
    <row r="18" spans="1:14" s="75" customFormat="1" ht="13.5">
      <c r="A18" s="142"/>
      <c r="B18" s="258"/>
      <c r="C18" s="218" t="s">
        <v>14</v>
      </c>
      <c r="D18" s="216"/>
      <c r="E18" s="216"/>
      <c r="F18" s="226"/>
      <c r="G18" s="216"/>
      <c r="H18" s="220"/>
      <c r="I18" s="219"/>
      <c r="J18" s="220"/>
      <c r="K18" s="219"/>
      <c r="L18" s="220"/>
      <c r="M18" s="220"/>
      <c r="N18" s="68"/>
    </row>
    <row r="19" spans="1:14" s="29" customFormat="1" ht="13.5">
      <c r="A19" s="142"/>
      <c r="B19" s="258"/>
      <c r="C19" s="449" t="s">
        <v>633</v>
      </c>
      <c r="D19" s="216" t="s">
        <v>17</v>
      </c>
      <c r="E19" s="216">
        <v>1</v>
      </c>
      <c r="F19" s="216">
        <v>6</v>
      </c>
      <c r="G19" s="216"/>
      <c r="H19" s="220"/>
      <c r="I19" s="219"/>
      <c r="J19" s="220"/>
      <c r="K19" s="219"/>
      <c r="L19" s="220"/>
      <c r="M19" s="220"/>
      <c r="N19" s="68"/>
    </row>
    <row r="20" spans="1:14" s="108" customFormat="1" ht="13.5">
      <c r="A20" s="142"/>
      <c r="B20" s="258"/>
      <c r="C20" s="218" t="s">
        <v>15</v>
      </c>
      <c r="D20" s="216" t="s">
        <v>0</v>
      </c>
      <c r="E20" s="216">
        <v>1.62</v>
      </c>
      <c r="F20" s="225">
        <f>F15*E20</f>
        <v>9.72</v>
      </c>
      <c r="G20" s="219"/>
      <c r="H20" s="220"/>
      <c r="I20" s="219"/>
      <c r="J20" s="220"/>
      <c r="K20" s="219"/>
      <c r="L20" s="220"/>
      <c r="M20" s="220"/>
      <c r="N20" s="83"/>
    </row>
    <row r="21" spans="1:14" s="29" customFormat="1" ht="14.25">
      <c r="A21" s="257"/>
      <c r="B21" s="184"/>
      <c r="C21" s="445" t="s">
        <v>24</v>
      </c>
      <c r="D21" s="216"/>
      <c r="E21" s="216"/>
      <c r="F21" s="220"/>
      <c r="G21" s="223"/>
      <c r="H21" s="223"/>
      <c r="I21" s="216"/>
      <c r="J21" s="223"/>
      <c r="K21" s="223"/>
      <c r="L21" s="223"/>
      <c r="M21" s="223"/>
      <c r="N21" s="68"/>
    </row>
    <row r="22" spans="1:14" s="29" customFormat="1" ht="14.25">
      <c r="A22" s="142"/>
      <c r="B22" s="184"/>
      <c r="C22" s="218" t="s">
        <v>265</v>
      </c>
      <c r="D22" s="216"/>
      <c r="E22" s="426" t="s">
        <v>832</v>
      </c>
      <c r="F22" s="220"/>
      <c r="G22" s="219"/>
      <c r="H22" s="220"/>
      <c r="I22" s="216"/>
      <c r="J22" s="220"/>
      <c r="K22" s="219"/>
      <c r="L22" s="220"/>
      <c r="M22" s="370"/>
      <c r="N22" s="93"/>
    </row>
    <row r="23" spans="1:14" ht="14.25">
      <c r="A23" s="142"/>
      <c r="B23" s="184"/>
      <c r="C23" s="445" t="s">
        <v>24</v>
      </c>
      <c r="D23" s="216"/>
      <c r="E23" s="216"/>
      <c r="F23" s="220"/>
      <c r="G23" s="219"/>
      <c r="H23" s="223"/>
      <c r="I23" s="223"/>
      <c r="J23" s="223"/>
      <c r="K23" s="223"/>
      <c r="L23" s="223"/>
      <c r="M23" s="370"/>
      <c r="N23" s="68"/>
    </row>
    <row r="24" spans="1:14" ht="14.25">
      <c r="A24" s="142"/>
      <c r="B24" s="142"/>
      <c r="C24" s="222" t="s">
        <v>245</v>
      </c>
      <c r="D24" s="216"/>
      <c r="E24" s="427" t="s">
        <v>832</v>
      </c>
      <c r="F24" s="234"/>
      <c r="G24" s="219"/>
      <c r="H24" s="223"/>
      <c r="I24" s="223"/>
      <c r="J24" s="223"/>
      <c r="K24" s="223"/>
      <c r="L24" s="223"/>
      <c r="M24" s="370"/>
      <c r="N24" s="68"/>
    </row>
    <row r="25" spans="1:14" s="75" customFormat="1" ht="14.25">
      <c r="A25" s="142"/>
      <c r="B25" s="142"/>
      <c r="C25" s="330" t="s">
        <v>6</v>
      </c>
      <c r="D25" s="216"/>
      <c r="E25" s="226"/>
      <c r="F25" s="234"/>
      <c r="G25" s="219"/>
      <c r="H25" s="223"/>
      <c r="I25" s="223"/>
      <c r="J25" s="223"/>
      <c r="K25" s="223"/>
      <c r="L25" s="223"/>
      <c r="M25" s="370"/>
      <c r="N25" s="76"/>
    </row>
    <row r="26" spans="1:17" ht="13.5">
      <c r="A26" s="35"/>
      <c r="B26" s="335"/>
      <c r="C26" s="336"/>
      <c r="D26" s="35"/>
      <c r="E26" s="35"/>
      <c r="F26" s="34"/>
      <c r="G26" s="36"/>
      <c r="H26" s="36"/>
      <c r="I26" s="35"/>
      <c r="J26" s="36"/>
      <c r="K26" s="36"/>
      <c r="L26" s="36"/>
      <c r="M26" s="36"/>
      <c r="N26" s="68"/>
      <c r="Q26" s="75"/>
    </row>
    <row r="27" spans="1:14" ht="13.5">
      <c r="A27" s="35"/>
      <c r="B27" s="335"/>
      <c r="C27" s="336"/>
      <c r="D27" s="35"/>
      <c r="E27" s="35"/>
      <c r="F27" s="34"/>
      <c r="G27" s="36"/>
      <c r="H27" s="36"/>
      <c r="I27" s="35"/>
      <c r="J27" s="36"/>
      <c r="K27" s="36"/>
      <c r="L27" s="36"/>
      <c r="M27" s="36"/>
      <c r="N27" s="68"/>
    </row>
  </sheetData>
  <sheetProtection/>
  <mergeCells count="13">
    <mergeCell ref="E6:F6"/>
    <mergeCell ref="B6:B7"/>
    <mergeCell ref="A5:M5"/>
    <mergeCell ref="A1:M1"/>
    <mergeCell ref="D6:D7"/>
    <mergeCell ref="A3:M3"/>
    <mergeCell ref="G6:H6"/>
    <mergeCell ref="M6:M7"/>
    <mergeCell ref="I6:J6"/>
    <mergeCell ref="K6:L6"/>
    <mergeCell ref="A6:A7"/>
    <mergeCell ref="A2:M2"/>
    <mergeCell ref="C6:C7"/>
  </mergeCells>
  <printOptions/>
  <pageMargins left="0.75" right="0.75" top="1" bottom="1" header="0.5" footer="0.5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zoomScalePageLayoutView="0" workbookViewId="0" topLeftCell="A1">
      <selection activeCell="A20" sqref="A20:IV21"/>
    </sheetView>
  </sheetViews>
  <sheetFormatPr defaultColWidth="9.00390625" defaultRowHeight="12.75"/>
  <cols>
    <col min="1" max="1" width="3.875" style="55" customWidth="1"/>
    <col min="2" max="2" width="8.375" style="55" customWidth="1"/>
    <col min="3" max="3" width="35.00390625" style="55" customWidth="1"/>
    <col min="4" max="4" width="7.625" style="55" customWidth="1"/>
    <col min="5" max="5" width="8.00390625" style="55" customWidth="1"/>
    <col min="6" max="6" width="7.75390625" style="55" customWidth="1"/>
    <col min="7" max="7" width="7.375" style="55" customWidth="1"/>
    <col min="8" max="8" width="8.875" style="55" customWidth="1"/>
    <col min="9" max="9" width="6.75390625" style="55" customWidth="1"/>
    <col min="10" max="10" width="7.375" style="55" customWidth="1"/>
    <col min="11" max="11" width="8.125" style="55" customWidth="1"/>
    <col min="12" max="12" width="6.625" style="55" customWidth="1"/>
    <col min="13" max="13" width="9.75390625" style="55" customWidth="1"/>
    <col min="14" max="14" width="11.00390625" style="55" customWidth="1"/>
    <col min="15" max="15" width="9.875" style="55" customWidth="1"/>
    <col min="16" max="16" width="9.875" style="55" bestFit="1" customWidth="1"/>
    <col min="17" max="16384" width="9.125" style="55" customWidth="1"/>
  </cols>
  <sheetData>
    <row r="1" spans="1:13" s="11" customFormat="1" ht="17.25">
      <c r="A1" s="668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435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5" s="54" customFormat="1" ht="16.5">
      <c r="A4" s="4"/>
      <c r="B4" s="686" t="s">
        <v>709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107"/>
      <c r="O4" s="86"/>
    </row>
    <row r="5" spans="1:14" ht="17.25">
      <c r="A5" s="30"/>
      <c r="B5" s="30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31"/>
    </row>
    <row r="6" spans="1:13" ht="43.5" customHeight="1">
      <c r="A6" s="689" t="s">
        <v>65</v>
      </c>
      <c r="B6" s="675" t="s">
        <v>66</v>
      </c>
      <c r="C6" s="675" t="s">
        <v>67</v>
      </c>
      <c r="D6" s="675" t="s">
        <v>1</v>
      </c>
      <c r="E6" s="677" t="s">
        <v>2</v>
      </c>
      <c r="F6" s="678"/>
      <c r="G6" s="679" t="s">
        <v>3</v>
      </c>
      <c r="H6" s="680"/>
      <c r="I6" s="681" t="s">
        <v>4</v>
      </c>
      <c r="J6" s="682"/>
      <c r="K6" s="681" t="s">
        <v>5</v>
      </c>
      <c r="L6" s="682"/>
      <c r="M6" s="684" t="s">
        <v>6</v>
      </c>
    </row>
    <row r="7" spans="1:13" ht="54">
      <c r="A7" s="690"/>
      <c r="B7" s="676"/>
      <c r="C7" s="676"/>
      <c r="D7" s="676"/>
      <c r="E7" s="43" t="s">
        <v>7</v>
      </c>
      <c r="F7" s="43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85"/>
    </row>
    <row r="8" spans="1:13" s="51" customFormat="1" ht="15">
      <c r="A8" s="47" t="s">
        <v>10</v>
      </c>
      <c r="B8" s="47">
        <v>2</v>
      </c>
      <c r="C8" s="47">
        <v>3</v>
      </c>
      <c r="D8" s="47">
        <v>4</v>
      </c>
      <c r="E8" s="47">
        <v>5</v>
      </c>
      <c r="F8" s="48">
        <v>6</v>
      </c>
      <c r="G8" s="49" t="s">
        <v>11</v>
      </c>
      <c r="H8" s="50">
        <v>8</v>
      </c>
      <c r="I8" s="48">
        <v>9</v>
      </c>
      <c r="J8" s="50">
        <v>10</v>
      </c>
      <c r="K8" s="48">
        <v>11</v>
      </c>
      <c r="L8" s="50">
        <v>12</v>
      </c>
      <c r="M8" s="50">
        <v>13</v>
      </c>
    </row>
    <row r="9" spans="1:15" ht="57">
      <c r="A9" s="121">
        <v>1</v>
      </c>
      <c r="B9" s="121" t="s">
        <v>68</v>
      </c>
      <c r="C9" s="272" t="s">
        <v>710</v>
      </c>
      <c r="D9" s="142" t="s">
        <v>17</v>
      </c>
      <c r="E9" s="142"/>
      <c r="F9" s="143">
        <v>1</v>
      </c>
      <c r="G9" s="143"/>
      <c r="H9" s="144"/>
      <c r="I9" s="142"/>
      <c r="J9" s="144"/>
      <c r="K9" s="143"/>
      <c r="L9" s="144"/>
      <c r="M9" s="144"/>
      <c r="N9" s="68"/>
      <c r="O9" s="65"/>
    </row>
    <row r="10" spans="1:15" ht="13.5">
      <c r="A10" s="121"/>
      <c r="B10" s="47"/>
      <c r="C10" s="146" t="s">
        <v>12</v>
      </c>
      <c r="D10" s="121" t="s">
        <v>17</v>
      </c>
      <c r="E10" s="121">
        <v>1</v>
      </c>
      <c r="F10" s="144">
        <f>F9*E10</f>
        <v>1</v>
      </c>
      <c r="G10" s="143"/>
      <c r="H10" s="144"/>
      <c r="I10" s="143"/>
      <c r="J10" s="144"/>
      <c r="K10" s="143"/>
      <c r="L10" s="144"/>
      <c r="M10" s="144"/>
      <c r="N10" s="68"/>
      <c r="O10" s="65"/>
    </row>
    <row r="11" spans="1:15" s="29" customFormat="1" ht="13.5">
      <c r="A11" s="121"/>
      <c r="B11" s="47"/>
      <c r="C11" s="146" t="s">
        <v>14</v>
      </c>
      <c r="D11" s="121"/>
      <c r="E11" s="121"/>
      <c r="F11" s="144"/>
      <c r="G11" s="143"/>
      <c r="H11" s="144"/>
      <c r="I11" s="142"/>
      <c r="J11" s="144"/>
      <c r="K11" s="143"/>
      <c r="L11" s="144"/>
      <c r="M11" s="144"/>
      <c r="N11" s="68"/>
      <c r="O11" s="52"/>
    </row>
    <row r="12" spans="1:15" s="29" customFormat="1" ht="54">
      <c r="A12" s="121"/>
      <c r="B12" s="47"/>
      <c r="C12" s="145" t="s">
        <v>711</v>
      </c>
      <c r="D12" s="121" t="s">
        <v>17</v>
      </c>
      <c r="E12" s="121">
        <v>1</v>
      </c>
      <c r="F12" s="153">
        <f>F9*E12</f>
        <v>1</v>
      </c>
      <c r="G12" s="219"/>
      <c r="H12" s="220"/>
      <c r="I12" s="143"/>
      <c r="J12" s="144"/>
      <c r="K12" s="144"/>
      <c r="L12" s="144"/>
      <c r="M12" s="144"/>
      <c r="N12" s="68"/>
      <c r="O12" s="52"/>
    </row>
    <row r="13" spans="1:14" ht="14.25">
      <c r="A13" s="200"/>
      <c r="B13" s="164"/>
      <c r="C13" s="149" t="s">
        <v>631</v>
      </c>
      <c r="D13" s="121"/>
      <c r="E13" s="121"/>
      <c r="F13" s="144"/>
      <c r="G13" s="142"/>
      <c r="H13" s="153"/>
      <c r="I13" s="153"/>
      <c r="J13" s="153"/>
      <c r="K13" s="153"/>
      <c r="L13" s="153"/>
      <c r="M13" s="153"/>
      <c r="N13" s="76"/>
    </row>
    <row r="14" spans="1:14" s="41" customFormat="1" ht="13.5">
      <c r="A14" s="142"/>
      <c r="B14" s="142"/>
      <c r="C14" s="145" t="s">
        <v>49</v>
      </c>
      <c r="D14" s="142"/>
      <c r="E14" s="142"/>
      <c r="F14" s="154"/>
      <c r="G14" s="142"/>
      <c r="H14" s="657">
        <f>M14</f>
        <v>0</v>
      </c>
      <c r="I14" s="153"/>
      <c r="J14" s="153"/>
      <c r="K14" s="153"/>
      <c r="L14" s="153"/>
      <c r="M14" s="657">
        <f>M12</f>
        <v>0</v>
      </c>
      <c r="N14" s="84"/>
    </row>
    <row r="15" spans="1:14" s="41" customFormat="1" ht="13.5">
      <c r="A15" s="142"/>
      <c r="B15" s="142"/>
      <c r="C15" s="145" t="s">
        <v>64</v>
      </c>
      <c r="D15" s="142"/>
      <c r="E15" s="142"/>
      <c r="F15" s="154"/>
      <c r="G15" s="142"/>
      <c r="H15" s="153"/>
      <c r="I15" s="153"/>
      <c r="J15" s="153"/>
      <c r="K15" s="153"/>
      <c r="L15" s="153"/>
      <c r="M15" s="153"/>
      <c r="N15" s="84"/>
    </row>
    <row r="16" spans="1:14" s="41" customFormat="1" ht="27">
      <c r="A16" s="142"/>
      <c r="B16" s="142"/>
      <c r="C16" s="146" t="s">
        <v>261</v>
      </c>
      <c r="D16" s="142"/>
      <c r="E16" s="186" t="s">
        <v>832</v>
      </c>
      <c r="F16" s="144"/>
      <c r="G16" s="153"/>
      <c r="H16" s="153"/>
      <c r="I16" s="153"/>
      <c r="J16" s="153"/>
      <c r="K16" s="153"/>
      <c r="L16" s="153"/>
      <c r="M16" s="153"/>
      <c r="N16" s="84"/>
    </row>
    <row r="17" spans="1:15" ht="14.25">
      <c r="A17" s="121"/>
      <c r="B17" s="47"/>
      <c r="C17" s="149" t="s">
        <v>24</v>
      </c>
      <c r="D17" s="121"/>
      <c r="E17" s="121"/>
      <c r="F17" s="144"/>
      <c r="G17" s="153"/>
      <c r="H17" s="153"/>
      <c r="I17" s="153"/>
      <c r="J17" s="153"/>
      <c r="K17" s="153"/>
      <c r="L17" s="153"/>
      <c r="M17" s="155"/>
      <c r="N17" s="68"/>
      <c r="O17" s="627"/>
    </row>
    <row r="18" spans="1:14" s="20" customFormat="1" ht="14.25">
      <c r="A18" s="121"/>
      <c r="B18" s="121"/>
      <c r="C18" s="145" t="s">
        <v>200</v>
      </c>
      <c r="D18" s="142"/>
      <c r="E18" s="199" t="s">
        <v>832</v>
      </c>
      <c r="F18" s="178"/>
      <c r="G18" s="153"/>
      <c r="H18" s="153"/>
      <c r="I18" s="153"/>
      <c r="J18" s="153"/>
      <c r="K18" s="153"/>
      <c r="L18" s="153"/>
      <c r="M18" s="155"/>
      <c r="N18" s="87"/>
    </row>
    <row r="19" spans="1:14" s="20" customFormat="1" ht="14.25">
      <c r="A19" s="121"/>
      <c r="B19" s="121"/>
      <c r="C19" s="272" t="s">
        <v>6</v>
      </c>
      <c r="D19" s="142"/>
      <c r="E19" s="175"/>
      <c r="F19" s="178"/>
      <c r="G19" s="153"/>
      <c r="H19" s="153"/>
      <c r="I19" s="153"/>
      <c r="J19" s="153"/>
      <c r="K19" s="153"/>
      <c r="L19" s="153"/>
      <c r="M19" s="155"/>
      <c r="N19" s="87"/>
    </row>
    <row r="21" spans="1:13" ht="17.25">
      <c r="A21" s="399"/>
      <c r="B21" s="399"/>
      <c r="C21" s="724"/>
      <c r="D21" s="724"/>
      <c r="E21" s="724"/>
      <c r="F21" s="724"/>
      <c r="G21" s="724"/>
      <c r="H21" s="724"/>
      <c r="I21" s="724"/>
      <c r="J21" s="724"/>
      <c r="K21" s="724"/>
      <c r="L21" s="428"/>
      <c r="M21" s="67"/>
    </row>
  </sheetData>
  <sheetProtection/>
  <mergeCells count="15">
    <mergeCell ref="A2:M2"/>
    <mergeCell ref="E6:F6"/>
    <mergeCell ref="G6:H6"/>
    <mergeCell ref="I6:J6"/>
    <mergeCell ref="M6:M7"/>
    <mergeCell ref="C21:K21"/>
    <mergeCell ref="A1:M1"/>
    <mergeCell ref="B4:M4"/>
    <mergeCell ref="C5:M5"/>
    <mergeCell ref="A3:M3"/>
    <mergeCell ref="K6:L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93"/>
  <sheetViews>
    <sheetView zoomScalePageLayoutView="0" workbookViewId="0" topLeftCell="A34">
      <selection activeCell="E55" sqref="E55"/>
    </sheetView>
  </sheetViews>
  <sheetFormatPr defaultColWidth="9.00390625" defaultRowHeight="12.75"/>
  <cols>
    <col min="1" max="1" width="5.375" style="55" customWidth="1"/>
    <col min="2" max="2" width="8.25390625" style="55" customWidth="1"/>
    <col min="3" max="3" width="39.75390625" style="55" customWidth="1"/>
    <col min="4" max="4" width="7.75390625" style="55" customWidth="1"/>
    <col min="5" max="5" width="8.00390625" style="55" customWidth="1"/>
    <col min="6" max="6" width="8.375" style="232" customWidth="1"/>
    <col min="7" max="7" width="7.375" style="55" customWidth="1"/>
    <col min="8" max="8" width="8.00390625" style="55" customWidth="1"/>
    <col min="9" max="9" width="6.875" style="55" customWidth="1"/>
    <col min="10" max="10" width="8.00390625" style="55" customWidth="1"/>
    <col min="11" max="11" width="7.625" style="55" customWidth="1"/>
    <col min="12" max="12" width="8.25390625" style="55" customWidth="1"/>
    <col min="13" max="13" width="8.125" style="55" customWidth="1"/>
    <col min="14" max="14" width="7.625" style="55" customWidth="1"/>
    <col min="15" max="15" width="8.625" style="55" customWidth="1"/>
    <col min="16" max="16" width="9.875" style="55" bestFit="1" customWidth="1"/>
    <col min="17" max="16384" width="9.125" style="55" customWidth="1"/>
  </cols>
  <sheetData>
    <row r="1" spans="1:19" s="11" customFormat="1" ht="17.25">
      <c r="A1" s="724" t="s">
        <v>818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8"/>
      <c r="O1" s="8"/>
      <c r="P1" s="8"/>
      <c r="Q1" s="8"/>
      <c r="R1" s="8"/>
      <c r="S1" s="8"/>
    </row>
    <row r="2" spans="1:19" s="54" customFormat="1" ht="21.75" customHeight="1">
      <c r="A2" s="722" t="s">
        <v>436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238"/>
      <c r="O2" s="239"/>
      <c r="P2" s="238"/>
      <c r="Q2" s="238"/>
      <c r="R2" s="238"/>
      <c r="S2" s="238"/>
    </row>
    <row r="3" spans="1:19" s="54" customFormat="1" ht="18" customHeight="1">
      <c r="A3" s="722" t="s">
        <v>291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240"/>
      <c r="O3" s="240"/>
      <c r="P3" s="238"/>
      <c r="Q3" s="238"/>
      <c r="R3" s="238"/>
      <c r="S3" s="238"/>
    </row>
    <row r="4" spans="1:14" ht="17.25">
      <c r="A4" s="399"/>
      <c r="B4" s="399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31"/>
    </row>
    <row r="5" spans="1:13" ht="44.25" customHeight="1">
      <c r="A5" s="725" t="s">
        <v>65</v>
      </c>
      <c r="B5" s="726" t="s">
        <v>66</v>
      </c>
      <c r="C5" s="732" t="s">
        <v>77</v>
      </c>
      <c r="D5" s="726" t="s">
        <v>1</v>
      </c>
      <c r="E5" s="727" t="s">
        <v>2</v>
      </c>
      <c r="F5" s="728"/>
      <c r="G5" s="717" t="s">
        <v>3</v>
      </c>
      <c r="H5" s="717"/>
      <c r="I5" s="716" t="s">
        <v>4</v>
      </c>
      <c r="J5" s="716"/>
      <c r="K5" s="716" t="s">
        <v>5</v>
      </c>
      <c r="L5" s="716"/>
      <c r="M5" s="717" t="s">
        <v>6</v>
      </c>
    </row>
    <row r="6" spans="1:13" ht="54">
      <c r="A6" s="725"/>
      <c r="B6" s="725"/>
      <c r="C6" s="733"/>
      <c r="D6" s="726"/>
      <c r="E6" s="175" t="s">
        <v>7</v>
      </c>
      <c r="F6" s="175" t="s">
        <v>8</v>
      </c>
      <c r="G6" s="401" t="s">
        <v>9</v>
      </c>
      <c r="H6" s="177" t="s">
        <v>6</v>
      </c>
      <c r="I6" s="178" t="s">
        <v>9</v>
      </c>
      <c r="J6" s="177" t="s">
        <v>6</v>
      </c>
      <c r="K6" s="178" t="s">
        <v>9</v>
      </c>
      <c r="L6" s="177" t="s">
        <v>6</v>
      </c>
      <c r="M6" s="717"/>
    </row>
    <row r="7" spans="1:13" s="51" customFormat="1" ht="15">
      <c r="A7" s="184" t="s">
        <v>10</v>
      </c>
      <c r="B7" s="184">
        <v>2</v>
      </c>
      <c r="C7" s="184">
        <v>3</v>
      </c>
      <c r="D7" s="184">
        <v>4</v>
      </c>
      <c r="E7" s="184">
        <v>5</v>
      </c>
      <c r="F7" s="402">
        <v>6</v>
      </c>
      <c r="G7" s="403" t="s">
        <v>11</v>
      </c>
      <c r="H7" s="404">
        <v>8</v>
      </c>
      <c r="I7" s="402">
        <v>9</v>
      </c>
      <c r="J7" s="404">
        <v>10</v>
      </c>
      <c r="K7" s="402">
        <v>11</v>
      </c>
      <c r="L7" s="404">
        <v>12</v>
      </c>
      <c r="M7" s="404">
        <v>13</v>
      </c>
    </row>
    <row r="8" spans="1:14" ht="14.25">
      <c r="A8" s="142">
        <v>1</v>
      </c>
      <c r="B8" s="142" t="s">
        <v>39</v>
      </c>
      <c r="C8" s="272" t="s">
        <v>277</v>
      </c>
      <c r="D8" s="142" t="s">
        <v>17</v>
      </c>
      <c r="E8" s="142"/>
      <c r="F8" s="143">
        <v>3</v>
      </c>
      <c r="G8" s="142"/>
      <c r="H8" s="144"/>
      <c r="I8" s="143"/>
      <c r="J8" s="144"/>
      <c r="K8" s="143"/>
      <c r="L8" s="144"/>
      <c r="M8" s="144"/>
      <c r="N8" s="201"/>
    </row>
    <row r="9" spans="1:14" ht="13.5">
      <c r="A9" s="142"/>
      <c r="B9" s="258"/>
      <c r="C9" s="185" t="s">
        <v>61</v>
      </c>
      <c r="D9" s="142" t="s">
        <v>13</v>
      </c>
      <c r="E9" s="152">
        <v>0.34</v>
      </c>
      <c r="F9" s="175">
        <f>F8*E9</f>
        <v>1.02</v>
      </c>
      <c r="G9" s="142"/>
      <c r="H9" s="144"/>
      <c r="I9" s="143"/>
      <c r="J9" s="144"/>
      <c r="K9" s="143"/>
      <c r="L9" s="144"/>
      <c r="M9" s="144"/>
      <c r="N9" s="201"/>
    </row>
    <row r="10" spans="1:14" s="202" customFormat="1" ht="13.5">
      <c r="A10" s="142"/>
      <c r="B10" s="257"/>
      <c r="C10" s="185" t="s">
        <v>42</v>
      </c>
      <c r="D10" s="142" t="s">
        <v>0</v>
      </c>
      <c r="E10" s="142">
        <v>0.013</v>
      </c>
      <c r="F10" s="175">
        <f>F8*E10</f>
        <v>0.039</v>
      </c>
      <c r="G10" s="142"/>
      <c r="H10" s="144"/>
      <c r="I10" s="143"/>
      <c r="J10" s="144"/>
      <c r="K10" s="142"/>
      <c r="L10" s="144"/>
      <c r="M10" s="144"/>
      <c r="N10" s="201"/>
    </row>
    <row r="11" spans="1:14" s="202" customFormat="1" ht="13.5">
      <c r="A11" s="142"/>
      <c r="B11" s="184"/>
      <c r="C11" s="185" t="s">
        <v>14</v>
      </c>
      <c r="D11" s="142"/>
      <c r="E11" s="142"/>
      <c r="F11" s="175"/>
      <c r="G11" s="142"/>
      <c r="H11" s="144"/>
      <c r="I11" s="143"/>
      <c r="J11" s="144"/>
      <c r="K11" s="143"/>
      <c r="L11" s="144"/>
      <c r="M11" s="144"/>
      <c r="N11" s="201"/>
    </row>
    <row r="12" spans="1:14" s="202" customFormat="1" ht="13.5">
      <c r="A12" s="142"/>
      <c r="B12" s="184"/>
      <c r="C12" s="145" t="s">
        <v>278</v>
      </c>
      <c r="D12" s="142" t="s">
        <v>17</v>
      </c>
      <c r="E12" s="142">
        <v>1</v>
      </c>
      <c r="F12" s="142">
        <f>F8*E12</f>
        <v>3</v>
      </c>
      <c r="G12" s="142"/>
      <c r="H12" s="144"/>
      <c r="I12" s="143"/>
      <c r="J12" s="144"/>
      <c r="K12" s="143"/>
      <c r="L12" s="144"/>
      <c r="M12" s="144"/>
      <c r="N12" s="201"/>
    </row>
    <row r="13" spans="1:14" ht="13.5">
      <c r="A13" s="142"/>
      <c r="B13" s="184"/>
      <c r="C13" s="185" t="s">
        <v>15</v>
      </c>
      <c r="D13" s="142" t="s">
        <v>0</v>
      </c>
      <c r="E13" s="142">
        <v>0.094</v>
      </c>
      <c r="F13" s="175">
        <f>F8*E13</f>
        <v>0.28200000000000003</v>
      </c>
      <c r="G13" s="142"/>
      <c r="H13" s="144"/>
      <c r="I13" s="143"/>
      <c r="J13" s="144"/>
      <c r="K13" s="143"/>
      <c r="L13" s="144"/>
      <c r="M13" s="144"/>
      <c r="N13" s="201"/>
    </row>
    <row r="14" spans="1:15" s="202" customFormat="1" ht="28.5">
      <c r="A14" s="142">
        <v>2</v>
      </c>
      <c r="B14" s="142" t="s">
        <v>279</v>
      </c>
      <c r="C14" s="272" t="s">
        <v>409</v>
      </c>
      <c r="D14" s="142" t="s">
        <v>17</v>
      </c>
      <c r="E14" s="143"/>
      <c r="F14" s="142">
        <v>1</v>
      </c>
      <c r="G14" s="144"/>
      <c r="H14" s="143"/>
      <c r="I14" s="144"/>
      <c r="J14" s="143"/>
      <c r="K14" s="144"/>
      <c r="L14" s="144"/>
      <c r="M14" s="405"/>
      <c r="N14" s="201"/>
      <c r="O14" s="65"/>
    </row>
    <row r="15" spans="1:15" s="202" customFormat="1" ht="13.5">
      <c r="A15" s="257"/>
      <c r="B15" s="258"/>
      <c r="C15" s="185" t="s">
        <v>61</v>
      </c>
      <c r="D15" s="142" t="s">
        <v>13</v>
      </c>
      <c r="E15" s="142">
        <v>7</v>
      </c>
      <c r="F15" s="175">
        <f>F14*E15</f>
        <v>7</v>
      </c>
      <c r="G15" s="142"/>
      <c r="H15" s="144"/>
      <c r="I15" s="143"/>
      <c r="J15" s="144"/>
      <c r="K15" s="143"/>
      <c r="L15" s="144"/>
      <c r="M15" s="144"/>
      <c r="N15" s="201"/>
      <c r="O15" s="65"/>
    </row>
    <row r="16" spans="1:15" s="202" customFormat="1" ht="13.5">
      <c r="A16" s="257"/>
      <c r="B16" s="142"/>
      <c r="C16" s="185" t="s">
        <v>42</v>
      </c>
      <c r="D16" s="142" t="s">
        <v>0</v>
      </c>
      <c r="E16" s="142">
        <v>0.6</v>
      </c>
      <c r="F16" s="177">
        <f>F14*E16</f>
        <v>0.6</v>
      </c>
      <c r="G16" s="142"/>
      <c r="H16" s="144"/>
      <c r="I16" s="143"/>
      <c r="J16" s="144"/>
      <c r="K16" s="143"/>
      <c r="L16" s="144"/>
      <c r="M16" s="144"/>
      <c r="N16" s="201"/>
      <c r="O16" s="110"/>
    </row>
    <row r="17" spans="1:15" s="95" customFormat="1" ht="13.5">
      <c r="A17" s="257"/>
      <c r="B17" s="258"/>
      <c r="C17" s="185" t="s">
        <v>14</v>
      </c>
      <c r="D17" s="142"/>
      <c r="E17" s="142"/>
      <c r="F17" s="177"/>
      <c r="G17" s="142"/>
      <c r="H17" s="144"/>
      <c r="I17" s="143"/>
      <c r="J17" s="144"/>
      <c r="K17" s="143"/>
      <c r="L17" s="144"/>
      <c r="M17" s="144"/>
      <c r="N17" s="201"/>
      <c r="O17" s="203"/>
    </row>
    <row r="18" spans="1:15" s="95" customFormat="1" ht="27">
      <c r="A18" s="257"/>
      <c r="B18" s="258"/>
      <c r="C18" s="145" t="s">
        <v>408</v>
      </c>
      <c r="D18" s="142" t="s">
        <v>17</v>
      </c>
      <c r="E18" s="142">
        <v>1</v>
      </c>
      <c r="F18" s="144">
        <f>F14*E18</f>
        <v>1</v>
      </c>
      <c r="G18" s="142"/>
      <c r="H18" s="144"/>
      <c r="I18" s="143"/>
      <c r="J18" s="144"/>
      <c r="K18" s="143"/>
      <c r="L18" s="144"/>
      <c r="M18" s="144"/>
      <c r="N18" s="201"/>
      <c r="O18" s="203"/>
    </row>
    <row r="19" spans="1:15" ht="13.5">
      <c r="A19" s="257"/>
      <c r="B19" s="258"/>
      <c r="C19" s="185" t="s">
        <v>15</v>
      </c>
      <c r="D19" s="142" t="s">
        <v>0</v>
      </c>
      <c r="E19" s="142">
        <v>14.4</v>
      </c>
      <c r="F19" s="144">
        <f>F14*E19</f>
        <v>14.4</v>
      </c>
      <c r="G19" s="143"/>
      <c r="H19" s="144"/>
      <c r="I19" s="143"/>
      <c r="J19" s="144"/>
      <c r="K19" s="143"/>
      <c r="L19" s="144"/>
      <c r="M19" s="144"/>
      <c r="N19" s="201"/>
      <c r="O19" s="203"/>
    </row>
    <row r="20" spans="1:14" ht="14.25">
      <c r="A20" s="142">
        <v>3</v>
      </c>
      <c r="B20" s="258" t="s">
        <v>39</v>
      </c>
      <c r="C20" s="272" t="s">
        <v>298</v>
      </c>
      <c r="D20" s="142" t="s">
        <v>43</v>
      </c>
      <c r="E20" s="142"/>
      <c r="F20" s="143">
        <v>53</v>
      </c>
      <c r="G20" s="143"/>
      <c r="H20" s="144"/>
      <c r="I20" s="142"/>
      <c r="J20" s="153"/>
      <c r="K20" s="143"/>
      <c r="L20" s="144"/>
      <c r="M20" s="144"/>
      <c r="N20" s="68"/>
    </row>
    <row r="21" spans="1:14" ht="13.5">
      <c r="A21" s="142"/>
      <c r="B21" s="258"/>
      <c r="C21" s="185" t="s">
        <v>12</v>
      </c>
      <c r="D21" s="142" t="s">
        <v>13</v>
      </c>
      <c r="E21" s="142">
        <v>0.34</v>
      </c>
      <c r="F21" s="144">
        <f>F20*E21</f>
        <v>18.02</v>
      </c>
      <c r="G21" s="142"/>
      <c r="H21" s="144"/>
      <c r="I21" s="143"/>
      <c r="J21" s="144"/>
      <c r="K21" s="143"/>
      <c r="L21" s="144"/>
      <c r="M21" s="144"/>
      <c r="N21" s="68"/>
    </row>
    <row r="22" spans="1:14" s="28" customFormat="1" ht="13.5">
      <c r="A22" s="142"/>
      <c r="B22" s="142"/>
      <c r="C22" s="185" t="s">
        <v>37</v>
      </c>
      <c r="D22" s="142" t="s">
        <v>0</v>
      </c>
      <c r="E22" s="142">
        <v>0.0113</v>
      </c>
      <c r="F22" s="144">
        <f>F20*E22</f>
        <v>0.5989</v>
      </c>
      <c r="G22" s="143"/>
      <c r="H22" s="144"/>
      <c r="I22" s="142"/>
      <c r="J22" s="153"/>
      <c r="K22" s="143"/>
      <c r="L22" s="144"/>
      <c r="M22" s="144"/>
      <c r="N22" s="68"/>
    </row>
    <row r="23" spans="1:14" s="29" customFormat="1" ht="13.5">
      <c r="A23" s="142"/>
      <c r="B23" s="258"/>
      <c r="C23" s="185" t="s">
        <v>14</v>
      </c>
      <c r="D23" s="142"/>
      <c r="E23" s="142"/>
      <c r="F23" s="144"/>
      <c r="G23" s="143"/>
      <c r="H23" s="144"/>
      <c r="I23" s="142"/>
      <c r="J23" s="153"/>
      <c r="K23" s="143"/>
      <c r="L23" s="144"/>
      <c r="M23" s="144"/>
      <c r="N23" s="68"/>
    </row>
    <row r="24" spans="1:14" s="29" customFormat="1" ht="13.5">
      <c r="A24" s="142"/>
      <c r="B24" s="258"/>
      <c r="C24" s="145" t="s">
        <v>298</v>
      </c>
      <c r="D24" s="142" t="s">
        <v>43</v>
      </c>
      <c r="E24" s="142">
        <v>1</v>
      </c>
      <c r="F24" s="220">
        <f>E24*F20</f>
        <v>53</v>
      </c>
      <c r="G24" s="142"/>
      <c r="H24" s="144"/>
      <c r="I24" s="182"/>
      <c r="J24" s="153"/>
      <c r="K24" s="143"/>
      <c r="L24" s="144"/>
      <c r="M24" s="144"/>
      <c r="N24" s="68"/>
    </row>
    <row r="25" spans="1:14" s="29" customFormat="1" ht="13.5">
      <c r="A25" s="142"/>
      <c r="B25" s="258"/>
      <c r="C25" s="185" t="s">
        <v>15</v>
      </c>
      <c r="D25" s="142" t="s">
        <v>0</v>
      </c>
      <c r="E25" s="142">
        <v>0.0937</v>
      </c>
      <c r="F25" s="220">
        <f>F20*E25</f>
        <v>4.9661</v>
      </c>
      <c r="G25" s="142"/>
      <c r="H25" s="144"/>
      <c r="I25" s="142"/>
      <c r="J25" s="153"/>
      <c r="K25" s="143"/>
      <c r="L25" s="144"/>
      <c r="M25" s="144"/>
      <c r="N25" s="68"/>
    </row>
    <row r="26" spans="1:13" s="41" customFormat="1" ht="28.5">
      <c r="A26" s="142">
        <v>4</v>
      </c>
      <c r="B26" s="258" t="s">
        <v>276</v>
      </c>
      <c r="C26" s="272" t="s">
        <v>463</v>
      </c>
      <c r="D26" s="142" t="s">
        <v>43</v>
      </c>
      <c r="E26" s="142"/>
      <c r="F26" s="219">
        <v>57</v>
      </c>
      <c r="G26" s="142"/>
      <c r="H26" s="144"/>
      <c r="I26" s="143"/>
      <c r="J26" s="144"/>
      <c r="K26" s="143"/>
      <c r="L26" s="144"/>
      <c r="M26" s="144"/>
    </row>
    <row r="27" spans="1:14" ht="13.5">
      <c r="A27" s="142"/>
      <c r="B27" s="258"/>
      <c r="C27" s="185" t="s">
        <v>12</v>
      </c>
      <c r="D27" s="142" t="s">
        <v>13</v>
      </c>
      <c r="E27" s="142">
        <v>1</v>
      </c>
      <c r="F27" s="220">
        <f>F26*E27</f>
        <v>57</v>
      </c>
      <c r="G27" s="142"/>
      <c r="H27" s="144"/>
      <c r="I27" s="143"/>
      <c r="J27" s="144"/>
      <c r="K27" s="143"/>
      <c r="L27" s="144"/>
      <c r="M27" s="144"/>
      <c r="N27" s="68"/>
    </row>
    <row r="28" spans="1:14" s="28" customFormat="1" ht="13.5">
      <c r="A28" s="142"/>
      <c r="B28" s="142"/>
      <c r="C28" s="185" t="s">
        <v>37</v>
      </c>
      <c r="D28" s="142" t="s">
        <v>0</v>
      </c>
      <c r="E28" s="142">
        <v>0.04</v>
      </c>
      <c r="F28" s="220">
        <f>F26*E28</f>
        <v>2.2800000000000002</v>
      </c>
      <c r="G28" s="142"/>
      <c r="H28" s="144"/>
      <c r="I28" s="143"/>
      <c r="J28" s="144"/>
      <c r="K28" s="143"/>
      <c r="L28" s="144"/>
      <c r="M28" s="144"/>
      <c r="N28" s="68"/>
    </row>
    <row r="29" spans="1:14" s="29" customFormat="1" ht="13.5">
      <c r="A29" s="142"/>
      <c r="B29" s="258"/>
      <c r="C29" s="185" t="s">
        <v>14</v>
      </c>
      <c r="D29" s="142"/>
      <c r="E29" s="142"/>
      <c r="F29" s="223"/>
      <c r="G29" s="142"/>
      <c r="H29" s="153"/>
      <c r="I29" s="143"/>
      <c r="J29" s="144"/>
      <c r="K29" s="143"/>
      <c r="L29" s="144"/>
      <c r="M29" s="144"/>
      <c r="N29" s="68"/>
    </row>
    <row r="30" spans="1:14" s="29" customFormat="1" ht="27">
      <c r="A30" s="142"/>
      <c r="B30" s="258"/>
      <c r="C30" s="145" t="s">
        <v>464</v>
      </c>
      <c r="D30" s="142" t="s">
        <v>43</v>
      </c>
      <c r="E30" s="142">
        <v>1</v>
      </c>
      <c r="F30" s="221">
        <f>E30*F26</f>
        <v>57</v>
      </c>
      <c r="G30" s="142"/>
      <c r="H30" s="182"/>
      <c r="I30" s="143"/>
      <c r="J30" s="144"/>
      <c r="K30" s="143"/>
      <c r="L30" s="144"/>
      <c r="M30" s="144"/>
      <c r="N30" s="68"/>
    </row>
    <row r="31" spans="1:14" s="29" customFormat="1" ht="13.5">
      <c r="A31" s="142"/>
      <c r="B31" s="258"/>
      <c r="C31" s="185" t="s">
        <v>15</v>
      </c>
      <c r="D31" s="142" t="s">
        <v>0</v>
      </c>
      <c r="E31" s="142">
        <v>0.03</v>
      </c>
      <c r="F31" s="219">
        <f>F26*E31</f>
        <v>1.71</v>
      </c>
      <c r="G31" s="143"/>
      <c r="H31" s="144"/>
      <c r="I31" s="143"/>
      <c r="J31" s="144"/>
      <c r="K31" s="143"/>
      <c r="L31" s="144"/>
      <c r="M31" s="144"/>
      <c r="N31" s="68"/>
    </row>
    <row r="32" spans="1:13" s="41" customFormat="1" ht="28.5">
      <c r="A32" s="142">
        <v>5</v>
      </c>
      <c r="B32" s="258" t="s">
        <v>276</v>
      </c>
      <c r="C32" s="272" t="s">
        <v>465</v>
      </c>
      <c r="D32" s="142" t="s">
        <v>43</v>
      </c>
      <c r="E32" s="142"/>
      <c r="F32" s="219">
        <v>57</v>
      </c>
      <c r="G32" s="142"/>
      <c r="H32" s="144"/>
      <c r="I32" s="143"/>
      <c r="J32" s="144"/>
      <c r="K32" s="143"/>
      <c r="L32" s="144"/>
      <c r="M32" s="144"/>
    </row>
    <row r="33" spans="1:14" ht="13.5">
      <c r="A33" s="142"/>
      <c r="B33" s="258"/>
      <c r="C33" s="185" t="s">
        <v>12</v>
      </c>
      <c r="D33" s="142" t="s">
        <v>13</v>
      </c>
      <c r="E33" s="142">
        <v>1</v>
      </c>
      <c r="F33" s="448">
        <f>F32*E33</f>
        <v>57</v>
      </c>
      <c r="G33" s="142"/>
      <c r="H33" s="144"/>
      <c r="I33" s="143"/>
      <c r="J33" s="144"/>
      <c r="K33" s="143"/>
      <c r="L33" s="144"/>
      <c r="M33" s="144"/>
      <c r="N33" s="68"/>
    </row>
    <row r="34" spans="1:14" s="28" customFormat="1" ht="13.5">
      <c r="A34" s="142"/>
      <c r="B34" s="142"/>
      <c r="C34" s="185" t="s">
        <v>37</v>
      </c>
      <c r="D34" s="142" t="s">
        <v>0</v>
      </c>
      <c r="E34" s="142">
        <v>0.04</v>
      </c>
      <c r="F34" s="448">
        <f>F32*E34</f>
        <v>2.2800000000000002</v>
      </c>
      <c r="G34" s="142"/>
      <c r="H34" s="144"/>
      <c r="I34" s="143"/>
      <c r="J34" s="144"/>
      <c r="K34" s="143"/>
      <c r="L34" s="144"/>
      <c r="M34" s="144"/>
      <c r="N34" s="68"/>
    </row>
    <row r="35" spans="1:14" s="29" customFormat="1" ht="13.5">
      <c r="A35" s="142"/>
      <c r="B35" s="258"/>
      <c r="C35" s="185" t="s">
        <v>14</v>
      </c>
      <c r="D35" s="142"/>
      <c r="E35" s="142"/>
      <c r="F35" s="223"/>
      <c r="G35" s="142"/>
      <c r="H35" s="153"/>
      <c r="I35" s="143"/>
      <c r="J35" s="144"/>
      <c r="K35" s="143"/>
      <c r="L35" s="144"/>
      <c r="M35" s="144"/>
      <c r="N35" s="68"/>
    </row>
    <row r="36" spans="1:14" s="29" customFormat="1" ht="24" customHeight="1">
      <c r="A36" s="142"/>
      <c r="B36" s="258"/>
      <c r="C36" s="145" t="s">
        <v>466</v>
      </c>
      <c r="D36" s="142" t="s">
        <v>43</v>
      </c>
      <c r="E36" s="142">
        <v>1</v>
      </c>
      <c r="F36" s="221">
        <f>E36*F32</f>
        <v>57</v>
      </c>
      <c r="G36" s="142"/>
      <c r="H36" s="182"/>
      <c r="I36" s="143"/>
      <c r="J36" s="144"/>
      <c r="K36" s="143"/>
      <c r="L36" s="144"/>
      <c r="M36" s="144"/>
      <c r="N36" s="68"/>
    </row>
    <row r="37" spans="1:14" s="29" customFormat="1" ht="13.5">
      <c r="A37" s="142"/>
      <c r="B37" s="258"/>
      <c r="C37" s="185" t="s">
        <v>15</v>
      </c>
      <c r="D37" s="142" t="s">
        <v>0</v>
      </c>
      <c r="E37" s="142">
        <v>0.03</v>
      </c>
      <c r="F37" s="219">
        <f>F32*E37</f>
        <v>1.71</v>
      </c>
      <c r="G37" s="143"/>
      <c r="H37" s="144"/>
      <c r="I37" s="143"/>
      <c r="J37" s="144"/>
      <c r="K37" s="143"/>
      <c r="L37" s="144"/>
      <c r="M37" s="144"/>
      <c r="N37" s="68"/>
    </row>
    <row r="38" spans="1:13" s="41" customFormat="1" ht="14.25">
      <c r="A38" s="142">
        <v>6</v>
      </c>
      <c r="B38" s="258" t="s">
        <v>276</v>
      </c>
      <c r="C38" s="272" t="s">
        <v>275</v>
      </c>
      <c r="D38" s="142" t="s">
        <v>43</v>
      </c>
      <c r="E38" s="142"/>
      <c r="F38" s="219">
        <v>2</v>
      </c>
      <c r="G38" s="142"/>
      <c r="H38" s="144"/>
      <c r="I38" s="143"/>
      <c r="J38" s="144"/>
      <c r="K38" s="143"/>
      <c r="L38" s="144"/>
      <c r="M38" s="144"/>
    </row>
    <row r="39" spans="1:14" ht="13.5">
      <c r="A39" s="142"/>
      <c r="B39" s="258"/>
      <c r="C39" s="185" t="s">
        <v>12</v>
      </c>
      <c r="D39" s="142" t="s">
        <v>13</v>
      </c>
      <c r="E39" s="142">
        <v>1</v>
      </c>
      <c r="F39" s="448">
        <f>F38*E39</f>
        <v>2</v>
      </c>
      <c r="G39" s="142"/>
      <c r="H39" s="144"/>
      <c r="I39" s="143"/>
      <c r="J39" s="144"/>
      <c r="K39" s="143"/>
      <c r="L39" s="144"/>
      <c r="M39" s="144"/>
      <c r="N39" s="68"/>
    </row>
    <row r="40" spans="1:14" s="28" customFormat="1" ht="13.5">
      <c r="A40" s="142"/>
      <c r="B40" s="142"/>
      <c r="C40" s="185" t="s">
        <v>37</v>
      </c>
      <c r="D40" s="142" t="s">
        <v>0</v>
      </c>
      <c r="E40" s="142">
        <v>0.04</v>
      </c>
      <c r="F40" s="448">
        <f>F38*E40</f>
        <v>0.08</v>
      </c>
      <c r="G40" s="142"/>
      <c r="H40" s="144"/>
      <c r="I40" s="143"/>
      <c r="J40" s="144"/>
      <c r="K40" s="143"/>
      <c r="L40" s="144"/>
      <c r="M40" s="144"/>
      <c r="N40" s="68"/>
    </row>
    <row r="41" spans="1:14" s="29" customFormat="1" ht="13.5">
      <c r="A41" s="142"/>
      <c r="B41" s="258"/>
      <c r="C41" s="185" t="s">
        <v>14</v>
      </c>
      <c r="D41" s="142"/>
      <c r="E41" s="142"/>
      <c r="F41" s="223"/>
      <c r="G41" s="142"/>
      <c r="H41" s="153"/>
      <c r="I41" s="143"/>
      <c r="J41" s="144"/>
      <c r="K41" s="143"/>
      <c r="L41" s="144"/>
      <c r="M41" s="144"/>
      <c r="N41" s="68"/>
    </row>
    <row r="42" spans="1:14" s="29" customFormat="1" ht="13.5">
      <c r="A42" s="142"/>
      <c r="B42" s="258"/>
      <c r="C42" s="145" t="s">
        <v>275</v>
      </c>
      <c r="D42" s="142" t="s">
        <v>43</v>
      </c>
      <c r="E42" s="142">
        <v>1</v>
      </c>
      <c r="F42" s="221">
        <f>E42*F38</f>
        <v>2</v>
      </c>
      <c r="G42" s="142"/>
      <c r="H42" s="182"/>
      <c r="I42" s="143"/>
      <c r="J42" s="144"/>
      <c r="K42" s="143"/>
      <c r="L42" s="144"/>
      <c r="M42" s="144"/>
      <c r="N42" s="68"/>
    </row>
    <row r="43" spans="1:14" s="29" customFormat="1" ht="13.5">
      <c r="A43" s="142"/>
      <c r="B43" s="258"/>
      <c r="C43" s="185" t="s">
        <v>15</v>
      </c>
      <c r="D43" s="142" t="s">
        <v>0</v>
      </c>
      <c r="E43" s="142">
        <v>0.03</v>
      </c>
      <c r="F43" s="219">
        <f>F38*E43</f>
        <v>0.06</v>
      </c>
      <c r="G43" s="143"/>
      <c r="H43" s="144"/>
      <c r="I43" s="143"/>
      <c r="J43" s="144"/>
      <c r="K43" s="143"/>
      <c r="L43" s="144"/>
      <c r="M43" s="144"/>
      <c r="N43" s="68"/>
    </row>
    <row r="44" spans="1:14" ht="14.25">
      <c r="A44" s="142">
        <v>7</v>
      </c>
      <c r="B44" s="258" t="s">
        <v>69</v>
      </c>
      <c r="C44" s="272" t="s">
        <v>394</v>
      </c>
      <c r="D44" s="142" t="s">
        <v>70</v>
      </c>
      <c r="E44" s="142"/>
      <c r="F44" s="219">
        <v>1300</v>
      </c>
      <c r="G44" s="142"/>
      <c r="H44" s="144"/>
      <c r="I44" s="143"/>
      <c r="J44" s="144"/>
      <c r="K44" s="143"/>
      <c r="L44" s="144"/>
      <c r="M44" s="144"/>
      <c r="N44" s="201"/>
    </row>
    <row r="45" spans="1:14" ht="13.5">
      <c r="A45" s="142"/>
      <c r="B45" s="258"/>
      <c r="C45" s="185" t="s">
        <v>12</v>
      </c>
      <c r="D45" s="142" t="s">
        <v>13</v>
      </c>
      <c r="E45" s="142">
        <v>0.35</v>
      </c>
      <c r="F45" s="220">
        <f>F44*E45</f>
        <v>454.99999999999994</v>
      </c>
      <c r="G45" s="142"/>
      <c r="H45" s="144"/>
      <c r="I45" s="143"/>
      <c r="J45" s="144"/>
      <c r="K45" s="143"/>
      <c r="L45" s="144"/>
      <c r="M45" s="144"/>
      <c r="N45" s="201"/>
    </row>
    <row r="46" spans="1:14" s="202" customFormat="1" ht="13.5">
      <c r="A46" s="142"/>
      <c r="B46" s="142"/>
      <c r="C46" s="185" t="s">
        <v>42</v>
      </c>
      <c r="D46" s="142" t="s">
        <v>0</v>
      </c>
      <c r="E46" s="142">
        <v>0.0597</v>
      </c>
      <c r="F46" s="220">
        <f>F44*E46</f>
        <v>77.61</v>
      </c>
      <c r="G46" s="142"/>
      <c r="H46" s="144"/>
      <c r="I46" s="143"/>
      <c r="J46" s="144"/>
      <c r="K46" s="143"/>
      <c r="L46" s="144"/>
      <c r="M46" s="144"/>
      <c r="N46" s="201"/>
    </row>
    <row r="47" spans="1:14" s="202" customFormat="1" ht="13.5">
      <c r="A47" s="142"/>
      <c r="B47" s="258"/>
      <c r="C47" s="185" t="s">
        <v>14</v>
      </c>
      <c r="D47" s="142"/>
      <c r="E47" s="142"/>
      <c r="F47" s="220"/>
      <c r="G47" s="142"/>
      <c r="H47" s="144"/>
      <c r="I47" s="143"/>
      <c r="J47" s="144"/>
      <c r="K47" s="143"/>
      <c r="L47" s="144"/>
      <c r="M47" s="144"/>
      <c r="N47" s="201"/>
    </row>
    <row r="48" spans="1:14" s="202" customFormat="1" ht="13.5">
      <c r="A48" s="142"/>
      <c r="B48" s="258"/>
      <c r="C48" s="145" t="s">
        <v>166</v>
      </c>
      <c r="D48" s="142" t="s">
        <v>70</v>
      </c>
      <c r="E48" s="142">
        <v>1</v>
      </c>
      <c r="F48" s="221">
        <v>1300</v>
      </c>
      <c r="G48" s="182"/>
      <c r="H48" s="144"/>
      <c r="I48" s="182"/>
      <c r="J48" s="144"/>
      <c r="K48" s="143"/>
      <c r="L48" s="144"/>
      <c r="M48" s="144"/>
      <c r="N48" s="201"/>
    </row>
    <row r="49" spans="1:14" ht="13.5">
      <c r="A49" s="142"/>
      <c r="B49" s="258"/>
      <c r="C49" s="185" t="s">
        <v>15</v>
      </c>
      <c r="D49" s="142" t="s">
        <v>0</v>
      </c>
      <c r="E49" s="142">
        <v>0.0673</v>
      </c>
      <c r="F49" s="220">
        <f>F44*E49</f>
        <v>87.49</v>
      </c>
      <c r="G49" s="143"/>
      <c r="H49" s="144"/>
      <c r="I49" s="143"/>
      <c r="J49" s="144"/>
      <c r="K49" s="143"/>
      <c r="L49" s="144"/>
      <c r="M49" s="144"/>
      <c r="N49" s="201"/>
    </row>
    <row r="50" spans="1:14" ht="14.25">
      <c r="A50" s="142">
        <v>8</v>
      </c>
      <c r="B50" s="258"/>
      <c r="C50" s="576" t="s">
        <v>24</v>
      </c>
      <c r="D50" s="142"/>
      <c r="E50" s="142"/>
      <c r="F50" s="144"/>
      <c r="G50" s="153"/>
      <c r="H50" s="578"/>
      <c r="I50" s="142"/>
      <c r="J50" s="578"/>
      <c r="K50" s="153"/>
      <c r="L50" s="578"/>
      <c r="M50" s="578"/>
      <c r="N50" s="201"/>
    </row>
    <row r="51" spans="1:14" s="71" customFormat="1" ht="14.25">
      <c r="A51" s="207"/>
      <c r="B51" s="207"/>
      <c r="C51" s="145" t="s">
        <v>110</v>
      </c>
      <c r="D51" s="142"/>
      <c r="E51" s="142"/>
      <c r="F51" s="175"/>
      <c r="G51" s="142"/>
      <c r="H51" s="657">
        <f>H12+H18</f>
        <v>0</v>
      </c>
      <c r="I51" s="153"/>
      <c r="J51" s="153"/>
      <c r="K51" s="153"/>
      <c r="L51" s="153"/>
      <c r="M51" s="661">
        <f>H51</f>
        <v>0</v>
      </c>
      <c r="N51" s="209"/>
    </row>
    <row r="52" spans="1:14" s="28" customFormat="1" ht="14.25">
      <c r="A52" s="142"/>
      <c r="B52" s="258"/>
      <c r="C52" s="185" t="s">
        <v>258</v>
      </c>
      <c r="D52" s="142"/>
      <c r="E52" s="268" t="s">
        <v>832</v>
      </c>
      <c r="F52" s="144"/>
      <c r="G52" s="153"/>
      <c r="H52" s="153"/>
      <c r="I52" s="153"/>
      <c r="J52" s="153"/>
      <c r="K52" s="153"/>
      <c r="L52" s="153"/>
      <c r="M52" s="155"/>
      <c r="N52" s="201"/>
    </row>
    <row r="53" spans="1:14" s="202" customFormat="1" ht="14.25">
      <c r="A53" s="142"/>
      <c r="B53" s="258"/>
      <c r="C53" s="185" t="s">
        <v>24</v>
      </c>
      <c r="D53" s="142"/>
      <c r="E53" s="142"/>
      <c r="F53" s="144"/>
      <c r="G53" s="153"/>
      <c r="H53" s="153"/>
      <c r="I53" s="153"/>
      <c r="J53" s="153"/>
      <c r="K53" s="153"/>
      <c r="L53" s="153"/>
      <c r="M53" s="155"/>
      <c r="N53" s="201"/>
    </row>
    <row r="54" spans="1:14" s="202" customFormat="1" ht="14.25">
      <c r="A54" s="142"/>
      <c r="B54" s="142"/>
      <c r="C54" s="185" t="s">
        <v>200</v>
      </c>
      <c r="D54" s="142"/>
      <c r="E54" s="199" t="s">
        <v>832</v>
      </c>
      <c r="F54" s="178"/>
      <c r="G54" s="153"/>
      <c r="H54" s="153"/>
      <c r="I54" s="153"/>
      <c r="J54" s="153"/>
      <c r="K54" s="153"/>
      <c r="L54" s="153"/>
      <c r="M54" s="155"/>
      <c r="N54" s="201"/>
    </row>
    <row r="55" spans="1:14" s="202" customFormat="1" ht="14.25">
      <c r="A55" s="142"/>
      <c r="B55" s="142"/>
      <c r="C55" s="145" t="s">
        <v>6</v>
      </c>
      <c r="D55" s="142"/>
      <c r="E55" s="175"/>
      <c r="F55" s="178"/>
      <c r="G55" s="153"/>
      <c r="H55" s="153"/>
      <c r="I55" s="153"/>
      <c r="J55" s="153"/>
      <c r="K55" s="153"/>
      <c r="L55" s="153"/>
      <c r="M55" s="406"/>
      <c r="N55" s="201"/>
    </row>
    <row r="56" spans="1:14" ht="16.5">
      <c r="A56" s="35"/>
      <c r="B56" s="407"/>
      <c r="C56" s="37"/>
      <c r="D56" s="35"/>
      <c r="E56" s="38"/>
      <c r="F56" s="35"/>
      <c r="G56" s="34"/>
      <c r="H56" s="38"/>
      <c r="I56" s="35"/>
      <c r="J56" s="35"/>
      <c r="K56" s="34"/>
      <c r="L56" s="38"/>
      <c r="M56" s="34"/>
      <c r="N56" s="201"/>
    </row>
    <row r="57" spans="1:14" ht="13.5">
      <c r="A57" s="26"/>
      <c r="B57" s="41"/>
      <c r="C57" s="78"/>
      <c r="D57" s="35"/>
      <c r="E57" s="205"/>
      <c r="F57" s="231"/>
      <c r="G57" s="36"/>
      <c r="H57" s="36"/>
      <c r="I57" s="36"/>
      <c r="J57" s="36"/>
      <c r="K57" s="36"/>
      <c r="L57" s="36"/>
      <c r="M57" s="36"/>
      <c r="N57" s="201"/>
    </row>
    <row r="58" spans="1:14" s="28" customFormat="1" ht="13.5">
      <c r="A58" s="26"/>
      <c r="B58" s="41"/>
      <c r="C58" s="78"/>
      <c r="D58" s="35"/>
      <c r="E58" s="205"/>
      <c r="F58" s="231"/>
      <c r="G58" s="36"/>
      <c r="H58" s="36"/>
      <c r="I58" s="36"/>
      <c r="J58" s="36"/>
      <c r="K58" s="36"/>
      <c r="L58" s="36"/>
      <c r="M58" s="36"/>
      <c r="N58" s="201"/>
    </row>
    <row r="59" spans="1:14" s="202" customFormat="1" ht="16.5">
      <c r="A59" s="26"/>
      <c r="B59" s="206"/>
      <c r="C59" s="37"/>
      <c r="D59" s="35"/>
      <c r="E59" s="38"/>
      <c r="F59" s="231"/>
      <c r="G59" s="34"/>
      <c r="H59" s="38"/>
      <c r="I59" s="35"/>
      <c r="J59" s="35"/>
      <c r="K59" s="34"/>
      <c r="L59" s="38"/>
      <c r="M59" s="34"/>
      <c r="N59" s="201"/>
    </row>
    <row r="60" spans="1:14" s="202" customFormat="1" ht="15.75">
      <c r="A60" s="26"/>
      <c r="B60" s="734"/>
      <c r="C60" s="734"/>
      <c r="D60" s="55"/>
      <c r="E60" s="734"/>
      <c r="F60" s="734"/>
      <c r="G60" s="734"/>
      <c r="H60" s="734"/>
      <c r="I60" s="734"/>
      <c r="J60" s="734"/>
      <c r="K60" s="55"/>
      <c r="L60" s="55"/>
      <c r="M60" s="55"/>
      <c r="N60" s="201"/>
    </row>
    <row r="61" spans="1:14" s="202" customFormat="1" ht="16.5">
      <c r="A61" s="26"/>
      <c r="B61" s="206"/>
      <c r="C61" s="37"/>
      <c r="D61" s="35"/>
      <c r="E61" s="38"/>
      <c r="F61" s="231"/>
      <c r="G61" s="34"/>
      <c r="H61" s="38"/>
      <c r="I61" s="35"/>
      <c r="J61" s="35"/>
      <c r="K61" s="34"/>
      <c r="L61" s="38"/>
      <c r="M61" s="34"/>
      <c r="N61" s="201"/>
    </row>
    <row r="62" spans="1:14" ht="16.5">
      <c r="A62" s="26"/>
      <c r="B62" s="206"/>
      <c r="C62" s="37"/>
      <c r="D62" s="35"/>
      <c r="E62" s="38"/>
      <c r="F62" s="231"/>
      <c r="G62" s="34"/>
      <c r="H62" s="38"/>
      <c r="I62" s="35"/>
      <c r="J62" s="35"/>
      <c r="K62" s="34"/>
      <c r="L62" s="38"/>
      <c r="M62" s="34"/>
      <c r="N62" s="68"/>
    </row>
    <row r="63" spans="1:14" ht="16.5">
      <c r="A63" s="26"/>
      <c r="B63" s="206"/>
      <c r="C63" s="37"/>
      <c r="D63" s="35"/>
      <c r="E63" s="38"/>
      <c r="F63" s="231"/>
      <c r="G63" s="34"/>
      <c r="H63" s="38"/>
      <c r="I63" s="35"/>
      <c r="J63" s="35"/>
      <c r="K63" s="34"/>
      <c r="L63" s="38"/>
      <c r="M63" s="34"/>
      <c r="N63" s="68"/>
    </row>
    <row r="64" spans="1:14" s="29" customFormat="1" ht="13.5">
      <c r="A64" s="26"/>
      <c r="B64" s="55"/>
      <c r="C64" s="55"/>
      <c r="D64" s="55"/>
      <c r="E64" s="55"/>
      <c r="F64" s="232"/>
      <c r="G64" s="55"/>
      <c r="H64" s="55"/>
      <c r="I64" s="55"/>
      <c r="J64" s="55"/>
      <c r="K64" s="55"/>
      <c r="L64" s="55"/>
      <c r="M64" s="55"/>
      <c r="N64" s="68"/>
    </row>
    <row r="65" spans="1:14" s="29" customFormat="1" ht="13.5">
      <c r="A65" s="26"/>
      <c r="B65" s="55"/>
      <c r="C65" s="55"/>
      <c r="D65" s="55"/>
      <c r="E65" s="55"/>
      <c r="F65" s="232"/>
      <c r="G65" s="55"/>
      <c r="H65" s="55"/>
      <c r="I65" s="55"/>
      <c r="J65" s="55"/>
      <c r="K65" s="55"/>
      <c r="L65" s="55"/>
      <c r="M65" s="55"/>
      <c r="N65" s="68"/>
    </row>
    <row r="66" spans="1:14" s="29" customFormat="1" ht="13.5">
      <c r="A66" s="26"/>
      <c r="B66" s="55"/>
      <c r="C66" s="55"/>
      <c r="D66" s="55"/>
      <c r="E66" s="55"/>
      <c r="F66" s="232"/>
      <c r="G66" s="55"/>
      <c r="H66" s="55"/>
      <c r="I66" s="55"/>
      <c r="J66" s="55"/>
      <c r="K66" s="55"/>
      <c r="L66" s="55"/>
      <c r="M66" s="55"/>
      <c r="N66" s="68"/>
    </row>
    <row r="67" spans="1:14" s="29" customFormat="1" ht="13.5">
      <c r="A67" s="26"/>
      <c r="B67" s="55"/>
      <c r="C67" s="55"/>
      <c r="D67" s="55"/>
      <c r="E67" s="55"/>
      <c r="F67" s="232"/>
      <c r="G67" s="55"/>
      <c r="H67" s="55"/>
      <c r="I67" s="55"/>
      <c r="J67" s="55"/>
      <c r="K67" s="55"/>
      <c r="L67" s="55"/>
      <c r="M67" s="55"/>
      <c r="N67" s="68"/>
    </row>
    <row r="68" spans="1:14" s="202" customFormat="1" ht="13.5">
      <c r="A68" s="26"/>
      <c r="B68" s="55"/>
      <c r="C68" s="55"/>
      <c r="D68" s="55"/>
      <c r="E68" s="55"/>
      <c r="F68" s="232"/>
      <c r="G68" s="55"/>
      <c r="H68" s="55"/>
      <c r="I68" s="55"/>
      <c r="J68" s="55"/>
      <c r="K68" s="55"/>
      <c r="L68" s="55"/>
      <c r="M68" s="55"/>
      <c r="N68" s="201"/>
    </row>
    <row r="69" spans="1:14" ht="13.5">
      <c r="A69" s="26"/>
      <c r="N69" s="201"/>
    </row>
    <row r="70" spans="1:14" s="28" customFormat="1" ht="13.5">
      <c r="A70" s="26"/>
      <c r="B70" s="55"/>
      <c r="C70" s="55"/>
      <c r="D70" s="55"/>
      <c r="E70" s="55"/>
      <c r="F70" s="232"/>
      <c r="G70" s="55"/>
      <c r="H70" s="55"/>
      <c r="I70" s="55"/>
      <c r="J70" s="55"/>
      <c r="K70" s="55"/>
      <c r="L70" s="55"/>
      <c r="M70" s="55"/>
      <c r="N70" s="201"/>
    </row>
    <row r="71" spans="1:14" s="202" customFormat="1" ht="13.5">
      <c r="A71" s="26"/>
      <c r="B71" s="55"/>
      <c r="C71" s="55"/>
      <c r="D71" s="55"/>
      <c r="E71" s="55"/>
      <c r="F71" s="232"/>
      <c r="G71" s="55"/>
      <c r="H71" s="55"/>
      <c r="I71" s="55"/>
      <c r="J71" s="55"/>
      <c r="K71" s="55"/>
      <c r="L71" s="55"/>
      <c r="M71" s="55"/>
      <c r="N71" s="201"/>
    </row>
    <row r="72" spans="1:14" s="202" customFormat="1" ht="13.5">
      <c r="A72" s="26"/>
      <c r="B72" s="55"/>
      <c r="C72" s="55"/>
      <c r="D72" s="55"/>
      <c r="E72" s="55"/>
      <c r="F72" s="232"/>
      <c r="G72" s="55"/>
      <c r="H72" s="55"/>
      <c r="I72" s="55"/>
      <c r="J72" s="55"/>
      <c r="K72" s="55"/>
      <c r="L72" s="55"/>
      <c r="M72" s="55"/>
      <c r="N72" s="201"/>
    </row>
    <row r="73" spans="1:14" s="202" customFormat="1" ht="13.5">
      <c r="A73" s="26"/>
      <c r="B73" s="55"/>
      <c r="C73" s="55"/>
      <c r="D73" s="55"/>
      <c r="E73" s="55"/>
      <c r="F73" s="232"/>
      <c r="G73" s="55"/>
      <c r="H73" s="55"/>
      <c r="I73" s="55"/>
      <c r="J73" s="55"/>
      <c r="K73" s="55"/>
      <c r="L73" s="55"/>
      <c r="M73" s="55"/>
      <c r="N73" s="201"/>
    </row>
    <row r="74" spans="1:14" ht="13.5">
      <c r="A74" s="26"/>
      <c r="N74" s="201"/>
    </row>
    <row r="75" spans="1:14" ht="13.5">
      <c r="A75" s="26"/>
      <c r="N75" s="201"/>
    </row>
    <row r="76" spans="1:14" s="28" customFormat="1" ht="13.5">
      <c r="A76" s="26"/>
      <c r="B76" s="55"/>
      <c r="C76" s="55"/>
      <c r="D76" s="55"/>
      <c r="E76" s="55"/>
      <c r="F76" s="232"/>
      <c r="G76" s="55"/>
      <c r="H76" s="55"/>
      <c r="I76" s="55"/>
      <c r="J76" s="55"/>
      <c r="K76" s="55"/>
      <c r="L76" s="55"/>
      <c r="M76" s="55"/>
      <c r="N76" s="201"/>
    </row>
    <row r="77" spans="1:14" s="202" customFormat="1" ht="12.75">
      <c r="A77" s="206"/>
      <c r="B77" s="55"/>
      <c r="C77" s="55"/>
      <c r="D77" s="55"/>
      <c r="E77" s="55"/>
      <c r="F77" s="232"/>
      <c r="G77" s="55"/>
      <c r="H77" s="55"/>
      <c r="I77" s="55"/>
      <c r="J77" s="55"/>
      <c r="K77" s="55"/>
      <c r="L77" s="55"/>
      <c r="M77" s="55"/>
      <c r="N77" s="201"/>
    </row>
    <row r="78" spans="1:14" s="202" customFormat="1" ht="12.75">
      <c r="A78" s="55"/>
      <c r="B78" s="55"/>
      <c r="C78" s="55"/>
      <c r="D78" s="55"/>
      <c r="E78" s="55"/>
      <c r="F78" s="232"/>
      <c r="G78" s="55"/>
      <c r="H78" s="55"/>
      <c r="I78" s="55"/>
      <c r="J78" s="55"/>
      <c r="K78" s="55"/>
      <c r="L78" s="55"/>
      <c r="M78" s="55"/>
      <c r="N78" s="201"/>
    </row>
    <row r="79" spans="1:14" s="202" customFormat="1" ht="12.75">
      <c r="A79" s="206"/>
      <c r="B79" s="55"/>
      <c r="C79" s="55"/>
      <c r="D79" s="55"/>
      <c r="E79" s="55"/>
      <c r="F79" s="232"/>
      <c r="G79" s="55"/>
      <c r="H79" s="55"/>
      <c r="I79" s="55"/>
      <c r="J79" s="55"/>
      <c r="K79" s="55"/>
      <c r="L79" s="55"/>
      <c r="M79" s="55"/>
      <c r="N79" s="201"/>
    </row>
    <row r="80" spans="1:14" s="202" customFormat="1" ht="12.75">
      <c r="A80" s="206"/>
      <c r="B80" s="55"/>
      <c r="C80" s="55"/>
      <c r="D80" s="55"/>
      <c r="E80" s="55"/>
      <c r="F80" s="232"/>
      <c r="G80" s="55"/>
      <c r="H80" s="55"/>
      <c r="I80" s="55"/>
      <c r="J80" s="55"/>
      <c r="K80" s="55"/>
      <c r="L80" s="55"/>
      <c r="M80" s="55"/>
      <c r="N80" s="201"/>
    </row>
    <row r="81" spans="1:14" ht="12.75">
      <c r="A81" s="206"/>
      <c r="N81" s="204"/>
    </row>
    <row r="82" ht="12.75">
      <c r="N82" s="201"/>
    </row>
    <row r="83" ht="12.75">
      <c r="N83" s="201"/>
    </row>
    <row r="84" spans="1:14" s="20" customFormat="1" ht="13.5">
      <c r="A84" s="55"/>
      <c r="B84" s="55"/>
      <c r="C84" s="55"/>
      <c r="D84" s="55"/>
      <c r="E84" s="55"/>
      <c r="F84" s="232"/>
      <c r="G84" s="55"/>
      <c r="H84" s="55"/>
      <c r="I84" s="55"/>
      <c r="J84" s="55"/>
      <c r="K84" s="55"/>
      <c r="L84" s="55"/>
      <c r="M84" s="55"/>
      <c r="N84" s="19"/>
    </row>
    <row r="85" spans="1:14" s="20" customFormat="1" ht="13.5">
      <c r="A85" s="55"/>
      <c r="B85" s="55"/>
      <c r="C85" s="55"/>
      <c r="D85" s="55"/>
      <c r="E85" s="55"/>
      <c r="F85" s="232"/>
      <c r="G85" s="55"/>
      <c r="H85" s="55"/>
      <c r="I85" s="55"/>
      <c r="J85" s="55"/>
      <c r="K85" s="55"/>
      <c r="L85" s="55"/>
      <c r="M85" s="55"/>
      <c r="N85" s="87"/>
    </row>
    <row r="89" spans="14:15" ht="13.5">
      <c r="N89" s="34"/>
      <c r="O89" s="201"/>
    </row>
    <row r="91" spans="14:15" ht="13.5">
      <c r="N91" s="34"/>
      <c r="O91" s="201"/>
    </row>
    <row r="92" spans="14:15" ht="13.5">
      <c r="N92" s="34"/>
      <c r="O92" s="201"/>
    </row>
    <row r="93" spans="14:15" ht="13.5">
      <c r="N93" s="34"/>
      <c r="O93" s="201"/>
    </row>
  </sheetData>
  <sheetProtection/>
  <mergeCells count="15">
    <mergeCell ref="B60:C60"/>
    <mergeCell ref="E60:J60"/>
    <mergeCell ref="K5:L5"/>
    <mergeCell ref="M5:M6"/>
    <mergeCell ref="I5:J5"/>
    <mergeCell ref="A5:A6"/>
    <mergeCell ref="A1:M1"/>
    <mergeCell ref="A2:M2"/>
    <mergeCell ref="A3:M3"/>
    <mergeCell ref="C4:M4"/>
    <mergeCell ref="C5:C6"/>
    <mergeCell ref="D5:D6"/>
    <mergeCell ref="E5:F5"/>
    <mergeCell ref="G5:H5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8"/>
  <sheetViews>
    <sheetView zoomScalePageLayoutView="0" workbookViewId="0" topLeftCell="A22">
      <selection activeCell="C50" sqref="C50"/>
    </sheetView>
  </sheetViews>
  <sheetFormatPr defaultColWidth="9.00390625" defaultRowHeight="12.75"/>
  <cols>
    <col min="1" max="1" width="3.00390625" style="55" customWidth="1"/>
    <col min="2" max="2" width="8.25390625" style="55" customWidth="1"/>
    <col min="3" max="3" width="35.75390625" style="55" customWidth="1"/>
    <col min="4" max="4" width="7.00390625" style="55" customWidth="1"/>
    <col min="5" max="5" width="8.00390625" style="55" customWidth="1"/>
    <col min="6" max="6" width="8.375" style="232" customWidth="1"/>
    <col min="7" max="7" width="7.375" style="55" customWidth="1"/>
    <col min="8" max="8" width="8.00390625" style="55" customWidth="1"/>
    <col min="9" max="9" width="6.75390625" style="55" customWidth="1"/>
    <col min="10" max="10" width="8.00390625" style="55" customWidth="1"/>
    <col min="11" max="11" width="7.625" style="55" customWidth="1"/>
    <col min="12" max="12" width="8.25390625" style="55" customWidth="1"/>
    <col min="13" max="13" width="8.125" style="55" customWidth="1"/>
    <col min="14" max="14" width="7.625" style="55" customWidth="1"/>
    <col min="15" max="15" width="8.625" style="55" customWidth="1"/>
    <col min="16" max="16" width="9.875" style="55" bestFit="1" customWidth="1"/>
    <col min="17" max="16384" width="9.125" style="55" customWidth="1"/>
  </cols>
  <sheetData>
    <row r="1" spans="1:13" s="11" customFormat="1" ht="27" customHeight="1">
      <c r="A1" s="722" t="s">
        <v>816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11" customFormat="1" ht="15" customHeight="1">
      <c r="A2" s="400"/>
      <c r="B2" s="400"/>
      <c r="C2" s="408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5" s="54" customFormat="1" ht="24" customHeight="1">
      <c r="A3" s="722" t="s">
        <v>437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O3" s="109"/>
    </row>
    <row r="4" spans="1:15" s="54" customFormat="1" ht="21.75" customHeight="1">
      <c r="A4" s="722" t="s">
        <v>274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86"/>
      <c r="O4" s="86"/>
    </row>
    <row r="5" spans="1:14" ht="17.25">
      <c r="A5" s="399"/>
      <c r="B5" s="399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31"/>
    </row>
    <row r="6" spans="1:13" ht="47.25" customHeight="1">
      <c r="A6" s="725" t="s">
        <v>65</v>
      </c>
      <c r="B6" s="726" t="s">
        <v>66</v>
      </c>
      <c r="C6" s="735" t="s">
        <v>77</v>
      </c>
      <c r="D6" s="726" t="s">
        <v>1</v>
      </c>
      <c r="E6" s="727" t="s">
        <v>2</v>
      </c>
      <c r="F6" s="728"/>
      <c r="G6" s="717" t="s">
        <v>3</v>
      </c>
      <c r="H6" s="717"/>
      <c r="I6" s="716" t="s">
        <v>4</v>
      </c>
      <c r="J6" s="716"/>
      <c r="K6" s="716" t="s">
        <v>5</v>
      </c>
      <c r="L6" s="716"/>
      <c r="M6" s="717" t="s">
        <v>6</v>
      </c>
    </row>
    <row r="7" spans="1:13" ht="54">
      <c r="A7" s="725"/>
      <c r="B7" s="725"/>
      <c r="C7" s="736"/>
      <c r="D7" s="726"/>
      <c r="E7" s="175" t="s">
        <v>7</v>
      </c>
      <c r="F7" s="175" t="s">
        <v>8</v>
      </c>
      <c r="G7" s="401" t="s">
        <v>9</v>
      </c>
      <c r="H7" s="177" t="s">
        <v>6</v>
      </c>
      <c r="I7" s="178" t="s">
        <v>9</v>
      </c>
      <c r="J7" s="177" t="s">
        <v>6</v>
      </c>
      <c r="K7" s="178" t="s">
        <v>9</v>
      </c>
      <c r="L7" s="177" t="s">
        <v>6</v>
      </c>
      <c r="M7" s="717"/>
    </row>
    <row r="8" spans="1:13" s="51" customFormat="1" ht="15">
      <c r="A8" s="184" t="s">
        <v>10</v>
      </c>
      <c r="B8" s="184">
        <v>2</v>
      </c>
      <c r="C8" s="409">
        <v>3</v>
      </c>
      <c r="D8" s="184">
        <v>4</v>
      </c>
      <c r="E8" s="184">
        <v>5</v>
      </c>
      <c r="F8" s="402">
        <v>6</v>
      </c>
      <c r="G8" s="403" t="s">
        <v>11</v>
      </c>
      <c r="H8" s="404">
        <v>8</v>
      </c>
      <c r="I8" s="402">
        <v>9</v>
      </c>
      <c r="J8" s="404">
        <v>10</v>
      </c>
      <c r="K8" s="402">
        <v>11</v>
      </c>
      <c r="L8" s="404">
        <v>12</v>
      </c>
      <c r="M8" s="404">
        <v>13</v>
      </c>
    </row>
    <row r="9" spans="1:14" ht="21" customHeight="1">
      <c r="A9" s="2">
        <v>1</v>
      </c>
      <c r="B9" s="410" t="s">
        <v>266</v>
      </c>
      <c r="C9" s="435" t="s">
        <v>267</v>
      </c>
      <c r="D9" s="142" t="s">
        <v>17</v>
      </c>
      <c r="E9" s="142"/>
      <c r="F9" s="143">
        <v>1</v>
      </c>
      <c r="G9" s="143"/>
      <c r="H9" s="144"/>
      <c r="I9" s="142"/>
      <c r="J9" s="144"/>
      <c r="K9" s="143"/>
      <c r="L9" s="144"/>
      <c r="M9" s="144"/>
      <c r="N9" s="68"/>
    </row>
    <row r="10" spans="1:14" ht="13.5">
      <c r="A10" s="2"/>
      <c r="B10" s="410"/>
      <c r="C10" s="412" t="s">
        <v>12</v>
      </c>
      <c r="D10" s="142" t="s">
        <v>13</v>
      </c>
      <c r="E10" s="142">
        <v>26</v>
      </c>
      <c r="F10" s="144">
        <f>F9*E10</f>
        <v>26</v>
      </c>
      <c r="G10" s="142"/>
      <c r="H10" s="144"/>
      <c r="I10" s="143"/>
      <c r="J10" s="144"/>
      <c r="K10" s="143"/>
      <c r="L10" s="144"/>
      <c r="M10" s="144"/>
      <c r="N10" s="68"/>
    </row>
    <row r="11" spans="1:14" s="29" customFormat="1" ht="13.5">
      <c r="A11" s="2"/>
      <c r="B11" s="410"/>
      <c r="C11" s="412" t="s">
        <v>14</v>
      </c>
      <c r="D11" s="142"/>
      <c r="E11" s="142"/>
      <c r="F11" s="144"/>
      <c r="G11" s="143"/>
      <c r="H11" s="144"/>
      <c r="I11" s="142"/>
      <c r="J11" s="144"/>
      <c r="K11" s="143"/>
      <c r="L11" s="144"/>
      <c r="M11" s="144"/>
      <c r="N11" s="68"/>
    </row>
    <row r="12" spans="1:14" s="29" customFormat="1" ht="13.5">
      <c r="A12" s="2"/>
      <c r="B12" s="410"/>
      <c r="C12" s="411" t="s">
        <v>267</v>
      </c>
      <c r="D12" s="142" t="s">
        <v>17</v>
      </c>
      <c r="E12" s="142">
        <v>1</v>
      </c>
      <c r="F12" s="153">
        <f>F9*E12</f>
        <v>1</v>
      </c>
      <c r="G12" s="182"/>
      <c r="H12" s="144"/>
      <c r="I12" s="142"/>
      <c r="J12" s="182"/>
      <c r="K12" s="143"/>
      <c r="L12" s="144"/>
      <c r="M12" s="144"/>
      <c r="N12" s="68"/>
    </row>
    <row r="13" spans="1:14" s="29" customFormat="1" ht="13.5">
      <c r="A13" s="2"/>
      <c r="B13" s="410"/>
      <c r="C13" s="412" t="s">
        <v>15</v>
      </c>
      <c r="D13" s="142" t="s">
        <v>0</v>
      </c>
      <c r="E13" s="142">
        <v>2.5</v>
      </c>
      <c r="F13" s="153">
        <f>F9*E13</f>
        <v>2.5</v>
      </c>
      <c r="G13" s="143"/>
      <c r="H13" s="144"/>
      <c r="I13" s="142"/>
      <c r="J13" s="182"/>
      <c r="K13" s="143"/>
      <c r="L13" s="144"/>
      <c r="M13" s="144"/>
      <c r="N13" s="68"/>
    </row>
    <row r="14" spans="1:14" ht="14.25">
      <c r="A14" s="2">
        <v>2</v>
      </c>
      <c r="B14" s="410" t="s">
        <v>268</v>
      </c>
      <c r="C14" s="435" t="s">
        <v>697</v>
      </c>
      <c r="D14" s="142" t="s">
        <v>17</v>
      </c>
      <c r="E14" s="142"/>
      <c r="F14" s="175">
        <v>14</v>
      </c>
      <c r="G14" s="143"/>
      <c r="H14" s="144"/>
      <c r="I14" s="142"/>
      <c r="J14" s="144"/>
      <c r="K14" s="143"/>
      <c r="L14" s="144"/>
      <c r="M14" s="144"/>
      <c r="N14" s="68"/>
    </row>
    <row r="15" spans="1:14" ht="13.5">
      <c r="A15" s="2"/>
      <c r="B15" s="410"/>
      <c r="C15" s="412" t="s">
        <v>12</v>
      </c>
      <c r="D15" s="142" t="s">
        <v>13</v>
      </c>
      <c r="E15" s="142">
        <v>2</v>
      </c>
      <c r="F15" s="144">
        <f>F14*E15</f>
        <v>28</v>
      </c>
      <c r="G15" s="142"/>
      <c r="H15" s="144"/>
      <c r="I15" s="143"/>
      <c r="J15" s="144"/>
      <c r="K15" s="143"/>
      <c r="L15" s="144"/>
      <c r="M15" s="144"/>
      <c r="N15" s="68"/>
    </row>
    <row r="16" spans="1:14" s="29" customFormat="1" ht="13.5">
      <c r="A16" s="2"/>
      <c r="B16" s="410"/>
      <c r="C16" s="412" t="s">
        <v>269</v>
      </c>
      <c r="D16" s="142"/>
      <c r="E16" s="142"/>
      <c r="F16" s="144"/>
      <c r="G16" s="143"/>
      <c r="H16" s="144"/>
      <c r="I16" s="142"/>
      <c r="J16" s="144"/>
      <c r="K16" s="143"/>
      <c r="L16" s="144"/>
      <c r="M16" s="144"/>
      <c r="N16" s="68"/>
    </row>
    <row r="17" spans="1:14" s="29" customFormat="1" ht="13.5">
      <c r="A17" s="2"/>
      <c r="B17" s="410"/>
      <c r="C17" s="411" t="s">
        <v>377</v>
      </c>
      <c r="D17" s="142" t="s">
        <v>17</v>
      </c>
      <c r="E17" s="142">
        <v>1</v>
      </c>
      <c r="F17" s="144">
        <f>F14*E17</f>
        <v>14</v>
      </c>
      <c r="G17" s="182"/>
      <c r="H17" s="144"/>
      <c r="I17" s="142"/>
      <c r="J17" s="144"/>
      <c r="K17" s="143"/>
      <c r="L17" s="144"/>
      <c r="M17" s="144"/>
      <c r="N17" s="68"/>
    </row>
    <row r="18" spans="1:14" s="29" customFormat="1" ht="13.5">
      <c r="A18" s="2"/>
      <c r="B18" s="410"/>
      <c r="C18" s="412" t="s">
        <v>15</v>
      </c>
      <c r="D18" s="142" t="s">
        <v>0</v>
      </c>
      <c r="E18" s="142">
        <v>0.28</v>
      </c>
      <c r="F18" s="144">
        <f>F14*E18</f>
        <v>3.9200000000000004</v>
      </c>
      <c r="G18" s="143"/>
      <c r="H18" s="144"/>
      <c r="I18" s="142"/>
      <c r="J18" s="144"/>
      <c r="K18" s="143"/>
      <c r="L18" s="144"/>
      <c r="M18" s="144"/>
      <c r="N18" s="68"/>
    </row>
    <row r="19" spans="1:14" ht="14.25">
      <c r="A19" s="2">
        <v>3</v>
      </c>
      <c r="B19" s="410" t="s">
        <v>268</v>
      </c>
      <c r="C19" s="435" t="s">
        <v>270</v>
      </c>
      <c r="D19" s="142" t="s">
        <v>17</v>
      </c>
      <c r="E19" s="142"/>
      <c r="F19" s="175">
        <v>2</v>
      </c>
      <c r="G19" s="143"/>
      <c r="H19" s="144"/>
      <c r="I19" s="142"/>
      <c r="J19" s="144"/>
      <c r="K19" s="143"/>
      <c r="L19" s="144"/>
      <c r="M19" s="144"/>
      <c r="N19" s="68"/>
    </row>
    <row r="20" spans="1:14" ht="13.5">
      <c r="A20" s="2"/>
      <c r="B20" s="410"/>
      <c r="C20" s="412" t="s">
        <v>12</v>
      </c>
      <c r="D20" s="142" t="s">
        <v>13</v>
      </c>
      <c r="E20" s="142">
        <v>2</v>
      </c>
      <c r="F20" s="144">
        <f>F19*E20</f>
        <v>4</v>
      </c>
      <c r="G20" s="142"/>
      <c r="H20" s="144"/>
      <c r="I20" s="143"/>
      <c r="J20" s="144"/>
      <c r="K20" s="143"/>
      <c r="L20" s="144"/>
      <c r="M20" s="144"/>
      <c r="N20" s="68"/>
    </row>
    <row r="21" spans="1:14" s="29" customFormat="1" ht="13.5">
      <c r="A21" s="2"/>
      <c r="B21" s="410"/>
      <c r="C21" s="412" t="s">
        <v>269</v>
      </c>
      <c r="D21" s="142"/>
      <c r="E21" s="142"/>
      <c r="F21" s="144"/>
      <c r="G21" s="143"/>
      <c r="H21" s="144"/>
      <c r="I21" s="142"/>
      <c r="J21" s="144"/>
      <c r="K21" s="143"/>
      <c r="L21" s="144"/>
      <c r="M21" s="144"/>
      <c r="N21" s="68"/>
    </row>
    <row r="22" spans="1:14" s="29" customFormat="1" ht="13.5">
      <c r="A22" s="2"/>
      <c r="B22" s="410"/>
      <c r="C22" s="411" t="s">
        <v>270</v>
      </c>
      <c r="D22" s="142" t="s">
        <v>17</v>
      </c>
      <c r="E22" s="142">
        <v>1</v>
      </c>
      <c r="F22" s="144">
        <f>F19*E22</f>
        <v>2</v>
      </c>
      <c r="G22" s="182"/>
      <c r="H22" s="144"/>
      <c r="I22" s="142"/>
      <c r="J22" s="144"/>
      <c r="K22" s="143"/>
      <c r="L22" s="144"/>
      <c r="M22" s="144"/>
      <c r="N22" s="68"/>
    </row>
    <row r="23" spans="1:14" s="29" customFormat="1" ht="13.5">
      <c r="A23" s="2"/>
      <c r="B23" s="410"/>
      <c r="C23" s="412" t="s">
        <v>15</v>
      </c>
      <c r="D23" s="142" t="s">
        <v>0</v>
      </c>
      <c r="E23" s="142">
        <v>0.28</v>
      </c>
      <c r="F23" s="144">
        <f>F19*E23</f>
        <v>0.56</v>
      </c>
      <c r="G23" s="143"/>
      <c r="H23" s="144"/>
      <c r="I23" s="142"/>
      <c r="J23" s="144"/>
      <c r="K23" s="143"/>
      <c r="L23" s="144"/>
      <c r="M23" s="144"/>
      <c r="N23" s="68"/>
    </row>
    <row r="24" spans="1:14" ht="28.5">
      <c r="A24" s="2">
        <v>4</v>
      </c>
      <c r="B24" s="410" t="s">
        <v>271</v>
      </c>
      <c r="C24" s="435" t="s">
        <v>518</v>
      </c>
      <c r="D24" s="142" t="s">
        <v>17</v>
      </c>
      <c r="E24" s="142"/>
      <c r="F24" s="143">
        <v>1</v>
      </c>
      <c r="G24" s="143"/>
      <c r="H24" s="144"/>
      <c r="I24" s="142"/>
      <c r="J24" s="144"/>
      <c r="K24" s="143"/>
      <c r="L24" s="144"/>
      <c r="M24" s="144"/>
      <c r="N24" s="68"/>
    </row>
    <row r="25" spans="1:14" ht="13.5">
      <c r="A25" s="2"/>
      <c r="B25" s="410"/>
      <c r="C25" s="412" t="s">
        <v>12</v>
      </c>
      <c r="D25" s="142" t="s">
        <v>13</v>
      </c>
      <c r="E25" s="142">
        <v>4</v>
      </c>
      <c r="F25" s="144">
        <f>F24*E25</f>
        <v>4</v>
      </c>
      <c r="G25" s="142"/>
      <c r="H25" s="144"/>
      <c r="I25" s="143"/>
      <c r="J25" s="144"/>
      <c r="K25" s="143"/>
      <c r="L25" s="144"/>
      <c r="M25" s="144"/>
      <c r="N25" s="68"/>
    </row>
    <row r="26" spans="1:14" s="29" customFormat="1" ht="13.5">
      <c r="A26" s="2"/>
      <c r="B26" s="410"/>
      <c r="C26" s="412" t="s">
        <v>14</v>
      </c>
      <c r="D26" s="142"/>
      <c r="E26" s="142"/>
      <c r="F26" s="144"/>
      <c r="G26" s="143"/>
      <c r="H26" s="144"/>
      <c r="I26" s="142"/>
      <c r="J26" s="144"/>
      <c r="K26" s="143"/>
      <c r="L26" s="144"/>
      <c r="M26" s="144"/>
      <c r="N26" s="68"/>
    </row>
    <row r="27" spans="1:14" s="29" customFormat="1" ht="27">
      <c r="A27" s="2"/>
      <c r="B27" s="410"/>
      <c r="C27" s="411" t="s">
        <v>378</v>
      </c>
      <c r="D27" s="142" t="s">
        <v>17</v>
      </c>
      <c r="E27" s="142">
        <v>1</v>
      </c>
      <c r="F27" s="144">
        <f>F24*E27</f>
        <v>1</v>
      </c>
      <c r="G27" s="182"/>
      <c r="H27" s="144"/>
      <c r="I27" s="182"/>
      <c r="J27" s="144"/>
      <c r="K27" s="143"/>
      <c r="L27" s="144"/>
      <c r="M27" s="144"/>
      <c r="N27" s="68"/>
    </row>
    <row r="28" spans="1:14" s="29" customFormat="1" ht="13.5">
      <c r="A28" s="2"/>
      <c r="B28" s="410"/>
      <c r="C28" s="412" t="s">
        <v>15</v>
      </c>
      <c r="D28" s="142" t="s">
        <v>0</v>
      </c>
      <c r="E28" s="142">
        <v>1.12</v>
      </c>
      <c r="F28" s="144">
        <f>F24*E28</f>
        <v>1.12</v>
      </c>
      <c r="G28" s="143"/>
      <c r="H28" s="144"/>
      <c r="I28" s="142"/>
      <c r="J28" s="144"/>
      <c r="K28" s="143"/>
      <c r="L28" s="144"/>
      <c r="M28" s="144"/>
      <c r="N28" s="68"/>
    </row>
    <row r="29" spans="1:14" ht="27">
      <c r="A29" s="2">
        <v>5</v>
      </c>
      <c r="B29" s="410" t="s">
        <v>272</v>
      </c>
      <c r="C29" s="435" t="s">
        <v>395</v>
      </c>
      <c r="D29" s="142" t="s">
        <v>17</v>
      </c>
      <c r="E29" s="142"/>
      <c r="F29" s="143">
        <v>1</v>
      </c>
      <c r="G29" s="143"/>
      <c r="H29" s="144"/>
      <c r="I29" s="142"/>
      <c r="J29" s="144"/>
      <c r="K29" s="143"/>
      <c r="L29" s="144"/>
      <c r="M29" s="144"/>
      <c r="N29" s="68"/>
    </row>
    <row r="30" spans="1:14" ht="13.5">
      <c r="A30" s="2"/>
      <c r="B30" s="410"/>
      <c r="C30" s="412" t="s">
        <v>12</v>
      </c>
      <c r="D30" s="142" t="s">
        <v>13</v>
      </c>
      <c r="E30" s="142">
        <v>3</v>
      </c>
      <c r="F30" s="144">
        <f>F29*E30</f>
        <v>3</v>
      </c>
      <c r="G30" s="142"/>
      <c r="H30" s="144"/>
      <c r="I30" s="143"/>
      <c r="J30" s="144"/>
      <c r="K30" s="143"/>
      <c r="L30" s="144"/>
      <c r="M30" s="144"/>
      <c r="N30" s="68"/>
    </row>
    <row r="31" spans="1:14" s="29" customFormat="1" ht="13.5">
      <c r="A31" s="2"/>
      <c r="B31" s="410"/>
      <c r="C31" s="412" t="s">
        <v>14</v>
      </c>
      <c r="D31" s="142"/>
      <c r="E31" s="142"/>
      <c r="F31" s="144"/>
      <c r="G31" s="143"/>
      <c r="H31" s="144"/>
      <c r="I31" s="142"/>
      <c r="J31" s="144"/>
      <c r="K31" s="143"/>
      <c r="L31" s="144"/>
      <c r="M31" s="144"/>
      <c r="N31" s="68"/>
    </row>
    <row r="32" spans="1:14" s="29" customFormat="1" ht="13.5">
      <c r="A32" s="2"/>
      <c r="B32" s="410"/>
      <c r="C32" s="411" t="s">
        <v>273</v>
      </c>
      <c r="D32" s="142" t="s">
        <v>43</v>
      </c>
      <c r="E32" s="142">
        <v>1</v>
      </c>
      <c r="F32" s="182">
        <f>F29*E32</f>
        <v>1</v>
      </c>
      <c r="G32" s="182"/>
      <c r="H32" s="144"/>
      <c r="I32" s="182"/>
      <c r="J32" s="144"/>
      <c r="K32" s="143"/>
      <c r="L32" s="144"/>
      <c r="M32" s="144"/>
      <c r="N32" s="68"/>
    </row>
    <row r="33" spans="1:14" s="29" customFormat="1" ht="13.5">
      <c r="A33" s="2"/>
      <c r="B33" s="410"/>
      <c r="C33" s="412" t="s">
        <v>15</v>
      </c>
      <c r="D33" s="142" t="s">
        <v>0</v>
      </c>
      <c r="E33" s="142">
        <v>0.14</v>
      </c>
      <c r="F33" s="144">
        <f>F29*E33</f>
        <v>0.14</v>
      </c>
      <c r="G33" s="143"/>
      <c r="H33" s="144"/>
      <c r="I33" s="142"/>
      <c r="J33" s="144"/>
      <c r="K33" s="143"/>
      <c r="L33" s="144"/>
      <c r="M33" s="144"/>
      <c r="N33" s="68"/>
    </row>
    <row r="34" spans="1:14" ht="14.25">
      <c r="A34" s="2">
        <v>6</v>
      </c>
      <c r="B34" s="410" t="s">
        <v>69</v>
      </c>
      <c r="C34" s="435" t="s">
        <v>396</v>
      </c>
      <c r="D34" s="142" t="s">
        <v>70</v>
      </c>
      <c r="E34" s="142"/>
      <c r="F34" s="143">
        <v>300</v>
      </c>
      <c r="G34" s="142"/>
      <c r="H34" s="144"/>
      <c r="I34" s="143"/>
      <c r="J34" s="144"/>
      <c r="K34" s="143"/>
      <c r="L34" s="144"/>
      <c r="M34" s="144"/>
      <c r="N34" s="68"/>
    </row>
    <row r="35" spans="1:14" ht="13.5">
      <c r="A35" s="2"/>
      <c r="B35" s="410"/>
      <c r="C35" s="412" t="s">
        <v>12</v>
      </c>
      <c r="D35" s="142" t="s">
        <v>13</v>
      </c>
      <c r="E35" s="142">
        <v>0.35</v>
      </c>
      <c r="F35" s="144">
        <f>F34*E35</f>
        <v>105</v>
      </c>
      <c r="G35" s="142"/>
      <c r="H35" s="144"/>
      <c r="I35" s="143"/>
      <c r="J35" s="144"/>
      <c r="K35" s="143"/>
      <c r="L35" s="144"/>
      <c r="M35" s="144"/>
      <c r="N35" s="68"/>
    </row>
    <row r="36" spans="1:14" s="28" customFormat="1" ht="13.5">
      <c r="A36" s="2"/>
      <c r="B36" s="2"/>
      <c r="C36" s="412" t="s">
        <v>42</v>
      </c>
      <c r="D36" s="142" t="s">
        <v>0</v>
      </c>
      <c r="E36" s="142">
        <v>0.0597</v>
      </c>
      <c r="F36" s="144">
        <f>F34*E36</f>
        <v>17.91</v>
      </c>
      <c r="G36" s="142"/>
      <c r="H36" s="144"/>
      <c r="I36" s="143"/>
      <c r="J36" s="144"/>
      <c r="K36" s="143"/>
      <c r="L36" s="144"/>
      <c r="M36" s="144"/>
      <c r="N36" s="68"/>
    </row>
    <row r="37" spans="1:14" s="29" customFormat="1" ht="13.5">
      <c r="A37" s="2"/>
      <c r="B37" s="410"/>
      <c r="C37" s="412" t="s">
        <v>14</v>
      </c>
      <c r="D37" s="142"/>
      <c r="E37" s="142"/>
      <c r="F37" s="144"/>
      <c r="G37" s="142"/>
      <c r="H37" s="144"/>
      <c r="I37" s="143"/>
      <c r="J37" s="144"/>
      <c r="K37" s="143"/>
      <c r="L37" s="144"/>
      <c r="M37" s="144"/>
      <c r="N37" s="68"/>
    </row>
    <row r="38" spans="1:14" s="29" customFormat="1" ht="13.5">
      <c r="A38" s="2"/>
      <c r="B38" s="410"/>
      <c r="C38" s="411" t="s">
        <v>379</v>
      </c>
      <c r="D38" s="142" t="s">
        <v>70</v>
      </c>
      <c r="E38" s="142">
        <v>1</v>
      </c>
      <c r="F38" s="182">
        <v>300</v>
      </c>
      <c r="G38" s="182"/>
      <c r="H38" s="144"/>
      <c r="I38" s="182"/>
      <c r="J38" s="144"/>
      <c r="K38" s="143"/>
      <c r="L38" s="144"/>
      <c r="M38" s="144"/>
      <c r="N38" s="68"/>
    </row>
    <row r="39" spans="1:14" s="29" customFormat="1" ht="13.5">
      <c r="A39" s="2"/>
      <c r="B39" s="410"/>
      <c r="C39" s="412" t="s">
        <v>15</v>
      </c>
      <c r="D39" s="142" t="s">
        <v>0</v>
      </c>
      <c r="E39" s="142">
        <v>0.0673</v>
      </c>
      <c r="F39" s="144">
        <f>F34*E39</f>
        <v>20.19</v>
      </c>
      <c r="G39" s="143"/>
      <c r="H39" s="144"/>
      <c r="I39" s="143"/>
      <c r="J39" s="144"/>
      <c r="K39" s="143"/>
      <c r="L39" s="144"/>
      <c r="M39" s="144"/>
      <c r="N39" s="68"/>
    </row>
    <row r="40" spans="1:14" ht="28.5">
      <c r="A40" s="2">
        <v>7</v>
      </c>
      <c r="B40" s="2" t="s">
        <v>68</v>
      </c>
      <c r="C40" s="435" t="s">
        <v>795</v>
      </c>
      <c r="D40" s="142" t="s">
        <v>17</v>
      </c>
      <c r="E40" s="142"/>
      <c r="F40" s="175">
        <v>3</v>
      </c>
      <c r="G40" s="143"/>
      <c r="H40" s="144"/>
      <c r="I40" s="142"/>
      <c r="J40" s="144"/>
      <c r="K40" s="143"/>
      <c r="L40" s="144"/>
      <c r="M40" s="144"/>
      <c r="N40" s="68"/>
    </row>
    <row r="41" spans="1:14" ht="13.5">
      <c r="A41" s="2"/>
      <c r="B41" s="410"/>
      <c r="C41" s="412" t="s">
        <v>12</v>
      </c>
      <c r="D41" s="142" t="s">
        <v>13</v>
      </c>
      <c r="E41" s="142">
        <v>2</v>
      </c>
      <c r="F41" s="144">
        <f>F40*E41</f>
        <v>6</v>
      </c>
      <c r="G41" s="142"/>
      <c r="H41" s="144"/>
      <c r="I41" s="143"/>
      <c r="J41" s="144"/>
      <c r="K41" s="143"/>
      <c r="L41" s="144"/>
      <c r="M41" s="144"/>
      <c r="N41" s="68"/>
    </row>
    <row r="42" spans="1:14" s="29" customFormat="1" ht="13.5">
      <c r="A42" s="2"/>
      <c r="B42" s="410"/>
      <c r="C42" s="412" t="s">
        <v>269</v>
      </c>
      <c r="D42" s="142"/>
      <c r="E42" s="142"/>
      <c r="F42" s="144"/>
      <c r="G42" s="143"/>
      <c r="H42" s="144"/>
      <c r="I42" s="142"/>
      <c r="J42" s="144"/>
      <c r="K42" s="143"/>
      <c r="L42" s="144"/>
      <c r="M42" s="144"/>
      <c r="N42" s="68"/>
    </row>
    <row r="43" spans="1:14" s="29" customFormat="1" ht="13.5">
      <c r="A43" s="2"/>
      <c r="B43" s="410"/>
      <c r="C43" s="411" t="s">
        <v>796</v>
      </c>
      <c r="D43" s="142" t="s">
        <v>17</v>
      </c>
      <c r="E43" s="142">
        <v>1</v>
      </c>
      <c r="F43" s="144">
        <f>F40*E43</f>
        <v>3</v>
      </c>
      <c r="G43" s="182"/>
      <c r="H43" s="144"/>
      <c r="I43" s="142"/>
      <c r="J43" s="144"/>
      <c r="K43" s="143"/>
      <c r="L43" s="144"/>
      <c r="M43" s="144"/>
      <c r="N43" s="68"/>
    </row>
    <row r="44" spans="1:14" s="29" customFormat="1" ht="13.5">
      <c r="A44" s="2"/>
      <c r="B44" s="410"/>
      <c r="C44" s="412" t="s">
        <v>15</v>
      </c>
      <c r="D44" s="142" t="s">
        <v>0</v>
      </c>
      <c r="E44" s="142">
        <v>0.28</v>
      </c>
      <c r="F44" s="144">
        <f>F40*E44</f>
        <v>0.8400000000000001</v>
      </c>
      <c r="G44" s="143"/>
      <c r="H44" s="144"/>
      <c r="I44" s="142"/>
      <c r="J44" s="144"/>
      <c r="K44" s="143"/>
      <c r="L44" s="144"/>
      <c r="M44" s="144"/>
      <c r="N44" s="68"/>
    </row>
    <row r="45" spans="1:14" ht="14.25">
      <c r="A45" s="2"/>
      <c r="B45" s="410"/>
      <c r="C45" s="581" t="s">
        <v>24</v>
      </c>
      <c r="D45" s="142"/>
      <c r="E45" s="142"/>
      <c r="F45" s="144"/>
      <c r="G45" s="153"/>
      <c r="H45" s="578"/>
      <c r="I45" s="142"/>
      <c r="J45" s="578"/>
      <c r="K45" s="153"/>
      <c r="L45" s="578"/>
      <c r="M45" s="578"/>
      <c r="N45" s="68"/>
    </row>
    <row r="46" spans="1:14" s="71" customFormat="1" ht="14.25">
      <c r="A46" s="207"/>
      <c r="B46" s="207"/>
      <c r="C46" s="145" t="s">
        <v>110</v>
      </c>
      <c r="D46" s="142"/>
      <c r="E46" s="142"/>
      <c r="F46" s="175"/>
      <c r="G46" s="142"/>
      <c r="H46" s="657">
        <f>H12+H17+H22+H27+H32</f>
        <v>0</v>
      </c>
      <c r="I46" s="153"/>
      <c r="J46" s="153"/>
      <c r="K46" s="153"/>
      <c r="L46" s="153"/>
      <c r="M46" s="661">
        <f>H46</f>
        <v>0</v>
      </c>
      <c r="N46" s="209"/>
    </row>
    <row r="47" spans="1:14" ht="14.25">
      <c r="A47" s="2"/>
      <c r="B47" s="410"/>
      <c r="C47" s="412" t="s">
        <v>258</v>
      </c>
      <c r="D47" s="142" t="s">
        <v>832</v>
      </c>
      <c r="E47" s="142"/>
      <c r="F47" s="144"/>
      <c r="G47" s="153"/>
      <c r="H47" s="153"/>
      <c r="I47" s="153"/>
      <c r="J47" s="153"/>
      <c r="K47" s="153"/>
      <c r="L47" s="153"/>
      <c r="M47" s="370"/>
      <c r="N47" s="68"/>
    </row>
    <row r="48" spans="1:14" s="151" customFormat="1" ht="14.25">
      <c r="A48" s="497"/>
      <c r="B48" s="498"/>
      <c r="C48" s="499" t="s">
        <v>24</v>
      </c>
      <c r="D48" s="235"/>
      <c r="E48" s="235"/>
      <c r="F48" s="150"/>
      <c r="G48" s="155"/>
      <c r="H48" s="155"/>
      <c r="I48" s="155"/>
      <c r="J48" s="155"/>
      <c r="K48" s="155"/>
      <c r="L48" s="155"/>
      <c r="M48" s="370"/>
      <c r="N48" s="494"/>
    </row>
    <row r="49" spans="1:14" s="20" customFormat="1" ht="14.25">
      <c r="A49" s="2"/>
      <c r="B49" s="2"/>
      <c r="C49" s="412" t="s">
        <v>200</v>
      </c>
      <c r="D49" s="142" t="s">
        <v>832</v>
      </c>
      <c r="E49" s="175"/>
      <c r="F49" s="178"/>
      <c r="G49" s="153"/>
      <c r="H49" s="153"/>
      <c r="I49" s="153"/>
      <c r="J49" s="153"/>
      <c r="K49" s="153"/>
      <c r="L49" s="153"/>
      <c r="M49" s="370"/>
      <c r="N49" s="68"/>
    </row>
    <row r="50" spans="1:14" s="20" customFormat="1" ht="14.25">
      <c r="A50" s="2"/>
      <c r="B50" s="2"/>
      <c r="C50" s="435" t="s">
        <v>6</v>
      </c>
      <c r="D50" s="142"/>
      <c r="E50" s="175"/>
      <c r="F50" s="178"/>
      <c r="G50" s="153"/>
      <c r="H50" s="155"/>
      <c r="I50" s="153"/>
      <c r="J50" s="155"/>
      <c r="K50" s="153"/>
      <c r="L50" s="155"/>
      <c r="M50" s="370"/>
      <c r="N50" s="68"/>
    </row>
    <row r="51" spans="1:14" ht="16.5">
      <c r="A51" s="413"/>
      <c r="B51" s="413"/>
      <c r="C51" s="37"/>
      <c r="D51" s="35"/>
      <c r="E51" s="38"/>
      <c r="F51" s="35"/>
      <c r="G51" s="34"/>
      <c r="H51" s="38"/>
      <c r="I51" s="35"/>
      <c r="J51" s="35"/>
      <c r="K51" s="34"/>
      <c r="L51" s="38"/>
      <c r="M51" s="34"/>
      <c r="N51" s="68"/>
    </row>
    <row r="52" spans="1:14" ht="13.5">
      <c r="A52" s="26"/>
      <c r="B52" s="41"/>
      <c r="C52" s="78"/>
      <c r="D52" s="35"/>
      <c r="E52" s="79"/>
      <c r="F52" s="231"/>
      <c r="G52" s="36"/>
      <c r="H52" s="36"/>
      <c r="I52" s="36"/>
      <c r="J52" s="36"/>
      <c r="K52" s="36"/>
      <c r="L52" s="36"/>
      <c r="M52" s="36"/>
      <c r="N52" s="68"/>
    </row>
    <row r="53" spans="1:14" ht="13.5">
      <c r="A53" s="26"/>
      <c r="B53" s="41"/>
      <c r="C53" s="78"/>
      <c r="D53" s="35"/>
      <c r="E53" s="79"/>
      <c r="F53" s="231"/>
      <c r="G53" s="36"/>
      <c r="H53" s="36"/>
      <c r="I53" s="36"/>
      <c r="J53" s="36"/>
      <c r="K53" s="36"/>
      <c r="L53" s="36"/>
      <c r="M53" s="36"/>
      <c r="N53" s="68"/>
    </row>
    <row r="54" spans="1:15" ht="16.5">
      <c r="A54" s="80"/>
      <c r="B54" s="80"/>
      <c r="C54" s="37"/>
      <c r="D54" s="35"/>
      <c r="E54" s="38"/>
      <c r="F54" s="231"/>
      <c r="G54" s="34"/>
      <c r="H54" s="38"/>
      <c r="I54" s="35"/>
      <c r="J54" s="35"/>
      <c r="K54" s="34"/>
      <c r="L54" s="38"/>
      <c r="M54" s="34"/>
      <c r="N54" s="34"/>
      <c r="O54" s="68"/>
    </row>
    <row r="55" spans="2:10" ht="15.75">
      <c r="B55" s="734"/>
      <c r="C55" s="734"/>
      <c r="E55" s="734"/>
      <c r="F55" s="734"/>
      <c r="G55" s="734"/>
      <c r="H55" s="734"/>
      <c r="I55" s="734"/>
      <c r="J55" s="734"/>
    </row>
    <row r="56" spans="1:15" ht="16.5">
      <c r="A56" s="80"/>
      <c r="B56" s="80"/>
      <c r="C56" s="37"/>
      <c r="D56" s="35"/>
      <c r="E56" s="38"/>
      <c r="F56" s="231"/>
      <c r="G56" s="34"/>
      <c r="H56" s="38"/>
      <c r="I56" s="35"/>
      <c r="J56" s="35"/>
      <c r="K56" s="34"/>
      <c r="L56" s="38"/>
      <c r="M56" s="34"/>
      <c r="N56" s="34"/>
      <c r="O56" s="68"/>
    </row>
    <row r="57" spans="1:15" ht="16.5">
      <c r="A57" s="80"/>
      <c r="B57" s="80"/>
      <c r="C57" s="37"/>
      <c r="D57" s="35"/>
      <c r="E57" s="38"/>
      <c r="F57" s="231"/>
      <c r="G57" s="34"/>
      <c r="H57" s="38"/>
      <c r="I57" s="35"/>
      <c r="J57" s="35"/>
      <c r="K57" s="34"/>
      <c r="L57" s="38"/>
      <c r="M57" s="34"/>
      <c r="N57" s="34"/>
      <c r="O57" s="68"/>
    </row>
    <row r="58" spans="1:15" ht="16.5">
      <c r="A58" s="80"/>
      <c r="B58" s="80"/>
      <c r="C58" s="37"/>
      <c r="D58" s="35"/>
      <c r="E58" s="38"/>
      <c r="F58" s="231"/>
      <c r="G58" s="34"/>
      <c r="H58" s="38"/>
      <c r="I58" s="35"/>
      <c r="J58" s="35"/>
      <c r="K58" s="34"/>
      <c r="L58" s="38"/>
      <c r="M58" s="34"/>
      <c r="N58" s="34"/>
      <c r="O58" s="68"/>
    </row>
  </sheetData>
  <sheetProtection/>
  <mergeCells count="15">
    <mergeCell ref="B55:C55"/>
    <mergeCell ref="E55:J55"/>
    <mergeCell ref="A4:M4"/>
    <mergeCell ref="E6:F6"/>
    <mergeCell ref="G6:H6"/>
    <mergeCell ref="I6:J6"/>
    <mergeCell ref="K6:L6"/>
    <mergeCell ref="A6:A7"/>
    <mergeCell ref="B6:B7"/>
    <mergeCell ref="C6:C7"/>
    <mergeCell ref="D6:D7"/>
    <mergeCell ref="A1:M1"/>
    <mergeCell ref="A3:M3"/>
    <mergeCell ref="C5:M5"/>
    <mergeCell ref="M6:M7"/>
  </mergeCells>
  <printOptions/>
  <pageMargins left="0.75" right="0.75" top="1" bottom="1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58"/>
  <sheetViews>
    <sheetView zoomScalePageLayoutView="0" workbookViewId="0" topLeftCell="A16">
      <selection activeCell="H47" sqref="H47"/>
    </sheetView>
  </sheetViews>
  <sheetFormatPr defaultColWidth="9.00390625" defaultRowHeight="12.75"/>
  <cols>
    <col min="1" max="1" width="3.875" style="55" customWidth="1"/>
    <col min="2" max="2" width="8.25390625" style="55" customWidth="1"/>
    <col min="3" max="3" width="39.75390625" style="55" customWidth="1"/>
    <col min="4" max="4" width="7.75390625" style="55" customWidth="1"/>
    <col min="5" max="5" width="8.00390625" style="55" customWidth="1"/>
    <col min="6" max="6" width="8.375" style="55" customWidth="1"/>
    <col min="7" max="7" width="7.375" style="55" customWidth="1"/>
    <col min="8" max="8" width="8.00390625" style="55" customWidth="1"/>
    <col min="9" max="9" width="7.875" style="55" customWidth="1"/>
    <col min="10" max="10" width="8.00390625" style="55" customWidth="1"/>
    <col min="11" max="11" width="7.625" style="55" customWidth="1"/>
    <col min="12" max="12" width="8.25390625" style="55" customWidth="1"/>
    <col min="13" max="13" width="8.125" style="55" customWidth="1"/>
    <col min="14" max="14" width="7.625" style="55" customWidth="1"/>
    <col min="15" max="15" width="8.625" style="55" customWidth="1"/>
    <col min="16" max="16" width="9.875" style="55" bestFit="1" customWidth="1"/>
    <col min="17" max="16384" width="9.125" style="55" customWidth="1"/>
  </cols>
  <sheetData>
    <row r="1" spans="1:13" s="11" customFormat="1" ht="17.25">
      <c r="A1" s="683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438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5" s="54" customFormat="1" ht="17.25">
      <c r="A4" s="668" t="s">
        <v>285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74"/>
      <c r="O4" s="74"/>
    </row>
    <row r="5" spans="1:14" ht="17.25">
      <c r="A5" s="30"/>
      <c r="B5" s="30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31"/>
    </row>
    <row r="6" spans="1:13" ht="45" customHeight="1">
      <c r="A6" s="694" t="s">
        <v>65</v>
      </c>
      <c r="B6" s="695" t="s">
        <v>66</v>
      </c>
      <c r="C6" s="675" t="s">
        <v>77</v>
      </c>
      <c r="D6" s="695" t="s">
        <v>1</v>
      </c>
      <c r="E6" s="697" t="s">
        <v>2</v>
      </c>
      <c r="F6" s="698"/>
      <c r="G6" s="696" t="s">
        <v>3</v>
      </c>
      <c r="H6" s="696"/>
      <c r="I6" s="700" t="s">
        <v>4</v>
      </c>
      <c r="J6" s="700"/>
      <c r="K6" s="700" t="s">
        <v>5</v>
      </c>
      <c r="L6" s="700"/>
      <c r="M6" s="696" t="s">
        <v>6</v>
      </c>
    </row>
    <row r="7" spans="1:13" ht="54">
      <c r="A7" s="694"/>
      <c r="B7" s="694"/>
      <c r="C7" s="676"/>
      <c r="D7" s="695"/>
      <c r="E7" s="43" t="s">
        <v>7</v>
      </c>
      <c r="F7" s="43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96"/>
    </row>
    <row r="8" spans="1:13" s="51" customFormat="1" ht="15">
      <c r="A8" s="47" t="s">
        <v>10</v>
      </c>
      <c r="B8" s="47">
        <v>2</v>
      </c>
      <c r="C8" s="47">
        <v>3</v>
      </c>
      <c r="D8" s="47">
        <v>4</v>
      </c>
      <c r="E8" s="47">
        <v>5</v>
      </c>
      <c r="F8" s="48">
        <v>6</v>
      </c>
      <c r="G8" s="49" t="s">
        <v>11</v>
      </c>
      <c r="H8" s="50">
        <v>8</v>
      </c>
      <c r="I8" s="48">
        <v>9</v>
      </c>
      <c r="J8" s="50">
        <v>10</v>
      </c>
      <c r="K8" s="48">
        <v>11</v>
      </c>
      <c r="L8" s="50">
        <v>12</v>
      </c>
      <c r="M8" s="50">
        <v>13</v>
      </c>
    </row>
    <row r="9" spans="1:14" ht="17.25" customHeight="1">
      <c r="A9" s="121">
        <v>1</v>
      </c>
      <c r="B9" s="121" t="s">
        <v>68</v>
      </c>
      <c r="C9" s="272" t="s">
        <v>299</v>
      </c>
      <c r="D9" s="142" t="s">
        <v>17</v>
      </c>
      <c r="E9" s="142"/>
      <c r="F9" s="219">
        <v>9</v>
      </c>
      <c r="G9" s="143"/>
      <c r="H9" s="144"/>
      <c r="I9" s="142"/>
      <c r="J9" s="144"/>
      <c r="K9" s="143"/>
      <c r="L9" s="144"/>
      <c r="M9" s="144"/>
      <c r="N9" s="68"/>
    </row>
    <row r="10" spans="1:14" ht="13.5">
      <c r="A10" s="121"/>
      <c r="B10" s="96"/>
      <c r="C10" s="146" t="s">
        <v>12</v>
      </c>
      <c r="D10" s="142" t="s">
        <v>17</v>
      </c>
      <c r="E10" s="121">
        <v>1</v>
      </c>
      <c r="F10" s="144">
        <f>F9*E10</f>
        <v>9</v>
      </c>
      <c r="G10" s="142"/>
      <c r="H10" s="144"/>
      <c r="I10" s="143"/>
      <c r="J10" s="144"/>
      <c r="K10" s="143"/>
      <c r="L10" s="144"/>
      <c r="M10" s="144"/>
      <c r="N10" s="68"/>
    </row>
    <row r="11" spans="1:14" s="29" customFormat="1" ht="13.5">
      <c r="A11" s="121"/>
      <c r="B11" s="96"/>
      <c r="C11" s="146" t="s">
        <v>14</v>
      </c>
      <c r="D11" s="121"/>
      <c r="E11" s="121"/>
      <c r="F11" s="144"/>
      <c r="G11" s="143"/>
      <c r="H11" s="144"/>
      <c r="I11" s="142"/>
      <c r="J11" s="144"/>
      <c r="K11" s="143"/>
      <c r="L11" s="144"/>
      <c r="M11" s="144"/>
      <c r="N11" s="68"/>
    </row>
    <row r="12" spans="1:14" s="29" customFormat="1" ht="13.5">
      <c r="A12" s="121"/>
      <c r="B12" s="96"/>
      <c r="C12" s="145" t="s">
        <v>299</v>
      </c>
      <c r="D12" s="142" t="s">
        <v>17</v>
      </c>
      <c r="E12" s="121">
        <v>1</v>
      </c>
      <c r="F12" s="153">
        <f>F9*E12</f>
        <v>9</v>
      </c>
      <c r="G12" s="144"/>
      <c r="H12" s="144"/>
      <c r="I12" s="142"/>
      <c r="J12" s="182"/>
      <c r="K12" s="143"/>
      <c r="L12" s="144"/>
      <c r="M12" s="144"/>
      <c r="N12" s="68"/>
    </row>
    <row r="13" spans="1:14" ht="19.5" customHeight="1">
      <c r="A13" s="121">
        <v>2</v>
      </c>
      <c r="B13" s="121" t="s">
        <v>68</v>
      </c>
      <c r="C13" s="272" t="s">
        <v>300</v>
      </c>
      <c r="D13" s="142" t="s">
        <v>17</v>
      </c>
      <c r="E13" s="142"/>
      <c r="F13" s="143">
        <v>1</v>
      </c>
      <c r="G13" s="144"/>
      <c r="H13" s="144"/>
      <c r="I13" s="142"/>
      <c r="J13" s="144"/>
      <c r="K13" s="143"/>
      <c r="L13" s="144"/>
      <c r="M13" s="144"/>
      <c r="N13" s="68"/>
    </row>
    <row r="14" spans="1:14" ht="13.5">
      <c r="A14" s="121"/>
      <c r="B14" s="96"/>
      <c r="C14" s="146" t="s">
        <v>12</v>
      </c>
      <c r="D14" s="142" t="s">
        <v>17</v>
      </c>
      <c r="E14" s="121">
        <v>1</v>
      </c>
      <c r="F14" s="144">
        <f>F13*E14</f>
        <v>1</v>
      </c>
      <c r="G14" s="144"/>
      <c r="H14" s="144"/>
      <c r="I14" s="143"/>
      <c r="J14" s="144"/>
      <c r="K14" s="143"/>
      <c r="L14" s="144"/>
      <c r="M14" s="144"/>
      <c r="N14" s="68"/>
    </row>
    <row r="15" spans="1:14" s="29" customFormat="1" ht="13.5">
      <c r="A15" s="121"/>
      <c r="B15" s="96"/>
      <c r="C15" s="146" t="s">
        <v>14</v>
      </c>
      <c r="D15" s="121"/>
      <c r="E15" s="121"/>
      <c r="F15" s="144"/>
      <c r="G15" s="144"/>
      <c r="H15" s="144"/>
      <c r="I15" s="142"/>
      <c r="J15" s="144"/>
      <c r="K15" s="143"/>
      <c r="L15" s="144"/>
      <c r="M15" s="144"/>
      <c r="N15" s="68"/>
    </row>
    <row r="16" spans="1:14" s="29" customFormat="1" ht="13.5">
      <c r="A16" s="121"/>
      <c r="B16" s="96"/>
      <c r="C16" s="145" t="s">
        <v>300</v>
      </c>
      <c r="D16" s="142" t="s">
        <v>17</v>
      </c>
      <c r="E16" s="121">
        <v>1</v>
      </c>
      <c r="F16" s="153">
        <f>F13*E16</f>
        <v>1</v>
      </c>
      <c r="G16" s="144"/>
      <c r="H16" s="144"/>
      <c r="I16" s="142"/>
      <c r="J16" s="182"/>
      <c r="K16" s="143"/>
      <c r="L16" s="144"/>
      <c r="M16" s="144"/>
      <c r="N16" s="68"/>
    </row>
    <row r="17" spans="1:14" ht="19.5" customHeight="1">
      <c r="A17" s="121">
        <v>3</v>
      </c>
      <c r="B17" s="121" t="s">
        <v>68</v>
      </c>
      <c r="C17" s="272" t="s">
        <v>301</v>
      </c>
      <c r="D17" s="142" t="s">
        <v>17</v>
      </c>
      <c r="E17" s="142"/>
      <c r="F17" s="143">
        <v>1</v>
      </c>
      <c r="G17" s="144"/>
      <c r="H17" s="144"/>
      <c r="I17" s="142"/>
      <c r="J17" s="144"/>
      <c r="K17" s="143"/>
      <c r="L17" s="144"/>
      <c r="M17" s="144"/>
      <c r="N17" s="68"/>
    </row>
    <row r="18" spans="1:14" ht="13.5">
      <c r="A18" s="121"/>
      <c r="B18" s="96"/>
      <c r="C18" s="146" t="s">
        <v>12</v>
      </c>
      <c r="D18" s="142" t="s">
        <v>17</v>
      </c>
      <c r="E18" s="121">
        <v>1</v>
      </c>
      <c r="F18" s="144">
        <f>F17*E18</f>
        <v>1</v>
      </c>
      <c r="G18" s="144"/>
      <c r="H18" s="144"/>
      <c r="I18" s="143"/>
      <c r="J18" s="144"/>
      <c r="K18" s="143"/>
      <c r="L18" s="144"/>
      <c r="M18" s="144"/>
      <c r="N18" s="68"/>
    </row>
    <row r="19" spans="1:14" s="29" customFormat="1" ht="13.5">
      <c r="A19" s="121"/>
      <c r="B19" s="96"/>
      <c r="C19" s="146" t="s">
        <v>14</v>
      </c>
      <c r="D19" s="121"/>
      <c r="E19" s="121"/>
      <c r="F19" s="144"/>
      <c r="G19" s="144"/>
      <c r="H19" s="144"/>
      <c r="I19" s="142"/>
      <c r="J19" s="144"/>
      <c r="K19" s="143"/>
      <c r="L19" s="144"/>
      <c r="M19" s="144"/>
      <c r="N19" s="68"/>
    </row>
    <row r="20" spans="1:14" s="29" customFormat="1" ht="13.5">
      <c r="A20" s="121"/>
      <c r="B20" s="96"/>
      <c r="C20" s="145" t="s">
        <v>301</v>
      </c>
      <c r="D20" s="142" t="s">
        <v>17</v>
      </c>
      <c r="E20" s="121">
        <v>1</v>
      </c>
      <c r="F20" s="153">
        <f>F17*E20</f>
        <v>1</v>
      </c>
      <c r="G20" s="144"/>
      <c r="H20" s="144"/>
      <c r="I20" s="142"/>
      <c r="J20" s="182"/>
      <c r="K20" s="143"/>
      <c r="L20" s="144"/>
      <c r="M20" s="144"/>
      <c r="N20" s="68"/>
    </row>
    <row r="21" spans="1:14" ht="27">
      <c r="A21" s="121">
        <v>4</v>
      </c>
      <c r="B21" s="121" t="s">
        <v>68</v>
      </c>
      <c r="C21" s="272" t="s">
        <v>397</v>
      </c>
      <c r="D21" s="142" t="s">
        <v>17</v>
      </c>
      <c r="E21" s="142"/>
      <c r="F21" s="143">
        <v>1</v>
      </c>
      <c r="G21" s="144"/>
      <c r="H21" s="144"/>
      <c r="I21" s="142"/>
      <c r="J21" s="144"/>
      <c r="K21" s="143"/>
      <c r="L21" s="144"/>
      <c r="M21" s="144"/>
      <c r="N21" s="68"/>
    </row>
    <row r="22" spans="1:14" ht="13.5">
      <c r="A22" s="121"/>
      <c r="B22" s="96"/>
      <c r="C22" s="146" t="s">
        <v>12</v>
      </c>
      <c r="D22" s="142" t="s">
        <v>17</v>
      </c>
      <c r="E22" s="121">
        <v>1</v>
      </c>
      <c r="F22" s="144">
        <f>F21*E22</f>
        <v>1</v>
      </c>
      <c r="G22" s="144"/>
      <c r="H22" s="144"/>
      <c r="I22" s="143"/>
      <c r="J22" s="144"/>
      <c r="K22" s="143"/>
      <c r="L22" s="144"/>
      <c r="M22" s="144"/>
      <c r="N22" s="68"/>
    </row>
    <row r="23" spans="1:14" s="29" customFormat="1" ht="13.5">
      <c r="A23" s="121"/>
      <c r="B23" s="96"/>
      <c r="C23" s="146" t="s">
        <v>14</v>
      </c>
      <c r="D23" s="121"/>
      <c r="E23" s="121"/>
      <c r="F23" s="144"/>
      <c r="G23" s="144"/>
      <c r="H23" s="144"/>
      <c r="I23" s="142"/>
      <c r="J23" s="144"/>
      <c r="K23" s="143"/>
      <c r="L23" s="144"/>
      <c r="M23" s="144"/>
      <c r="N23" s="68"/>
    </row>
    <row r="24" spans="1:14" s="29" customFormat="1" ht="13.5">
      <c r="A24" s="121"/>
      <c r="B24" s="96"/>
      <c r="C24" s="145" t="s">
        <v>283</v>
      </c>
      <c r="D24" s="142" t="s">
        <v>17</v>
      </c>
      <c r="E24" s="121">
        <v>1</v>
      </c>
      <c r="F24" s="153">
        <f>F21*E24</f>
        <v>1</v>
      </c>
      <c r="G24" s="144"/>
      <c r="H24" s="144"/>
      <c r="I24" s="142"/>
      <c r="J24" s="182"/>
      <c r="K24" s="143"/>
      <c r="L24" s="144"/>
      <c r="M24" s="144"/>
      <c r="N24" s="68"/>
    </row>
    <row r="25" spans="1:14" ht="16.5" customHeight="1">
      <c r="A25" s="121">
        <v>5</v>
      </c>
      <c r="B25" s="121" t="s">
        <v>68</v>
      </c>
      <c r="C25" s="272" t="s">
        <v>398</v>
      </c>
      <c r="D25" s="142" t="s">
        <v>17</v>
      </c>
      <c r="E25" s="142"/>
      <c r="F25" s="143">
        <v>1</v>
      </c>
      <c r="G25" s="144"/>
      <c r="H25" s="144"/>
      <c r="I25" s="142"/>
      <c r="J25" s="144"/>
      <c r="K25" s="143"/>
      <c r="L25" s="144"/>
      <c r="M25" s="144"/>
      <c r="N25" s="68"/>
    </row>
    <row r="26" spans="1:14" ht="13.5">
      <c r="A26" s="121"/>
      <c r="B26" s="96"/>
      <c r="C26" s="146" t="s">
        <v>12</v>
      </c>
      <c r="D26" s="142" t="s">
        <v>17</v>
      </c>
      <c r="E26" s="121">
        <v>1</v>
      </c>
      <c r="F26" s="144">
        <f>F25*E26</f>
        <v>1</v>
      </c>
      <c r="G26" s="144"/>
      <c r="H26" s="144"/>
      <c r="I26" s="143"/>
      <c r="J26" s="144"/>
      <c r="K26" s="143"/>
      <c r="L26" s="144"/>
      <c r="M26" s="144"/>
      <c r="N26" s="68"/>
    </row>
    <row r="27" spans="1:14" s="29" customFormat="1" ht="13.5">
      <c r="A27" s="121"/>
      <c r="B27" s="96"/>
      <c r="C27" s="146" t="s">
        <v>14</v>
      </c>
      <c r="D27" s="121"/>
      <c r="E27" s="121"/>
      <c r="F27" s="144"/>
      <c r="G27" s="144"/>
      <c r="H27" s="144"/>
      <c r="I27" s="142"/>
      <c r="J27" s="144"/>
      <c r="K27" s="143"/>
      <c r="L27" s="144"/>
      <c r="M27" s="144"/>
      <c r="N27" s="68"/>
    </row>
    <row r="28" spans="1:14" s="29" customFormat="1" ht="13.5">
      <c r="A28" s="121"/>
      <c r="B28" s="96"/>
      <c r="C28" s="145" t="s">
        <v>324</v>
      </c>
      <c r="D28" s="142" t="s">
        <v>17</v>
      </c>
      <c r="E28" s="121">
        <v>1</v>
      </c>
      <c r="F28" s="153">
        <f>F25*E28</f>
        <v>1</v>
      </c>
      <c r="G28" s="144"/>
      <c r="H28" s="144"/>
      <c r="I28" s="142"/>
      <c r="J28" s="182"/>
      <c r="K28" s="143"/>
      <c r="L28" s="144"/>
      <c r="M28" s="144"/>
      <c r="N28" s="68"/>
    </row>
    <row r="29" spans="1:14" ht="17.25" customHeight="1">
      <c r="A29" s="121">
        <v>6</v>
      </c>
      <c r="B29" s="121" t="s">
        <v>68</v>
      </c>
      <c r="C29" s="272" t="s">
        <v>399</v>
      </c>
      <c r="D29" s="142" t="s">
        <v>17</v>
      </c>
      <c r="E29" s="142"/>
      <c r="F29" s="143">
        <v>1</v>
      </c>
      <c r="G29" s="144"/>
      <c r="H29" s="144"/>
      <c r="I29" s="142"/>
      <c r="J29" s="144"/>
      <c r="K29" s="143"/>
      <c r="L29" s="144"/>
      <c r="M29" s="144"/>
      <c r="N29" s="68"/>
    </row>
    <row r="30" spans="1:14" ht="13.5">
      <c r="A30" s="121"/>
      <c r="B30" s="96"/>
      <c r="C30" s="146" t="s">
        <v>12</v>
      </c>
      <c r="D30" s="142" t="s">
        <v>17</v>
      </c>
      <c r="E30" s="121">
        <v>1</v>
      </c>
      <c r="F30" s="144">
        <f>F29*E30</f>
        <v>1</v>
      </c>
      <c r="G30" s="144"/>
      <c r="H30" s="144"/>
      <c r="I30" s="143"/>
      <c r="J30" s="144"/>
      <c r="K30" s="143"/>
      <c r="L30" s="144"/>
      <c r="M30" s="144"/>
      <c r="N30" s="68"/>
    </row>
    <row r="31" spans="1:14" s="29" customFormat="1" ht="13.5">
      <c r="A31" s="121"/>
      <c r="B31" s="96"/>
      <c r="C31" s="146" t="s">
        <v>14</v>
      </c>
      <c r="D31" s="121"/>
      <c r="E31" s="121"/>
      <c r="F31" s="144"/>
      <c r="G31" s="144"/>
      <c r="H31" s="144"/>
      <c r="I31" s="142"/>
      <c r="J31" s="144"/>
      <c r="K31" s="143"/>
      <c r="L31" s="144"/>
      <c r="M31" s="144"/>
      <c r="N31" s="68"/>
    </row>
    <row r="32" spans="1:14" s="29" customFormat="1" ht="13.5">
      <c r="A32" s="121"/>
      <c r="B32" s="96"/>
      <c r="C32" s="145" t="s">
        <v>325</v>
      </c>
      <c r="D32" s="142" t="s">
        <v>17</v>
      </c>
      <c r="E32" s="121">
        <v>1</v>
      </c>
      <c r="F32" s="153">
        <f>F29*E32</f>
        <v>1</v>
      </c>
      <c r="G32" s="144"/>
      <c r="H32" s="144"/>
      <c r="I32" s="142"/>
      <c r="J32" s="182"/>
      <c r="K32" s="143"/>
      <c r="L32" s="144"/>
      <c r="M32" s="144"/>
      <c r="N32" s="68"/>
    </row>
    <row r="33" spans="1:14" ht="18.75" customHeight="1">
      <c r="A33" s="121">
        <v>7</v>
      </c>
      <c r="B33" s="121" t="s">
        <v>68</v>
      </c>
      <c r="C33" s="436" t="s">
        <v>400</v>
      </c>
      <c r="D33" s="142" t="s">
        <v>17</v>
      </c>
      <c r="E33" s="142"/>
      <c r="F33" s="143">
        <v>1</v>
      </c>
      <c r="G33" s="144"/>
      <c r="H33" s="144"/>
      <c r="I33" s="142"/>
      <c r="J33" s="144"/>
      <c r="K33" s="143"/>
      <c r="L33" s="144"/>
      <c r="M33" s="144"/>
      <c r="N33" s="68"/>
    </row>
    <row r="34" spans="1:14" ht="13.5">
      <c r="A34" s="121"/>
      <c r="B34" s="96"/>
      <c r="C34" s="146" t="s">
        <v>12</v>
      </c>
      <c r="D34" s="142" t="s">
        <v>17</v>
      </c>
      <c r="E34" s="121">
        <v>1</v>
      </c>
      <c r="F34" s="144">
        <f>F33*E34</f>
        <v>1</v>
      </c>
      <c r="G34" s="144"/>
      <c r="H34" s="144"/>
      <c r="I34" s="143"/>
      <c r="J34" s="144"/>
      <c r="K34" s="143"/>
      <c r="L34" s="144"/>
      <c r="M34" s="144"/>
      <c r="N34" s="68"/>
    </row>
    <row r="35" spans="1:14" s="29" customFormat="1" ht="13.5">
      <c r="A35" s="121"/>
      <c r="B35" s="96"/>
      <c r="C35" s="146" t="s">
        <v>14</v>
      </c>
      <c r="D35" s="121"/>
      <c r="E35" s="121"/>
      <c r="F35" s="144"/>
      <c r="G35" s="144"/>
      <c r="H35" s="144"/>
      <c r="I35" s="142"/>
      <c r="J35" s="144"/>
      <c r="K35" s="143"/>
      <c r="L35" s="144"/>
      <c r="M35" s="144"/>
      <c r="N35" s="68"/>
    </row>
    <row r="36" spans="1:14" s="29" customFormat="1" ht="13.5">
      <c r="A36" s="121"/>
      <c r="B36" s="96"/>
      <c r="C36" s="237" t="s">
        <v>326</v>
      </c>
      <c r="D36" s="142" t="s">
        <v>17</v>
      </c>
      <c r="E36" s="121">
        <v>1</v>
      </c>
      <c r="F36" s="153">
        <f>F33*E36</f>
        <v>1</v>
      </c>
      <c r="G36" s="144"/>
      <c r="H36" s="144"/>
      <c r="I36" s="142"/>
      <c r="J36" s="182"/>
      <c r="K36" s="143"/>
      <c r="L36" s="144"/>
      <c r="M36" s="144"/>
      <c r="N36" s="68"/>
    </row>
    <row r="37" spans="1:14" ht="27">
      <c r="A37" s="121">
        <v>8</v>
      </c>
      <c r="B37" s="121" t="s">
        <v>68</v>
      </c>
      <c r="C37" s="272" t="s">
        <v>401</v>
      </c>
      <c r="D37" s="142" t="s">
        <v>25</v>
      </c>
      <c r="E37" s="142"/>
      <c r="F37" s="143">
        <v>350</v>
      </c>
      <c r="G37" s="144"/>
      <c r="H37" s="144"/>
      <c r="I37" s="142"/>
      <c r="J37" s="144"/>
      <c r="K37" s="143"/>
      <c r="L37" s="144"/>
      <c r="M37" s="144"/>
      <c r="N37" s="68"/>
    </row>
    <row r="38" spans="1:14" ht="13.5">
      <c r="A38" s="121"/>
      <c r="B38" s="96"/>
      <c r="C38" s="146" t="s">
        <v>12</v>
      </c>
      <c r="D38" s="142" t="s">
        <v>25</v>
      </c>
      <c r="E38" s="121">
        <v>1</v>
      </c>
      <c r="F38" s="144">
        <f>F37*E38</f>
        <v>350</v>
      </c>
      <c r="G38" s="144"/>
      <c r="H38" s="144"/>
      <c r="I38" s="143"/>
      <c r="J38" s="144"/>
      <c r="K38" s="143"/>
      <c r="L38" s="144"/>
      <c r="M38" s="144"/>
      <c r="N38" s="68"/>
    </row>
    <row r="39" spans="1:14" s="29" customFormat="1" ht="13.5">
      <c r="A39" s="121"/>
      <c r="B39" s="96"/>
      <c r="C39" s="146" t="s">
        <v>14</v>
      </c>
      <c r="D39" s="121"/>
      <c r="E39" s="121"/>
      <c r="F39" s="144"/>
      <c r="G39" s="144"/>
      <c r="H39" s="144"/>
      <c r="I39" s="142"/>
      <c r="J39" s="144"/>
      <c r="K39" s="143"/>
      <c r="L39" s="144"/>
      <c r="M39" s="144"/>
      <c r="N39" s="68"/>
    </row>
    <row r="40" spans="1:14" s="29" customFormat="1" ht="26.25">
      <c r="A40" s="121"/>
      <c r="B40" s="96"/>
      <c r="C40" s="145" t="s">
        <v>284</v>
      </c>
      <c r="D40" s="142" t="s">
        <v>25</v>
      </c>
      <c r="E40" s="121">
        <v>1</v>
      </c>
      <c r="F40" s="153">
        <f>F37*E40</f>
        <v>350</v>
      </c>
      <c r="G40" s="144"/>
      <c r="H40" s="144"/>
      <c r="I40" s="142"/>
      <c r="J40" s="182"/>
      <c r="K40" s="143"/>
      <c r="L40" s="144"/>
      <c r="M40" s="144"/>
      <c r="N40" s="68"/>
    </row>
    <row r="41" spans="1:14" ht="14.25" customHeight="1">
      <c r="A41" s="121">
        <v>9</v>
      </c>
      <c r="B41" s="121" t="s">
        <v>68</v>
      </c>
      <c r="C41" s="272" t="s">
        <v>302</v>
      </c>
      <c r="D41" s="142" t="s">
        <v>17</v>
      </c>
      <c r="E41" s="142"/>
      <c r="F41" s="143">
        <v>1</v>
      </c>
      <c r="G41" s="144"/>
      <c r="H41" s="144"/>
      <c r="I41" s="142"/>
      <c r="J41" s="144"/>
      <c r="K41" s="143"/>
      <c r="L41" s="144"/>
      <c r="M41" s="144"/>
      <c r="N41" s="68"/>
    </row>
    <row r="42" spans="1:14" ht="13.5">
      <c r="A42" s="121"/>
      <c r="B42" s="96"/>
      <c r="C42" s="146" t="s">
        <v>12</v>
      </c>
      <c r="D42" s="142" t="s">
        <v>17</v>
      </c>
      <c r="E42" s="121">
        <v>1</v>
      </c>
      <c r="F42" s="144">
        <f>F41*E42</f>
        <v>1</v>
      </c>
      <c r="G42" s="144"/>
      <c r="H42" s="144"/>
      <c r="I42" s="143"/>
      <c r="J42" s="144"/>
      <c r="K42" s="143"/>
      <c r="L42" s="144"/>
      <c r="M42" s="144"/>
      <c r="N42" s="68"/>
    </row>
    <row r="43" spans="1:14" s="29" customFormat="1" ht="13.5">
      <c r="A43" s="121"/>
      <c r="B43" s="96"/>
      <c r="C43" s="146" t="s">
        <v>14</v>
      </c>
      <c r="D43" s="121"/>
      <c r="E43" s="121"/>
      <c r="F43" s="144"/>
      <c r="G43" s="144"/>
      <c r="H43" s="144"/>
      <c r="I43" s="142"/>
      <c r="J43" s="144"/>
      <c r="K43" s="143"/>
      <c r="L43" s="144"/>
      <c r="M43" s="144"/>
      <c r="N43" s="68"/>
    </row>
    <row r="44" spans="1:14" s="29" customFormat="1" ht="13.5">
      <c r="A44" s="121"/>
      <c r="B44" s="96"/>
      <c r="C44" s="145" t="s">
        <v>302</v>
      </c>
      <c r="D44" s="142" t="s">
        <v>17</v>
      </c>
      <c r="E44" s="121">
        <v>1</v>
      </c>
      <c r="F44" s="153">
        <f>F41*E44</f>
        <v>1</v>
      </c>
      <c r="G44" s="144"/>
      <c r="H44" s="144"/>
      <c r="I44" s="142"/>
      <c r="J44" s="182"/>
      <c r="K44" s="143"/>
      <c r="L44" s="144"/>
      <c r="M44" s="144"/>
      <c r="N44" s="68"/>
    </row>
    <row r="45" spans="1:15" ht="14.25">
      <c r="A45" s="121"/>
      <c r="B45" s="96"/>
      <c r="C45" s="576" t="s">
        <v>24</v>
      </c>
      <c r="D45" s="121"/>
      <c r="E45" s="121"/>
      <c r="F45" s="144"/>
      <c r="G45" s="153"/>
      <c r="H45" s="578"/>
      <c r="I45" s="142"/>
      <c r="J45" s="578"/>
      <c r="K45" s="153"/>
      <c r="L45" s="153"/>
      <c r="M45" s="583"/>
      <c r="N45" s="209"/>
      <c r="O45" s="60"/>
    </row>
    <row r="46" spans="1:14" s="71" customFormat="1" ht="13.5">
      <c r="A46" s="207"/>
      <c r="B46" s="207"/>
      <c r="C46" s="145" t="s">
        <v>110</v>
      </c>
      <c r="D46" s="142"/>
      <c r="E46" s="142"/>
      <c r="F46" s="175"/>
      <c r="G46" s="142"/>
      <c r="H46" s="657">
        <f>M46</f>
        <v>0</v>
      </c>
      <c r="I46" s="153"/>
      <c r="J46" s="153"/>
      <c r="K46" s="153"/>
      <c r="L46" s="153"/>
      <c r="M46" s="662">
        <f>M12+M16+M20+M28+M32+M36</f>
        <v>0</v>
      </c>
      <c r="N46" s="209"/>
    </row>
    <row r="47" spans="1:15" ht="13.5">
      <c r="A47" s="121"/>
      <c r="B47" s="96"/>
      <c r="C47" s="146" t="s">
        <v>833</v>
      </c>
      <c r="D47" s="121" t="s">
        <v>832</v>
      </c>
      <c r="E47" s="121"/>
      <c r="F47" s="144"/>
      <c r="G47" s="153"/>
      <c r="H47" s="153"/>
      <c r="I47" s="153"/>
      <c r="J47" s="153"/>
      <c r="K47" s="153"/>
      <c r="L47" s="153"/>
      <c r="M47" s="208"/>
      <c r="N47" s="72"/>
      <c r="O47" s="60"/>
    </row>
    <row r="48" spans="1:15" ht="13.5">
      <c r="A48" s="121"/>
      <c r="B48" s="96"/>
      <c r="C48" s="146" t="s">
        <v>24</v>
      </c>
      <c r="D48" s="121"/>
      <c r="E48" s="121"/>
      <c r="F48" s="144"/>
      <c r="G48" s="153"/>
      <c r="H48" s="153"/>
      <c r="I48" s="153"/>
      <c r="J48" s="153"/>
      <c r="K48" s="153"/>
      <c r="L48" s="153"/>
      <c r="M48" s="208"/>
      <c r="N48" s="209"/>
      <c r="O48" s="60"/>
    </row>
    <row r="49" spans="1:15" s="20" customFormat="1" ht="13.5">
      <c r="A49" s="121"/>
      <c r="B49" s="121"/>
      <c r="C49" s="146" t="s">
        <v>834</v>
      </c>
      <c r="D49" s="268" t="s">
        <v>832</v>
      </c>
      <c r="E49" s="175"/>
      <c r="F49" s="178"/>
      <c r="G49" s="153"/>
      <c r="H49" s="153"/>
      <c r="I49" s="153"/>
      <c r="J49" s="153"/>
      <c r="K49" s="153"/>
      <c r="L49" s="153"/>
      <c r="M49" s="208"/>
      <c r="N49" s="63"/>
      <c r="O49" s="62"/>
    </row>
    <row r="50" spans="1:15" s="493" customFormat="1" ht="14.25">
      <c r="A50" s="148"/>
      <c r="B50" s="148"/>
      <c r="C50" s="272" t="s">
        <v>6</v>
      </c>
      <c r="D50" s="235"/>
      <c r="E50" s="319"/>
      <c r="F50" s="320"/>
      <c r="G50" s="155"/>
      <c r="H50" s="155"/>
      <c r="I50" s="155"/>
      <c r="J50" s="155"/>
      <c r="K50" s="155"/>
      <c r="L50" s="155"/>
      <c r="M50" s="269"/>
      <c r="N50" s="584"/>
      <c r="O50" s="580"/>
    </row>
    <row r="51" spans="1:13" ht="13.5">
      <c r="A51" s="26"/>
      <c r="B51" s="71"/>
      <c r="C51" s="78"/>
      <c r="D51" s="35"/>
      <c r="E51" s="79"/>
      <c r="F51" s="35"/>
      <c r="G51" s="36"/>
      <c r="H51" s="36"/>
      <c r="I51" s="36"/>
      <c r="J51" s="36"/>
      <c r="K51" s="36"/>
      <c r="L51" s="36"/>
      <c r="M51" s="36"/>
    </row>
    <row r="52" spans="1:13" ht="13.5">
      <c r="A52" s="26"/>
      <c r="B52" s="71"/>
      <c r="C52" s="78"/>
      <c r="D52" s="35"/>
      <c r="E52" s="79"/>
      <c r="F52" s="35"/>
      <c r="G52" s="36"/>
      <c r="H52" s="36"/>
      <c r="I52" s="36"/>
      <c r="J52" s="36"/>
      <c r="K52" s="36"/>
      <c r="L52" s="36"/>
      <c r="M52" s="36"/>
    </row>
    <row r="53" spans="1:13" ht="13.5">
      <c r="A53" s="26"/>
      <c r="B53" s="71"/>
      <c r="C53" s="78"/>
      <c r="D53" s="35"/>
      <c r="E53" s="79"/>
      <c r="F53" s="35"/>
      <c r="G53" s="36"/>
      <c r="H53" s="36"/>
      <c r="I53" s="36"/>
      <c r="J53" s="36"/>
      <c r="K53" s="36"/>
      <c r="L53" s="36"/>
      <c r="M53" s="36"/>
    </row>
    <row r="54" spans="1:15" ht="16.5">
      <c r="A54" s="80"/>
      <c r="B54" s="80"/>
      <c r="C54" s="37"/>
      <c r="D54" s="35"/>
      <c r="E54" s="38"/>
      <c r="F54" s="35"/>
      <c r="G54" s="34"/>
      <c r="H54" s="38"/>
      <c r="I54" s="35"/>
      <c r="J54" s="35"/>
      <c r="K54" s="34"/>
      <c r="L54" s="38"/>
      <c r="M54" s="34"/>
      <c r="N54" s="34"/>
      <c r="O54" s="68"/>
    </row>
    <row r="55" spans="2:10" ht="13.5">
      <c r="B55" s="701"/>
      <c r="C55" s="701"/>
      <c r="E55" s="701"/>
      <c r="F55" s="701"/>
      <c r="G55" s="701"/>
      <c r="H55" s="701"/>
      <c r="I55" s="701"/>
      <c r="J55" s="701"/>
    </row>
    <row r="56" spans="1:15" ht="16.5">
      <c r="A56" s="80"/>
      <c r="B56" s="80"/>
      <c r="C56" s="37"/>
      <c r="D56" s="35"/>
      <c r="E56" s="38"/>
      <c r="F56" s="35"/>
      <c r="G56" s="34"/>
      <c r="H56" s="38"/>
      <c r="I56" s="35"/>
      <c r="J56" s="35"/>
      <c r="K56" s="34"/>
      <c r="L56" s="38"/>
      <c r="M56" s="34"/>
      <c r="N56" s="34"/>
      <c r="O56" s="68"/>
    </row>
    <row r="57" spans="1:15" ht="16.5">
      <c r="A57" s="80"/>
      <c r="B57" s="80"/>
      <c r="C57" s="37"/>
      <c r="D57" s="35"/>
      <c r="E57" s="38"/>
      <c r="F57" s="35"/>
      <c r="G57" s="34"/>
      <c r="H57" s="38"/>
      <c r="I57" s="35"/>
      <c r="J57" s="35"/>
      <c r="K57" s="34"/>
      <c r="L57" s="38"/>
      <c r="M57" s="34"/>
      <c r="N57" s="34"/>
      <c r="O57" s="68"/>
    </row>
    <row r="58" spans="1:15" ht="16.5">
      <c r="A58" s="80"/>
      <c r="B58" s="80"/>
      <c r="C58" s="37"/>
      <c r="D58" s="35"/>
      <c r="E58" s="38"/>
      <c r="F58" s="35"/>
      <c r="G58" s="34"/>
      <c r="H58" s="38"/>
      <c r="I58" s="35"/>
      <c r="J58" s="35"/>
      <c r="K58" s="34"/>
      <c r="L58" s="38"/>
      <c r="M58" s="34"/>
      <c r="N58" s="34"/>
      <c r="O58" s="68"/>
    </row>
  </sheetData>
  <sheetProtection/>
  <mergeCells count="16">
    <mergeCell ref="B55:C55"/>
    <mergeCell ref="E55:J55"/>
    <mergeCell ref="A1:M1"/>
    <mergeCell ref="A3:M3"/>
    <mergeCell ref="A4:M4"/>
    <mergeCell ref="C5:M5"/>
    <mergeCell ref="A6:A7"/>
    <mergeCell ref="B6:B7"/>
    <mergeCell ref="C6:C7"/>
    <mergeCell ref="D6:D7"/>
    <mergeCell ref="E6:F6"/>
    <mergeCell ref="G6:H6"/>
    <mergeCell ref="I6:J6"/>
    <mergeCell ref="A2:M2"/>
    <mergeCell ref="K6:L6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zoomScalePageLayoutView="0" workbookViewId="0" topLeftCell="A18">
      <selection activeCell="H37" sqref="H37"/>
    </sheetView>
  </sheetViews>
  <sheetFormatPr defaultColWidth="9.00390625" defaultRowHeight="12.75"/>
  <cols>
    <col min="1" max="1" width="3.875" style="67" customWidth="1"/>
    <col min="2" max="2" width="8.25390625" style="67" customWidth="1"/>
    <col min="3" max="3" width="42.75390625" style="67" customWidth="1"/>
    <col min="4" max="4" width="7.00390625" style="67" customWidth="1"/>
    <col min="5" max="5" width="8.00390625" style="67" customWidth="1"/>
    <col min="6" max="6" width="8.625" style="67" customWidth="1"/>
    <col min="7" max="7" width="7.375" style="67" customWidth="1"/>
    <col min="8" max="8" width="9.125" style="67" customWidth="1"/>
    <col min="9" max="9" width="7.00390625" style="67" customWidth="1"/>
    <col min="10" max="11" width="6.75390625" style="67" customWidth="1"/>
    <col min="12" max="12" width="7.125" style="67" customWidth="1"/>
    <col min="13" max="13" width="10.125" style="67" customWidth="1"/>
    <col min="14" max="16384" width="9.125" style="55" customWidth="1"/>
  </cols>
  <sheetData>
    <row r="1" spans="1:13" s="11" customFormat="1" ht="38.25" customHeight="1">
      <c r="A1" s="722" t="s">
        <v>705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54" customFormat="1" ht="16.5">
      <c r="A2" s="731" t="s">
        <v>815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</row>
    <row r="3" spans="1:13" s="54" customFormat="1" ht="16.5">
      <c r="A3" s="398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s="54" customFormat="1" ht="16.5">
      <c r="A4" s="722" t="s">
        <v>708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13" ht="17.25">
      <c r="A5" s="399"/>
      <c r="B5" s="399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1:13" ht="13.5">
      <c r="A6" s="725" t="s">
        <v>65</v>
      </c>
      <c r="B6" s="726" t="s">
        <v>66</v>
      </c>
      <c r="C6" s="732" t="s">
        <v>77</v>
      </c>
      <c r="D6" s="726" t="s">
        <v>1</v>
      </c>
      <c r="E6" s="727" t="s">
        <v>2</v>
      </c>
      <c r="F6" s="728"/>
      <c r="G6" s="717" t="s">
        <v>3</v>
      </c>
      <c r="H6" s="717"/>
      <c r="I6" s="716" t="s">
        <v>4</v>
      </c>
      <c r="J6" s="716"/>
      <c r="K6" s="716" t="s">
        <v>5</v>
      </c>
      <c r="L6" s="716"/>
      <c r="M6" s="717" t="s">
        <v>6</v>
      </c>
    </row>
    <row r="7" spans="1:13" ht="54">
      <c r="A7" s="725"/>
      <c r="B7" s="725"/>
      <c r="C7" s="733"/>
      <c r="D7" s="726"/>
      <c r="E7" s="175" t="s">
        <v>7</v>
      </c>
      <c r="F7" s="175" t="s">
        <v>8</v>
      </c>
      <c r="G7" s="401" t="s">
        <v>9</v>
      </c>
      <c r="H7" s="177" t="s">
        <v>6</v>
      </c>
      <c r="I7" s="178" t="s">
        <v>9</v>
      </c>
      <c r="J7" s="177" t="s">
        <v>6</v>
      </c>
      <c r="K7" s="178" t="s">
        <v>9</v>
      </c>
      <c r="L7" s="177" t="s">
        <v>6</v>
      </c>
      <c r="M7" s="717"/>
    </row>
    <row r="8" spans="1:13" s="51" customFormat="1" ht="15">
      <c r="A8" s="184" t="s">
        <v>10</v>
      </c>
      <c r="B8" s="184">
        <v>2</v>
      </c>
      <c r="C8" s="184">
        <v>3</v>
      </c>
      <c r="D8" s="184">
        <v>4</v>
      </c>
      <c r="E8" s="184">
        <v>5</v>
      </c>
      <c r="F8" s="402">
        <v>6</v>
      </c>
      <c r="G8" s="403" t="s">
        <v>11</v>
      </c>
      <c r="H8" s="404">
        <v>8</v>
      </c>
      <c r="I8" s="402">
        <v>9</v>
      </c>
      <c r="J8" s="404">
        <v>10</v>
      </c>
      <c r="K8" s="402">
        <v>11</v>
      </c>
      <c r="L8" s="404">
        <v>12</v>
      </c>
      <c r="M8" s="404">
        <v>13</v>
      </c>
    </row>
    <row r="9" spans="1:13" ht="21.75" customHeight="1">
      <c r="A9" s="142">
        <v>1</v>
      </c>
      <c r="B9" s="142" t="s">
        <v>68</v>
      </c>
      <c r="C9" s="437" t="s">
        <v>461</v>
      </c>
      <c r="D9" s="142" t="s">
        <v>17</v>
      </c>
      <c r="E9" s="142"/>
      <c r="F9" s="143">
        <v>1</v>
      </c>
      <c r="G9" s="143"/>
      <c r="H9" s="144"/>
      <c r="I9" s="142"/>
      <c r="J9" s="144"/>
      <c r="K9" s="143"/>
      <c r="L9" s="144"/>
      <c r="M9" s="144"/>
    </row>
    <row r="10" spans="1:13" s="29" customFormat="1" ht="13.5">
      <c r="A10" s="142"/>
      <c r="B10" s="258"/>
      <c r="C10" s="185" t="s">
        <v>12</v>
      </c>
      <c r="D10" s="142" t="s">
        <v>17</v>
      </c>
      <c r="E10" s="142">
        <v>1</v>
      </c>
      <c r="F10" s="144">
        <f>F9*E10</f>
        <v>1</v>
      </c>
      <c r="G10" s="142"/>
      <c r="H10" s="144"/>
      <c r="I10" s="143"/>
      <c r="J10" s="144"/>
      <c r="K10" s="143"/>
      <c r="L10" s="144"/>
      <c r="M10" s="144"/>
    </row>
    <row r="11" spans="1:13" s="29" customFormat="1" ht="13.5">
      <c r="A11" s="142"/>
      <c r="B11" s="258"/>
      <c r="C11" s="185" t="s">
        <v>14</v>
      </c>
      <c r="D11" s="142"/>
      <c r="E11" s="142"/>
      <c r="F11" s="144"/>
      <c r="G11" s="143"/>
      <c r="H11" s="144"/>
      <c r="I11" s="142"/>
      <c r="J11" s="144"/>
      <c r="K11" s="143"/>
      <c r="L11" s="144"/>
      <c r="M11" s="144"/>
    </row>
    <row r="12" spans="1:13" ht="16.5" customHeight="1">
      <c r="A12" s="142"/>
      <c r="B12" s="258"/>
      <c r="C12" s="415" t="s">
        <v>462</v>
      </c>
      <c r="D12" s="142" t="s">
        <v>17</v>
      </c>
      <c r="E12" s="142">
        <v>1</v>
      </c>
      <c r="F12" s="153">
        <f>F9*E12</f>
        <v>1</v>
      </c>
      <c r="G12" s="144"/>
      <c r="H12" s="144"/>
      <c r="I12" s="142"/>
      <c r="J12" s="182"/>
      <c r="K12" s="143"/>
      <c r="L12" s="144"/>
      <c r="M12" s="144"/>
    </row>
    <row r="13" spans="1:13" ht="156" customHeight="1">
      <c r="A13" s="142">
        <v>2</v>
      </c>
      <c r="B13" s="142" t="s">
        <v>68</v>
      </c>
      <c r="C13" s="437" t="s">
        <v>380</v>
      </c>
      <c r="D13" s="142" t="s">
        <v>17</v>
      </c>
      <c r="E13" s="142"/>
      <c r="F13" s="143">
        <v>9</v>
      </c>
      <c r="G13" s="143"/>
      <c r="H13" s="144"/>
      <c r="I13" s="142"/>
      <c r="J13" s="144"/>
      <c r="K13" s="143"/>
      <c r="L13" s="144"/>
      <c r="M13" s="144"/>
    </row>
    <row r="14" spans="1:13" s="29" customFormat="1" ht="13.5">
      <c r="A14" s="142"/>
      <c r="B14" s="258"/>
      <c r="C14" s="185" t="s">
        <v>12</v>
      </c>
      <c r="D14" s="142" t="s">
        <v>17</v>
      </c>
      <c r="E14" s="142">
        <v>1</v>
      </c>
      <c r="F14" s="144">
        <f>F13*E14</f>
        <v>9</v>
      </c>
      <c r="G14" s="142"/>
      <c r="H14" s="144"/>
      <c r="I14" s="143"/>
      <c r="J14" s="144"/>
      <c r="K14" s="143"/>
      <c r="L14" s="144"/>
      <c r="M14" s="144"/>
    </row>
    <row r="15" spans="1:13" s="29" customFormat="1" ht="13.5">
      <c r="A15" s="142"/>
      <c r="B15" s="258"/>
      <c r="C15" s="185" t="s">
        <v>14</v>
      </c>
      <c r="D15" s="142"/>
      <c r="E15" s="142"/>
      <c r="F15" s="144"/>
      <c r="G15" s="143"/>
      <c r="H15" s="144"/>
      <c r="I15" s="142"/>
      <c r="J15" s="144"/>
      <c r="K15" s="143"/>
      <c r="L15" s="144"/>
      <c r="M15" s="144"/>
    </row>
    <row r="16" spans="1:13" ht="134.25" customHeight="1">
      <c r="A16" s="142"/>
      <c r="B16" s="258"/>
      <c r="C16" s="415" t="s">
        <v>380</v>
      </c>
      <c r="D16" s="142" t="s">
        <v>17</v>
      </c>
      <c r="E16" s="142">
        <v>1</v>
      </c>
      <c r="F16" s="153">
        <f>F13*E16</f>
        <v>9</v>
      </c>
      <c r="G16" s="144"/>
      <c r="H16" s="144"/>
      <c r="I16" s="142"/>
      <c r="J16" s="182"/>
      <c r="K16" s="143"/>
      <c r="L16" s="144"/>
      <c r="M16" s="144"/>
    </row>
    <row r="17" spans="1:13" ht="150">
      <c r="A17" s="142"/>
      <c r="B17" s="142" t="s">
        <v>68</v>
      </c>
      <c r="C17" s="415" t="s">
        <v>380</v>
      </c>
      <c r="D17" s="142" t="s">
        <v>17</v>
      </c>
      <c r="E17" s="142"/>
      <c r="F17" s="143">
        <v>6</v>
      </c>
      <c r="G17" s="144"/>
      <c r="H17" s="144"/>
      <c r="I17" s="142"/>
      <c r="J17" s="144"/>
      <c r="K17" s="143"/>
      <c r="L17" s="144"/>
      <c r="M17" s="144"/>
    </row>
    <row r="18" spans="1:13" s="29" customFormat="1" ht="13.5">
      <c r="A18" s="142"/>
      <c r="B18" s="258"/>
      <c r="C18" s="185" t="s">
        <v>12</v>
      </c>
      <c r="D18" s="142" t="s">
        <v>17</v>
      </c>
      <c r="E18" s="142">
        <v>1</v>
      </c>
      <c r="F18" s="144">
        <f>F17*E18</f>
        <v>6</v>
      </c>
      <c r="G18" s="142"/>
      <c r="H18" s="144"/>
      <c r="I18" s="143"/>
      <c r="J18" s="144"/>
      <c r="K18" s="143"/>
      <c r="L18" s="144"/>
      <c r="M18" s="144"/>
    </row>
    <row r="19" spans="1:13" s="29" customFormat="1" ht="13.5">
      <c r="A19" s="142"/>
      <c r="B19" s="258"/>
      <c r="C19" s="185" t="s">
        <v>14</v>
      </c>
      <c r="D19" s="142"/>
      <c r="E19" s="142"/>
      <c r="F19" s="144"/>
      <c r="G19" s="143"/>
      <c r="H19" s="144"/>
      <c r="I19" s="142"/>
      <c r="J19" s="144"/>
      <c r="K19" s="143"/>
      <c r="L19" s="144"/>
      <c r="M19" s="144"/>
    </row>
    <row r="20" spans="1:13" ht="153.75" customHeight="1">
      <c r="A20" s="142">
        <v>3</v>
      </c>
      <c r="B20" s="258"/>
      <c r="C20" s="437" t="s">
        <v>380</v>
      </c>
      <c r="D20" s="142" t="s">
        <v>17</v>
      </c>
      <c r="E20" s="142">
        <v>1</v>
      </c>
      <c r="F20" s="153">
        <f>F17*E20</f>
        <v>6</v>
      </c>
      <c r="G20" s="144"/>
      <c r="H20" s="144"/>
      <c r="I20" s="142"/>
      <c r="J20" s="182"/>
      <c r="K20" s="143"/>
      <c r="L20" s="144"/>
      <c r="M20" s="144"/>
    </row>
    <row r="21" spans="1:13" ht="13.5">
      <c r="A21" s="142">
        <v>4</v>
      </c>
      <c r="B21" s="258" t="s">
        <v>69</v>
      </c>
      <c r="C21" s="145" t="s">
        <v>286</v>
      </c>
      <c r="D21" s="142" t="s">
        <v>70</v>
      </c>
      <c r="E21" s="142"/>
      <c r="F21" s="143">
        <v>1220</v>
      </c>
      <c r="G21" s="142"/>
      <c r="H21" s="144"/>
      <c r="I21" s="143"/>
      <c r="J21" s="144"/>
      <c r="K21" s="143"/>
      <c r="L21" s="144"/>
      <c r="M21" s="144"/>
    </row>
    <row r="22" spans="1:13" s="75" customFormat="1" ht="27">
      <c r="A22" s="142"/>
      <c r="B22" s="142" t="s">
        <v>68</v>
      </c>
      <c r="C22" s="185" t="s">
        <v>12</v>
      </c>
      <c r="D22" s="142" t="s">
        <v>13</v>
      </c>
      <c r="E22" s="142">
        <v>1</v>
      </c>
      <c r="F22" s="144">
        <f>F21*E22</f>
        <v>1220</v>
      </c>
      <c r="G22" s="142"/>
      <c r="H22" s="144"/>
      <c r="I22" s="143"/>
      <c r="J22" s="144"/>
      <c r="K22" s="143"/>
      <c r="L22" s="144"/>
      <c r="M22" s="144"/>
    </row>
    <row r="23" spans="1:13" s="29" customFormat="1" ht="13.5">
      <c r="A23" s="142"/>
      <c r="B23" s="142"/>
      <c r="C23" s="185" t="s">
        <v>42</v>
      </c>
      <c r="D23" s="142" t="s">
        <v>0</v>
      </c>
      <c r="E23" s="142">
        <v>0.0597</v>
      </c>
      <c r="F23" s="144">
        <f>F21*E23</f>
        <v>72.834</v>
      </c>
      <c r="G23" s="142"/>
      <c r="H23" s="144"/>
      <c r="I23" s="143"/>
      <c r="J23" s="144"/>
      <c r="K23" s="143"/>
      <c r="L23" s="144"/>
      <c r="M23" s="144"/>
    </row>
    <row r="24" spans="1:13" s="29" customFormat="1" ht="13.5">
      <c r="A24" s="142"/>
      <c r="B24" s="258"/>
      <c r="C24" s="185" t="s">
        <v>14</v>
      </c>
      <c r="D24" s="142"/>
      <c r="E24" s="142"/>
      <c r="F24" s="144"/>
      <c r="G24" s="142"/>
      <c r="H24" s="144"/>
      <c r="I24" s="143"/>
      <c r="J24" s="144"/>
      <c r="K24" s="143"/>
      <c r="L24" s="144"/>
      <c r="M24" s="144"/>
    </row>
    <row r="25" spans="1:13" s="29" customFormat="1" ht="13.5">
      <c r="A25" s="142"/>
      <c r="B25" s="258"/>
      <c r="C25" s="145" t="s">
        <v>286</v>
      </c>
      <c r="D25" s="142" t="s">
        <v>70</v>
      </c>
      <c r="E25" s="142">
        <v>1</v>
      </c>
      <c r="F25" s="182">
        <f>F21*E25</f>
        <v>1220</v>
      </c>
      <c r="G25" s="182"/>
      <c r="H25" s="144"/>
      <c r="I25" s="182"/>
      <c r="J25" s="144"/>
      <c r="K25" s="143"/>
      <c r="L25" s="144"/>
      <c r="M25" s="144"/>
    </row>
    <row r="26" spans="1:13" ht="13.5">
      <c r="A26" s="142"/>
      <c r="B26" s="258"/>
      <c r="C26" s="185" t="s">
        <v>15</v>
      </c>
      <c r="D26" s="142" t="s">
        <v>0</v>
      </c>
      <c r="E26" s="142">
        <v>0.0673</v>
      </c>
      <c r="F26" s="144">
        <f>F21*E26</f>
        <v>82.106</v>
      </c>
      <c r="G26" s="143"/>
      <c r="H26" s="144"/>
      <c r="I26" s="143"/>
      <c r="J26" s="144"/>
      <c r="K26" s="143"/>
      <c r="L26" s="144"/>
      <c r="M26" s="144"/>
    </row>
    <row r="27" spans="1:13" ht="19.5" customHeight="1">
      <c r="A27" s="142">
        <v>5</v>
      </c>
      <c r="B27" s="142" t="s">
        <v>68</v>
      </c>
      <c r="C27" s="272" t="s">
        <v>381</v>
      </c>
      <c r="D27" s="142" t="s">
        <v>70</v>
      </c>
      <c r="E27" s="142"/>
      <c r="F27" s="143">
        <v>200</v>
      </c>
      <c r="G27" s="143"/>
      <c r="H27" s="144"/>
      <c r="I27" s="142"/>
      <c r="J27" s="144"/>
      <c r="K27" s="143"/>
      <c r="L27" s="144"/>
      <c r="M27" s="144"/>
    </row>
    <row r="28" spans="1:13" s="29" customFormat="1" ht="13.5">
      <c r="A28" s="142"/>
      <c r="B28" s="258"/>
      <c r="C28" s="185" t="s">
        <v>12</v>
      </c>
      <c r="D28" s="142" t="s">
        <v>70</v>
      </c>
      <c r="E28" s="142">
        <v>1</v>
      </c>
      <c r="F28" s="144">
        <f>F27*E28</f>
        <v>200</v>
      </c>
      <c r="G28" s="142"/>
      <c r="H28" s="144"/>
      <c r="I28" s="143"/>
      <c r="J28" s="144"/>
      <c r="K28" s="143"/>
      <c r="L28" s="144"/>
      <c r="M28" s="144"/>
    </row>
    <row r="29" spans="1:13" s="29" customFormat="1" ht="13.5">
      <c r="A29" s="142"/>
      <c r="B29" s="258"/>
      <c r="C29" s="185" t="s">
        <v>14</v>
      </c>
      <c r="D29" s="142"/>
      <c r="E29" s="142"/>
      <c r="F29" s="144"/>
      <c r="G29" s="143"/>
      <c r="H29" s="144"/>
      <c r="I29" s="142"/>
      <c r="J29" s="144"/>
      <c r="K29" s="143"/>
      <c r="L29" s="144"/>
      <c r="M29" s="144"/>
    </row>
    <row r="30" spans="1:13" ht="13.5">
      <c r="A30" s="142"/>
      <c r="B30" s="258"/>
      <c r="C30" s="145" t="s">
        <v>381</v>
      </c>
      <c r="D30" s="142" t="s">
        <v>70</v>
      </c>
      <c r="E30" s="142">
        <v>1</v>
      </c>
      <c r="F30" s="153">
        <f>F27*E30</f>
        <v>200</v>
      </c>
      <c r="G30" s="144"/>
      <c r="H30" s="144"/>
      <c r="I30" s="142"/>
      <c r="J30" s="182"/>
      <c r="K30" s="143"/>
      <c r="L30" s="144"/>
      <c r="M30" s="144"/>
    </row>
    <row r="31" spans="1:13" ht="17.25" customHeight="1">
      <c r="A31" s="142">
        <v>6</v>
      </c>
      <c r="B31" s="142" t="s">
        <v>68</v>
      </c>
      <c r="C31" s="272" t="s">
        <v>402</v>
      </c>
      <c r="D31" s="142" t="s">
        <v>17</v>
      </c>
      <c r="E31" s="142"/>
      <c r="F31" s="143">
        <v>30</v>
      </c>
      <c r="G31" s="143"/>
      <c r="H31" s="144"/>
      <c r="I31" s="142"/>
      <c r="J31" s="144"/>
      <c r="K31" s="143"/>
      <c r="L31" s="144"/>
      <c r="M31" s="144"/>
    </row>
    <row r="32" spans="1:13" s="29" customFormat="1" ht="13.5">
      <c r="A32" s="142"/>
      <c r="B32" s="258"/>
      <c r="C32" s="185" t="s">
        <v>12</v>
      </c>
      <c r="D32" s="142" t="s">
        <v>17</v>
      </c>
      <c r="E32" s="142">
        <v>1</v>
      </c>
      <c r="F32" s="144">
        <f>F31*E32</f>
        <v>30</v>
      </c>
      <c r="G32" s="142"/>
      <c r="H32" s="144"/>
      <c r="I32" s="143"/>
      <c r="J32" s="144"/>
      <c r="K32" s="143"/>
      <c r="L32" s="144"/>
      <c r="M32" s="144"/>
    </row>
    <row r="33" spans="1:13" s="29" customFormat="1" ht="13.5">
      <c r="A33" s="142"/>
      <c r="B33" s="258"/>
      <c r="C33" s="185" t="s">
        <v>14</v>
      </c>
      <c r="D33" s="142"/>
      <c r="E33" s="142"/>
      <c r="F33" s="144"/>
      <c r="G33" s="143"/>
      <c r="H33" s="144"/>
      <c r="I33" s="142"/>
      <c r="J33" s="144"/>
      <c r="K33" s="143"/>
      <c r="L33" s="144"/>
      <c r="M33" s="144"/>
    </row>
    <row r="34" spans="1:13" ht="13.5">
      <c r="A34" s="142"/>
      <c r="B34" s="258"/>
      <c r="C34" s="145" t="s">
        <v>287</v>
      </c>
      <c r="D34" s="142" t="s">
        <v>17</v>
      </c>
      <c r="E34" s="142">
        <v>1</v>
      </c>
      <c r="F34" s="153">
        <f>F31*E34</f>
        <v>30</v>
      </c>
      <c r="G34" s="144"/>
      <c r="H34" s="144"/>
      <c r="I34" s="142"/>
      <c r="J34" s="182"/>
      <c r="K34" s="143"/>
      <c r="L34" s="144"/>
      <c r="M34" s="144"/>
    </row>
    <row r="35" spans="1:13" s="420" customFormat="1" ht="14.25">
      <c r="A35" s="416"/>
      <c r="B35" s="417"/>
      <c r="C35" s="581" t="s">
        <v>24</v>
      </c>
      <c r="D35" s="416"/>
      <c r="E35" s="416"/>
      <c r="F35" s="418"/>
      <c r="G35" s="419"/>
      <c r="H35" s="582"/>
      <c r="I35" s="416"/>
      <c r="J35" s="582"/>
      <c r="K35" s="419"/>
      <c r="L35" s="582"/>
      <c r="M35" s="582"/>
    </row>
    <row r="36" spans="1:13" s="423" customFormat="1" ht="13.5">
      <c r="A36" s="421"/>
      <c r="B36" s="421"/>
      <c r="C36" s="411" t="s">
        <v>110</v>
      </c>
      <c r="D36" s="416"/>
      <c r="E36" s="416"/>
      <c r="F36" s="422"/>
      <c r="G36" s="416"/>
      <c r="H36" s="663">
        <f>H12+H16+H20</f>
        <v>0</v>
      </c>
      <c r="I36" s="419"/>
      <c r="J36" s="419"/>
      <c r="K36" s="419"/>
      <c r="L36" s="419"/>
      <c r="M36" s="663">
        <f>H36</f>
        <v>0</v>
      </c>
    </row>
    <row r="37" spans="1:13" ht="13.5">
      <c r="A37" s="142"/>
      <c r="B37" s="258"/>
      <c r="C37" s="185" t="s">
        <v>499</v>
      </c>
      <c r="D37" s="142" t="s">
        <v>832</v>
      </c>
      <c r="E37" s="142"/>
      <c r="F37" s="144"/>
      <c r="G37" s="153"/>
      <c r="H37" s="153"/>
      <c r="I37" s="153"/>
      <c r="J37" s="153"/>
      <c r="K37" s="153"/>
      <c r="L37" s="153"/>
      <c r="M37" s="153"/>
    </row>
    <row r="38" spans="1:13" s="20" customFormat="1" ht="13.5">
      <c r="A38" s="142"/>
      <c r="B38" s="258"/>
      <c r="C38" s="185" t="s">
        <v>24</v>
      </c>
      <c r="D38" s="142"/>
      <c r="E38" s="142"/>
      <c r="F38" s="144"/>
      <c r="G38" s="153"/>
      <c r="H38" s="153"/>
      <c r="I38" s="153"/>
      <c r="J38" s="153"/>
      <c r="K38" s="153"/>
      <c r="L38" s="153"/>
      <c r="M38" s="153"/>
    </row>
    <row r="39" spans="1:13" s="20" customFormat="1" ht="13.5">
      <c r="A39" s="142"/>
      <c r="B39" s="142"/>
      <c r="C39" s="185" t="s">
        <v>834</v>
      </c>
      <c r="D39" s="142" t="s">
        <v>832</v>
      </c>
      <c r="E39" s="175"/>
      <c r="F39" s="178"/>
      <c r="G39" s="153"/>
      <c r="H39" s="153"/>
      <c r="I39" s="153"/>
      <c r="J39" s="153"/>
      <c r="K39" s="153"/>
      <c r="L39" s="153"/>
      <c r="M39" s="153"/>
    </row>
    <row r="40" spans="1:13" ht="14.25">
      <c r="A40" s="142"/>
      <c r="B40" s="142"/>
      <c r="C40" s="272" t="s">
        <v>6</v>
      </c>
      <c r="D40" s="142"/>
      <c r="E40" s="175"/>
      <c r="F40" s="178"/>
      <c r="G40" s="153"/>
      <c r="H40" s="155"/>
      <c r="I40" s="153"/>
      <c r="J40" s="155"/>
      <c r="K40" s="153"/>
      <c r="L40" s="155"/>
      <c r="M40" s="406"/>
    </row>
    <row r="41" spans="1:13" ht="16.5">
      <c r="A41" s="413"/>
      <c r="B41" s="413"/>
      <c r="C41" s="37"/>
      <c r="D41" s="35"/>
      <c r="E41" s="38"/>
      <c r="F41" s="35"/>
      <c r="G41" s="34"/>
      <c r="H41" s="38"/>
      <c r="I41" s="35"/>
      <c r="J41" s="35"/>
      <c r="K41" s="34"/>
      <c r="L41" s="38"/>
      <c r="M41" s="34"/>
    </row>
  </sheetData>
  <sheetProtection/>
  <mergeCells count="13">
    <mergeCell ref="I6:J6"/>
    <mergeCell ref="K6:L6"/>
    <mergeCell ref="M6:M7"/>
    <mergeCell ref="A1:M1"/>
    <mergeCell ref="A2:M2"/>
    <mergeCell ref="A4:M4"/>
    <mergeCell ref="C5:M5"/>
    <mergeCell ref="A6:A7"/>
    <mergeCell ref="B6:B7"/>
    <mergeCell ref="C6:C7"/>
    <mergeCell ref="D6:D7"/>
    <mergeCell ref="E6:F6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84"/>
  <sheetViews>
    <sheetView zoomScalePageLayoutView="0" workbookViewId="0" topLeftCell="A1">
      <selection activeCell="N91" sqref="N91"/>
    </sheetView>
  </sheetViews>
  <sheetFormatPr defaultColWidth="9.00390625" defaultRowHeight="12.75"/>
  <cols>
    <col min="1" max="1" width="4.125" style="10" customWidth="1"/>
    <col min="2" max="2" width="9.75390625" style="10" customWidth="1"/>
    <col min="3" max="3" width="37.00390625" style="10" customWidth="1"/>
    <col min="4" max="4" width="9.125" style="10" customWidth="1"/>
    <col min="5" max="5" width="8.00390625" style="10" customWidth="1"/>
    <col min="6" max="6" width="9.25390625" style="10" customWidth="1"/>
    <col min="7" max="7" width="7.875" style="10" customWidth="1"/>
    <col min="8" max="8" width="7.125" style="10" customWidth="1"/>
    <col min="9" max="9" width="9.125" style="10" customWidth="1"/>
    <col min="10" max="10" width="8.00390625" style="10" customWidth="1"/>
    <col min="11" max="11" width="7.125" style="10" customWidth="1"/>
    <col min="12" max="12" width="8.625" style="10" customWidth="1"/>
    <col min="13" max="13" width="8.25390625" style="10" customWidth="1"/>
    <col min="14" max="28" width="9.125" style="61" customWidth="1"/>
    <col min="29" max="16384" width="9.125" style="10" customWidth="1"/>
  </cols>
  <sheetData>
    <row r="1" spans="1:13" s="11" customFormat="1" ht="17.25">
      <c r="A1" s="668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797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441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3" s="54" customFormat="1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8" s="11" customFormat="1" ht="17.25">
      <c r="A5" s="668" t="s">
        <v>107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13" ht="16.5">
      <c r="A6" s="6"/>
      <c r="B6" s="6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9"/>
    </row>
    <row r="7" spans="1:28" s="55" customFormat="1" ht="42" customHeight="1">
      <c r="A7" s="689" t="s">
        <v>65</v>
      </c>
      <c r="B7" s="675" t="s">
        <v>66</v>
      </c>
      <c r="C7" s="675" t="s">
        <v>67</v>
      </c>
      <c r="D7" s="675" t="s">
        <v>1</v>
      </c>
      <c r="E7" s="677" t="s">
        <v>2</v>
      </c>
      <c r="F7" s="678"/>
      <c r="G7" s="679" t="s">
        <v>3</v>
      </c>
      <c r="H7" s="680"/>
      <c r="I7" s="681" t="s">
        <v>4</v>
      </c>
      <c r="J7" s="682"/>
      <c r="K7" s="681" t="s">
        <v>5</v>
      </c>
      <c r="L7" s="682"/>
      <c r="M7" s="684" t="s">
        <v>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s="55" customFormat="1" ht="54">
      <c r="A8" s="690"/>
      <c r="B8" s="676"/>
      <c r="C8" s="676"/>
      <c r="D8" s="676"/>
      <c r="E8" s="43" t="s">
        <v>7</v>
      </c>
      <c r="F8" s="43" t="s">
        <v>8</v>
      </c>
      <c r="G8" s="46" t="s">
        <v>9</v>
      </c>
      <c r="H8" s="44" t="s">
        <v>6</v>
      </c>
      <c r="I8" s="45" t="s">
        <v>9</v>
      </c>
      <c r="J8" s="44" t="s">
        <v>6</v>
      </c>
      <c r="K8" s="45" t="s">
        <v>9</v>
      </c>
      <c r="L8" s="44" t="s">
        <v>6</v>
      </c>
      <c r="M8" s="685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13" s="85" customFormat="1" ht="13.5">
      <c r="A9" s="96" t="s">
        <v>10</v>
      </c>
      <c r="B9" s="96" t="s">
        <v>18</v>
      </c>
      <c r="C9" s="96" t="s">
        <v>19</v>
      </c>
      <c r="D9" s="97" t="s">
        <v>20</v>
      </c>
      <c r="E9" s="98" t="s">
        <v>21</v>
      </c>
      <c r="F9" s="99" t="s">
        <v>22</v>
      </c>
      <c r="G9" s="97" t="s">
        <v>11</v>
      </c>
      <c r="H9" s="99" t="s">
        <v>23</v>
      </c>
      <c r="I9" s="97" t="s">
        <v>26</v>
      </c>
      <c r="J9" s="99" t="s">
        <v>27</v>
      </c>
      <c r="K9" s="99">
        <v>11</v>
      </c>
      <c r="L9" s="96" t="s">
        <v>28</v>
      </c>
      <c r="M9" s="96" t="s">
        <v>29</v>
      </c>
    </row>
    <row r="10" spans="1:14" s="20" customFormat="1" ht="28.5">
      <c r="A10" s="121">
        <v>1</v>
      </c>
      <c r="B10" s="147" t="s">
        <v>119</v>
      </c>
      <c r="C10" s="149" t="s">
        <v>457</v>
      </c>
      <c r="D10" s="121" t="s">
        <v>36</v>
      </c>
      <c r="E10" s="43"/>
      <c r="F10" s="174">
        <v>15</v>
      </c>
      <c r="G10" s="142"/>
      <c r="H10" s="144"/>
      <c r="I10" s="143"/>
      <c r="J10" s="144"/>
      <c r="K10" s="143"/>
      <c r="L10" s="144"/>
      <c r="M10" s="144"/>
      <c r="N10" s="19"/>
    </row>
    <row r="11" spans="1:14" s="20" customFormat="1" ht="13.5">
      <c r="A11" s="121"/>
      <c r="B11" s="147"/>
      <c r="C11" s="146" t="s">
        <v>12</v>
      </c>
      <c r="D11" s="121" t="s">
        <v>13</v>
      </c>
      <c r="E11" s="175">
        <v>2.06</v>
      </c>
      <c r="F11" s="175">
        <f>F10*E11</f>
        <v>30.900000000000002</v>
      </c>
      <c r="G11" s="145"/>
      <c r="H11" s="176"/>
      <c r="I11" s="143"/>
      <c r="J11" s="144"/>
      <c r="K11" s="143"/>
      <c r="L11" s="144"/>
      <c r="M11" s="144"/>
      <c r="N11" s="19"/>
    </row>
    <row r="12" spans="1:14" s="20" customFormat="1" ht="14.25">
      <c r="A12" s="121">
        <v>2</v>
      </c>
      <c r="B12" s="147" t="s">
        <v>120</v>
      </c>
      <c r="C12" s="149" t="s">
        <v>370</v>
      </c>
      <c r="D12" s="121" t="s">
        <v>36</v>
      </c>
      <c r="E12" s="43"/>
      <c r="F12" s="177"/>
      <c r="G12" s="142"/>
      <c r="H12" s="144"/>
      <c r="I12" s="143"/>
      <c r="J12" s="144"/>
      <c r="K12" s="143"/>
      <c r="L12" s="144"/>
      <c r="M12" s="144"/>
      <c r="N12" s="19"/>
    </row>
    <row r="13" spans="1:14" s="20" customFormat="1" ht="13.5">
      <c r="A13" s="121"/>
      <c r="B13" s="147"/>
      <c r="C13" s="146" t="s">
        <v>12</v>
      </c>
      <c r="D13" s="121" t="s">
        <v>13</v>
      </c>
      <c r="E13" s="178">
        <v>1.21</v>
      </c>
      <c r="F13" s="175">
        <v>12</v>
      </c>
      <c r="G13" s="145"/>
      <c r="H13" s="176"/>
      <c r="I13" s="143"/>
      <c r="J13" s="144"/>
      <c r="K13" s="143"/>
      <c r="L13" s="144"/>
      <c r="M13" s="144"/>
      <c r="N13" s="19"/>
    </row>
    <row r="14" spans="1:14" s="62" customFormat="1" ht="13.5">
      <c r="A14" s="121">
        <v>3</v>
      </c>
      <c r="B14" s="147"/>
      <c r="C14" s="146" t="s">
        <v>696</v>
      </c>
      <c r="D14" s="121" t="s">
        <v>45</v>
      </c>
      <c r="E14" s="43"/>
      <c r="F14" s="144">
        <f>(F10-F13)*1.6</f>
        <v>4.800000000000001</v>
      </c>
      <c r="G14" s="142"/>
      <c r="H14" s="144"/>
      <c r="I14" s="143"/>
      <c r="J14" s="144"/>
      <c r="K14" s="143"/>
      <c r="L14" s="144"/>
      <c r="M14" s="144"/>
      <c r="N14" s="63"/>
    </row>
    <row r="15" spans="1:14" s="60" customFormat="1" ht="14.25">
      <c r="A15" s="121">
        <v>4</v>
      </c>
      <c r="B15" s="96" t="s">
        <v>103</v>
      </c>
      <c r="C15" s="272" t="s">
        <v>104</v>
      </c>
      <c r="D15" s="142" t="s">
        <v>36</v>
      </c>
      <c r="E15" s="142"/>
      <c r="F15" s="143">
        <v>12</v>
      </c>
      <c r="G15" s="142"/>
      <c r="H15" s="144"/>
      <c r="I15" s="143"/>
      <c r="J15" s="144"/>
      <c r="K15" s="143"/>
      <c r="L15" s="144"/>
      <c r="M15" s="144"/>
      <c r="N15" s="72"/>
    </row>
    <row r="16" spans="1:14" s="60" customFormat="1" ht="13.5">
      <c r="A16" s="141"/>
      <c r="B16" s="47"/>
      <c r="C16" s="146" t="s">
        <v>105</v>
      </c>
      <c r="D16" s="121" t="s">
        <v>102</v>
      </c>
      <c r="E16" s="121">
        <v>0.003</v>
      </c>
      <c r="F16" s="143">
        <f>F15*E16</f>
        <v>0.036000000000000004</v>
      </c>
      <c r="G16" s="142"/>
      <c r="H16" s="144"/>
      <c r="I16" s="143"/>
      <c r="J16" s="144"/>
      <c r="K16" s="143"/>
      <c r="L16" s="144"/>
      <c r="M16" s="144"/>
      <c r="N16" s="72"/>
    </row>
    <row r="17" spans="1:14" s="60" customFormat="1" ht="13.5">
      <c r="A17" s="141"/>
      <c r="B17" s="47"/>
      <c r="C17" s="146" t="s">
        <v>42</v>
      </c>
      <c r="D17" s="121" t="s">
        <v>0</v>
      </c>
      <c r="E17" s="121">
        <v>0.004</v>
      </c>
      <c r="F17" s="143">
        <f>F15*E17</f>
        <v>0.048</v>
      </c>
      <c r="G17" s="142"/>
      <c r="H17" s="144"/>
      <c r="I17" s="143"/>
      <c r="J17" s="144"/>
      <c r="K17" s="143"/>
      <c r="L17" s="144"/>
      <c r="M17" s="144"/>
      <c r="N17" s="72"/>
    </row>
    <row r="18" spans="1:14" s="60" customFormat="1" ht="13.5">
      <c r="A18" s="141"/>
      <c r="B18" s="47"/>
      <c r="C18" s="146" t="s">
        <v>14</v>
      </c>
      <c r="D18" s="121"/>
      <c r="E18" s="121"/>
      <c r="F18" s="144"/>
      <c r="G18" s="142"/>
      <c r="H18" s="144"/>
      <c r="I18" s="143"/>
      <c r="J18" s="144"/>
      <c r="K18" s="143"/>
      <c r="L18" s="144"/>
      <c r="M18" s="144"/>
      <c r="N18" s="72"/>
    </row>
    <row r="19" spans="1:14" s="60" customFormat="1" ht="13.5">
      <c r="A19" s="141"/>
      <c r="B19" s="47"/>
      <c r="C19" s="146" t="s">
        <v>651</v>
      </c>
      <c r="D19" s="121" t="s">
        <v>36</v>
      </c>
      <c r="E19" s="121">
        <v>0.04</v>
      </c>
      <c r="F19" s="195">
        <f>F15*E19</f>
        <v>0.48</v>
      </c>
      <c r="G19" s="142"/>
      <c r="H19" s="144"/>
      <c r="I19" s="143"/>
      <c r="J19" s="144"/>
      <c r="K19" s="143"/>
      <c r="L19" s="144"/>
      <c r="M19" s="144"/>
      <c r="N19" s="72"/>
    </row>
    <row r="20" spans="1:29" s="213" customFormat="1" ht="28.5">
      <c r="A20" s="196">
        <v>5</v>
      </c>
      <c r="B20" s="197" t="s">
        <v>95</v>
      </c>
      <c r="C20" s="149" t="s">
        <v>159</v>
      </c>
      <c r="D20" s="121" t="s">
        <v>70</v>
      </c>
      <c r="E20" s="121"/>
      <c r="F20" s="121">
        <v>70</v>
      </c>
      <c r="G20" s="121"/>
      <c r="H20" s="121"/>
      <c r="I20" s="165"/>
      <c r="J20" s="165"/>
      <c r="K20" s="121"/>
      <c r="L20" s="165"/>
      <c r="M20" s="165"/>
      <c r="N20" s="210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2"/>
    </row>
    <row r="21" spans="1:29" s="213" customFormat="1" ht="14.25">
      <c r="A21" s="196"/>
      <c r="B21" s="196"/>
      <c r="C21" s="123" t="s">
        <v>96</v>
      </c>
      <c r="D21" s="121" t="s">
        <v>13</v>
      </c>
      <c r="E21" s="121">
        <v>0.096</v>
      </c>
      <c r="F21" s="177">
        <f>F20*E21</f>
        <v>6.72</v>
      </c>
      <c r="G21" s="121"/>
      <c r="H21" s="121"/>
      <c r="I21" s="143"/>
      <c r="J21" s="144"/>
      <c r="K21" s="143"/>
      <c r="L21" s="144"/>
      <c r="M21" s="144"/>
      <c r="N21" s="210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2"/>
    </row>
    <row r="22" spans="1:29" s="213" customFormat="1" ht="14.25">
      <c r="A22" s="196"/>
      <c r="B22" s="196"/>
      <c r="C22" s="123" t="s">
        <v>97</v>
      </c>
      <c r="D22" s="121" t="s">
        <v>0</v>
      </c>
      <c r="E22" s="121">
        <v>0.045</v>
      </c>
      <c r="F22" s="177">
        <f>F20*E22</f>
        <v>3.15</v>
      </c>
      <c r="G22" s="121"/>
      <c r="H22" s="121"/>
      <c r="I22" s="143"/>
      <c r="J22" s="144"/>
      <c r="K22" s="143"/>
      <c r="L22" s="144"/>
      <c r="M22" s="144"/>
      <c r="N22" s="210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</row>
    <row r="23" spans="1:29" s="213" customFormat="1" ht="14.25">
      <c r="A23" s="196"/>
      <c r="B23" s="196"/>
      <c r="C23" s="123" t="s">
        <v>3</v>
      </c>
      <c r="D23" s="121"/>
      <c r="E23" s="121"/>
      <c r="F23" s="177"/>
      <c r="G23" s="121"/>
      <c r="H23" s="121"/>
      <c r="I23" s="165"/>
      <c r="J23" s="165"/>
      <c r="K23" s="121"/>
      <c r="L23" s="165"/>
      <c r="M23" s="165"/>
      <c r="N23" s="210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2"/>
    </row>
    <row r="24" spans="1:29" s="213" customFormat="1" ht="14.25">
      <c r="A24" s="196"/>
      <c r="B24" s="196"/>
      <c r="C24" s="123" t="s">
        <v>72</v>
      </c>
      <c r="D24" s="121" t="s">
        <v>70</v>
      </c>
      <c r="E24" s="121">
        <v>1.01</v>
      </c>
      <c r="F24" s="177">
        <f>F20*E24</f>
        <v>70.7</v>
      </c>
      <c r="G24" s="241"/>
      <c r="H24" s="121"/>
      <c r="I24" s="165"/>
      <c r="J24" s="165"/>
      <c r="K24" s="121"/>
      <c r="L24" s="165"/>
      <c r="M24" s="165"/>
      <c r="N24" s="210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2"/>
    </row>
    <row r="25" spans="1:29" s="213" customFormat="1" ht="14.25">
      <c r="A25" s="196"/>
      <c r="B25" s="196"/>
      <c r="C25" s="123" t="s">
        <v>98</v>
      </c>
      <c r="D25" s="121" t="s">
        <v>0</v>
      </c>
      <c r="E25" s="121">
        <v>0.0006</v>
      </c>
      <c r="F25" s="198">
        <f>F20*E25</f>
        <v>0.041999999999999996</v>
      </c>
      <c r="G25" s="121"/>
      <c r="H25" s="121"/>
      <c r="I25" s="165"/>
      <c r="J25" s="165"/>
      <c r="K25" s="121"/>
      <c r="L25" s="165"/>
      <c r="M25" s="165"/>
      <c r="N25" s="210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2"/>
    </row>
    <row r="26" spans="1:28" s="20" customFormat="1" ht="14.25">
      <c r="A26" s="121">
        <v>6</v>
      </c>
      <c r="B26" s="147" t="s">
        <v>78</v>
      </c>
      <c r="C26" s="149" t="s">
        <v>53</v>
      </c>
      <c r="D26" s="121" t="s">
        <v>17</v>
      </c>
      <c r="E26" s="43"/>
      <c r="F26" s="190">
        <v>2</v>
      </c>
      <c r="G26" s="216"/>
      <c r="H26" s="144"/>
      <c r="I26" s="143"/>
      <c r="J26" s="144"/>
      <c r="K26" s="143"/>
      <c r="L26" s="144"/>
      <c r="M26" s="144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s="20" customFormat="1" ht="13.5">
      <c r="A27" s="121"/>
      <c r="B27" s="147"/>
      <c r="C27" s="146" t="s">
        <v>12</v>
      </c>
      <c r="D27" s="121" t="s">
        <v>13</v>
      </c>
      <c r="E27" s="175">
        <v>1.01</v>
      </c>
      <c r="F27" s="144">
        <f>F26*E27</f>
        <v>2.02</v>
      </c>
      <c r="G27" s="145"/>
      <c r="H27" s="176"/>
      <c r="I27" s="143"/>
      <c r="J27" s="144"/>
      <c r="K27" s="143"/>
      <c r="L27" s="144"/>
      <c r="M27" s="144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s="20" customFormat="1" ht="14.25">
      <c r="A28" s="121"/>
      <c r="B28" s="181"/>
      <c r="C28" s="146" t="s">
        <v>42</v>
      </c>
      <c r="D28" s="121" t="s">
        <v>0</v>
      </c>
      <c r="E28" s="43">
        <v>0.02</v>
      </c>
      <c r="F28" s="144">
        <f>F26*E28</f>
        <v>0.04</v>
      </c>
      <c r="G28" s="142"/>
      <c r="H28" s="144"/>
      <c r="I28" s="143"/>
      <c r="J28" s="144"/>
      <c r="K28" s="143"/>
      <c r="L28" s="144"/>
      <c r="M28" s="144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1:28" s="20" customFormat="1" ht="14.25">
      <c r="A29" s="121"/>
      <c r="B29" s="181"/>
      <c r="C29" s="146" t="s">
        <v>14</v>
      </c>
      <c r="D29" s="121"/>
      <c r="E29" s="43"/>
      <c r="F29" s="175"/>
      <c r="G29" s="142"/>
      <c r="H29" s="144"/>
      <c r="I29" s="143"/>
      <c r="J29" s="144"/>
      <c r="K29" s="143"/>
      <c r="L29" s="144"/>
      <c r="M29" s="144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s="20" customFormat="1" ht="14.25">
      <c r="A30" s="121"/>
      <c r="B30" s="181"/>
      <c r="C30" s="146" t="s">
        <v>53</v>
      </c>
      <c r="D30" s="121" t="s">
        <v>17</v>
      </c>
      <c r="E30" s="43">
        <v>1</v>
      </c>
      <c r="F30" s="175">
        <f>F26*E30</f>
        <v>2</v>
      </c>
      <c r="G30" s="142"/>
      <c r="H30" s="144"/>
      <c r="I30" s="143"/>
      <c r="J30" s="144"/>
      <c r="K30" s="143"/>
      <c r="L30" s="144"/>
      <c r="M30" s="144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28" s="20" customFormat="1" ht="14.25">
      <c r="A31" s="121"/>
      <c r="B31" s="181"/>
      <c r="C31" s="146" t="s">
        <v>15</v>
      </c>
      <c r="D31" s="121" t="s">
        <v>0</v>
      </c>
      <c r="E31" s="43">
        <v>0.49</v>
      </c>
      <c r="F31" s="175">
        <f>F26*E31</f>
        <v>0.98</v>
      </c>
      <c r="G31" s="142"/>
      <c r="H31" s="144"/>
      <c r="I31" s="143"/>
      <c r="J31" s="144"/>
      <c r="K31" s="143"/>
      <c r="L31" s="144"/>
      <c r="M31" s="144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1:14" s="20" customFormat="1" ht="14.25">
      <c r="A32" s="121">
        <v>7</v>
      </c>
      <c r="B32" s="147" t="s">
        <v>160</v>
      </c>
      <c r="C32" s="279" t="s">
        <v>161</v>
      </c>
      <c r="D32" s="121" t="s">
        <v>17</v>
      </c>
      <c r="E32" s="43"/>
      <c r="F32" s="153">
        <v>1</v>
      </c>
      <c r="G32" s="142"/>
      <c r="H32" s="144"/>
      <c r="I32" s="143"/>
      <c r="J32" s="144"/>
      <c r="K32" s="143"/>
      <c r="L32" s="144"/>
      <c r="M32" s="144"/>
      <c r="N32" s="19"/>
    </row>
    <row r="33" spans="1:14" s="20" customFormat="1" ht="13.5">
      <c r="A33" s="121"/>
      <c r="B33" s="147"/>
      <c r="C33" s="146" t="s">
        <v>12</v>
      </c>
      <c r="D33" s="121" t="s">
        <v>13</v>
      </c>
      <c r="E33" s="175">
        <v>0.389</v>
      </c>
      <c r="F33" s="177">
        <f>F32*E33</f>
        <v>0.389</v>
      </c>
      <c r="G33" s="143"/>
      <c r="H33" s="144"/>
      <c r="I33" s="143"/>
      <c r="J33" s="144"/>
      <c r="K33" s="143"/>
      <c r="L33" s="144"/>
      <c r="M33" s="144"/>
      <c r="N33" s="19"/>
    </row>
    <row r="34" spans="1:14" s="20" customFormat="1" ht="14.25">
      <c r="A34" s="121"/>
      <c r="B34" s="181"/>
      <c r="C34" s="146" t="s">
        <v>42</v>
      </c>
      <c r="D34" s="121" t="s">
        <v>0</v>
      </c>
      <c r="E34" s="43">
        <v>0.151</v>
      </c>
      <c r="F34" s="177">
        <f>F32*E34</f>
        <v>0.151</v>
      </c>
      <c r="G34" s="142"/>
      <c r="H34" s="144"/>
      <c r="I34" s="143"/>
      <c r="J34" s="144"/>
      <c r="K34" s="143"/>
      <c r="L34" s="144"/>
      <c r="M34" s="144"/>
      <c r="N34" s="19"/>
    </row>
    <row r="35" spans="1:14" s="20" customFormat="1" ht="14.25">
      <c r="A35" s="121"/>
      <c r="B35" s="181"/>
      <c r="C35" s="146" t="s">
        <v>14</v>
      </c>
      <c r="D35" s="121"/>
      <c r="E35" s="43"/>
      <c r="F35" s="175"/>
      <c r="G35" s="142"/>
      <c r="H35" s="144"/>
      <c r="I35" s="143"/>
      <c r="J35" s="144"/>
      <c r="K35" s="143"/>
      <c r="L35" s="144"/>
      <c r="M35" s="144"/>
      <c r="N35" s="19"/>
    </row>
    <row r="36" spans="1:14" s="20" customFormat="1" ht="14.25">
      <c r="A36" s="121"/>
      <c r="B36" s="181"/>
      <c r="C36" s="123" t="s">
        <v>161</v>
      </c>
      <c r="D36" s="121" t="s">
        <v>17</v>
      </c>
      <c r="E36" s="121">
        <v>1</v>
      </c>
      <c r="F36" s="142">
        <f>F32*E36</f>
        <v>1</v>
      </c>
      <c r="G36" s="143"/>
      <c r="H36" s="144"/>
      <c r="I36" s="142"/>
      <c r="J36" s="144"/>
      <c r="K36" s="143"/>
      <c r="L36" s="144"/>
      <c r="M36" s="144"/>
      <c r="N36" s="19"/>
    </row>
    <row r="37" spans="1:14" s="20" customFormat="1" ht="14.25">
      <c r="A37" s="121"/>
      <c r="B37" s="181"/>
      <c r="C37" s="146" t="s">
        <v>15</v>
      </c>
      <c r="D37" s="121" t="s">
        <v>0</v>
      </c>
      <c r="E37" s="43">
        <v>0.024</v>
      </c>
      <c r="F37" s="175">
        <f>F32*E37</f>
        <v>0.024</v>
      </c>
      <c r="G37" s="142"/>
      <c r="H37" s="144"/>
      <c r="I37" s="142"/>
      <c r="J37" s="144"/>
      <c r="K37" s="143"/>
      <c r="L37" s="144"/>
      <c r="M37" s="144"/>
      <c r="N37" s="19"/>
    </row>
    <row r="38" spans="1:14" s="20" customFormat="1" ht="14.25">
      <c r="A38" s="121">
        <v>8</v>
      </c>
      <c r="B38" s="147" t="s">
        <v>81</v>
      </c>
      <c r="C38" s="149" t="s">
        <v>85</v>
      </c>
      <c r="D38" s="121" t="s">
        <v>36</v>
      </c>
      <c r="E38" s="43"/>
      <c r="F38" s="182">
        <v>2.8</v>
      </c>
      <c r="G38" s="142"/>
      <c r="H38" s="144"/>
      <c r="I38" s="143"/>
      <c r="J38" s="144"/>
      <c r="K38" s="143"/>
      <c r="L38" s="144"/>
      <c r="M38" s="144"/>
      <c r="N38" s="19"/>
    </row>
    <row r="39" spans="1:14" s="20" customFormat="1" ht="13.5">
      <c r="A39" s="121"/>
      <c r="B39" s="147"/>
      <c r="C39" s="146" t="s">
        <v>61</v>
      </c>
      <c r="D39" s="121" t="s">
        <v>13</v>
      </c>
      <c r="E39" s="175">
        <v>9.54</v>
      </c>
      <c r="F39" s="175">
        <f>F38*E39</f>
        <v>26.711999999999996</v>
      </c>
      <c r="G39" s="145"/>
      <c r="H39" s="176"/>
      <c r="I39" s="143"/>
      <c r="J39" s="144"/>
      <c r="K39" s="143"/>
      <c r="L39" s="144"/>
      <c r="M39" s="144"/>
      <c r="N39" s="19"/>
    </row>
    <row r="40" spans="1:14" s="20" customFormat="1" ht="14.25">
      <c r="A40" s="121"/>
      <c r="B40" s="181"/>
      <c r="C40" s="146" t="s">
        <v>40</v>
      </c>
      <c r="D40" s="121" t="s">
        <v>0</v>
      </c>
      <c r="E40" s="43">
        <v>1.13</v>
      </c>
      <c r="F40" s="175">
        <f>F38*E40</f>
        <v>3.1639999999999997</v>
      </c>
      <c r="G40" s="142"/>
      <c r="H40" s="144"/>
      <c r="I40" s="143"/>
      <c r="J40" s="144"/>
      <c r="K40" s="143"/>
      <c r="L40" s="144"/>
      <c r="M40" s="144"/>
      <c r="N40" s="19"/>
    </row>
    <row r="41" spans="1:14" s="20" customFormat="1" ht="14.25">
      <c r="A41" s="121"/>
      <c r="B41" s="181"/>
      <c r="C41" s="146" t="s">
        <v>14</v>
      </c>
      <c r="D41" s="121"/>
      <c r="E41" s="43"/>
      <c r="F41" s="175"/>
      <c r="G41" s="142"/>
      <c r="H41" s="144"/>
      <c r="I41" s="143"/>
      <c r="J41" s="144"/>
      <c r="K41" s="143"/>
      <c r="L41" s="144"/>
      <c r="M41" s="144"/>
      <c r="N41" s="19"/>
    </row>
    <row r="42" spans="1:14" s="20" customFormat="1" ht="14.25">
      <c r="A42" s="121"/>
      <c r="B42" s="181"/>
      <c r="C42" s="146" t="s">
        <v>544</v>
      </c>
      <c r="D42" s="121" t="s">
        <v>17</v>
      </c>
      <c r="E42" s="43">
        <v>1</v>
      </c>
      <c r="F42" s="175">
        <v>1</v>
      </c>
      <c r="G42" s="142"/>
      <c r="H42" s="144"/>
      <c r="I42" s="143"/>
      <c r="J42" s="144"/>
      <c r="K42" s="143"/>
      <c r="L42" s="144"/>
      <c r="M42" s="144"/>
      <c r="N42" s="19"/>
    </row>
    <row r="43" spans="1:14" s="20" customFormat="1" ht="28.5">
      <c r="A43" s="121"/>
      <c r="B43" s="181"/>
      <c r="C43" s="149" t="s">
        <v>319</v>
      </c>
      <c r="D43" s="121" t="s">
        <v>36</v>
      </c>
      <c r="E43" s="121">
        <v>0.15</v>
      </c>
      <c r="F43" s="152">
        <f>F38*E43</f>
        <v>0.42</v>
      </c>
      <c r="G43" s="142"/>
      <c r="H43" s="144"/>
      <c r="I43" s="143"/>
      <c r="J43" s="144"/>
      <c r="K43" s="143"/>
      <c r="L43" s="144"/>
      <c r="M43" s="144"/>
      <c r="N43" s="19"/>
    </row>
    <row r="44" spans="1:14" s="20" customFormat="1" ht="14.25">
      <c r="A44" s="121"/>
      <c r="B44" s="181"/>
      <c r="C44" s="146" t="s">
        <v>79</v>
      </c>
      <c r="D44" s="121" t="s">
        <v>36</v>
      </c>
      <c r="E44" s="43">
        <v>0.17</v>
      </c>
      <c r="F44" s="175">
        <f>F38*E44</f>
        <v>0.476</v>
      </c>
      <c r="G44" s="142"/>
      <c r="H44" s="144"/>
      <c r="I44" s="143"/>
      <c r="J44" s="144"/>
      <c r="K44" s="143"/>
      <c r="L44" s="144"/>
      <c r="M44" s="144"/>
      <c r="N44" s="19"/>
    </row>
    <row r="45" spans="1:14" s="20" customFormat="1" ht="14.25">
      <c r="A45" s="121"/>
      <c r="B45" s="181"/>
      <c r="C45" s="146" t="s">
        <v>82</v>
      </c>
      <c r="D45" s="121" t="s">
        <v>36</v>
      </c>
      <c r="E45" s="43">
        <v>0.727</v>
      </c>
      <c r="F45" s="175">
        <f>F38*E45</f>
        <v>2.0355999999999996</v>
      </c>
      <c r="G45" s="142"/>
      <c r="H45" s="144"/>
      <c r="I45" s="143"/>
      <c r="J45" s="144"/>
      <c r="K45" s="143"/>
      <c r="L45" s="144"/>
      <c r="M45" s="144"/>
      <c r="N45" s="19"/>
    </row>
    <row r="46" spans="1:14" s="20" customFormat="1" ht="14.25">
      <c r="A46" s="121"/>
      <c r="B46" s="181"/>
      <c r="C46" s="146" t="s">
        <v>80</v>
      </c>
      <c r="D46" s="121" t="s">
        <v>16</v>
      </c>
      <c r="E46" s="43">
        <v>33</v>
      </c>
      <c r="F46" s="175">
        <f>F38*E46</f>
        <v>92.39999999999999</v>
      </c>
      <c r="G46" s="142"/>
      <c r="H46" s="143"/>
      <c r="I46" s="143"/>
      <c r="J46" s="144"/>
      <c r="K46" s="143"/>
      <c r="L46" s="144"/>
      <c r="M46" s="144"/>
      <c r="N46" s="19"/>
    </row>
    <row r="47" spans="1:14" s="20" customFormat="1" ht="14.25">
      <c r="A47" s="121"/>
      <c r="B47" s="181"/>
      <c r="C47" s="146" t="s">
        <v>320</v>
      </c>
      <c r="D47" s="121" t="s">
        <v>36</v>
      </c>
      <c r="E47" s="43">
        <v>0.05</v>
      </c>
      <c r="F47" s="175">
        <f>F38*E47</f>
        <v>0.13999999999999999</v>
      </c>
      <c r="G47" s="142"/>
      <c r="H47" s="144"/>
      <c r="I47" s="143"/>
      <c r="J47" s="144"/>
      <c r="K47" s="143"/>
      <c r="L47" s="144"/>
      <c r="M47" s="144"/>
      <c r="N47" s="19"/>
    </row>
    <row r="48" spans="1:14" s="20" customFormat="1" ht="14.25">
      <c r="A48" s="121"/>
      <c r="B48" s="181"/>
      <c r="C48" s="146" t="s">
        <v>321</v>
      </c>
      <c r="D48" s="121" t="s">
        <v>36</v>
      </c>
      <c r="E48" s="43">
        <v>0.043</v>
      </c>
      <c r="F48" s="175">
        <f>F38*E48</f>
        <v>0.12039999999999998</v>
      </c>
      <c r="G48" s="142"/>
      <c r="H48" s="144"/>
      <c r="I48" s="143"/>
      <c r="J48" s="144"/>
      <c r="K48" s="143"/>
      <c r="L48" s="144"/>
      <c r="M48" s="144"/>
      <c r="N48" s="19"/>
    </row>
    <row r="49" spans="1:14" s="20" customFormat="1" ht="14.25">
      <c r="A49" s="121"/>
      <c r="B49" s="181"/>
      <c r="C49" s="146" t="s">
        <v>352</v>
      </c>
      <c r="D49" s="121" t="s">
        <v>17</v>
      </c>
      <c r="E49" s="43"/>
      <c r="F49" s="175">
        <v>1</v>
      </c>
      <c r="G49" s="142"/>
      <c r="H49" s="144"/>
      <c r="I49" s="143"/>
      <c r="J49" s="144"/>
      <c r="K49" s="143"/>
      <c r="L49" s="144"/>
      <c r="M49" s="144"/>
      <c r="N49" s="19"/>
    </row>
    <row r="50" spans="1:14" s="20" customFormat="1" ht="14.25">
      <c r="A50" s="121"/>
      <c r="B50" s="181"/>
      <c r="C50" s="146" t="s">
        <v>15</v>
      </c>
      <c r="D50" s="121" t="s">
        <v>0</v>
      </c>
      <c r="E50" s="43">
        <v>2.03</v>
      </c>
      <c r="F50" s="175">
        <f>F38*E50</f>
        <v>5.683999999999999</v>
      </c>
      <c r="G50" s="143"/>
      <c r="H50" s="144"/>
      <c r="I50" s="143"/>
      <c r="J50" s="144"/>
      <c r="K50" s="143"/>
      <c r="L50" s="144"/>
      <c r="M50" s="144"/>
      <c r="N50" s="19"/>
    </row>
    <row r="51" spans="1:84" s="20" customFormat="1" ht="14.25">
      <c r="A51" s="121">
        <v>9</v>
      </c>
      <c r="B51" s="214" t="s">
        <v>83</v>
      </c>
      <c r="C51" s="149" t="s">
        <v>162</v>
      </c>
      <c r="D51" s="121" t="s">
        <v>17</v>
      </c>
      <c r="E51" s="43"/>
      <c r="F51" s="175">
        <v>1</v>
      </c>
      <c r="G51" s="142"/>
      <c r="H51" s="144"/>
      <c r="I51" s="143"/>
      <c r="J51" s="144"/>
      <c r="K51" s="143"/>
      <c r="L51" s="144"/>
      <c r="M51" s="144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</row>
    <row r="52" spans="1:84" s="20" customFormat="1" ht="13.5">
      <c r="A52" s="121"/>
      <c r="B52" s="147"/>
      <c r="C52" s="146" t="s">
        <v>12</v>
      </c>
      <c r="D52" s="121" t="s">
        <v>13</v>
      </c>
      <c r="E52" s="175">
        <v>11.1</v>
      </c>
      <c r="F52" s="175">
        <f>F51*E52</f>
        <v>11.1</v>
      </c>
      <c r="G52" s="145"/>
      <c r="H52" s="144"/>
      <c r="I52" s="143"/>
      <c r="J52" s="144"/>
      <c r="K52" s="143"/>
      <c r="L52" s="144"/>
      <c r="M52" s="144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</row>
    <row r="53" spans="1:84" s="20" customFormat="1" ht="14.25">
      <c r="A53" s="121"/>
      <c r="B53" s="181"/>
      <c r="C53" s="146" t="s">
        <v>42</v>
      </c>
      <c r="D53" s="121" t="s">
        <v>0</v>
      </c>
      <c r="E53" s="43">
        <v>0.63</v>
      </c>
      <c r="F53" s="175">
        <f>F51*E53</f>
        <v>0.63</v>
      </c>
      <c r="G53" s="142"/>
      <c r="H53" s="144"/>
      <c r="I53" s="143"/>
      <c r="J53" s="144"/>
      <c r="K53" s="143"/>
      <c r="L53" s="144"/>
      <c r="M53" s="144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</row>
    <row r="54" spans="1:84" s="20" customFormat="1" ht="14.25">
      <c r="A54" s="121"/>
      <c r="B54" s="181"/>
      <c r="C54" s="146" t="s">
        <v>14</v>
      </c>
      <c r="D54" s="121"/>
      <c r="E54" s="43"/>
      <c r="F54" s="175"/>
      <c r="G54" s="142"/>
      <c r="H54" s="144"/>
      <c r="I54" s="143"/>
      <c r="J54" s="144"/>
      <c r="K54" s="143"/>
      <c r="L54" s="144"/>
      <c r="M54" s="144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</row>
    <row r="55" spans="1:84" s="20" customFormat="1" ht="14.25">
      <c r="A55" s="121"/>
      <c r="B55" s="181"/>
      <c r="C55" s="146" t="s">
        <v>162</v>
      </c>
      <c r="D55" s="121" t="s">
        <v>17</v>
      </c>
      <c r="E55" s="43">
        <v>1</v>
      </c>
      <c r="F55" s="142">
        <f>F51*E55</f>
        <v>1</v>
      </c>
      <c r="G55" s="142"/>
      <c r="H55" s="144"/>
      <c r="I55" s="143"/>
      <c r="J55" s="144"/>
      <c r="K55" s="143"/>
      <c r="L55" s="144"/>
      <c r="M55" s="144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</row>
    <row r="56" spans="1:84" s="20" customFormat="1" ht="14.25">
      <c r="A56" s="121"/>
      <c r="B56" s="181"/>
      <c r="C56" s="146" t="s">
        <v>15</v>
      </c>
      <c r="D56" s="121" t="s">
        <v>0</v>
      </c>
      <c r="E56" s="43">
        <v>1.66</v>
      </c>
      <c r="F56" s="190">
        <f>F51*E56</f>
        <v>1.66</v>
      </c>
      <c r="G56" s="142"/>
      <c r="H56" s="144"/>
      <c r="I56" s="143"/>
      <c r="J56" s="144"/>
      <c r="K56" s="143"/>
      <c r="L56" s="144"/>
      <c r="M56" s="144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</row>
    <row r="57" spans="1:84" s="20" customFormat="1" ht="14.25">
      <c r="A57" s="121">
        <v>10</v>
      </c>
      <c r="B57" s="147" t="s">
        <v>322</v>
      </c>
      <c r="C57" s="149" t="s">
        <v>375</v>
      </c>
      <c r="D57" s="121" t="s">
        <v>17</v>
      </c>
      <c r="E57" s="43"/>
      <c r="F57" s="153">
        <v>1</v>
      </c>
      <c r="G57" s="142"/>
      <c r="H57" s="144"/>
      <c r="I57" s="143"/>
      <c r="J57" s="144"/>
      <c r="K57" s="143"/>
      <c r="L57" s="144"/>
      <c r="M57" s="144"/>
      <c r="N57" s="17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</row>
    <row r="58" spans="1:84" s="20" customFormat="1" ht="13.5">
      <c r="A58" s="121"/>
      <c r="B58" s="147"/>
      <c r="C58" s="146" t="s">
        <v>12</v>
      </c>
      <c r="D58" s="121" t="s">
        <v>13</v>
      </c>
      <c r="E58" s="175">
        <v>1.24</v>
      </c>
      <c r="F58" s="175">
        <f>F57*E58</f>
        <v>1.24</v>
      </c>
      <c r="G58" s="145"/>
      <c r="H58" s="176"/>
      <c r="I58" s="143"/>
      <c r="J58" s="144"/>
      <c r="K58" s="143"/>
      <c r="L58" s="144"/>
      <c r="M58" s="144"/>
      <c r="N58" s="17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</row>
    <row r="59" spans="1:84" s="20" customFormat="1" ht="14.25">
      <c r="A59" s="121"/>
      <c r="B59" s="181"/>
      <c r="C59" s="146" t="s">
        <v>42</v>
      </c>
      <c r="D59" s="121" t="s">
        <v>0</v>
      </c>
      <c r="E59" s="43">
        <v>0.26</v>
      </c>
      <c r="F59" s="175">
        <f>F57*E59</f>
        <v>0.26</v>
      </c>
      <c r="G59" s="142"/>
      <c r="H59" s="144"/>
      <c r="I59" s="143"/>
      <c r="J59" s="144"/>
      <c r="K59" s="143"/>
      <c r="L59" s="144"/>
      <c r="M59" s="144"/>
      <c r="N59" s="17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</row>
    <row r="60" spans="1:84" s="20" customFormat="1" ht="14.25">
      <c r="A60" s="121"/>
      <c r="B60" s="181"/>
      <c r="C60" s="146" t="s">
        <v>14</v>
      </c>
      <c r="D60" s="121"/>
      <c r="E60" s="43"/>
      <c r="F60" s="175"/>
      <c r="G60" s="142"/>
      <c r="H60" s="144"/>
      <c r="I60" s="143"/>
      <c r="J60" s="144"/>
      <c r="K60" s="143"/>
      <c r="L60" s="144"/>
      <c r="M60" s="144"/>
      <c r="N60" s="17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</row>
    <row r="61" spans="1:84" s="20" customFormat="1" ht="14.25">
      <c r="A61" s="121"/>
      <c r="B61" s="181"/>
      <c r="C61" s="146" t="s">
        <v>323</v>
      </c>
      <c r="D61" s="121" t="s">
        <v>84</v>
      </c>
      <c r="E61" s="43">
        <v>0.4</v>
      </c>
      <c r="F61" s="175">
        <v>30</v>
      </c>
      <c r="G61" s="142"/>
      <c r="H61" s="144"/>
      <c r="I61" s="143"/>
      <c r="J61" s="144"/>
      <c r="K61" s="143"/>
      <c r="L61" s="144"/>
      <c r="M61" s="144"/>
      <c r="N61" s="17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</row>
    <row r="62" spans="1:84" s="20" customFormat="1" ht="14.25">
      <c r="A62" s="121"/>
      <c r="B62" s="181"/>
      <c r="C62" s="146" t="s">
        <v>15</v>
      </c>
      <c r="D62" s="121" t="s">
        <v>0</v>
      </c>
      <c r="E62" s="43">
        <v>0.14</v>
      </c>
      <c r="F62" s="175">
        <f>F57*E62</f>
        <v>0.14</v>
      </c>
      <c r="G62" s="143"/>
      <c r="H62" s="144"/>
      <c r="I62" s="143"/>
      <c r="J62" s="144"/>
      <c r="K62" s="143"/>
      <c r="L62" s="144"/>
      <c r="M62" s="144"/>
      <c r="N62" s="17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</row>
    <row r="63" spans="1:84" s="493" customFormat="1" ht="14.25">
      <c r="A63" s="121">
        <v>11</v>
      </c>
      <c r="B63" s="181"/>
      <c r="C63" s="149" t="s">
        <v>340</v>
      </c>
      <c r="D63" s="121" t="s">
        <v>56</v>
      </c>
      <c r="E63" s="43">
        <v>2</v>
      </c>
      <c r="F63" s="175">
        <v>150</v>
      </c>
      <c r="G63" s="491"/>
      <c r="H63" s="144"/>
      <c r="I63" s="143"/>
      <c r="J63" s="144"/>
      <c r="K63" s="143"/>
      <c r="L63" s="150"/>
      <c r="M63" s="144"/>
      <c r="N63" s="573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0"/>
      <c r="AA63" s="580"/>
      <c r="AB63" s="580"/>
      <c r="AC63" s="580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80"/>
      <c r="AP63" s="580"/>
      <c r="AQ63" s="580"/>
      <c r="AR63" s="580"/>
      <c r="AS63" s="580"/>
      <c r="AT63" s="580"/>
      <c r="AU63" s="580"/>
      <c r="AV63" s="580"/>
      <c r="AW63" s="580"/>
      <c r="AX63" s="580"/>
      <c r="AY63" s="580"/>
      <c r="AZ63" s="580"/>
      <c r="BA63" s="580"/>
      <c r="BB63" s="580"/>
      <c r="BC63" s="580"/>
      <c r="BD63" s="580"/>
      <c r="BE63" s="580"/>
      <c r="BF63" s="580"/>
      <c r="BG63" s="580"/>
      <c r="BH63" s="580"/>
      <c r="BI63" s="580"/>
      <c r="BJ63" s="580"/>
      <c r="BK63" s="580"/>
      <c r="BL63" s="580"/>
      <c r="BM63" s="580"/>
      <c r="BN63" s="580"/>
      <c r="BO63" s="580"/>
      <c r="BP63" s="580"/>
      <c r="BQ63" s="580"/>
      <c r="BR63" s="580"/>
      <c r="BS63" s="580"/>
      <c r="BT63" s="580"/>
      <c r="BU63" s="580"/>
      <c r="BV63" s="580"/>
      <c r="BW63" s="580"/>
      <c r="BX63" s="580"/>
      <c r="BY63" s="580"/>
      <c r="BZ63" s="580"/>
      <c r="CA63" s="580"/>
      <c r="CB63" s="580"/>
      <c r="CC63" s="580"/>
      <c r="CD63" s="580"/>
      <c r="CE63" s="580"/>
      <c r="CF63" s="580"/>
    </row>
    <row r="64" spans="1:84" s="20" customFormat="1" ht="14.25">
      <c r="A64" s="121"/>
      <c r="B64" s="181"/>
      <c r="C64" s="146" t="s">
        <v>341</v>
      </c>
      <c r="D64" s="121" t="s">
        <v>56</v>
      </c>
      <c r="E64" s="43"/>
      <c r="F64" s="175">
        <v>2</v>
      </c>
      <c r="G64" s="143"/>
      <c r="H64" s="144"/>
      <c r="I64" s="143"/>
      <c r="J64" s="144"/>
      <c r="K64" s="143"/>
      <c r="L64" s="144"/>
      <c r="M64" s="144"/>
      <c r="N64" s="17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</row>
    <row r="65" spans="1:84" s="20" customFormat="1" ht="14.25">
      <c r="A65" s="121"/>
      <c r="B65" s="181"/>
      <c r="C65" s="146" t="s">
        <v>14</v>
      </c>
      <c r="D65" s="121"/>
      <c r="E65" s="43"/>
      <c r="F65" s="175"/>
      <c r="G65" s="143"/>
      <c r="H65" s="144"/>
      <c r="I65" s="143"/>
      <c r="J65" s="144"/>
      <c r="K65" s="143"/>
      <c r="L65" s="144"/>
      <c r="M65" s="144"/>
      <c r="N65" s="17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</row>
    <row r="66" spans="1:84" s="20" customFormat="1" ht="14.25">
      <c r="A66" s="121"/>
      <c r="B66" s="181"/>
      <c r="C66" s="146" t="s">
        <v>342</v>
      </c>
      <c r="D66" s="121" t="s">
        <v>43</v>
      </c>
      <c r="E66" s="43"/>
      <c r="F66" s="175">
        <v>2</v>
      </c>
      <c r="G66" s="143"/>
      <c r="H66" s="144"/>
      <c r="I66" s="143"/>
      <c r="J66" s="144"/>
      <c r="K66" s="143"/>
      <c r="L66" s="144"/>
      <c r="M66" s="144"/>
      <c r="N66" s="17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</row>
    <row r="67" spans="1:84" s="20" customFormat="1" ht="27">
      <c r="A67" s="121"/>
      <c r="B67" s="181"/>
      <c r="C67" s="146" t="s">
        <v>343</v>
      </c>
      <c r="D67" s="121" t="s">
        <v>43</v>
      </c>
      <c r="E67" s="43"/>
      <c r="F67" s="175">
        <v>2</v>
      </c>
      <c r="G67" s="143"/>
      <c r="H67" s="144"/>
      <c r="I67" s="143"/>
      <c r="J67" s="144"/>
      <c r="K67" s="143"/>
      <c r="L67" s="144"/>
      <c r="M67" s="144"/>
      <c r="N67" s="17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</row>
    <row r="68" spans="1:84" s="20" customFormat="1" ht="14.25">
      <c r="A68" s="121"/>
      <c r="B68" s="181"/>
      <c r="C68" s="146" t="s">
        <v>344</v>
      </c>
      <c r="D68" s="121" t="s">
        <v>43</v>
      </c>
      <c r="E68" s="43"/>
      <c r="F68" s="175">
        <v>1</v>
      </c>
      <c r="G68" s="143"/>
      <c r="H68" s="144"/>
      <c r="I68" s="143"/>
      <c r="J68" s="144"/>
      <c r="K68" s="143"/>
      <c r="L68" s="144"/>
      <c r="M68" s="144"/>
      <c r="N68" s="17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</row>
    <row r="69" spans="1:84" s="20" customFormat="1" ht="14.25">
      <c r="A69" s="121"/>
      <c r="B69" s="181"/>
      <c r="C69" s="146" t="s">
        <v>345</v>
      </c>
      <c r="D69" s="121" t="s">
        <v>17</v>
      </c>
      <c r="E69" s="43"/>
      <c r="F69" s="175">
        <v>2</v>
      </c>
      <c r="G69" s="143"/>
      <c r="H69" s="144"/>
      <c r="I69" s="143"/>
      <c r="J69" s="144"/>
      <c r="K69" s="143"/>
      <c r="L69" s="144"/>
      <c r="M69" s="144"/>
      <c r="N69" s="171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</row>
    <row r="70" spans="1:84" s="20" customFormat="1" ht="14.25">
      <c r="A70" s="121"/>
      <c r="B70" s="181"/>
      <c r="C70" s="146" t="s">
        <v>346</v>
      </c>
      <c r="D70" s="121" t="s">
        <v>17</v>
      </c>
      <c r="E70" s="43"/>
      <c r="F70" s="175">
        <v>4</v>
      </c>
      <c r="G70" s="143"/>
      <c r="H70" s="144"/>
      <c r="I70" s="143"/>
      <c r="J70" s="144"/>
      <c r="K70" s="143"/>
      <c r="L70" s="144"/>
      <c r="M70" s="144"/>
      <c r="N70" s="171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</row>
    <row r="71" spans="1:84" s="20" customFormat="1" ht="14.25">
      <c r="A71" s="121"/>
      <c r="B71" s="181"/>
      <c r="C71" s="146" t="s">
        <v>347</v>
      </c>
      <c r="D71" s="121" t="s">
        <v>17</v>
      </c>
      <c r="E71" s="43"/>
      <c r="F71" s="175">
        <v>2</v>
      </c>
      <c r="G71" s="143"/>
      <c r="H71" s="144"/>
      <c r="I71" s="143"/>
      <c r="J71" s="144"/>
      <c r="K71" s="143"/>
      <c r="L71" s="144"/>
      <c r="M71" s="144"/>
      <c r="N71" s="171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</row>
    <row r="72" spans="1:14" s="287" customFormat="1" ht="14.25">
      <c r="A72" s="328">
        <v>12</v>
      </c>
      <c r="B72" s="216" t="s">
        <v>68</v>
      </c>
      <c r="C72" s="438" t="s">
        <v>418</v>
      </c>
      <c r="D72" s="216" t="s">
        <v>43</v>
      </c>
      <c r="E72" s="216"/>
      <c r="F72" s="216">
        <v>1</v>
      </c>
      <c r="G72" s="226"/>
      <c r="H72" s="220"/>
      <c r="I72" s="219"/>
      <c r="J72" s="220"/>
      <c r="K72" s="219"/>
      <c r="L72" s="220"/>
      <c r="M72" s="220"/>
      <c r="N72" s="369"/>
    </row>
    <row r="73" spans="1:14" s="287" customFormat="1" ht="13.5">
      <c r="A73" s="328"/>
      <c r="B73" s="430"/>
      <c r="C73" s="431" t="s">
        <v>12</v>
      </c>
      <c r="D73" s="226" t="s">
        <v>43</v>
      </c>
      <c r="E73" s="226">
        <v>1</v>
      </c>
      <c r="F73" s="226">
        <f>F72*E73</f>
        <v>1</v>
      </c>
      <c r="G73" s="432"/>
      <c r="H73" s="433"/>
      <c r="I73" s="219"/>
      <c r="J73" s="220"/>
      <c r="K73" s="219"/>
      <c r="L73" s="220"/>
      <c r="M73" s="220"/>
      <c r="N73" s="369"/>
    </row>
    <row r="74" spans="1:14" s="287" customFormat="1" ht="14.25">
      <c r="A74" s="328"/>
      <c r="B74" s="434"/>
      <c r="C74" s="431" t="s">
        <v>14</v>
      </c>
      <c r="D74" s="226"/>
      <c r="E74" s="226"/>
      <c r="F74" s="226"/>
      <c r="G74" s="226"/>
      <c r="H74" s="220"/>
      <c r="I74" s="219"/>
      <c r="J74" s="220"/>
      <c r="K74" s="219"/>
      <c r="L74" s="220"/>
      <c r="M74" s="220"/>
      <c r="N74" s="369"/>
    </row>
    <row r="75" spans="1:14" s="287" customFormat="1" ht="14.25">
      <c r="A75" s="328"/>
      <c r="B75" s="434"/>
      <c r="C75" s="429" t="s">
        <v>418</v>
      </c>
      <c r="D75" s="216" t="s">
        <v>43</v>
      </c>
      <c r="E75" s="216"/>
      <c r="F75" s="216">
        <v>1</v>
      </c>
      <c r="G75" s="216"/>
      <c r="H75" s="220"/>
      <c r="I75" s="219"/>
      <c r="J75" s="220"/>
      <c r="K75" s="219"/>
      <c r="L75" s="220"/>
      <c r="M75" s="220"/>
      <c r="N75" s="369"/>
    </row>
    <row r="76" spans="1:14" s="287" customFormat="1" ht="27">
      <c r="A76" s="328"/>
      <c r="B76" s="434"/>
      <c r="C76" s="429" t="s">
        <v>386</v>
      </c>
      <c r="D76" s="216" t="s">
        <v>48</v>
      </c>
      <c r="E76" s="216">
        <v>1</v>
      </c>
      <c r="F76" s="216">
        <v>20</v>
      </c>
      <c r="G76" s="216"/>
      <c r="H76" s="220"/>
      <c r="I76" s="219"/>
      <c r="J76" s="220"/>
      <c r="K76" s="219"/>
      <c r="L76" s="220"/>
      <c r="M76" s="220"/>
      <c r="N76" s="369"/>
    </row>
    <row r="77" spans="1:28" s="20" customFormat="1" ht="14.25">
      <c r="A77" s="141"/>
      <c r="B77" s="121"/>
      <c r="C77" s="579" t="s">
        <v>6</v>
      </c>
      <c r="D77" s="235"/>
      <c r="E77" s="319"/>
      <c r="F77" s="320"/>
      <c r="G77" s="235"/>
      <c r="H77" s="578"/>
      <c r="I77" s="155"/>
      <c r="J77" s="578"/>
      <c r="K77" s="155"/>
      <c r="L77" s="578"/>
      <c r="M77" s="578"/>
      <c r="N77" s="73"/>
      <c r="O77" s="73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</row>
    <row r="78" spans="1:28" s="20" customFormat="1" ht="14.25">
      <c r="A78" s="141"/>
      <c r="B78" s="121"/>
      <c r="C78" s="272"/>
      <c r="D78" s="235"/>
      <c r="E78" s="319"/>
      <c r="F78" s="320"/>
      <c r="G78" s="235"/>
      <c r="H78" s="155"/>
      <c r="I78" s="155"/>
      <c r="J78" s="155"/>
      <c r="K78" s="155"/>
      <c r="L78" s="155"/>
      <c r="M78" s="155"/>
      <c r="N78" s="7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</row>
    <row r="79" spans="1:16" s="20" customFormat="1" ht="14.25">
      <c r="A79" s="156"/>
      <c r="B79" s="157"/>
      <c r="C79" s="272" t="s">
        <v>199</v>
      </c>
      <c r="D79" s="235"/>
      <c r="E79" s="294" t="s">
        <v>832</v>
      </c>
      <c r="F79" s="235"/>
      <c r="G79" s="155"/>
      <c r="H79" s="155"/>
      <c r="I79" s="155"/>
      <c r="J79" s="155"/>
      <c r="K79" s="155"/>
      <c r="L79" s="155"/>
      <c r="M79" s="155"/>
      <c r="N79" s="19"/>
      <c r="P79" s="321"/>
    </row>
    <row r="80" spans="1:14" s="20" customFormat="1" ht="14.25">
      <c r="A80" s="156"/>
      <c r="B80" s="157"/>
      <c r="C80" s="272" t="s">
        <v>6</v>
      </c>
      <c r="D80" s="295"/>
      <c r="E80" s="295"/>
      <c r="F80" s="295"/>
      <c r="G80" s="295"/>
      <c r="H80" s="159"/>
      <c r="I80" s="159"/>
      <c r="J80" s="159"/>
      <c r="K80" s="159"/>
      <c r="L80" s="159"/>
      <c r="M80" s="159"/>
      <c r="N80" s="19"/>
    </row>
    <row r="81" spans="1:14" s="20" customFormat="1" ht="14.25">
      <c r="A81" s="156"/>
      <c r="B81" s="157"/>
      <c r="C81" s="272" t="s">
        <v>200</v>
      </c>
      <c r="D81" s="295"/>
      <c r="E81" s="296" t="s">
        <v>832</v>
      </c>
      <c r="F81" s="295"/>
      <c r="G81" s="295"/>
      <c r="H81" s="159"/>
      <c r="I81" s="159"/>
      <c r="J81" s="159"/>
      <c r="K81" s="159"/>
      <c r="L81" s="159"/>
      <c r="M81" s="159"/>
      <c r="N81" s="19"/>
    </row>
    <row r="82" spans="1:14" s="20" customFormat="1" ht="14.25">
      <c r="A82" s="156"/>
      <c r="B82" s="157"/>
      <c r="C82" s="272" t="s">
        <v>6</v>
      </c>
      <c r="D82" s="295"/>
      <c r="E82" s="295"/>
      <c r="F82" s="295"/>
      <c r="G82" s="295"/>
      <c r="H82" s="159"/>
      <c r="I82" s="159"/>
      <c r="J82" s="159"/>
      <c r="K82" s="159"/>
      <c r="L82" s="159"/>
      <c r="M82" s="159"/>
      <c r="N82" s="87"/>
    </row>
    <row r="84" spans="2:14" s="88" customFormat="1" ht="13.5">
      <c r="B84" s="701"/>
      <c r="C84" s="702"/>
      <c r="E84" s="701"/>
      <c r="F84" s="701"/>
      <c r="G84" s="701"/>
      <c r="H84" s="701"/>
      <c r="I84" s="701"/>
      <c r="J84" s="702"/>
      <c r="N84" s="322"/>
    </row>
  </sheetData>
  <sheetProtection/>
  <mergeCells count="16">
    <mergeCell ref="A1:M1"/>
    <mergeCell ref="M7:M8"/>
    <mergeCell ref="B84:C84"/>
    <mergeCell ref="E84:J84"/>
    <mergeCell ref="A3:M3"/>
    <mergeCell ref="A5:M5"/>
    <mergeCell ref="C6:L6"/>
    <mergeCell ref="E7:F7"/>
    <mergeCell ref="G7:H7"/>
    <mergeCell ref="I7:J7"/>
    <mergeCell ref="K7:L7"/>
    <mergeCell ref="A7:A8"/>
    <mergeCell ref="A2:M2"/>
    <mergeCell ref="B7:B8"/>
    <mergeCell ref="C7:C8"/>
    <mergeCell ref="D7:D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4.125" style="10" customWidth="1"/>
    <col min="2" max="2" width="8.75390625" style="10" customWidth="1"/>
    <col min="3" max="3" width="40.125" style="10" customWidth="1"/>
    <col min="4" max="4" width="8.25390625" style="10" customWidth="1"/>
    <col min="5" max="6" width="8.00390625" style="10" customWidth="1"/>
    <col min="7" max="7" width="7.875" style="10" customWidth="1"/>
    <col min="8" max="8" width="8.75390625" style="10" customWidth="1"/>
    <col min="9" max="9" width="8.25390625" style="10" customWidth="1"/>
    <col min="10" max="10" width="8.00390625" style="10" customWidth="1"/>
    <col min="11" max="11" width="7.125" style="10" customWidth="1"/>
    <col min="12" max="12" width="7.875" style="10" customWidth="1"/>
    <col min="13" max="13" width="8.25390625" style="10" customWidth="1"/>
    <col min="14" max="14" width="6.125" style="10" customWidth="1"/>
    <col min="15" max="16384" width="9.125" style="10" customWidth="1"/>
  </cols>
  <sheetData>
    <row r="1" spans="1:13" s="11" customFormat="1" ht="17.25">
      <c r="A1" s="668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442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3" s="54" customFormat="1" ht="12.75">
      <c r="A4" s="683" t="s">
        <v>108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13" s="11" customFormat="1" ht="15.75">
      <c r="A5" s="683"/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</row>
    <row r="6" spans="1:13" ht="16.5">
      <c r="A6" s="6"/>
      <c r="B6" s="6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9"/>
    </row>
    <row r="7" spans="1:13" s="55" customFormat="1" ht="33" customHeight="1">
      <c r="A7" s="689" t="s">
        <v>65</v>
      </c>
      <c r="B7" s="675" t="s">
        <v>66</v>
      </c>
      <c r="C7" s="675" t="s">
        <v>67</v>
      </c>
      <c r="D7" s="675" t="s">
        <v>1</v>
      </c>
      <c r="E7" s="677" t="s">
        <v>2</v>
      </c>
      <c r="F7" s="678"/>
      <c r="G7" s="679" t="s">
        <v>3</v>
      </c>
      <c r="H7" s="680"/>
      <c r="I7" s="681" t="s">
        <v>4</v>
      </c>
      <c r="J7" s="682"/>
      <c r="K7" s="681" t="s">
        <v>5</v>
      </c>
      <c r="L7" s="682"/>
      <c r="M7" s="684" t="s">
        <v>6</v>
      </c>
    </row>
    <row r="8" spans="1:13" s="55" customFormat="1" ht="54">
      <c r="A8" s="690"/>
      <c r="B8" s="676"/>
      <c r="C8" s="676"/>
      <c r="D8" s="676"/>
      <c r="E8" s="43" t="s">
        <v>7</v>
      </c>
      <c r="F8" s="43" t="s">
        <v>8</v>
      </c>
      <c r="G8" s="46" t="s">
        <v>9</v>
      </c>
      <c r="H8" s="44" t="s">
        <v>6</v>
      </c>
      <c r="I8" s="45" t="s">
        <v>9</v>
      </c>
      <c r="J8" s="44" t="s">
        <v>6</v>
      </c>
      <c r="K8" s="45" t="s">
        <v>9</v>
      </c>
      <c r="L8" s="44" t="s">
        <v>6</v>
      </c>
      <c r="M8" s="685"/>
    </row>
    <row r="9" spans="1:13" s="85" customFormat="1" ht="13.5">
      <c r="A9" s="96" t="s">
        <v>10</v>
      </c>
      <c r="B9" s="96" t="s">
        <v>18</v>
      </c>
      <c r="C9" s="96" t="s">
        <v>19</v>
      </c>
      <c r="D9" s="97" t="s">
        <v>20</v>
      </c>
      <c r="E9" s="98" t="s">
        <v>21</v>
      </c>
      <c r="F9" s="99" t="s">
        <v>22</v>
      </c>
      <c r="G9" s="97" t="s">
        <v>11</v>
      </c>
      <c r="H9" s="99" t="s">
        <v>23</v>
      </c>
      <c r="I9" s="97" t="s">
        <v>26</v>
      </c>
      <c r="J9" s="99" t="s">
        <v>27</v>
      </c>
      <c r="K9" s="99">
        <v>11</v>
      </c>
      <c r="L9" s="96" t="s">
        <v>28</v>
      </c>
      <c r="M9" s="96" t="s">
        <v>29</v>
      </c>
    </row>
    <row r="10" spans="1:14" s="20" customFormat="1" ht="14.25">
      <c r="A10" s="121">
        <v>1</v>
      </c>
      <c r="B10" s="147" t="s">
        <v>119</v>
      </c>
      <c r="C10" s="149" t="s">
        <v>403</v>
      </c>
      <c r="D10" s="121" t="s">
        <v>36</v>
      </c>
      <c r="E10" s="43"/>
      <c r="F10" s="174">
        <v>35</v>
      </c>
      <c r="G10" s="142"/>
      <c r="H10" s="144"/>
      <c r="I10" s="143"/>
      <c r="J10" s="144"/>
      <c r="K10" s="143"/>
      <c r="L10" s="144"/>
      <c r="M10" s="144"/>
      <c r="N10" s="19"/>
    </row>
    <row r="11" spans="1:14" s="20" customFormat="1" ht="13.5">
      <c r="A11" s="121"/>
      <c r="B11" s="147"/>
      <c r="C11" s="146" t="s">
        <v>12</v>
      </c>
      <c r="D11" s="121" t="s">
        <v>13</v>
      </c>
      <c r="E11" s="175">
        <v>2.06</v>
      </c>
      <c r="F11" s="175">
        <f>F10*E11</f>
        <v>72.10000000000001</v>
      </c>
      <c r="G11" s="145"/>
      <c r="H11" s="176"/>
      <c r="I11" s="143"/>
      <c r="J11" s="144"/>
      <c r="K11" s="143"/>
      <c r="L11" s="144"/>
      <c r="M11" s="144"/>
      <c r="N11" s="19"/>
    </row>
    <row r="12" spans="1:14" s="20" customFormat="1" ht="14.25">
      <c r="A12" s="121">
        <v>2</v>
      </c>
      <c r="B12" s="147" t="s">
        <v>120</v>
      </c>
      <c r="C12" s="149" t="s">
        <v>370</v>
      </c>
      <c r="D12" s="121" t="s">
        <v>36</v>
      </c>
      <c r="E12" s="43"/>
      <c r="F12" s="177">
        <v>9</v>
      </c>
      <c r="G12" s="142"/>
      <c r="H12" s="144"/>
      <c r="I12" s="143"/>
      <c r="J12" s="144"/>
      <c r="K12" s="143"/>
      <c r="L12" s="144"/>
      <c r="M12" s="144"/>
      <c r="N12" s="19"/>
    </row>
    <row r="13" spans="1:14" s="20" customFormat="1" ht="13.5">
      <c r="A13" s="121"/>
      <c r="B13" s="147"/>
      <c r="C13" s="146" t="s">
        <v>12</v>
      </c>
      <c r="D13" s="121" t="s">
        <v>13</v>
      </c>
      <c r="E13" s="178">
        <v>1.21</v>
      </c>
      <c r="F13" s="175">
        <f>F12*E13</f>
        <v>10.89</v>
      </c>
      <c r="G13" s="145"/>
      <c r="H13" s="176"/>
      <c r="I13" s="143"/>
      <c r="J13" s="144"/>
      <c r="K13" s="143"/>
      <c r="L13" s="144"/>
      <c r="M13" s="144"/>
      <c r="N13" s="19"/>
    </row>
    <row r="14" spans="1:14" s="62" customFormat="1" ht="27">
      <c r="A14" s="121">
        <v>3</v>
      </c>
      <c r="B14" s="147"/>
      <c r="C14" s="146" t="s">
        <v>292</v>
      </c>
      <c r="D14" s="121" t="s">
        <v>45</v>
      </c>
      <c r="E14" s="43"/>
      <c r="F14" s="144">
        <v>4</v>
      </c>
      <c r="G14" s="142"/>
      <c r="H14" s="144"/>
      <c r="I14" s="143"/>
      <c r="J14" s="144"/>
      <c r="K14" s="143"/>
      <c r="L14" s="144"/>
      <c r="M14" s="144"/>
      <c r="N14" s="63"/>
    </row>
    <row r="15" spans="1:14" s="60" customFormat="1" ht="14.25">
      <c r="A15" s="121">
        <v>4</v>
      </c>
      <c r="B15" s="96" t="s">
        <v>103</v>
      </c>
      <c r="C15" s="272" t="s">
        <v>104</v>
      </c>
      <c r="D15" s="142" t="s">
        <v>36</v>
      </c>
      <c r="E15" s="142"/>
      <c r="F15" s="143">
        <v>5</v>
      </c>
      <c r="G15" s="142"/>
      <c r="H15" s="144"/>
      <c r="I15" s="143"/>
      <c r="J15" s="144"/>
      <c r="K15" s="143"/>
      <c r="L15" s="144"/>
      <c r="M15" s="144"/>
      <c r="N15" s="72"/>
    </row>
    <row r="16" spans="1:14" s="60" customFormat="1" ht="13.5">
      <c r="A16" s="141"/>
      <c r="B16" s="47"/>
      <c r="C16" s="146" t="s">
        <v>105</v>
      </c>
      <c r="D16" s="121" t="s">
        <v>102</v>
      </c>
      <c r="E16" s="121">
        <v>0.003</v>
      </c>
      <c r="F16" s="143">
        <f>F15*E16</f>
        <v>0.015</v>
      </c>
      <c r="G16" s="142"/>
      <c r="H16" s="144"/>
      <c r="I16" s="143"/>
      <c r="J16" s="144"/>
      <c r="K16" s="143"/>
      <c r="L16" s="144"/>
      <c r="M16" s="144"/>
      <c r="N16" s="72"/>
    </row>
    <row r="17" spans="1:14" s="60" customFormat="1" ht="13.5">
      <c r="A17" s="141"/>
      <c r="B17" s="47"/>
      <c r="C17" s="146" t="s">
        <v>42</v>
      </c>
      <c r="D17" s="121" t="s">
        <v>0</v>
      </c>
      <c r="E17" s="121">
        <v>0.004</v>
      </c>
      <c r="F17" s="143">
        <f>F15*E17</f>
        <v>0.02</v>
      </c>
      <c r="G17" s="142"/>
      <c r="H17" s="144"/>
      <c r="I17" s="143"/>
      <c r="J17" s="144"/>
      <c r="K17" s="143"/>
      <c r="L17" s="144"/>
      <c r="M17" s="144"/>
      <c r="N17" s="72"/>
    </row>
    <row r="18" spans="1:14" s="60" customFormat="1" ht="13.5">
      <c r="A18" s="141"/>
      <c r="B18" s="47"/>
      <c r="C18" s="146" t="s">
        <v>14</v>
      </c>
      <c r="D18" s="121"/>
      <c r="E18" s="121"/>
      <c r="F18" s="144"/>
      <c r="G18" s="142"/>
      <c r="H18" s="144"/>
      <c r="I18" s="143"/>
      <c r="J18" s="144"/>
      <c r="K18" s="143"/>
      <c r="L18" s="144"/>
      <c r="M18" s="144"/>
      <c r="N18" s="72"/>
    </row>
    <row r="19" spans="1:14" s="60" customFormat="1" ht="13.5">
      <c r="A19" s="141"/>
      <c r="B19" s="47"/>
      <c r="C19" s="146" t="s">
        <v>106</v>
      </c>
      <c r="D19" s="121" t="s">
        <v>36</v>
      </c>
      <c r="E19" s="121">
        <v>4E-05</v>
      </c>
      <c r="F19" s="195">
        <f>F15*E19</f>
        <v>0.0002</v>
      </c>
      <c r="G19" s="142"/>
      <c r="H19" s="152"/>
      <c r="I19" s="143"/>
      <c r="J19" s="144"/>
      <c r="K19" s="143"/>
      <c r="L19" s="144"/>
      <c r="M19" s="152"/>
      <c r="N19" s="72"/>
    </row>
    <row r="20" spans="1:14" s="20" customFormat="1" ht="28.5">
      <c r="A20" s="121">
        <v>5</v>
      </c>
      <c r="B20" s="147" t="s">
        <v>86</v>
      </c>
      <c r="C20" s="149" t="s">
        <v>75</v>
      </c>
      <c r="D20" s="121" t="s">
        <v>70</v>
      </c>
      <c r="E20" s="43"/>
      <c r="F20" s="153">
        <v>50</v>
      </c>
      <c r="G20" s="142"/>
      <c r="H20" s="144"/>
      <c r="I20" s="143"/>
      <c r="J20" s="144"/>
      <c r="K20" s="143"/>
      <c r="L20" s="144"/>
      <c r="M20" s="144"/>
      <c r="N20" s="19"/>
    </row>
    <row r="21" spans="1:14" s="20" customFormat="1" ht="13.5">
      <c r="A21" s="121"/>
      <c r="B21" s="147"/>
      <c r="C21" s="146" t="s">
        <v>12</v>
      </c>
      <c r="D21" s="121" t="s">
        <v>13</v>
      </c>
      <c r="E21" s="175">
        <v>0.119</v>
      </c>
      <c r="F21" s="144">
        <f>F20*E21</f>
        <v>5.949999999999999</v>
      </c>
      <c r="G21" s="145"/>
      <c r="H21" s="176"/>
      <c r="I21" s="143"/>
      <c r="J21" s="144"/>
      <c r="K21" s="143"/>
      <c r="L21" s="144"/>
      <c r="M21" s="144"/>
      <c r="N21" s="19"/>
    </row>
    <row r="22" spans="1:14" s="20" customFormat="1" ht="14.25">
      <c r="A22" s="121"/>
      <c r="B22" s="181"/>
      <c r="C22" s="146" t="s">
        <v>40</v>
      </c>
      <c r="D22" s="121" t="s">
        <v>0</v>
      </c>
      <c r="E22" s="43">
        <v>0.0675</v>
      </c>
      <c r="F22" s="144">
        <f>F20*E22</f>
        <v>3.375</v>
      </c>
      <c r="G22" s="142"/>
      <c r="H22" s="144"/>
      <c r="I22" s="143"/>
      <c r="J22" s="144"/>
      <c r="K22" s="143"/>
      <c r="L22" s="144"/>
      <c r="M22" s="144"/>
      <c r="N22" s="19"/>
    </row>
    <row r="23" spans="1:14" s="20" customFormat="1" ht="14.25">
      <c r="A23" s="121"/>
      <c r="B23" s="181"/>
      <c r="C23" s="146" t="s">
        <v>14</v>
      </c>
      <c r="D23" s="121"/>
      <c r="E23" s="43"/>
      <c r="F23" s="175"/>
      <c r="G23" s="142"/>
      <c r="H23" s="144"/>
      <c r="I23" s="143"/>
      <c r="J23" s="144"/>
      <c r="K23" s="143"/>
      <c r="L23" s="144"/>
      <c r="M23" s="144"/>
      <c r="N23" s="19"/>
    </row>
    <row r="24" spans="1:14" s="20" customFormat="1" ht="14.25">
      <c r="A24" s="121"/>
      <c r="B24" s="181"/>
      <c r="C24" s="146" t="s">
        <v>163</v>
      </c>
      <c r="D24" s="121" t="s">
        <v>70</v>
      </c>
      <c r="E24" s="43">
        <v>1.01</v>
      </c>
      <c r="F24" s="175">
        <f>F20*E24</f>
        <v>50.5</v>
      </c>
      <c r="G24" s="142"/>
      <c r="H24" s="144"/>
      <c r="I24" s="143"/>
      <c r="J24" s="144"/>
      <c r="K24" s="143"/>
      <c r="L24" s="144"/>
      <c r="M24" s="144"/>
      <c r="N24" s="19"/>
    </row>
    <row r="25" spans="1:14" s="20" customFormat="1" ht="14.25">
      <c r="A25" s="121"/>
      <c r="B25" s="181"/>
      <c r="C25" s="146" t="s">
        <v>15</v>
      </c>
      <c r="D25" s="121" t="s">
        <v>0</v>
      </c>
      <c r="E25" s="43">
        <v>0.002</v>
      </c>
      <c r="F25" s="175">
        <f>F20*E25</f>
        <v>0.1</v>
      </c>
      <c r="G25" s="143"/>
      <c r="H25" s="144"/>
      <c r="I25" s="143"/>
      <c r="J25" s="144"/>
      <c r="K25" s="143"/>
      <c r="L25" s="144"/>
      <c r="M25" s="144"/>
      <c r="N25" s="19"/>
    </row>
    <row r="26" spans="1:14" s="20" customFormat="1" ht="42.75">
      <c r="A26" s="121">
        <v>6</v>
      </c>
      <c r="B26" s="147" t="s">
        <v>87</v>
      </c>
      <c r="C26" s="149" t="s">
        <v>699</v>
      </c>
      <c r="D26" s="121" t="s">
        <v>520</v>
      </c>
      <c r="E26" s="43"/>
      <c r="F26" s="144">
        <v>4</v>
      </c>
      <c r="G26" s="142"/>
      <c r="H26" s="144"/>
      <c r="I26" s="143"/>
      <c r="J26" s="144"/>
      <c r="K26" s="143"/>
      <c r="L26" s="144"/>
      <c r="M26" s="144"/>
      <c r="N26" s="19"/>
    </row>
    <row r="27" spans="1:14" s="20" customFormat="1" ht="13.5">
      <c r="A27" s="121"/>
      <c r="B27" s="147"/>
      <c r="C27" s="146" t="s">
        <v>12</v>
      </c>
      <c r="D27" s="121" t="s">
        <v>13</v>
      </c>
      <c r="E27" s="175">
        <v>12.6</v>
      </c>
      <c r="F27" s="177">
        <f>F26*E27</f>
        <v>50.4</v>
      </c>
      <c r="G27" s="145"/>
      <c r="H27" s="176"/>
      <c r="I27" s="143"/>
      <c r="J27" s="144"/>
      <c r="K27" s="143"/>
      <c r="L27" s="144"/>
      <c r="M27" s="144"/>
      <c r="N27" s="19"/>
    </row>
    <row r="28" spans="1:14" s="20" customFormat="1" ht="14.25">
      <c r="A28" s="121"/>
      <c r="B28" s="181"/>
      <c r="C28" s="146" t="s">
        <v>42</v>
      </c>
      <c r="D28" s="121" t="s">
        <v>0</v>
      </c>
      <c r="E28" s="43">
        <v>5.08</v>
      </c>
      <c r="F28" s="177">
        <f>F26*E28</f>
        <v>20.32</v>
      </c>
      <c r="G28" s="142"/>
      <c r="H28" s="144"/>
      <c r="I28" s="143"/>
      <c r="J28" s="144"/>
      <c r="K28" s="143"/>
      <c r="L28" s="144"/>
      <c r="M28" s="144"/>
      <c r="N28" s="19"/>
    </row>
    <row r="29" spans="1:14" s="20" customFormat="1" ht="14.25">
      <c r="A29" s="121"/>
      <c r="B29" s="181"/>
      <c r="C29" s="146" t="s">
        <v>14</v>
      </c>
      <c r="D29" s="121"/>
      <c r="E29" s="43"/>
      <c r="F29" s="177"/>
      <c r="G29" s="142"/>
      <c r="H29" s="144"/>
      <c r="I29" s="143"/>
      <c r="J29" s="144"/>
      <c r="K29" s="143"/>
      <c r="L29" s="144"/>
      <c r="M29" s="144"/>
      <c r="N29" s="19"/>
    </row>
    <row r="30" spans="1:14" s="20" customFormat="1" ht="27">
      <c r="A30" s="121"/>
      <c r="B30" s="147"/>
      <c r="C30" s="146" t="s">
        <v>700</v>
      </c>
      <c r="D30" s="121" t="s">
        <v>520</v>
      </c>
      <c r="E30" s="43"/>
      <c r="F30" s="144">
        <v>4</v>
      </c>
      <c r="G30" s="142"/>
      <c r="H30" s="144"/>
      <c r="I30" s="143"/>
      <c r="J30" s="144"/>
      <c r="K30" s="143"/>
      <c r="L30" s="144"/>
      <c r="M30" s="144"/>
      <c r="N30" s="19"/>
    </row>
    <row r="31" spans="1:14" s="20" customFormat="1" ht="14.25">
      <c r="A31" s="121"/>
      <c r="B31" s="181"/>
      <c r="C31" s="146" t="s">
        <v>694</v>
      </c>
      <c r="D31" s="121" t="s">
        <v>520</v>
      </c>
      <c r="E31" s="121">
        <v>1</v>
      </c>
      <c r="F31" s="144">
        <f>F26*E31</f>
        <v>4</v>
      </c>
      <c r="G31" s="142"/>
      <c r="H31" s="144"/>
      <c r="I31" s="143"/>
      <c r="J31" s="144"/>
      <c r="K31" s="143"/>
      <c r="L31" s="144"/>
      <c r="M31" s="144"/>
      <c r="N31" s="19"/>
    </row>
    <row r="32" spans="1:14" s="20" customFormat="1" ht="14.25">
      <c r="A32" s="121"/>
      <c r="B32" s="181"/>
      <c r="C32" s="146" t="s">
        <v>693</v>
      </c>
      <c r="D32" s="121" t="s">
        <v>520</v>
      </c>
      <c r="E32" s="121">
        <v>1</v>
      </c>
      <c r="F32" s="144">
        <f>F26*E32</f>
        <v>4</v>
      </c>
      <c r="G32" s="142"/>
      <c r="H32" s="144"/>
      <c r="I32" s="143"/>
      <c r="J32" s="144"/>
      <c r="K32" s="143"/>
      <c r="L32" s="144"/>
      <c r="M32" s="144"/>
      <c r="N32" s="19"/>
    </row>
    <row r="33" spans="1:14" s="20" customFormat="1" ht="27">
      <c r="A33" s="121"/>
      <c r="B33" s="181"/>
      <c r="C33" s="146" t="s">
        <v>695</v>
      </c>
      <c r="D33" s="121" t="s">
        <v>520</v>
      </c>
      <c r="E33" s="121">
        <v>1</v>
      </c>
      <c r="F33" s="144">
        <f>F26*E33</f>
        <v>4</v>
      </c>
      <c r="G33" s="142"/>
      <c r="H33" s="144"/>
      <c r="I33" s="143"/>
      <c r="J33" s="144"/>
      <c r="K33" s="143"/>
      <c r="L33" s="144"/>
      <c r="M33" s="144"/>
      <c r="N33" s="19"/>
    </row>
    <row r="34" spans="1:14" s="20" customFormat="1" ht="14.25">
      <c r="A34" s="121"/>
      <c r="B34" s="181"/>
      <c r="C34" s="146" t="s">
        <v>88</v>
      </c>
      <c r="D34" s="121" t="s">
        <v>36</v>
      </c>
      <c r="E34" s="121">
        <v>0.413</v>
      </c>
      <c r="F34" s="144">
        <f>F26*E34</f>
        <v>1.652</v>
      </c>
      <c r="G34" s="142"/>
      <c r="H34" s="144"/>
      <c r="I34" s="143"/>
      <c r="J34" s="144"/>
      <c r="K34" s="143"/>
      <c r="L34" s="144"/>
      <c r="M34" s="144"/>
      <c r="N34" s="19"/>
    </row>
    <row r="35" spans="1:14" s="20" customFormat="1" ht="14.25">
      <c r="A35" s="121"/>
      <c r="B35" s="181"/>
      <c r="C35" s="146" t="s">
        <v>15</v>
      </c>
      <c r="D35" s="121" t="s">
        <v>0</v>
      </c>
      <c r="E35" s="121">
        <v>7.01</v>
      </c>
      <c r="F35" s="144">
        <f>F26*E35</f>
        <v>28.04</v>
      </c>
      <c r="G35" s="143"/>
      <c r="H35" s="144"/>
      <c r="I35" s="143"/>
      <c r="J35" s="144"/>
      <c r="K35" s="143"/>
      <c r="L35" s="144"/>
      <c r="M35" s="144"/>
      <c r="N35" s="19"/>
    </row>
    <row r="36" spans="1:14" s="20" customFormat="1" ht="14.25">
      <c r="A36" s="141"/>
      <c r="B36" s="121"/>
      <c r="C36" s="579" t="s">
        <v>6</v>
      </c>
      <c r="D36" s="142"/>
      <c r="E36" s="175"/>
      <c r="F36" s="178"/>
      <c r="G36" s="142"/>
      <c r="H36" s="578"/>
      <c r="I36" s="153"/>
      <c r="J36" s="578"/>
      <c r="K36" s="153"/>
      <c r="L36" s="578"/>
      <c r="M36" s="578"/>
      <c r="N36" s="87"/>
    </row>
    <row r="37" spans="1:14" s="20" customFormat="1" ht="14.25">
      <c r="A37" s="156"/>
      <c r="B37" s="157"/>
      <c r="C37" s="272" t="s">
        <v>199</v>
      </c>
      <c r="D37" s="142"/>
      <c r="E37" s="294" t="s">
        <v>832</v>
      </c>
      <c r="F37" s="142"/>
      <c r="G37" s="153"/>
      <c r="H37" s="153"/>
      <c r="I37" s="153"/>
      <c r="J37" s="153"/>
      <c r="K37" s="153"/>
      <c r="L37" s="153"/>
      <c r="M37" s="155"/>
      <c r="N37" s="19"/>
    </row>
    <row r="38" spans="1:14" s="20" customFormat="1" ht="14.25">
      <c r="A38" s="156"/>
      <c r="B38" s="157"/>
      <c r="C38" s="145" t="s">
        <v>6</v>
      </c>
      <c r="D38" s="157"/>
      <c r="E38" s="157"/>
      <c r="F38" s="157"/>
      <c r="G38" s="157"/>
      <c r="H38" s="179"/>
      <c r="I38" s="179"/>
      <c r="J38" s="179"/>
      <c r="K38" s="179"/>
      <c r="L38" s="179"/>
      <c r="M38" s="159"/>
      <c r="N38" s="19"/>
    </row>
    <row r="39" spans="1:14" s="20" customFormat="1" ht="14.25">
      <c r="A39" s="156"/>
      <c r="B39" s="157"/>
      <c r="C39" s="272" t="s">
        <v>200</v>
      </c>
      <c r="D39" s="157"/>
      <c r="E39" s="296" t="s">
        <v>832</v>
      </c>
      <c r="F39" s="157"/>
      <c r="G39" s="157"/>
      <c r="H39" s="179"/>
      <c r="I39" s="179"/>
      <c r="J39" s="179"/>
      <c r="K39" s="179"/>
      <c r="L39" s="179"/>
      <c r="M39" s="159"/>
      <c r="N39" s="19"/>
    </row>
    <row r="40" spans="1:14" s="20" customFormat="1" ht="14.25">
      <c r="A40" s="156"/>
      <c r="B40" s="157"/>
      <c r="C40" s="145" t="s">
        <v>6</v>
      </c>
      <c r="D40" s="157"/>
      <c r="E40" s="295"/>
      <c r="F40" s="157"/>
      <c r="G40" s="157"/>
      <c r="H40" s="179"/>
      <c r="I40" s="179"/>
      <c r="J40" s="179"/>
      <c r="K40" s="179"/>
      <c r="L40" s="179"/>
      <c r="M40" s="159"/>
      <c r="N40" s="87"/>
    </row>
    <row r="41" spans="1:14" s="20" customFormat="1" ht="13.5">
      <c r="A41" s="26"/>
      <c r="B41" s="26"/>
      <c r="C41" s="78"/>
      <c r="D41" s="35"/>
      <c r="E41" s="35"/>
      <c r="F41" s="38"/>
      <c r="G41" s="35"/>
      <c r="H41" s="36"/>
      <c r="I41" s="36"/>
      <c r="J41" s="36"/>
      <c r="K41" s="36"/>
      <c r="L41" s="36"/>
      <c r="M41" s="36"/>
      <c r="N41" s="87"/>
    </row>
    <row r="42" spans="1:14" s="20" customFormat="1" ht="13.5">
      <c r="A42" s="26"/>
      <c r="B42" s="26"/>
      <c r="C42" s="78"/>
      <c r="D42" s="35"/>
      <c r="E42" s="35"/>
      <c r="F42" s="38"/>
      <c r="G42" s="35"/>
      <c r="H42" s="36"/>
      <c r="I42" s="36"/>
      <c r="J42" s="36"/>
      <c r="K42" s="36"/>
      <c r="L42" s="36"/>
      <c r="M42" s="36"/>
      <c r="N42" s="87"/>
    </row>
    <row r="43" spans="1:14" s="20" customFormat="1" ht="13.5">
      <c r="A43" s="26"/>
      <c r="B43" s="26"/>
      <c r="C43" s="78"/>
      <c r="D43" s="35"/>
      <c r="E43" s="35"/>
      <c r="F43" s="38"/>
      <c r="G43" s="35"/>
      <c r="H43" s="36"/>
      <c r="I43" s="36"/>
      <c r="J43" s="36"/>
      <c r="K43" s="36"/>
      <c r="L43" s="36"/>
      <c r="M43" s="36"/>
      <c r="N43" s="87"/>
    </row>
    <row r="44" spans="1:14" s="20" customFormat="1" ht="13.5">
      <c r="A44" s="26"/>
      <c r="B44" s="26"/>
      <c r="C44" s="78"/>
      <c r="D44" s="35"/>
      <c r="E44" s="35"/>
      <c r="F44" s="38"/>
      <c r="G44" s="35"/>
      <c r="H44" s="36"/>
      <c r="I44" s="36"/>
      <c r="J44" s="36"/>
      <c r="K44" s="36"/>
      <c r="L44" s="36"/>
      <c r="M44" s="36"/>
      <c r="N44" s="87"/>
    </row>
    <row r="45" spans="1:14" s="20" customFormat="1" ht="13.5">
      <c r="A45" s="26"/>
      <c r="B45" s="26"/>
      <c r="C45" s="78"/>
      <c r="D45" s="35"/>
      <c r="E45" s="172"/>
      <c r="F45" s="173"/>
      <c r="G45" s="35"/>
      <c r="H45" s="36"/>
      <c r="I45" s="36"/>
      <c r="J45" s="36"/>
      <c r="K45" s="36"/>
      <c r="L45" s="36"/>
      <c r="M45" s="36"/>
      <c r="N45" s="19"/>
    </row>
    <row r="46" spans="2:10" s="88" customFormat="1" ht="13.5">
      <c r="B46" s="701"/>
      <c r="C46" s="702"/>
      <c r="E46" s="701"/>
      <c r="F46" s="701"/>
      <c r="G46" s="701"/>
      <c r="H46" s="701"/>
      <c r="I46" s="701"/>
      <c r="J46" s="702"/>
    </row>
    <row r="47" spans="1:14" s="20" customFormat="1" ht="13.5">
      <c r="A47" s="26"/>
      <c r="B47" s="26"/>
      <c r="C47" s="78"/>
      <c r="D47" s="35"/>
      <c r="E47" s="172"/>
      <c r="F47" s="173"/>
      <c r="G47" s="35"/>
      <c r="H47" s="36"/>
      <c r="I47" s="36"/>
      <c r="J47" s="36"/>
      <c r="K47" s="36"/>
      <c r="L47" s="36"/>
      <c r="M47" s="36"/>
      <c r="N47" s="19"/>
    </row>
    <row r="48" spans="2:10" s="42" customFormat="1" ht="15.75">
      <c r="B48" s="734"/>
      <c r="C48" s="734"/>
      <c r="E48" s="734"/>
      <c r="F48" s="734"/>
      <c r="G48" s="734"/>
      <c r="H48" s="734"/>
      <c r="I48" s="734"/>
      <c r="J48" s="734"/>
    </row>
  </sheetData>
  <sheetProtection/>
  <mergeCells count="18">
    <mergeCell ref="E46:J46"/>
    <mergeCell ref="C7:C8"/>
    <mergeCell ref="D7:D8"/>
    <mergeCell ref="B48:C48"/>
    <mergeCell ref="E48:J48"/>
    <mergeCell ref="B7:B8"/>
    <mergeCell ref="B46:C46"/>
    <mergeCell ref="E7:F7"/>
    <mergeCell ref="G7:H7"/>
    <mergeCell ref="A3:M3"/>
    <mergeCell ref="A1:M1"/>
    <mergeCell ref="C6:L6"/>
    <mergeCell ref="A7:A8"/>
    <mergeCell ref="K7:L7"/>
    <mergeCell ref="I7:J7"/>
    <mergeCell ref="M7:M8"/>
    <mergeCell ref="A4:M5"/>
    <mergeCell ref="A2:M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00"/>
  <sheetViews>
    <sheetView zoomScalePageLayoutView="0" workbookViewId="0" topLeftCell="A10">
      <selection activeCell="E100" sqref="E100"/>
    </sheetView>
  </sheetViews>
  <sheetFormatPr defaultColWidth="9.00390625" defaultRowHeight="12.75"/>
  <cols>
    <col min="1" max="1" width="6.25390625" style="0" customWidth="1"/>
    <col min="3" max="3" width="42.75390625" style="0" customWidth="1"/>
    <col min="5" max="5" width="6.875" style="0" customWidth="1"/>
    <col min="7" max="7" width="6.75390625" style="490" customWidth="1"/>
    <col min="8" max="8" width="8.25390625" style="0" customWidth="1"/>
    <col min="9" max="9" width="7.125" style="0" customWidth="1"/>
    <col min="10" max="10" width="7.875" style="0" customWidth="1"/>
    <col min="11" max="11" width="6.875" style="0" customWidth="1"/>
    <col min="12" max="12" width="6.375" style="0" customWidth="1"/>
  </cols>
  <sheetData>
    <row r="3" spans="1:13" ht="17.25">
      <c r="A3" s="668" t="s">
        <v>410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</row>
    <row r="4" spans="1:13" ht="16.5">
      <c r="A4" s="683" t="s">
        <v>815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13" ht="21" customHeight="1">
      <c r="A5" s="683" t="s">
        <v>443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</row>
    <row r="6" spans="1:13" ht="21" customHeight="1">
      <c r="A6" s="683" t="s">
        <v>335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</row>
    <row r="8" spans="1:17" ht="32.25" customHeight="1">
      <c r="A8" s="694" t="s">
        <v>65</v>
      </c>
      <c r="B8" s="695" t="s">
        <v>66</v>
      </c>
      <c r="C8" s="695" t="s">
        <v>67</v>
      </c>
      <c r="D8" s="695" t="s">
        <v>1</v>
      </c>
      <c r="E8" s="697" t="s">
        <v>2</v>
      </c>
      <c r="F8" s="698"/>
      <c r="G8" s="696" t="s">
        <v>3</v>
      </c>
      <c r="H8" s="696"/>
      <c r="I8" s="700" t="s">
        <v>4</v>
      </c>
      <c r="J8" s="700"/>
      <c r="K8" s="700" t="s">
        <v>5</v>
      </c>
      <c r="L8" s="700"/>
      <c r="M8" s="696" t="s">
        <v>6</v>
      </c>
      <c r="Q8" s="538"/>
    </row>
    <row r="9" spans="1:13" ht="54">
      <c r="A9" s="694"/>
      <c r="B9" s="694"/>
      <c r="C9" s="695"/>
      <c r="D9" s="695"/>
      <c r="E9" s="43" t="s">
        <v>7</v>
      </c>
      <c r="F9" s="43" t="s">
        <v>8</v>
      </c>
      <c r="G9" s="46" t="s">
        <v>9</v>
      </c>
      <c r="H9" s="44" t="s">
        <v>6</v>
      </c>
      <c r="I9" s="45" t="s">
        <v>9</v>
      </c>
      <c r="J9" s="44" t="s">
        <v>6</v>
      </c>
      <c r="K9" s="45" t="s">
        <v>9</v>
      </c>
      <c r="L9" s="44" t="s">
        <v>6</v>
      </c>
      <c r="M9" s="696"/>
    </row>
    <row r="10" spans="1:13" ht="12.75">
      <c r="A10" s="47" t="s">
        <v>10</v>
      </c>
      <c r="B10" s="47">
        <v>2</v>
      </c>
      <c r="C10" s="47">
        <v>3</v>
      </c>
      <c r="D10" s="47">
        <v>4</v>
      </c>
      <c r="E10" s="47">
        <v>5</v>
      </c>
      <c r="F10" s="48">
        <v>6</v>
      </c>
      <c r="G10" s="49" t="s">
        <v>11</v>
      </c>
      <c r="H10" s="50">
        <v>8</v>
      </c>
      <c r="I10" s="48">
        <v>9</v>
      </c>
      <c r="J10" s="50">
        <v>10</v>
      </c>
      <c r="K10" s="48">
        <v>11</v>
      </c>
      <c r="L10" s="50">
        <v>12</v>
      </c>
      <c r="M10" s="50">
        <v>13</v>
      </c>
    </row>
    <row r="11" spans="1:14" s="366" customFormat="1" ht="28.5">
      <c r="A11" s="216">
        <v>1</v>
      </c>
      <c r="B11" s="654">
        <v>38292</v>
      </c>
      <c r="C11" s="445" t="s">
        <v>824</v>
      </c>
      <c r="D11" s="282" t="s">
        <v>36</v>
      </c>
      <c r="E11" s="216"/>
      <c r="F11" s="276">
        <v>20</v>
      </c>
      <c r="G11" s="219"/>
      <c r="H11" s="448"/>
      <c r="I11" s="219"/>
      <c r="J11" s="448"/>
      <c r="K11" s="219"/>
      <c r="L11" s="448"/>
      <c r="M11" s="448"/>
      <c r="N11" s="367"/>
    </row>
    <row r="12" spans="1:13" s="366" customFormat="1" ht="13.5">
      <c r="A12" s="216"/>
      <c r="B12" s="218" t="s">
        <v>68</v>
      </c>
      <c r="C12" s="218" t="s">
        <v>96</v>
      </c>
      <c r="D12" s="216" t="s">
        <v>36</v>
      </c>
      <c r="E12" s="216"/>
      <c r="F12" s="448">
        <f>F11</f>
        <v>20</v>
      </c>
      <c r="G12" s="219"/>
      <c r="H12" s="448"/>
      <c r="I12" s="219"/>
      <c r="J12" s="448"/>
      <c r="K12" s="219"/>
      <c r="L12" s="448"/>
      <c r="M12" s="448"/>
    </row>
    <row r="13" spans="1:14" s="29" customFormat="1" ht="13.5">
      <c r="A13" s="142"/>
      <c r="B13" s="184"/>
      <c r="C13" s="185" t="s">
        <v>14</v>
      </c>
      <c r="D13" s="142"/>
      <c r="E13" s="142"/>
      <c r="F13" s="448"/>
      <c r="G13" s="142"/>
      <c r="H13" s="144"/>
      <c r="I13" s="143"/>
      <c r="J13" s="245"/>
      <c r="K13" s="143"/>
      <c r="L13" s="144"/>
      <c r="M13" s="144"/>
      <c r="N13" s="66"/>
    </row>
    <row r="14" spans="1:13" s="366" customFormat="1" ht="13.5">
      <c r="A14" s="216"/>
      <c r="B14" s="281"/>
      <c r="C14" s="218" t="s">
        <v>358</v>
      </c>
      <c r="D14" s="216" t="s">
        <v>36</v>
      </c>
      <c r="E14" s="216">
        <v>1.15</v>
      </c>
      <c r="F14" s="448">
        <f>E14*F11</f>
        <v>23</v>
      </c>
      <c r="G14" s="219"/>
      <c r="H14" s="448"/>
      <c r="I14" s="219"/>
      <c r="J14" s="448"/>
      <c r="K14" s="219"/>
      <c r="L14" s="448"/>
      <c r="M14" s="448"/>
    </row>
    <row r="15" spans="1:14" s="29" customFormat="1" ht="13.5">
      <c r="A15" s="142"/>
      <c r="B15" s="184"/>
      <c r="C15" s="185" t="s">
        <v>15</v>
      </c>
      <c r="D15" s="142" t="s">
        <v>0</v>
      </c>
      <c r="E15" s="142">
        <v>0.01</v>
      </c>
      <c r="F15" s="448">
        <f>F11*E15</f>
        <v>0.2</v>
      </c>
      <c r="G15" s="142"/>
      <c r="H15" s="144"/>
      <c r="I15" s="143"/>
      <c r="J15" s="245"/>
      <c r="K15" s="143"/>
      <c r="L15" s="144"/>
      <c r="M15" s="144"/>
      <c r="N15" s="66"/>
    </row>
    <row r="16" spans="1:17" ht="39" customHeight="1">
      <c r="A16" s="216">
        <v>2</v>
      </c>
      <c r="B16" s="217"/>
      <c r="C16" s="445" t="s">
        <v>775</v>
      </c>
      <c r="D16" s="226" t="s">
        <v>36</v>
      </c>
      <c r="E16" s="226"/>
      <c r="F16" s="622">
        <v>80</v>
      </c>
      <c r="G16" s="234"/>
      <c r="H16" s="559"/>
      <c r="I16" s="234"/>
      <c r="J16" s="559"/>
      <c r="K16" s="234"/>
      <c r="L16" s="559"/>
      <c r="M16" s="559"/>
      <c r="Q16" s="539"/>
    </row>
    <row r="17" spans="1:17" ht="13.5">
      <c r="A17" s="216"/>
      <c r="B17" s="217"/>
      <c r="C17" s="218" t="s">
        <v>96</v>
      </c>
      <c r="D17" s="226" t="s">
        <v>13</v>
      </c>
      <c r="E17" s="226">
        <v>0.092</v>
      </c>
      <c r="F17" s="559">
        <f>F16*E17</f>
        <v>7.359999999999999</v>
      </c>
      <c r="G17" s="234"/>
      <c r="H17" s="559"/>
      <c r="I17" s="234"/>
      <c r="J17" s="559"/>
      <c r="K17" s="234"/>
      <c r="L17" s="559"/>
      <c r="M17" s="559"/>
      <c r="Q17" s="540"/>
    </row>
    <row r="18" spans="1:17" ht="13.5">
      <c r="A18" s="121"/>
      <c r="B18" s="47"/>
      <c r="C18" s="218" t="s">
        <v>747</v>
      </c>
      <c r="D18" s="121" t="s">
        <v>102</v>
      </c>
      <c r="E18" s="121">
        <v>0.0297</v>
      </c>
      <c r="F18" s="144">
        <f>F16*E18</f>
        <v>2.376</v>
      </c>
      <c r="G18" s="142"/>
      <c r="H18" s="144"/>
      <c r="I18" s="143"/>
      <c r="J18" s="144"/>
      <c r="K18" s="143"/>
      <c r="L18" s="144"/>
      <c r="M18" s="144"/>
      <c r="Q18" s="538"/>
    </row>
    <row r="19" spans="1:13" ht="13.5">
      <c r="A19" s="216"/>
      <c r="B19" s="217"/>
      <c r="C19" s="218" t="s">
        <v>774</v>
      </c>
      <c r="D19" s="226" t="s">
        <v>36</v>
      </c>
      <c r="E19" s="226">
        <v>1.25</v>
      </c>
      <c r="F19" s="559">
        <f>F16*E19</f>
        <v>100</v>
      </c>
      <c r="G19" s="234"/>
      <c r="H19" s="559"/>
      <c r="I19" s="234"/>
      <c r="J19" s="559"/>
      <c r="K19" s="234"/>
      <c r="L19" s="559"/>
      <c r="M19" s="559"/>
    </row>
    <row r="20" spans="1:13" ht="42.75">
      <c r="A20" s="121">
        <v>3</v>
      </c>
      <c r="B20" s="147" t="s">
        <v>336</v>
      </c>
      <c r="C20" s="149" t="s">
        <v>748</v>
      </c>
      <c r="D20" s="121" t="s">
        <v>36</v>
      </c>
      <c r="E20" s="43"/>
      <c r="F20" s="397">
        <v>20</v>
      </c>
      <c r="G20" s="142"/>
      <c r="H20" s="144"/>
      <c r="I20" s="143"/>
      <c r="J20" s="144"/>
      <c r="K20" s="143"/>
      <c r="L20" s="144"/>
      <c r="M20" s="144"/>
    </row>
    <row r="21" spans="1:13" ht="13.5">
      <c r="A21" s="121"/>
      <c r="B21" s="147"/>
      <c r="C21" s="146" t="s">
        <v>12</v>
      </c>
      <c r="D21" s="121" t="s">
        <v>13</v>
      </c>
      <c r="E21" s="175">
        <v>3</v>
      </c>
      <c r="F21" s="175">
        <f>F20*E21</f>
        <v>60</v>
      </c>
      <c r="G21" s="142"/>
      <c r="H21" s="176"/>
      <c r="I21" s="143"/>
      <c r="J21" s="144"/>
      <c r="K21" s="143"/>
      <c r="L21" s="144"/>
      <c r="M21" s="144"/>
    </row>
    <row r="22" spans="1:13" ht="13.5">
      <c r="A22" s="121"/>
      <c r="B22" s="147"/>
      <c r="C22" s="146" t="s">
        <v>14</v>
      </c>
      <c r="D22" s="121"/>
      <c r="E22" s="175"/>
      <c r="F22" s="175"/>
      <c r="G22" s="142"/>
      <c r="H22" s="176"/>
      <c r="I22" s="143"/>
      <c r="J22" s="144"/>
      <c r="K22" s="143"/>
      <c r="L22" s="144"/>
      <c r="M22" s="144"/>
    </row>
    <row r="23" spans="1:13" ht="13.5">
      <c r="A23" s="121"/>
      <c r="B23" s="147"/>
      <c r="C23" s="146" t="s">
        <v>94</v>
      </c>
      <c r="D23" s="121" t="s">
        <v>36</v>
      </c>
      <c r="E23" s="175">
        <v>1.12</v>
      </c>
      <c r="F23" s="177">
        <f>F20*E23</f>
        <v>22.400000000000002</v>
      </c>
      <c r="G23" s="142"/>
      <c r="H23" s="318"/>
      <c r="I23" s="143"/>
      <c r="J23" s="144"/>
      <c r="K23" s="143"/>
      <c r="L23" s="144"/>
      <c r="M23" s="144"/>
    </row>
    <row r="24" spans="1:13" ht="13.5">
      <c r="A24" s="121"/>
      <c r="B24" s="147"/>
      <c r="C24" s="146" t="s">
        <v>357</v>
      </c>
      <c r="D24" s="121" t="s">
        <v>16</v>
      </c>
      <c r="E24" s="175">
        <v>100</v>
      </c>
      <c r="F24" s="177">
        <f>E24*F20</f>
        <v>2000</v>
      </c>
      <c r="G24" s="142"/>
      <c r="H24" s="318"/>
      <c r="I24" s="143"/>
      <c r="J24" s="144"/>
      <c r="K24" s="143"/>
      <c r="L24" s="144"/>
      <c r="M24" s="144"/>
    </row>
    <row r="25" spans="1:13" ht="13.5">
      <c r="A25" s="121"/>
      <c r="B25" s="147"/>
      <c r="C25" s="146" t="s">
        <v>15</v>
      </c>
      <c r="D25" s="121" t="s">
        <v>0</v>
      </c>
      <c r="E25" s="175">
        <v>0.01</v>
      </c>
      <c r="F25" s="177">
        <f>E25*F20</f>
        <v>0.2</v>
      </c>
      <c r="G25" s="142"/>
      <c r="H25" s="318"/>
      <c r="I25" s="143"/>
      <c r="J25" s="144"/>
      <c r="K25" s="143"/>
      <c r="L25" s="144"/>
      <c r="M25" s="144"/>
    </row>
    <row r="26" spans="1:13" ht="14.25">
      <c r="A26" s="121">
        <v>4</v>
      </c>
      <c r="B26" s="147" t="s">
        <v>337</v>
      </c>
      <c r="C26" s="149" t="s">
        <v>338</v>
      </c>
      <c r="D26" s="121" t="s">
        <v>48</v>
      </c>
      <c r="E26" s="43"/>
      <c r="F26" s="586">
        <v>235</v>
      </c>
      <c r="G26" s="142"/>
      <c r="H26" s="318"/>
      <c r="I26" s="143"/>
      <c r="J26" s="144"/>
      <c r="K26" s="143"/>
      <c r="L26" s="144"/>
      <c r="M26" s="144"/>
    </row>
    <row r="27" spans="1:13" ht="13.5">
      <c r="A27" s="121"/>
      <c r="B27" s="147"/>
      <c r="C27" s="146" t="s">
        <v>12</v>
      </c>
      <c r="D27" s="121" t="s">
        <v>48</v>
      </c>
      <c r="E27" s="178">
        <v>1</v>
      </c>
      <c r="F27" s="177">
        <f>F26*E27</f>
        <v>235</v>
      </c>
      <c r="G27" s="142"/>
      <c r="H27" s="318"/>
      <c r="I27" s="143"/>
      <c r="J27" s="144"/>
      <c r="K27" s="143"/>
      <c r="L27" s="144"/>
      <c r="M27" s="144"/>
    </row>
    <row r="28" spans="1:13" ht="13.5">
      <c r="A28" s="121"/>
      <c r="B28" s="147"/>
      <c r="C28" s="146" t="s">
        <v>37</v>
      </c>
      <c r="D28" s="121" t="s">
        <v>0</v>
      </c>
      <c r="E28" s="178">
        <v>0.087</v>
      </c>
      <c r="F28" s="177">
        <f>F26*E28</f>
        <v>20.445</v>
      </c>
      <c r="G28" s="142"/>
      <c r="H28" s="318"/>
      <c r="I28" s="143"/>
      <c r="J28" s="144"/>
      <c r="K28" s="143"/>
      <c r="L28" s="144"/>
      <c r="M28" s="144"/>
    </row>
    <row r="29" spans="1:13" ht="13.5">
      <c r="A29" s="121"/>
      <c r="B29" s="147"/>
      <c r="C29" s="146" t="s">
        <v>14</v>
      </c>
      <c r="D29" s="121"/>
      <c r="E29" s="178"/>
      <c r="F29" s="177"/>
      <c r="G29" s="142"/>
      <c r="H29" s="318"/>
      <c r="I29" s="143"/>
      <c r="J29" s="144"/>
      <c r="K29" s="143"/>
      <c r="L29" s="144"/>
      <c r="M29" s="144"/>
    </row>
    <row r="30" spans="1:13" ht="13.5">
      <c r="A30" s="121"/>
      <c r="B30" s="147"/>
      <c r="C30" s="146" t="s">
        <v>356</v>
      </c>
      <c r="D30" s="121" t="s">
        <v>48</v>
      </c>
      <c r="E30" s="178">
        <v>1</v>
      </c>
      <c r="F30" s="177">
        <f>F26*E27</f>
        <v>235</v>
      </c>
      <c r="G30" s="142"/>
      <c r="H30" s="318"/>
      <c r="I30" s="143"/>
      <c r="J30" s="144"/>
      <c r="K30" s="143"/>
      <c r="L30" s="144"/>
      <c r="M30" s="144"/>
    </row>
    <row r="31" spans="1:13" ht="13.5">
      <c r="A31" s="121"/>
      <c r="B31" s="147"/>
      <c r="C31" s="146" t="s">
        <v>94</v>
      </c>
      <c r="D31" s="121" t="s">
        <v>36</v>
      </c>
      <c r="E31" s="178">
        <v>0.043</v>
      </c>
      <c r="F31" s="177">
        <f>F26*E31</f>
        <v>10.104999999999999</v>
      </c>
      <c r="G31" s="142"/>
      <c r="H31" s="318"/>
      <c r="I31" s="143"/>
      <c r="J31" s="144"/>
      <c r="K31" s="143"/>
      <c r="L31" s="144"/>
      <c r="M31" s="144"/>
    </row>
    <row r="32" spans="1:13" ht="13.5">
      <c r="A32" s="121"/>
      <c r="B32" s="147"/>
      <c r="C32" s="146" t="s">
        <v>15</v>
      </c>
      <c r="D32" s="121" t="s">
        <v>0</v>
      </c>
      <c r="E32" s="178">
        <v>0.003</v>
      </c>
      <c r="F32" s="177">
        <f>F26*E32</f>
        <v>0.705</v>
      </c>
      <c r="G32" s="142"/>
      <c r="H32" s="318"/>
      <c r="I32" s="143"/>
      <c r="J32" s="144"/>
      <c r="K32" s="143"/>
      <c r="L32" s="144"/>
      <c r="M32" s="144"/>
    </row>
    <row r="33" spans="1:13" ht="28.5">
      <c r="A33" s="121">
        <v>5</v>
      </c>
      <c r="B33" s="47"/>
      <c r="C33" s="272" t="s">
        <v>749</v>
      </c>
      <c r="D33" s="142" t="s">
        <v>25</v>
      </c>
      <c r="E33" s="142"/>
      <c r="F33" s="235">
        <v>162</v>
      </c>
      <c r="G33" s="142"/>
      <c r="H33" s="318"/>
      <c r="I33" s="143"/>
      <c r="J33" s="144"/>
      <c r="K33" s="143"/>
      <c r="L33" s="144"/>
      <c r="M33" s="144"/>
    </row>
    <row r="34" spans="1:13" ht="13.5">
      <c r="A34" s="121"/>
      <c r="B34" s="47"/>
      <c r="C34" s="146" t="s">
        <v>244</v>
      </c>
      <c r="D34" s="121" t="s">
        <v>13</v>
      </c>
      <c r="E34" s="121">
        <v>1.11</v>
      </c>
      <c r="F34" s="142">
        <f>E34*F33</f>
        <v>179.82000000000002</v>
      </c>
      <c r="G34" s="142"/>
      <c r="H34" s="318"/>
      <c r="I34" s="143"/>
      <c r="J34" s="144"/>
      <c r="K34" s="143"/>
      <c r="L34" s="144"/>
      <c r="M34" s="144"/>
    </row>
    <row r="35" spans="1:13" ht="13.5">
      <c r="A35" s="121"/>
      <c r="B35" s="47"/>
      <c r="C35" s="146" t="s">
        <v>42</v>
      </c>
      <c r="D35" s="121" t="s">
        <v>0</v>
      </c>
      <c r="E35" s="121">
        <v>0.0071</v>
      </c>
      <c r="F35" s="144">
        <f>E35*F33</f>
        <v>1.1502000000000001</v>
      </c>
      <c r="G35" s="142"/>
      <c r="H35" s="318"/>
      <c r="I35" s="143"/>
      <c r="J35" s="144"/>
      <c r="K35" s="143"/>
      <c r="L35" s="144"/>
      <c r="M35" s="144"/>
    </row>
    <row r="36" spans="1:13" ht="13.5">
      <c r="A36" s="121"/>
      <c r="B36" s="96"/>
      <c r="C36" s="123" t="s">
        <v>14</v>
      </c>
      <c r="D36" s="121"/>
      <c r="E36" s="121"/>
      <c r="F36" s="144"/>
      <c r="G36" s="142"/>
      <c r="H36" s="318"/>
      <c r="I36" s="143"/>
      <c r="J36" s="144"/>
      <c r="K36" s="143"/>
      <c r="L36" s="144"/>
      <c r="M36" s="144"/>
    </row>
    <row r="37" spans="1:13" ht="13.5">
      <c r="A37" s="121"/>
      <c r="B37" s="96"/>
      <c r="C37" s="146" t="s">
        <v>750</v>
      </c>
      <c r="D37" s="121" t="s">
        <v>25</v>
      </c>
      <c r="E37" s="43">
        <v>1</v>
      </c>
      <c r="F37" s="152">
        <f>E37*F33</f>
        <v>162</v>
      </c>
      <c r="G37" s="142"/>
      <c r="H37" s="144"/>
      <c r="I37" s="143"/>
      <c r="J37" s="144"/>
      <c r="K37" s="143"/>
      <c r="L37" s="144"/>
      <c r="M37" s="144"/>
    </row>
    <row r="38" spans="1:13" ht="13.5">
      <c r="A38" s="121"/>
      <c r="B38" s="47"/>
      <c r="C38" s="146" t="s">
        <v>88</v>
      </c>
      <c r="D38" s="121" t="s">
        <v>36</v>
      </c>
      <c r="E38" s="121">
        <v>0.059</v>
      </c>
      <c r="F38" s="144">
        <f>E38*F33</f>
        <v>9.558</v>
      </c>
      <c r="G38" s="142"/>
      <c r="H38" s="144"/>
      <c r="I38" s="143"/>
      <c r="J38" s="144"/>
      <c r="K38" s="143"/>
      <c r="L38" s="144"/>
      <c r="M38" s="144"/>
    </row>
    <row r="39" spans="1:13" ht="13.5">
      <c r="A39" s="121"/>
      <c r="B39" s="47"/>
      <c r="C39" s="146" t="s">
        <v>339</v>
      </c>
      <c r="D39" s="121" t="s">
        <v>36</v>
      </c>
      <c r="E39" s="121">
        <v>0.006</v>
      </c>
      <c r="F39" s="144">
        <f>E39*F33</f>
        <v>0.972</v>
      </c>
      <c r="G39" s="142"/>
      <c r="H39" s="144"/>
      <c r="I39" s="143"/>
      <c r="J39" s="144"/>
      <c r="K39" s="143"/>
      <c r="L39" s="144"/>
      <c r="M39" s="144"/>
    </row>
    <row r="40" spans="1:13" ht="13.5">
      <c r="A40" s="121"/>
      <c r="B40" s="47"/>
      <c r="C40" s="146" t="s">
        <v>15</v>
      </c>
      <c r="D40" s="121" t="s">
        <v>0</v>
      </c>
      <c r="E40" s="121">
        <v>0.096</v>
      </c>
      <c r="F40" s="144">
        <f>E40*F33</f>
        <v>15.552</v>
      </c>
      <c r="G40" s="142"/>
      <c r="H40" s="144"/>
      <c r="I40" s="143"/>
      <c r="J40" s="144"/>
      <c r="K40" s="143"/>
      <c r="L40" s="144"/>
      <c r="M40" s="144"/>
    </row>
    <row r="41" spans="1:13" ht="28.5">
      <c r="A41" s="121">
        <v>6</v>
      </c>
      <c r="B41" s="147" t="s">
        <v>336</v>
      </c>
      <c r="C41" s="149" t="s">
        <v>825</v>
      </c>
      <c r="D41" s="148" t="s">
        <v>48</v>
      </c>
      <c r="E41" s="452"/>
      <c r="F41" s="397">
        <v>875</v>
      </c>
      <c r="G41" s="235"/>
      <c r="H41" s="150"/>
      <c r="I41" s="491"/>
      <c r="J41" s="150"/>
      <c r="K41" s="491"/>
      <c r="L41" s="150"/>
      <c r="M41" s="150"/>
    </row>
    <row r="42" spans="1:13" ht="13.5">
      <c r="A42" s="121"/>
      <c r="B42" s="147"/>
      <c r="C42" s="146" t="s">
        <v>12</v>
      </c>
      <c r="D42" s="121" t="s">
        <v>13</v>
      </c>
      <c r="E42" s="175">
        <v>3</v>
      </c>
      <c r="F42" s="175">
        <f>F41*E42</f>
        <v>2625</v>
      </c>
      <c r="G42" s="142"/>
      <c r="H42" s="176"/>
      <c r="I42" s="143"/>
      <c r="J42" s="144"/>
      <c r="K42" s="143"/>
      <c r="L42" s="144"/>
      <c r="M42" s="144"/>
    </row>
    <row r="43" spans="1:13" ht="13.5">
      <c r="A43" s="121"/>
      <c r="B43" s="147"/>
      <c r="C43" s="146" t="s">
        <v>14</v>
      </c>
      <c r="D43" s="121"/>
      <c r="E43" s="175"/>
      <c r="F43" s="175"/>
      <c r="G43" s="142"/>
      <c r="H43" s="176"/>
      <c r="I43" s="143"/>
      <c r="J43" s="144"/>
      <c r="K43" s="143"/>
      <c r="L43" s="144"/>
      <c r="M43" s="144"/>
    </row>
    <row r="44" spans="1:13" ht="13.5">
      <c r="A44" s="121"/>
      <c r="B44" s="147"/>
      <c r="C44" s="146" t="s">
        <v>467</v>
      </c>
      <c r="D44" s="121" t="s">
        <v>36</v>
      </c>
      <c r="E44" s="175">
        <v>1</v>
      </c>
      <c r="F44" s="177">
        <f>F41*E44</f>
        <v>875</v>
      </c>
      <c r="G44" s="142"/>
      <c r="H44" s="318"/>
      <c r="I44" s="143"/>
      <c r="J44" s="144"/>
      <c r="K44" s="143"/>
      <c r="L44" s="144"/>
      <c r="M44" s="144"/>
    </row>
    <row r="45" spans="1:13" ht="13.5">
      <c r="A45" s="121"/>
      <c r="B45" s="147"/>
      <c r="C45" s="146" t="s">
        <v>15</v>
      </c>
      <c r="D45" s="121" t="s">
        <v>0</v>
      </c>
      <c r="E45" s="175">
        <v>0.01</v>
      </c>
      <c r="F45" s="177">
        <f>E45*F41</f>
        <v>8.75</v>
      </c>
      <c r="G45" s="142"/>
      <c r="H45" s="318"/>
      <c r="I45" s="143"/>
      <c r="J45" s="144"/>
      <c r="K45" s="143"/>
      <c r="L45" s="144"/>
      <c r="M45" s="144"/>
    </row>
    <row r="46" spans="1:13" ht="33">
      <c r="A46" s="142">
        <v>7</v>
      </c>
      <c r="B46" s="142" t="s">
        <v>68</v>
      </c>
      <c r="C46" s="628" t="s">
        <v>751</v>
      </c>
      <c r="D46" s="235" t="s">
        <v>48</v>
      </c>
      <c r="E46" s="235"/>
      <c r="F46" s="150">
        <v>160</v>
      </c>
      <c r="G46" s="235"/>
      <c r="H46" s="150"/>
      <c r="I46" s="491"/>
      <c r="J46" s="150"/>
      <c r="K46" s="491"/>
      <c r="L46" s="150"/>
      <c r="M46" s="150"/>
    </row>
    <row r="47" spans="1:13" ht="13.5">
      <c r="A47" s="142"/>
      <c r="B47" s="147" t="s">
        <v>119</v>
      </c>
      <c r="C47" s="185" t="s">
        <v>752</v>
      </c>
      <c r="D47" s="142" t="s">
        <v>36</v>
      </c>
      <c r="E47" s="175">
        <v>0.09</v>
      </c>
      <c r="F47" s="629">
        <f>F46*E47</f>
        <v>14.399999999999999</v>
      </c>
      <c r="G47" s="142"/>
      <c r="H47" s="144"/>
      <c r="I47" s="143"/>
      <c r="J47" s="144"/>
      <c r="K47" s="143"/>
      <c r="L47" s="144"/>
      <c r="M47" s="144"/>
    </row>
    <row r="48" spans="1:13" ht="13.5">
      <c r="A48" s="142"/>
      <c r="B48" s="147"/>
      <c r="C48" s="185" t="s">
        <v>12</v>
      </c>
      <c r="D48" s="142" t="s">
        <v>13</v>
      </c>
      <c r="E48" s="175">
        <v>2.06</v>
      </c>
      <c r="F48" s="175">
        <f>F47*E48</f>
        <v>29.663999999999998</v>
      </c>
      <c r="G48" s="145"/>
      <c r="H48" s="176"/>
      <c r="I48" s="143"/>
      <c r="J48" s="144"/>
      <c r="K48" s="143"/>
      <c r="L48" s="144"/>
      <c r="M48" s="144"/>
    </row>
    <row r="49" spans="1:13" ht="13.5">
      <c r="A49" s="142"/>
      <c r="B49" s="147" t="s">
        <v>120</v>
      </c>
      <c r="C49" s="185" t="s">
        <v>370</v>
      </c>
      <c r="D49" s="142" t="s">
        <v>36</v>
      </c>
      <c r="E49" s="175">
        <v>0.07</v>
      </c>
      <c r="F49" s="177">
        <f>F46*E49</f>
        <v>11.200000000000001</v>
      </c>
      <c r="G49" s="142"/>
      <c r="H49" s="144"/>
      <c r="I49" s="143"/>
      <c r="J49" s="144"/>
      <c r="K49" s="143"/>
      <c r="L49" s="144"/>
      <c r="M49" s="144"/>
    </row>
    <row r="50" spans="1:13" ht="13.5">
      <c r="A50" s="142"/>
      <c r="B50" s="147"/>
      <c r="C50" s="185" t="s">
        <v>12</v>
      </c>
      <c r="D50" s="142" t="s">
        <v>13</v>
      </c>
      <c r="E50" s="178">
        <v>1.21</v>
      </c>
      <c r="F50" s="175">
        <f>F49*E50</f>
        <v>13.552000000000001</v>
      </c>
      <c r="G50" s="145"/>
      <c r="H50" s="176"/>
      <c r="I50" s="143"/>
      <c r="J50" s="144"/>
      <c r="K50" s="143"/>
      <c r="L50" s="144"/>
      <c r="M50" s="144"/>
    </row>
    <row r="51" spans="1:13" ht="13.5">
      <c r="A51" s="142"/>
      <c r="B51" s="184"/>
      <c r="C51" s="185" t="s">
        <v>14</v>
      </c>
      <c r="D51" s="142"/>
      <c r="E51" s="142"/>
      <c r="F51" s="144"/>
      <c r="G51" s="142"/>
      <c r="H51" s="144"/>
      <c r="I51" s="143"/>
      <c r="J51" s="144"/>
      <c r="K51" s="143"/>
      <c r="L51" s="144"/>
      <c r="M51" s="144"/>
    </row>
    <row r="52" spans="1:13" ht="54">
      <c r="A52" s="142"/>
      <c r="B52" s="184"/>
      <c r="C52" s="163" t="s">
        <v>753</v>
      </c>
      <c r="D52" s="142" t="s">
        <v>754</v>
      </c>
      <c r="E52" s="142">
        <v>1</v>
      </c>
      <c r="F52" s="144">
        <v>1.67</v>
      </c>
      <c r="G52" s="142"/>
      <c r="H52" s="144"/>
      <c r="I52" s="143"/>
      <c r="J52" s="144"/>
      <c r="K52" s="143"/>
      <c r="L52" s="144"/>
      <c r="M52" s="144"/>
    </row>
    <row r="53" spans="1:13" ht="15.75">
      <c r="A53" s="142"/>
      <c r="B53" s="184"/>
      <c r="C53" s="630" t="s">
        <v>755</v>
      </c>
      <c r="D53" s="142" t="s">
        <v>754</v>
      </c>
      <c r="E53" s="142">
        <v>1</v>
      </c>
      <c r="F53" s="144">
        <v>1.12</v>
      </c>
      <c r="G53" s="142"/>
      <c r="H53" s="144"/>
      <c r="I53" s="143"/>
      <c r="J53" s="144"/>
      <c r="K53" s="143"/>
      <c r="L53" s="144"/>
      <c r="M53" s="144"/>
    </row>
    <row r="54" spans="1:13" ht="15.75">
      <c r="A54" s="142"/>
      <c r="B54" s="184"/>
      <c r="C54" s="630" t="s">
        <v>371</v>
      </c>
      <c r="D54" s="142" t="s">
        <v>754</v>
      </c>
      <c r="E54" s="142">
        <v>1</v>
      </c>
      <c r="F54" s="144">
        <v>1.5</v>
      </c>
      <c r="G54" s="142"/>
      <c r="H54" s="144"/>
      <c r="I54" s="143"/>
      <c r="J54" s="144"/>
      <c r="K54" s="143"/>
      <c r="L54" s="144"/>
      <c r="M54" s="144"/>
    </row>
    <row r="55" spans="1:13" ht="13.5">
      <c r="A55" s="142"/>
      <c r="B55" s="184"/>
      <c r="C55" s="185" t="s">
        <v>744</v>
      </c>
      <c r="D55" s="142" t="s">
        <v>16</v>
      </c>
      <c r="E55" s="142">
        <v>0.6</v>
      </c>
      <c r="F55" s="144">
        <f>F46*E55</f>
        <v>96</v>
      </c>
      <c r="G55" s="142"/>
      <c r="H55" s="144"/>
      <c r="I55" s="143"/>
      <c r="J55" s="144"/>
      <c r="K55" s="143"/>
      <c r="L55" s="144"/>
      <c r="M55" s="144"/>
    </row>
    <row r="56" spans="1:13" ht="13.5">
      <c r="A56" s="142"/>
      <c r="B56" s="184"/>
      <c r="C56" s="185" t="s">
        <v>756</v>
      </c>
      <c r="D56" s="142" t="s">
        <v>36</v>
      </c>
      <c r="E56" s="142">
        <v>0</v>
      </c>
      <c r="F56" s="144">
        <v>34</v>
      </c>
      <c r="G56" s="142"/>
      <c r="H56" s="144"/>
      <c r="I56" s="143"/>
      <c r="J56" s="144"/>
      <c r="K56" s="143"/>
      <c r="L56" s="144"/>
      <c r="M56" s="144"/>
    </row>
    <row r="57" spans="1:13" ht="15.75">
      <c r="A57" s="142"/>
      <c r="B57" s="184"/>
      <c r="C57" s="630" t="s">
        <v>757</v>
      </c>
      <c r="D57" s="142" t="s">
        <v>754</v>
      </c>
      <c r="E57" s="142">
        <v>0.03</v>
      </c>
      <c r="F57" s="144">
        <v>1.1</v>
      </c>
      <c r="G57" s="142"/>
      <c r="H57" s="144"/>
      <c r="I57" s="143"/>
      <c r="J57" s="144"/>
      <c r="K57" s="143"/>
      <c r="L57" s="144"/>
      <c r="M57" s="144"/>
    </row>
    <row r="58" spans="1:13" ht="15.75">
      <c r="A58" s="142"/>
      <c r="B58" s="184"/>
      <c r="C58" s="630" t="s">
        <v>758</v>
      </c>
      <c r="D58" s="142" t="s">
        <v>754</v>
      </c>
      <c r="E58" s="142">
        <v>0.01</v>
      </c>
      <c r="F58" s="144">
        <v>0.5</v>
      </c>
      <c r="G58" s="142"/>
      <c r="H58" s="144"/>
      <c r="I58" s="143"/>
      <c r="J58" s="144"/>
      <c r="K58" s="143"/>
      <c r="L58" s="144"/>
      <c r="M58" s="144"/>
    </row>
    <row r="59" spans="1:13" ht="28.5">
      <c r="A59" s="121">
        <v>8</v>
      </c>
      <c r="B59" s="121" t="s">
        <v>759</v>
      </c>
      <c r="C59" s="272" t="s">
        <v>776</v>
      </c>
      <c r="D59" s="121" t="s">
        <v>70</v>
      </c>
      <c r="E59" s="142"/>
      <c r="F59" s="143">
        <v>350</v>
      </c>
      <c r="G59" s="143"/>
      <c r="H59" s="144"/>
      <c r="I59" s="142"/>
      <c r="J59" s="144"/>
      <c r="K59" s="143"/>
      <c r="L59" s="144"/>
      <c r="M59" s="144"/>
    </row>
    <row r="60" spans="1:13" ht="13.5">
      <c r="A60" s="121"/>
      <c r="B60" s="96"/>
      <c r="C60" s="146" t="s">
        <v>12</v>
      </c>
      <c r="D60" s="121" t="s">
        <v>13</v>
      </c>
      <c r="E60" s="121">
        <v>0.1</v>
      </c>
      <c r="F60" s="175">
        <f>F59*E60</f>
        <v>35</v>
      </c>
      <c r="G60" s="143"/>
      <c r="H60" s="144"/>
      <c r="I60" s="143"/>
      <c r="J60" s="144"/>
      <c r="K60" s="143"/>
      <c r="L60" s="144"/>
      <c r="M60" s="144"/>
    </row>
    <row r="61" spans="1:13" ht="13.5">
      <c r="A61" s="121"/>
      <c r="B61" s="121"/>
      <c r="C61" s="146" t="s">
        <v>37</v>
      </c>
      <c r="D61" s="121" t="s">
        <v>0</v>
      </c>
      <c r="E61" s="142">
        <v>0.0223</v>
      </c>
      <c r="F61" s="175">
        <f>F59*E61</f>
        <v>7.805</v>
      </c>
      <c r="G61" s="143"/>
      <c r="H61" s="144"/>
      <c r="I61" s="142"/>
      <c r="J61" s="144"/>
      <c r="K61" s="143"/>
      <c r="L61" s="144"/>
      <c r="M61" s="144"/>
    </row>
    <row r="62" spans="1:13" ht="13.5">
      <c r="A62" s="121"/>
      <c r="B62" s="96"/>
      <c r="C62" s="146" t="s">
        <v>14</v>
      </c>
      <c r="D62" s="121"/>
      <c r="E62" s="121"/>
      <c r="F62" s="175"/>
      <c r="G62" s="143"/>
      <c r="H62" s="144"/>
      <c r="I62" s="142"/>
      <c r="J62" s="144"/>
      <c r="K62" s="143"/>
      <c r="L62" s="144"/>
      <c r="M62" s="144"/>
    </row>
    <row r="63" spans="1:13" ht="13.5">
      <c r="A63" s="121"/>
      <c r="B63" s="96"/>
      <c r="C63" s="146" t="s">
        <v>15</v>
      </c>
      <c r="D63" s="121" t="s">
        <v>0</v>
      </c>
      <c r="E63" s="121">
        <v>0.0438</v>
      </c>
      <c r="F63" s="175">
        <f>F59*E63</f>
        <v>15.33</v>
      </c>
      <c r="G63" s="142"/>
      <c r="H63" s="144"/>
      <c r="I63" s="142"/>
      <c r="J63" s="144"/>
      <c r="K63" s="143"/>
      <c r="L63" s="144"/>
      <c r="M63" s="144"/>
    </row>
    <row r="64" spans="1:13" ht="27">
      <c r="A64" s="121"/>
      <c r="B64" s="96"/>
      <c r="C64" s="146" t="s">
        <v>760</v>
      </c>
      <c r="D64" s="121" t="s">
        <v>70</v>
      </c>
      <c r="E64" s="121">
        <v>1.02</v>
      </c>
      <c r="F64" s="142">
        <f>F59*E64</f>
        <v>357</v>
      </c>
      <c r="G64" s="144"/>
      <c r="H64" s="144"/>
      <c r="I64" s="144"/>
      <c r="J64" s="144"/>
      <c r="K64" s="143"/>
      <c r="L64" s="144"/>
      <c r="M64" s="144"/>
    </row>
    <row r="65" spans="1:13" ht="54.75">
      <c r="A65" s="142">
        <v>9</v>
      </c>
      <c r="B65" s="142"/>
      <c r="C65" s="444" t="s">
        <v>761</v>
      </c>
      <c r="D65" s="142" t="s">
        <v>17</v>
      </c>
      <c r="E65" s="142">
        <v>1</v>
      </c>
      <c r="F65" s="144">
        <v>25</v>
      </c>
      <c r="G65" s="142"/>
      <c r="H65" s="144"/>
      <c r="I65" s="143"/>
      <c r="J65" s="144"/>
      <c r="K65" s="143"/>
      <c r="L65" s="144"/>
      <c r="M65" s="144"/>
    </row>
    <row r="66" spans="1:13" ht="13.5">
      <c r="A66" s="142"/>
      <c r="B66" s="184"/>
      <c r="C66" s="185" t="s">
        <v>12</v>
      </c>
      <c r="D66" s="142" t="s">
        <v>13</v>
      </c>
      <c r="E66" s="142">
        <v>0.45</v>
      </c>
      <c r="F66" s="144">
        <f>F65*E66</f>
        <v>11.25</v>
      </c>
      <c r="G66" s="142"/>
      <c r="H66" s="144"/>
      <c r="I66" s="143"/>
      <c r="J66" s="144"/>
      <c r="K66" s="143"/>
      <c r="L66" s="144"/>
      <c r="M66" s="144"/>
    </row>
    <row r="67" spans="1:13" ht="13.5">
      <c r="A67" s="257"/>
      <c r="B67" s="184"/>
      <c r="C67" s="185" t="s">
        <v>15</v>
      </c>
      <c r="D67" s="142" t="s">
        <v>0</v>
      </c>
      <c r="E67" s="142">
        <v>0.96</v>
      </c>
      <c r="F67" s="144">
        <f>F46*E67</f>
        <v>153.6</v>
      </c>
      <c r="G67" s="142"/>
      <c r="H67" s="144"/>
      <c r="I67" s="143"/>
      <c r="J67" s="144"/>
      <c r="K67" s="143"/>
      <c r="L67" s="144"/>
      <c r="M67" s="144"/>
    </row>
    <row r="68" spans="1:13" ht="14.25">
      <c r="A68" s="257">
        <v>8</v>
      </c>
      <c r="B68" s="142" t="s">
        <v>68</v>
      </c>
      <c r="C68" s="277" t="s">
        <v>762</v>
      </c>
      <c r="D68" s="235" t="s">
        <v>17</v>
      </c>
      <c r="E68" s="235"/>
      <c r="F68" s="150">
        <v>4</v>
      </c>
      <c r="G68" s="235"/>
      <c r="H68" s="150"/>
      <c r="I68" s="491"/>
      <c r="J68" s="150"/>
      <c r="K68" s="491"/>
      <c r="L68" s="150"/>
      <c r="M68" s="150"/>
    </row>
    <row r="69" spans="1:13" ht="13.5">
      <c r="A69" s="257"/>
      <c r="B69" s="142"/>
      <c r="C69" s="145" t="s">
        <v>12</v>
      </c>
      <c r="D69" s="142" t="s">
        <v>17</v>
      </c>
      <c r="E69" s="142">
        <v>1</v>
      </c>
      <c r="F69" s="144">
        <f>F68*E69</f>
        <v>4</v>
      </c>
      <c r="G69" s="142"/>
      <c r="H69" s="144"/>
      <c r="I69" s="143"/>
      <c r="J69" s="144"/>
      <c r="K69" s="143"/>
      <c r="L69" s="144"/>
      <c r="M69" s="144"/>
    </row>
    <row r="70" spans="1:13" ht="13.5">
      <c r="A70" s="257"/>
      <c r="B70" s="142"/>
      <c r="C70" s="145" t="s">
        <v>37</v>
      </c>
      <c r="D70" s="142" t="s">
        <v>0</v>
      </c>
      <c r="E70" s="142">
        <v>0.087</v>
      </c>
      <c r="F70" s="144">
        <f>F68*E70</f>
        <v>0.348</v>
      </c>
      <c r="G70" s="142"/>
      <c r="H70" s="144"/>
      <c r="I70" s="143"/>
      <c r="J70" s="144"/>
      <c r="K70" s="143"/>
      <c r="L70" s="144"/>
      <c r="M70" s="144"/>
    </row>
    <row r="71" spans="1:13" ht="13.5">
      <c r="A71" s="257"/>
      <c r="B71" s="142"/>
      <c r="C71" s="145" t="s">
        <v>14</v>
      </c>
      <c r="D71" s="142"/>
      <c r="E71" s="142"/>
      <c r="F71" s="144"/>
      <c r="G71" s="142"/>
      <c r="H71" s="144"/>
      <c r="I71" s="143"/>
      <c r="J71" s="144"/>
      <c r="K71" s="143"/>
      <c r="L71" s="144"/>
      <c r="M71" s="144"/>
    </row>
    <row r="72" spans="1:13" ht="13.5">
      <c r="A72" s="257"/>
      <c r="B72" s="142"/>
      <c r="C72" s="185" t="s">
        <v>763</v>
      </c>
      <c r="D72" s="142" t="s">
        <v>17</v>
      </c>
      <c r="E72" s="142">
        <v>1</v>
      </c>
      <c r="F72" s="144">
        <f>F68*E72</f>
        <v>4</v>
      </c>
      <c r="G72" s="142"/>
      <c r="H72" s="144"/>
      <c r="I72" s="143"/>
      <c r="J72" s="144"/>
      <c r="K72" s="143"/>
      <c r="L72" s="144"/>
      <c r="M72" s="144"/>
    </row>
    <row r="73" spans="1:13" ht="14.25">
      <c r="A73" s="257">
        <v>10</v>
      </c>
      <c r="B73" s="142" t="s">
        <v>68</v>
      </c>
      <c r="C73" s="277" t="s">
        <v>764</v>
      </c>
      <c r="D73" s="235" t="s">
        <v>17</v>
      </c>
      <c r="E73" s="235">
        <v>1</v>
      </c>
      <c r="F73" s="150">
        <v>4</v>
      </c>
      <c r="G73" s="142"/>
      <c r="H73" s="144"/>
      <c r="I73" s="143"/>
      <c r="J73" s="144"/>
      <c r="K73" s="143"/>
      <c r="L73" s="144"/>
      <c r="M73" s="144"/>
    </row>
    <row r="74" spans="1:13" ht="13.5">
      <c r="A74" s="141"/>
      <c r="B74" s="47"/>
      <c r="C74" s="146" t="s">
        <v>15</v>
      </c>
      <c r="D74" s="121" t="s">
        <v>0</v>
      </c>
      <c r="E74" s="121">
        <v>0.096</v>
      </c>
      <c r="F74" s="144">
        <f>F53*E74</f>
        <v>0.10752000000000002</v>
      </c>
      <c r="G74" s="142"/>
      <c r="H74" s="144"/>
      <c r="I74" s="143"/>
      <c r="J74" s="144"/>
      <c r="K74" s="143"/>
      <c r="L74" s="144"/>
      <c r="M74" s="144"/>
    </row>
    <row r="75" spans="1:13" ht="13.5">
      <c r="A75" s="142"/>
      <c r="B75" s="184"/>
      <c r="C75" s="185" t="s">
        <v>756</v>
      </c>
      <c r="D75" s="142" t="s">
        <v>36</v>
      </c>
      <c r="E75" s="142">
        <v>0.1</v>
      </c>
      <c r="F75" s="144">
        <f>F73*E75</f>
        <v>0.4</v>
      </c>
      <c r="G75" s="142"/>
      <c r="H75" s="144"/>
      <c r="I75" s="143"/>
      <c r="J75" s="144"/>
      <c r="K75" s="143"/>
      <c r="L75" s="144"/>
      <c r="M75" s="144"/>
    </row>
    <row r="76" spans="1:13" ht="13.5">
      <c r="A76" s="142"/>
      <c r="B76" s="184"/>
      <c r="C76" s="185" t="s">
        <v>765</v>
      </c>
      <c r="D76" s="142" t="s">
        <v>16</v>
      </c>
      <c r="E76" s="142">
        <v>0.6</v>
      </c>
      <c r="F76" s="144">
        <f>E76*7.5</f>
        <v>4.5</v>
      </c>
      <c r="G76" s="142"/>
      <c r="H76" s="144"/>
      <c r="I76" s="143"/>
      <c r="J76" s="144"/>
      <c r="K76" s="143"/>
      <c r="L76" s="144"/>
      <c r="M76" s="144"/>
    </row>
    <row r="77" spans="1:13" ht="14.25">
      <c r="A77" s="257">
        <v>11</v>
      </c>
      <c r="B77" s="142" t="s">
        <v>68</v>
      </c>
      <c r="C77" s="277" t="s">
        <v>780</v>
      </c>
      <c r="D77" s="235" t="s">
        <v>17</v>
      </c>
      <c r="E77" s="235"/>
      <c r="F77" s="150">
        <v>15</v>
      </c>
      <c r="G77" s="235"/>
      <c r="H77" s="150"/>
      <c r="I77" s="491"/>
      <c r="J77" s="150"/>
      <c r="K77" s="491"/>
      <c r="L77" s="150"/>
      <c r="M77" s="150"/>
    </row>
    <row r="78" spans="1:13" ht="13.5">
      <c r="A78" s="257"/>
      <c r="B78" s="142"/>
      <c r="C78" s="145" t="s">
        <v>12</v>
      </c>
      <c r="D78" s="142" t="s">
        <v>17</v>
      </c>
      <c r="E78" s="142">
        <v>1</v>
      </c>
      <c r="F78" s="144">
        <f>F77*E78</f>
        <v>15</v>
      </c>
      <c r="G78" s="142"/>
      <c r="H78" s="144"/>
      <c r="I78" s="143"/>
      <c r="J78" s="144"/>
      <c r="K78" s="143"/>
      <c r="L78" s="144"/>
      <c r="M78" s="144"/>
    </row>
    <row r="79" spans="1:13" ht="13.5">
      <c r="A79" s="257"/>
      <c r="B79" s="142"/>
      <c r="C79" s="145" t="s">
        <v>37</v>
      </c>
      <c r="D79" s="142" t="s">
        <v>0</v>
      </c>
      <c r="E79" s="142">
        <v>0.087</v>
      </c>
      <c r="F79" s="144">
        <f>F77*E79</f>
        <v>1.305</v>
      </c>
      <c r="G79" s="142"/>
      <c r="H79" s="144"/>
      <c r="I79" s="143"/>
      <c r="J79" s="144"/>
      <c r="K79" s="143"/>
      <c r="L79" s="144"/>
      <c r="M79" s="144"/>
    </row>
    <row r="80" spans="1:13" ht="13.5">
      <c r="A80" s="257"/>
      <c r="B80" s="142"/>
      <c r="C80" s="145" t="s">
        <v>14</v>
      </c>
      <c r="D80" s="142"/>
      <c r="E80" s="142"/>
      <c r="F80" s="144"/>
      <c r="G80" s="142"/>
      <c r="H80" s="144"/>
      <c r="I80" s="143"/>
      <c r="J80" s="144"/>
      <c r="K80" s="143"/>
      <c r="L80" s="144"/>
      <c r="M80" s="144"/>
    </row>
    <row r="81" spans="1:13" ht="40.5">
      <c r="A81" s="257"/>
      <c r="B81" s="142"/>
      <c r="C81" s="185" t="s">
        <v>781</v>
      </c>
      <c r="D81" s="142" t="s">
        <v>17</v>
      </c>
      <c r="E81" s="142">
        <v>1</v>
      </c>
      <c r="F81" s="144">
        <f>F77*E81</f>
        <v>15</v>
      </c>
      <c r="G81" s="142"/>
      <c r="H81" s="144"/>
      <c r="I81" s="143"/>
      <c r="J81" s="144"/>
      <c r="K81" s="143"/>
      <c r="L81" s="144"/>
      <c r="M81" s="144"/>
    </row>
    <row r="82" spans="1:13" ht="13.5">
      <c r="A82" s="142"/>
      <c r="B82" s="184"/>
      <c r="C82" s="185" t="s">
        <v>15</v>
      </c>
      <c r="D82" s="142" t="s">
        <v>0</v>
      </c>
      <c r="E82" s="142">
        <v>0.15</v>
      </c>
      <c r="F82" s="144">
        <f>F72*E82</f>
        <v>0.6</v>
      </c>
      <c r="G82" s="142"/>
      <c r="H82" s="144"/>
      <c r="I82" s="142"/>
      <c r="J82" s="144"/>
      <c r="K82" s="143"/>
      <c r="L82" s="144"/>
      <c r="M82" s="144"/>
    </row>
    <row r="83" spans="1:13" ht="28.5">
      <c r="A83" s="142">
        <v>12</v>
      </c>
      <c r="B83" s="631" t="s">
        <v>766</v>
      </c>
      <c r="C83" s="632" t="s">
        <v>767</v>
      </c>
      <c r="D83" s="636" t="s">
        <v>520</v>
      </c>
      <c r="E83" s="636"/>
      <c r="F83" s="636">
        <v>3</v>
      </c>
      <c r="G83" s="142"/>
      <c r="H83" s="144"/>
      <c r="I83" s="143"/>
      <c r="J83" s="144"/>
      <c r="K83" s="143"/>
      <c r="L83" s="144"/>
      <c r="M83" s="144"/>
    </row>
    <row r="84" spans="1:13" ht="13.5">
      <c r="A84" s="142"/>
      <c r="B84" s="633"/>
      <c r="C84" s="185" t="s">
        <v>12</v>
      </c>
      <c r="D84" s="634" t="s">
        <v>13</v>
      </c>
      <c r="E84" s="634">
        <v>2.52</v>
      </c>
      <c r="F84" s="634">
        <f>F83*E84</f>
        <v>7.5600000000000005</v>
      </c>
      <c r="G84" s="142"/>
      <c r="H84" s="144"/>
      <c r="I84" s="143"/>
      <c r="J84" s="144"/>
      <c r="K84" s="143"/>
      <c r="L84" s="144"/>
      <c r="M84" s="144"/>
    </row>
    <row r="85" spans="1:13" ht="13.5">
      <c r="A85" s="142"/>
      <c r="B85" s="184"/>
      <c r="C85" s="185" t="s">
        <v>768</v>
      </c>
      <c r="D85" s="142" t="s">
        <v>102</v>
      </c>
      <c r="E85" s="142">
        <v>1.2</v>
      </c>
      <c r="F85" s="143">
        <f>F83*E85</f>
        <v>3.5999999999999996</v>
      </c>
      <c r="G85" s="142"/>
      <c r="H85" s="144"/>
      <c r="I85" s="143"/>
      <c r="J85" s="144"/>
      <c r="K85" s="143"/>
      <c r="L85" s="144"/>
      <c r="M85" s="144"/>
    </row>
    <row r="86" spans="1:13" ht="13.5">
      <c r="A86" s="142"/>
      <c r="B86" s="184"/>
      <c r="C86" s="185" t="s">
        <v>769</v>
      </c>
      <c r="D86" s="142" t="s">
        <v>102</v>
      </c>
      <c r="E86" s="142">
        <v>1.25</v>
      </c>
      <c r="F86" s="143">
        <f>F83*E86</f>
        <v>3.75</v>
      </c>
      <c r="G86" s="142"/>
      <c r="H86" s="144"/>
      <c r="I86" s="143"/>
      <c r="J86" s="144"/>
      <c r="K86" s="143"/>
      <c r="L86" s="144"/>
      <c r="M86" s="144"/>
    </row>
    <row r="87" spans="1:13" ht="13.5">
      <c r="A87" s="142"/>
      <c r="B87" s="184"/>
      <c r="C87" s="185" t="s">
        <v>14</v>
      </c>
      <c r="D87" s="142"/>
      <c r="E87" s="142"/>
      <c r="F87" s="143"/>
      <c r="G87" s="142"/>
      <c r="H87" s="144"/>
      <c r="I87" s="143"/>
      <c r="J87" s="144"/>
      <c r="K87" s="143"/>
      <c r="L87" s="144"/>
      <c r="M87" s="144"/>
    </row>
    <row r="88" spans="1:13" ht="13.5">
      <c r="A88" s="142"/>
      <c r="B88" s="184"/>
      <c r="C88" s="185" t="s">
        <v>770</v>
      </c>
      <c r="D88" s="142" t="s">
        <v>17</v>
      </c>
      <c r="E88" s="142">
        <v>1</v>
      </c>
      <c r="F88" s="143">
        <f>F83*E88</f>
        <v>3</v>
      </c>
      <c r="G88" s="142"/>
      <c r="H88" s="144"/>
      <c r="I88" s="143"/>
      <c r="J88" s="144"/>
      <c r="K88" s="143"/>
      <c r="L88" s="144"/>
      <c r="M88" s="144"/>
    </row>
    <row r="89" spans="1:13" ht="13.5">
      <c r="A89" s="142"/>
      <c r="B89" s="184"/>
      <c r="C89" s="185" t="s">
        <v>756</v>
      </c>
      <c r="D89" s="142" t="s">
        <v>36</v>
      </c>
      <c r="E89" s="142">
        <v>0.5</v>
      </c>
      <c r="F89" s="144">
        <f>F83*E89</f>
        <v>1.5</v>
      </c>
      <c r="G89" s="142"/>
      <c r="H89" s="144"/>
      <c r="I89" s="143"/>
      <c r="J89" s="144"/>
      <c r="K89" s="143"/>
      <c r="L89" s="144"/>
      <c r="M89" s="144"/>
    </row>
    <row r="90" spans="1:13" ht="13.5">
      <c r="A90" s="142"/>
      <c r="B90" s="184"/>
      <c r="C90" s="185" t="s">
        <v>771</v>
      </c>
      <c r="D90" s="142" t="s">
        <v>16</v>
      </c>
      <c r="E90" s="142">
        <v>0.6</v>
      </c>
      <c r="F90" s="144">
        <f>E90*7.5</f>
        <v>4.5</v>
      </c>
      <c r="G90" s="142"/>
      <c r="H90" s="144"/>
      <c r="I90" s="143"/>
      <c r="J90" s="144"/>
      <c r="K90" s="143"/>
      <c r="L90" s="144"/>
      <c r="M90" s="144"/>
    </row>
    <row r="91" spans="1:13" ht="13.5">
      <c r="A91" s="142"/>
      <c r="B91" s="184"/>
      <c r="C91" s="185" t="s">
        <v>772</v>
      </c>
      <c r="D91" s="142" t="s">
        <v>25</v>
      </c>
      <c r="E91" s="142">
        <v>1</v>
      </c>
      <c r="F91" s="144">
        <v>50</v>
      </c>
      <c r="G91" s="142"/>
      <c r="H91" s="144"/>
      <c r="I91" s="143"/>
      <c r="J91" s="144"/>
      <c r="K91" s="143"/>
      <c r="L91" s="144"/>
      <c r="M91" s="144"/>
    </row>
    <row r="92" spans="1:13" ht="13.5">
      <c r="A92" s="142"/>
      <c r="B92" s="184"/>
      <c r="C92" s="185" t="s">
        <v>773</v>
      </c>
      <c r="D92" s="142" t="s">
        <v>17</v>
      </c>
      <c r="E92" s="142">
        <v>1</v>
      </c>
      <c r="F92" s="144">
        <v>6</v>
      </c>
      <c r="G92" s="142"/>
      <c r="H92" s="144"/>
      <c r="I92" s="143"/>
      <c r="J92" s="144"/>
      <c r="K92" s="143"/>
      <c r="L92" s="144"/>
      <c r="M92" s="144"/>
    </row>
    <row r="93" spans="1:13" ht="13.5">
      <c r="A93" s="142"/>
      <c r="B93" s="184"/>
      <c r="C93" s="185" t="s">
        <v>15</v>
      </c>
      <c r="D93" s="142" t="s">
        <v>0</v>
      </c>
      <c r="E93" s="142">
        <v>0.15</v>
      </c>
      <c r="F93" s="144">
        <f>F86*E93</f>
        <v>0.5625</v>
      </c>
      <c r="G93" s="142"/>
      <c r="H93" s="144"/>
      <c r="I93" s="142"/>
      <c r="J93" s="144"/>
      <c r="K93" s="143"/>
      <c r="L93" s="144"/>
      <c r="M93" s="144"/>
    </row>
    <row r="94" spans="1:13" ht="13.5">
      <c r="A94" s="121"/>
      <c r="B94" s="147"/>
      <c r="C94" s="146"/>
      <c r="D94" s="121"/>
      <c r="E94" s="175"/>
      <c r="F94" s="177"/>
      <c r="G94" s="142"/>
      <c r="H94" s="318"/>
      <c r="I94" s="143"/>
      <c r="J94" s="144"/>
      <c r="K94" s="143"/>
      <c r="L94" s="144"/>
      <c r="M94" s="144"/>
    </row>
    <row r="95" spans="1:13" ht="13.5">
      <c r="A95" s="121"/>
      <c r="B95" s="147"/>
      <c r="C95" s="146"/>
      <c r="D95" s="121"/>
      <c r="E95" s="175"/>
      <c r="F95" s="177"/>
      <c r="G95" s="142"/>
      <c r="H95" s="318"/>
      <c r="I95" s="143"/>
      <c r="J95" s="144"/>
      <c r="K95" s="143"/>
      <c r="L95" s="144"/>
      <c r="M95" s="144"/>
    </row>
    <row r="96" spans="1:13" ht="14.25">
      <c r="A96" s="142"/>
      <c r="B96" s="142"/>
      <c r="C96" s="272" t="s">
        <v>6</v>
      </c>
      <c r="D96" s="142"/>
      <c r="E96" s="142"/>
      <c r="F96" s="154"/>
      <c r="G96" s="142"/>
      <c r="H96" s="144"/>
      <c r="I96" s="144"/>
      <c r="J96" s="144"/>
      <c r="K96" s="144"/>
      <c r="L96" s="144"/>
      <c r="M96" s="150"/>
    </row>
    <row r="97" spans="1:13" ht="14.25">
      <c r="A97" s="156"/>
      <c r="B97" s="635"/>
      <c r="C97" s="272" t="s">
        <v>199</v>
      </c>
      <c r="D97" s="142"/>
      <c r="E97" s="158" t="s">
        <v>832</v>
      </c>
      <c r="F97" s="142"/>
      <c r="G97" s="153"/>
      <c r="H97" s="153"/>
      <c r="I97" s="153"/>
      <c r="J97" s="153"/>
      <c r="K97" s="153"/>
      <c r="L97" s="153"/>
      <c r="M97" s="155"/>
    </row>
    <row r="98" spans="1:13" ht="14.25">
      <c r="A98" s="156"/>
      <c r="B98" s="635"/>
      <c r="C98" s="272" t="s">
        <v>6</v>
      </c>
      <c r="D98" s="157"/>
      <c r="E98" s="157"/>
      <c r="F98" s="157"/>
      <c r="G98" s="489"/>
      <c r="H98" s="179"/>
      <c r="I98" s="179"/>
      <c r="J98" s="179"/>
      <c r="K98" s="179"/>
      <c r="L98" s="179"/>
      <c r="M98" s="297"/>
    </row>
    <row r="99" spans="1:13" ht="14.25">
      <c r="A99" s="156"/>
      <c r="B99" s="635"/>
      <c r="C99" s="272" t="s">
        <v>245</v>
      </c>
      <c r="D99" s="157"/>
      <c r="E99" s="664" t="s">
        <v>832</v>
      </c>
      <c r="F99" s="157"/>
      <c r="G99" s="489"/>
      <c r="H99" s="153"/>
      <c r="I99" s="153"/>
      <c r="J99" s="153"/>
      <c r="K99" s="153"/>
      <c r="L99" s="153"/>
      <c r="M99" s="150"/>
    </row>
    <row r="100" spans="1:13" ht="14.25">
      <c r="A100" s="156"/>
      <c r="B100" s="635"/>
      <c r="C100" s="272" t="s">
        <v>6</v>
      </c>
      <c r="D100" s="157"/>
      <c r="E100" s="157"/>
      <c r="F100" s="157"/>
      <c r="G100" s="489"/>
      <c r="H100" s="179"/>
      <c r="I100" s="179"/>
      <c r="J100" s="179"/>
      <c r="K100" s="179"/>
      <c r="L100" s="179"/>
      <c r="M100" s="297"/>
    </row>
  </sheetData>
  <sheetProtection/>
  <mergeCells count="13">
    <mergeCell ref="D8:D9"/>
    <mergeCell ref="E8:F8"/>
    <mergeCell ref="G8:H8"/>
    <mergeCell ref="A3:M3"/>
    <mergeCell ref="A4:M4"/>
    <mergeCell ref="A5:M5"/>
    <mergeCell ref="A6:M6"/>
    <mergeCell ref="I8:J8"/>
    <mergeCell ref="K8:L8"/>
    <mergeCell ref="M8:M9"/>
    <mergeCell ref="A8:A9"/>
    <mergeCell ref="B8:B9"/>
    <mergeCell ref="C8:C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F89"/>
  <sheetViews>
    <sheetView zoomScalePageLayoutView="0" workbookViewId="0" topLeftCell="A10">
      <selection activeCell="A4" sqref="A4:IV4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43.375" style="0" customWidth="1"/>
  </cols>
  <sheetData>
    <row r="1" spans="1:13" s="11" customFormat="1" ht="17.25">
      <c r="A1" s="668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811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28" s="11" customFormat="1" ht="17.25">
      <c r="A4" s="668" t="s">
        <v>798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0" customFormat="1" ht="16.5">
      <c r="A5" s="6"/>
      <c r="B5" s="6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9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s="55" customFormat="1" ht="33" customHeight="1">
      <c r="A6" s="689" t="s">
        <v>65</v>
      </c>
      <c r="B6" s="675" t="s">
        <v>66</v>
      </c>
      <c r="C6" s="675" t="s">
        <v>67</v>
      </c>
      <c r="D6" s="675" t="s">
        <v>1</v>
      </c>
      <c r="E6" s="677" t="s">
        <v>2</v>
      </c>
      <c r="F6" s="678"/>
      <c r="G6" s="679" t="s">
        <v>3</v>
      </c>
      <c r="H6" s="680"/>
      <c r="I6" s="681" t="s">
        <v>4</v>
      </c>
      <c r="J6" s="682"/>
      <c r="K6" s="681" t="s">
        <v>5</v>
      </c>
      <c r="L6" s="682"/>
      <c r="M6" s="684" t="s">
        <v>6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s="55" customFormat="1" ht="54">
      <c r="A7" s="690"/>
      <c r="B7" s="676"/>
      <c r="C7" s="676"/>
      <c r="D7" s="676"/>
      <c r="E7" s="43" t="s">
        <v>7</v>
      </c>
      <c r="F7" s="43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85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13" s="85" customFormat="1" ht="13.5">
      <c r="A8" s="96" t="s">
        <v>10</v>
      </c>
      <c r="B8" s="96" t="s">
        <v>18</v>
      </c>
      <c r="C8" s="96" t="s">
        <v>19</v>
      </c>
      <c r="D8" s="97" t="s">
        <v>20</v>
      </c>
      <c r="E8" s="98" t="s">
        <v>21</v>
      </c>
      <c r="F8" s="99" t="s">
        <v>22</v>
      </c>
      <c r="G8" s="97" t="s">
        <v>11</v>
      </c>
      <c r="H8" s="99" t="s">
        <v>23</v>
      </c>
      <c r="I8" s="97" t="s">
        <v>26</v>
      </c>
      <c r="J8" s="99" t="s">
        <v>27</v>
      </c>
      <c r="K8" s="99">
        <v>11</v>
      </c>
      <c r="L8" s="96" t="s">
        <v>28</v>
      </c>
      <c r="M8" s="96" t="s">
        <v>29</v>
      </c>
    </row>
    <row r="9" spans="1:14" s="20" customFormat="1" ht="14.25">
      <c r="A9" s="121">
        <v>1</v>
      </c>
      <c r="B9" s="147" t="s">
        <v>119</v>
      </c>
      <c r="C9" s="149" t="s">
        <v>457</v>
      </c>
      <c r="D9" s="121" t="s">
        <v>36</v>
      </c>
      <c r="E9" s="43"/>
      <c r="F9" s="174">
        <v>15</v>
      </c>
      <c r="G9" s="142"/>
      <c r="H9" s="144"/>
      <c r="I9" s="143"/>
      <c r="J9" s="144"/>
      <c r="K9" s="143"/>
      <c r="L9" s="144"/>
      <c r="M9" s="144"/>
      <c r="N9" s="19"/>
    </row>
    <row r="10" spans="1:14" s="20" customFormat="1" ht="13.5">
      <c r="A10" s="121"/>
      <c r="B10" s="147"/>
      <c r="C10" s="146" t="s">
        <v>12</v>
      </c>
      <c r="D10" s="121" t="s">
        <v>13</v>
      </c>
      <c r="E10" s="175">
        <v>2.06</v>
      </c>
      <c r="F10" s="175">
        <f>F9*E10</f>
        <v>30.900000000000002</v>
      </c>
      <c r="G10" s="145"/>
      <c r="H10" s="176"/>
      <c r="I10" s="143"/>
      <c r="J10" s="144"/>
      <c r="K10" s="143"/>
      <c r="L10" s="144"/>
      <c r="M10" s="144"/>
      <c r="N10" s="19"/>
    </row>
    <row r="11" spans="1:14" s="20" customFormat="1" ht="14.25">
      <c r="A11" s="121">
        <v>2</v>
      </c>
      <c r="B11" s="147" t="s">
        <v>120</v>
      </c>
      <c r="C11" s="149" t="s">
        <v>370</v>
      </c>
      <c r="D11" s="121" t="s">
        <v>36</v>
      </c>
      <c r="E11" s="43"/>
      <c r="F11" s="177"/>
      <c r="G11" s="142"/>
      <c r="H11" s="144"/>
      <c r="I11" s="143"/>
      <c r="J11" s="144"/>
      <c r="K11" s="143"/>
      <c r="L11" s="144"/>
      <c r="M11" s="144"/>
      <c r="N11" s="19"/>
    </row>
    <row r="12" spans="1:14" s="20" customFormat="1" ht="13.5">
      <c r="A12" s="121"/>
      <c r="B12" s="147"/>
      <c r="C12" s="146" t="s">
        <v>12</v>
      </c>
      <c r="D12" s="121" t="s">
        <v>13</v>
      </c>
      <c r="E12" s="178">
        <v>1.21</v>
      </c>
      <c r="F12" s="175">
        <v>12</v>
      </c>
      <c r="G12" s="145"/>
      <c r="H12" s="176"/>
      <c r="I12" s="143"/>
      <c r="J12" s="144"/>
      <c r="K12" s="143"/>
      <c r="L12" s="144"/>
      <c r="M12" s="144"/>
      <c r="N12" s="19"/>
    </row>
    <row r="13" spans="1:14" s="62" customFormat="1" ht="13.5">
      <c r="A13" s="121">
        <v>3</v>
      </c>
      <c r="B13" s="147"/>
      <c r="C13" s="146" t="s">
        <v>696</v>
      </c>
      <c r="D13" s="121" t="s">
        <v>45</v>
      </c>
      <c r="E13" s="43"/>
      <c r="F13" s="144">
        <f>(F9-F12)*1.6</f>
        <v>4.800000000000001</v>
      </c>
      <c r="G13" s="142"/>
      <c r="H13" s="144"/>
      <c r="I13" s="143"/>
      <c r="J13" s="144"/>
      <c r="K13" s="143"/>
      <c r="L13" s="144"/>
      <c r="M13" s="144"/>
      <c r="N13" s="63"/>
    </row>
    <row r="14" spans="1:14" s="60" customFormat="1" ht="14.25">
      <c r="A14" s="121">
        <v>4</v>
      </c>
      <c r="B14" s="96" t="s">
        <v>103</v>
      </c>
      <c r="C14" s="272" t="s">
        <v>104</v>
      </c>
      <c r="D14" s="142" t="s">
        <v>36</v>
      </c>
      <c r="E14" s="142"/>
      <c r="F14" s="143">
        <v>12</v>
      </c>
      <c r="G14" s="142"/>
      <c r="H14" s="144"/>
      <c r="I14" s="143"/>
      <c r="J14" s="144"/>
      <c r="K14" s="143"/>
      <c r="L14" s="144"/>
      <c r="M14" s="144"/>
      <c r="N14" s="72"/>
    </row>
    <row r="15" spans="1:14" s="60" customFormat="1" ht="13.5">
      <c r="A15" s="141"/>
      <c r="B15" s="47"/>
      <c r="C15" s="146" t="s">
        <v>105</v>
      </c>
      <c r="D15" s="121" t="s">
        <v>102</v>
      </c>
      <c r="E15" s="121">
        <v>0.003</v>
      </c>
      <c r="F15" s="143">
        <f>F14*E15</f>
        <v>0.036000000000000004</v>
      </c>
      <c r="G15" s="142"/>
      <c r="H15" s="144"/>
      <c r="I15" s="143"/>
      <c r="J15" s="144"/>
      <c r="K15" s="143"/>
      <c r="L15" s="144"/>
      <c r="M15" s="144"/>
      <c r="N15" s="72"/>
    </row>
    <row r="16" spans="1:14" s="60" customFormat="1" ht="13.5">
      <c r="A16" s="141"/>
      <c r="B16" s="47"/>
      <c r="C16" s="146" t="s">
        <v>42</v>
      </c>
      <c r="D16" s="121" t="s">
        <v>0</v>
      </c>
      <c r="E16" s="121">
        <v>0.004</v>
      </c>
      <c r="F16" s="143">
        <f>F14*E16</f>
        <v>0.048</v>
      </c>
      <c r="G16" s="142"/>
      <c r="H16" s="144"/>
      <c r="I16" s="143"/>
      <c r="J16" s="144"/>
      <c r="K16" s="143"/>
      <c r="L16" s="144"/>
      <c r="M16" s="144"/>
      <c r="N16" s="72"/>
    </row>
    <row r="17" spans="1:14" s="60" customFormat="1" ht="13.5">
      <c r="A17" s="141"/>
      <c r="B17" s="47"/>
      <c r="C17" s="146" t="s">
        <v>14</v>
      </c>
      <c r="D17" s="121"/>
      <c r="E17" s="121"/>
      <c r="F17" s="144"/>
      <c r="G17" s="142"/>
      <c r="H17" s="144"/>
      <c r="I17" s="143"/>
      <c r="J17" s="144"/>
      <c r="K17" s="143"/>
      <c r="L17" s="144"/>
      <c r="M17" s="144"/>
      <c r="N17" s="72"/>
    </row>
    <row r="18" spans="1:14" s="60" customFormat="1" ht="13.5">
      <c r="A18" s="141"/>
      <c r="B18" s="47"/>
      <c r="C18" s="146" t="s">
        <v>651</v>
      </c>
      <c r="D18" s="121" t="s">
        <v>36</v>
      </c>
      <c r="E18" s="121">
        <v>0.04</v>
      </c>
      <c r="F18" s="195">
        <f>F14*E18</f>
        <v>0.48</v>
      </c>
      <c r="G18" s="142"/>
      <c r="H18" s="144"/>
      <c r="I18" s="143"/>
      <c r="J18" s="144"/>
      <c r="K18" s="143"/>
      <c r="L18" s="144"/>
      <c r="M18" s="144"/>
      <c r="N18" s="72"/>
    </row>
    <row r="19" spans="1:29" s="213" customFormat="1" ht="14.25">
      <c r="A19" s="196">
        <v>5</v>
      </c>
      <c r="B19" s="197" t="s">
        <v>95</v>
      </c>
      <c r="C19" s="149" t="s">
        <v>799</v>
      </c>
      <c r="D19" s="121" t="s">
        <v>70</v>
      </c>
      <c r="E19" s="121"/>
      <c r="F19" s="121">
        <v>30</v>
      </c>
      <c r="G19" s="121"/>
      <c r="H19" s="121"/>
      <c r="I19" s="165"/>
      <c r="J19" s="165"/>
      <c r="K19" s="121"/>
      <c r="L19" s="165"/>
      <c r="M19" s="165"/>
      <c r="N19" s="210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/>
    </row>
    <row r="20" spans="1:29" s="213" customFormat="1" ht="14.25">
      <c r="A20" s="196"/>
      <c r="B20" s="196"/>
      <c r="C20" s="123" t="s">
        <v>96</v>
      </c>
      <c r="D20" s="121" t="s">
        <v>13</v>
      </c>
      <c r="E20" s="121">
        <v>0.096</v>
      </c>
      <c r="F20" s="177">
        <f>F19*E20</f>
        <v>2.88</v>
      </c>
      <c r="G20" s="121"/>
      <c r="H20" s="121"/>
      <c r="I20" s="143"/>
      <c r="J20" s="144"/>
      <c r="K20" s="143"/>
      <c r="L20" s="144"/>
      <c r="M20" s="144"/>
      <c r="N20" s="210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2"/>
    </row>
    <row r="21" spans="1:29" s="213" customFormat="1" ht="14.25">
      <c r="A21" s="196"/>
      <c r="B21" s="196"/>
      <c r="C21" s="123" t="s">
        <v>97</v>
      </c>
      <c r="D21" s="121" t="s">
        <v>0</v>
      </c>
      <c r="E21" s="121">
        <v>0.045</v>
      </c>
      <c r="F21" s="177">
        <f>F19*E21</f>
        <v>1.3499999999999999</v>
      </c>
      <c r="G21" s="121"/>
      <c r="H21" s="121"/>
      <c r="I21" s="143"/>
      <c r="J21" s="144"/>
      <c r="K21" s="143"/>
      <c r="L21" s="144"/>
      <c r="M21" s="144"/>
      <c r="N21" s="210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2"/>
    </row>
    <row r="22" spans="1:29" s="213" customFormat="1" ht="14.25">
      <c r="A22" s="196"/>
      <c r="B22" s="196"/>
      <c r="C22" s="123" t="s">
        <v>3</v>
      </c>
      <c r="D22" s="121"/>
      <c r="E22" s="121"/>
      <c r="F22" s="177"/>
      <c r="G22" s="121"/>
      <c r="H22" s="121"/>
      <c r="I22" s="165"/>
      <c r="J22" s="165"/>
      <c r="K22" s="121"/>
      <c r="L22" s="165"/>
      <c r="M22" s="165"/>
      <c r="N22" s="210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</row>
    <row r="23" spans="1:29" s="213" customFormat="1" ht="14.25">
      <c r="A23" s="196"/>
      <c r="B23" s="196"/>
      <c r="C23" s="123" t="s">
        <v>800</v>
      </c>
      <c r="D23" s="121" t="s">
        <v>70</v>
      </c>
      <c r="E23" s="121">
        <v>1.01</v>
      </c>
      <c r="F23" s="177">
        <f>F19*E23</f>
        <v>30.3</v>
      </c>
      <c r="G23" s="241"/>
      <c r="H23" s="121"/>
      <c r="I23" s="165"/>
      <c r="J23" s="165"/>
      <c r="K23" s="121"/>
      <c r="L23" s="165"/>
      <c r="M23" s="165"/>
      <c r="N23" s="210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2"/>
    </row>
    <row r="24" spans="1:29" s="213" customFormat="1" ht="14.25">
      <c r="A24" s="196"/>
      <c r="B24" s="196"/>
      <c r="C24" s="123" t="s">
        <v>98</v>
      </c>
      <c r="D24" s="121" t="s">
        <v>0</v>
      </c>
      <c r="E24" s="121">
        <v>0.0006</v>
      </c>
      <c r="F24" s="198">
        <f>F19*E24</f>
        <v>0.018</v>
      </c>
      <c r="G24" s="121"/>
      <c r="H24" s="121"/>
      <c r="I24" s="165"/>
      <c r="J24" s="165"/>
      <c r="K24" s="121"/>
      <c r="L24" s="165"/>
      <c r="M24" s="165"/>
      <c r="N24" s="210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2"/>
    </row>
    <row r="25" spans="1:28" s="20" customFormat="1" ht="14.25">
      <c r="A25" s="121">
        <v>6</v>
      </c>
      <c r="B25" s="147" t="s">
        <v>78</v>
      </c>
      <c r="C25" s="149" t="s">
        <v>801</v>
      </c>
      <c r="D25" s="121" t="s">
        <v>17</v>
      </c>
      <c r="E25" s="43"/>
      <c r="F25" s="190">
        <v>2</v>
      </c>
      <c r="G25" s="216"/>
      <c r="H25" s="144"/>
      <c r="I25" s="143"/>
      <c r="J25" s="144"/>
      <c r="K25" s="143"/>
      <c r="L25" s="144"/>
      <c r="M25" s="144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 s="20" customFormat="1" ht="13.5">
      <c r="A26" s="121"/>
      <c r="B26" s="147"/>
      <c r="C26" s="146" t="s">
        <v>12</v>
      </c>
      <c r="D26" s="121" t="s">
        <v>13</v>
      </c>
      <c r="E26" s="175">
        <v>1.01</v>
      </c>
      <c r="F26" s="144">
        <f>F25*E26</f>
        <v>2.02</v>
      </c>
      <c r="G26" s="145"/>
      <c r="H26" s="176"/>
      <c r="I26" s="143"/>
      <c r="J26" s="144"/>
      <c r="K26" s="143"/>
      <c r="L26" s="144"/>
      <c r="M26" s="144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s="20" customFormat="1" ht="14.25">
      <c r="A27" s="121"/>
      <c r="B27" s="181"/>
      <c r="C27" s="146" t="s">
        <v>42</v>
      </c>
      <c r="D27" s="121" t="s">
        <v>0</v>
      </c>
      <c r="E27" s="43">
        <v>0.02</v>
      </c>
      <c r="F27" s="144">
        <f>F25*E27</f>
        <v>0.04</v>
      </c>
      <c r="G27" s="142"/>
      <c r="H27" s="144"/>
      <c r="I27" s="143"/>
      <c r="J27" s="144"/>
      <c r="K27" s="143"/>
      <c r="L27" s="144"/>
      <c r="M27" s="144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s="20" customFormat="1" ht="14.25">
      <c r="A28" s="121"/>
      <c r="B28" s="181"/>
      <c r="C28" s="146" t="s">
        <v>14</v>
      </c>
      <c r="D28" s="121"/>
      <c r="E28" s="43"/>
      <c r="F28" s="175"/>
      <c r="G28" s="142"/>
      <c r="H28" s="144"/>
      <c r="I28" s="143"/>
      <c r="J28" s="144"/>
      <c r="K28" s="143"/>
      <c r="L28" s="144"/>
      <c r="M28" s="144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1:28" s="20" customFormat="1" ht="14.25">
      <c r="A29" s="121"/>
      <c r="B29" s="181"/>
      <c r="C29" s="146" t="s">
        <v>801</v>
      </c>
      <c r="D29" s="121" t="s">
        <v>17</v>
      </c>
      <c r="E29" s="43">
        <v>1</v>
      </c>
      <c r="F29" s="175">
        <f>F25*E29</f>
        <v>2</v>
      </c>
      <c r="G29" s="142"/>
      <c r="H29" s="144"/>
      <c r="I29" s="143"/>
      <c r="J29" s="144"/>
      <c r="K29" s="143"/>
      <c r="L29" s="144"/>
      <c r="M29" s="144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s="20" customFormat="1" ht="14.25">
      <c r="A30" s="121"/>
      <c r="B30" s="181"/>
      <c r="C30" s="146" t="s">
        <v>15</v>
      </c>
      <c r="D30" s="121" t="s">
        <v>0</v>
      </c>
      <c r="E30" s="43">
        <v>0.49</v>
      </c>
      <c r="F30" s="175">
        <f>F25*E30</f>
        <v>0.98</v>
      </c>
      <c r="G30" s="142"/>
      <c r="H30" s="144"/>
      <c r="I30" s="143"/>
      <c r="J30" s="144"/>
      <c r="K30" s="143"/>
      <c r="L30" s="144"/>
      <c r="M30" s="144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14" s="20" customFormat="1" ht="14.25">
      <c r="A31" s="121">
        <v>8</v>
      </c>
      <c r="B31" s="147" t="s">
        <v>81</v>
      </c>
      <c r="C31" s="149" t="s">
        <v>85</v>
      </c>
      <c r="D31" s="121" t="s">
        <v>36</v>
      </c>
      <c r="E31" s="43"/>
      <c r="F31" s="182">
        <v>2.8</v>
      </c>
      <c r="G31" s="142"/>
      <c r="H31" s="144"/>
      <c r="I31" s="143"/>
      <c r="J31" s="144"/>
      <c r="K31" s="143"/>
      <c r="L31" s="144"/>
      <c r="M31" s="144"/>
      <c r="N31" s="19"/>
    </row>
    <row r="32" spans="1:14" s="20" customFormat="1" ht="13.5">
      <c r="A32" s="121"/>
      <c r="B32" s="147"/>
      <c r="C32" s="146" t="s">
        <v>61</v>
      </c>
      <c r="D32" s="121" t="s">
        <v>13</v>
      </c>
      <c r="E32" s="175">
        <v>9.54</v>
      </c>
      <c r="F32" s="175">
        <f>F31*E32</f>
        <v>26.711999999999996</v>
      </c>
      <c r="G32" s="145"/>
      <c r="H32" s="176"/>
      <c r="I32" s="143"/>
      <c r="J32" s="144"/>
      <c r="K32" s="143"/>
      <c r="L32" s="144"/>
      <c r="M32" s="144"/>
      <c r="N32" s="19"/>
    </row>
    <row r="33" spans="1:14" s="20" customFormat="1" ht="14.25">
      <c r="A33" s="121"/>
      <c r="B33" s="181"/>
      <c r="C33" s="146" t="s">
        <v>40</v>
      </c>
      <c r="D33" s="121" t="s">
        <v>0</v>
      </c>
      <c r="E33" s="43">
        <v>1.13</v>
      </c>
      <c r="F33" s="175">
        <f>F31*E33</f>
        <v>3.1639999999999997</v>
      </c>
      <c r="G33" s="142"/>
      <c r="H33" s="144"/>
      <c r="I33" s="143"/>
      <c r="J33" s="144"/>
      <c r="K33" s="143"/>
      <c r="L33" s="144"/>
      <c r="M33" s="144"/>
      <c r="N33" s="19"/>
    </row>
    <row r="34" spans="1:14" s="20" customFormat="1" ht="14.25">
      <c r="A34" s="121"/>
      <c r="B34" s="181"/>
      <c r="C34" s="146" t="s">
        <v>14</v>
      </c>
      <c r="D34" s="121"/>
      <c r="E34" s="43"/>
      <c r="F34" s="175"/>
      <c r="G34" s="142"/>
      <c r="H34" s="144"/>
      <c r="I34" s="143"/>
      <c r="J34" s="144"/>
      <c r="K34" s="143"/>
      <c r="L34" s="144"/>
      <c r="M34" s="144"/>
      <c r="N34" s="19"/>
    </row>
    <row r="35" spans="1:14" s="20" customFormat="1" ht="14.25">
      <c r="A35" s="121"/>
      <c r="B35" s="181"/>
      <c r="C35" s="146" t="s">
        <v>802</v>
      </c>
      <c r="D35" s="121" t="s">
        <v>17</v>
      </c>
      <c r="E35" s="43">
        <v>1</v>
      </c>
      <c r="F35" s="175">
        <v>1</v>
      </c>
      <c r="G35" s="142"/>
      <c r="H35" s="144"/>
      <c r="I35" s="143"/>
      <c r="J35" s="144"/>
      <c r="K35" s="143"/>
      <c r="L35" s="144"/>
      <c r="M35" s="144"/>
      <c r="N35" s="19"/>
    </row>
    <row r="36" spans="1:14" s="20" customFormat="1" ht="28.5">
      <c r="A36" s="121"/>
      <c r="B36" s="181"/>
      <c r="C36" s="149" t="s">
        <v>319</v>
      </c>
      <c r="D36" s="121" t="s">
        <v>36</v>
      </c>
      <c r="E36" s="121">
        <v>0.15</v>
      </c>
      <c r="F36" s="152">
        <f>F31*E36</f>
        <v>0.42</v>
      </c>
      <c r="G36" s="142"/>
      <c r="H36" s="144"/>
      <c r="I36" s="143"/>
      <c r="J36" s="144"/>
      <c r="K36" s="143"/>
      <c r="L36" s="144"/>
      <c r="M36" s="144"/>
      <c r="N36" s="19"/>
    </row>
    <row r="37" spans="1:14" s="20" customFormat="1" ht="14.25">
      <c r="A37" s="121"/>
      <c r="B37" s="181"/>
      <c r="C37" s="146" t="s">
        <v>79</v>
      </c>
      <c r="D37" s="121" t="s">
        <v>36</v>
      </c>
      <c r="E37" s="43">
        <v>0.17</v>
      </c>
      <c r="F37" s="175">
        <f>F31*E37</f>
        <v>0.476</v>
      </c>
      <c r="G37" s="142"/>
      <c r="H37" s="144"/>
      <c r="I37" s="143"/>
      <c r="J37" s="144"/>
      <c r="K37" s="143"/>
      <c r="L37" s="144"/>
      <c r="M37" s="144"/>
      <c r="N37" s="19"/>
    </row>
    <row r="38" spans="1:14" s="20" customFormat="1" ht="14.25">
      <c r="A38" s="121"/>
      <c r="B38" s="181"/>
      <c r="C38" s="146" t="s">
        <v>82</v>
      </c>
      <c r="D38" s="121" t="s">
        <v>36</v>
      </c>
      <c r="E38" s="43">
        <v>0.727</v>
      </c>
      <c r="F38" s="175">
        <f>F31*E38</f>
        <v>2.0355999999999996</v>
      </c>
      <c r="G38" s="142"/>
      <c r="H38" s="144"/>
      <c r="I38" s="143"/>
      <c r="J38" s="144"/>
      <c r="K38" s="143"/>
      <c r="L38" s="144"/>
      <c r="M38" s="144"/>
      <c r="N38" s="19"/>
    </row>
    <row r="39" spans="1:14" s="20" customFormat="1" ht="14.25">
      <c r="A39" s="121"/>
      <c r="B39" s="181"/>
      <c r="C39" s="146" t="s">
        <v>80</v>
      </c>
      <c r="D39" s="121" t="s">
        <v>16</v>
      </c>
      <c r="E39" s="43">
        <v>33</v>
      </c>
      <c r="F39" s="175">
        <f>F31*E39</f>
        <v>92.39999999999999</v>
      </c>
      <c r="G39" s="142"/>
      <c r="H39" s="143"/>
      <c r="I39" s="143"/>
      <c r="J39" s="144"/>
      <c r="K39" s="143"/>
      <c r="L39" s="144"/>
      <c r="M39" s="144"/>
      <c r="N39" s="19"/>
    </row>
    <row r="40" spans="1:14" s="20" customFormat="1" ht="14.25">
      <c r="A40" s="121"/>
      <c r="B40" s="181"/>
      <c r="C40" s="146" t="s">
        <v>320</v>
      </c>
      <c r="D40" s="121" t="s">
        <v>36</v>
      </c>
      <c r="E40" s="43">
        <v>0.05</v>
      </c>
      <c r="F40" s="175">
        <f>F31*E40</f>
        <v>0.13999999999999999</v>
      </c>
      <c r="G40" s="142"/>
      <c r="H40" s="144"/>
      <c r="I40" s="143"/>
      <c r="J40" s="144"/>
      <c r="K40" s="143"/>
      <c r="L40" s="144"/>
      <c r="M40" s="144"/>
      <c r="N40" s="19"/>
    </row>
    <row r="41" spans="1:14" s="20" customFormat="1" ht="14.25">
      <c r="A41" s="121"/>
      <c r="B41" s="181"/>
      <c r="C41" s="146" t="s">
        <v>321</v>
      </c>
      <c r="D41" s="121" t="s">
        <v>36</v>
      </c>
      <c r="E41" s="43">
        <v>0.043</v>
      </c>
      <c r="F41" s="175">
        <f>F31*E41</f>
        <v>0.12039999999999998</v>
      </c>
      <c r="G41" s="142"/>
      <c r="H41" s="144"/>
      <c r="I41" s="143"/>
      <c r="J41" s="144"/>
      <c r="K41" s="143"/>
      <c r="L41" s="144"/>
      <c r="M41" s="144"/>
      <c r="N41" s="19"/>
    </row>
    <row r="42" spans="1:14" s="20" customFormat="1" ht="14.25">
      <c r="A42" s="121"/>
      <c r="B42" s="181"/>
      <c r="C42" s="146" t="s">
        <v>352</v>
      </c>
      <c r="D42" s="121" t="s">
        <v>17</v>
      </c>
      <c r="E42" s="43"/>
      <c r="F42" s="175">
        <v>1</v>
      </c>
      <c r="G42" s="142"/>
      <c r="H42" s="144"/>
      <c r="I42" s="143"/>
      <c r="J42" s="144"/>
      <c r="K42" s="143"/>
      <c r="L42" s="144"/>
      <c r="M42" s="144"/>
      <c r="N42" s="19"/>
    </row>
    <row r="43" spans="1:14" s="20" customFormat="1" ht="14.25">
      <c r="A43" s="121"/>
      <c r="B43" s="181"/>
      <c r="C43" s="146" t="s">
        <v>15</v>
      </c>
      <c r="D43" s="121" t="s">
        <v>0</v>
      </c>
      <c r="E43" s="43">
        <v>2.03</v>
      </c>
      <c r="F43" s="175">
        <f>F31*E43</f>
        <v>5.683999999999999</v>
      </c>
      <c r="G43" s="143"/>
      <c r="H43" s="144"/>
      <c r="I43" s="143"/>
      <c r="J43" s="144"/>
      <c r="K43" s="143"/>
      <c r="L43" s="144"/>
      <c r="M43" s="144"/>
      <c r="N43" s="19"/>
    </row>
    <row r="44" spans="1:84" s="20" customFormat="1" ht="14.25">
      <c r="A44" s="121">
        <v>9</v>
      </c>
      <c r="B44" s="214" t="s">
        <v>83</v>
      </c>
      <c r="C44" s="149" t="s">
        <v>803</v>
      </c>
      <c r="D44" s="121" t="s">
        <v>17</v>
      </c>
      <c r="E44" s="43"/>
      <c r="F44" s="175">
        <v>1</v>
      </c>
      <c r="G44" s="142"/>
      <c r="H44" s="144"/>
      <c r="I44" s="143"/>
      <c r="J44" s="144"/>
      <c r="K44" s="143"/>
      <c r="L44" s="144"/>
      <c r="M44" s="144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</row>
    <row r="45" spans="1:84" s="20" customFormat="1" ht="13.5">
      <c r="A45" s="121"/>
      <c r="B45" s="147"/>
      <c r="C45" s="146" t="s">
        <v>12</v>
      </c>
      <c r="D45" s="121" t="s">
        <v>13</v>
      </c>
      <c r="E45" s="175">
        <v>11.1</v>
      </c>
      <c r="F45" s="175">
        <f>F44*E45</f>
        <v>11.1</v>
      </c>
      <c r="G45" s="145"/>
      <c r="H45" s="144"/>
      <c r="I45" s="143"/>
      <c r="J45" s="144"/>
      <c r="K45" s="143"/>
      <c r="L45" s="144"/>
      <c r="M45" s="144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</row>
    <row r="46" spans="1:84" s="20" customFormat="1" ht="14.25">
      <c r="A46" s="121"/>
      <c r="B46" s="181"/>
      <c r="C46" s="146" t="s">
        <v>42</v>
      </c>
      <c r="D46" s="121" t="s">
        <v>0</v>
      </c>
      <c r="E46" s="43">
        <v>0.63</v>
      </c>
      <c r="F46" s="175">
        <f>F44*E46</f>
        <v>0.63</v>
      </c>
      <c r="G46" s="142"/>
      <c r="H46" s="144"/>
      <c r="I46" s="143"/>
      <c r="J46" s="144"/>
      <c r="K46" s="143"/>
      <c r="L46" s="144"/>
      <c r="M46" s="144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</row>
    <row r="47" spans="1:84" s="20" customFormat="1" ht="14.25">
      <c r="A47" s="121"/>
      <c r="B47" s="181"/>
      <c r="C47" s="146" t="s">
        <v>14</v>
      </c>
      <c r="D47" s="121"/>
      <c r="E47" s="43"/>
      <c r="F47" s="175"/>
      <c r="G47" s="142"/>
      <c r="H47" s="144"/>
      <c r="I47" s="143"/>
      <c r="J47" s="144"/>
      <c r="K47" s="143"/>
      <c r="L47" s="144"/>
      <c r="M47" s="144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</row>
    <row r="48" spans="1:84" s="20" customFormat="1" ht="14.25">
      <c r="A48" s="121"/>
      <c r="B48" s="181"/>
      <c r="C48" s="146" t="s">
        <v>162</v>
      </c>
      <c r="D48" s="121" t="s">
        <v>17</v>
      </c>
      <c r="E48" s="43">
        <v>1</v>
      </c>
      <c r="F48" s="142">
        <f>F44*E48</f>
        <v>1</v>
      </c>
      <c r="G48" s="142"/>
      <c r="H48" s="144"/>
      <c r="I48" s="143"/>
      <c r="J48" s="144"/>
      <c r="K48" s="143"/>
      <c r="L48" s="144"/>
      <c r="M48" s="144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</row>
    <row r="49" spans="1:84" s="20" customFormat="1" ht="14.25">
      <c r="A49" s="121"/>
      <c r="B49" s="181"/>
      <c r="C49" s="146" t="s">
        <v>15</v>
      </c>
      <c r="D49" s="121" t="s">
        <v>0</v>
      </c>
      <c r="E49" s="43">
        <v>1.66</v>
      </c>
      <c r="F49" s="190">
        <f>F44*E49</f>
        <v>1.66</v>
      </c>
      <c r="G49" s="142"/>
      <c r="H49" s="144"/>
      <c r="I49" s="143"/>
      <c r="J49" s="144"/>
      <c r="K49" s="143"/>
      <c r="L49" s="144"/>
      <c r="M49" s="144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</row>
    <row r="50" spans="1:84" s="20" customFormat="1" ht="14.25">
      <c r="A50" s="121">
        <v>10</v>
      </c>
      <c r="B50" s="147" t="s">
        <v>322</v>
      </c>
      <c r="C50" s="149" t="s">
        <v>375</v>
      </c>
      <c r="D50" s="121" t="s">
        <v>17</v>
      </c>
      <c r="E50" s="43"/>
      <c r="F50" s="153">
        <v>1</v>
      </c>
      <c r="G50" s="142"/>
      <c r="H50" s="144"/>
      <c r="I50" s="143"/>
      <c r="J50" s="144"/>
      <c r="K50" s="143"/>
      <c r="L50" s="144"/>
      <c r="M50" s="144"/>
      <c r="N50" s="171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</row>
    <row r="51" spans="1:84" s="20" customFormat="1" ht="13.5">
      <c r="A51" s="121"/>
      <c r="B51" s="147"/>
      <c r="C51" s="146" t="s">
        <v>12</v>
      </c>
      <c r="D51" s="121" t="s">
        <v>13</v>
      </c>
      <c r="E51" s="175">
        <v>1.24</v>
      </c>
      <c r="F51" s="175">
        <f>F50*E51</f>
        <v>1.24</v>
      </c>
      <c r="G51" s="145"/>
      <c r="H51" s="176"/>
      <c r="I51" s="143"/>
      <c r="J51" s="144"/>
      <c r="K51" s="143"/>
      <c r="L51" s="144"/>
      <c r="M51" s="144"/>
      <c r="N51" s="171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</row>
    <row r="52" spans="1:84" s="20" customFormat="1" ht="14.25">
      <c r="A52" s="121"/>
      <c r="B52" s="181"/>
      <c r="C52" s="146" t="s">
        <v>42</v>
      </c>
      <c r="D52" s="121" t="s">
        <v>0</v>
      </c>
      <c r="E52" s="43">
        <v>0.26</v>
      </c>
      <c r="F52" s="175">
        <f>F50*E52</f>
        <v>0.26</v>
      </c>
      <c r="G52" s="142"/>
      <c r="H52" s="144"/>
      <c r="I52" s="143"/>
      <c r="J52" s="144"/>
      <c r="K52" s="143"/>
      <c r="L52" s="144"/>
      <c r="M52" s="144"/>
      <c r="N52" s="17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</row>
    <row r="53" spans="1:84" s="20" customFormat="1" ht="14.25">
      <c r="A53" s="121"/>
      <c r="B53" s="181"/>
      <c r="C53" s="146" t="s">
        <v>14</v>
      </c>
      <c r="D53" s="121"/>
      <c r="E53" s="43"/>
      <c r="F53" s="175"/>
      <c r="G53" s="142"/>
      <c r="H53" s="144"/>
      <c r="I53" s="143"/>
      <c r="J53" s="144"/>
      <c r="K53" s="143"/>
      <c r="L53" s="144"/>
      <c r="M53" s="144"/>
      <c r="N53" s="17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</row>
    <row r="54" spans="1:84" s="20" customFormat="1" ht="14.25">
      <c r="A54" s="121"/>
      <c r="B54" s="181"/>
      <c r="C54" s="146" t="s">
        <v>323</v>
      </c>
      <c r="D54" s="121" t="s">
        <v>84</v>
      </c>
      <c r="E54" s="43">
        <v>0.4</v>
      </c>
      <c r="F54" s="175">
        <v>30</v>
      </c>
      <c r="G54" s="142"/>
      <c r="H54" s="144"/>
      <c r="I54" s="143"/>
      <c r="J54" s="144"/>
      <c r="K54" s="143"/>
      <c r="L54" s="144"/>
      <c r="M54" s="144"/>
      <c r="N54" s="17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</row>
    <row r="55" spans="1:84" s="20" customFormat="1" ht="14.25">
      <c r="A55" s="121"/>
      <c r="B55" s="181"/>
      <c r="C55" s="146" t="s">
        <v>15</v>
      </c>
      <c r="D55" s="121" t="s">
        <v>0</v>
      </c>
      <c r="E55" s="43">
        <v>0.14</v>
      </c>
      <c r="F55" s="175">
        <f>F50*E55</f>
        <v>0.14</v>
      </c>
      <c r="G55" s="143"/>
      <c r="H55" s="144"/>
      <c r="I55" s="143"/>
      <c r="J55" s="144"/>
      <c r="K55" s="143"/>
      <c r="L55" s="144"/>
      <c r="M55" s="144"/>
      <c r="N55" s="17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</row>
    <row r="56" spans="1:84" s="493" customFormat="1" ht="28.5">
      <c r="A56" s="121">
        <v>11</v>
      </c>
      <c r="B56" s="181"/>
      <c r="C56" s="149" t="s">
        <v>804</v>
      </c>
      <c r="D56" s="121" t="s">
        <v>56</v>
      </c>
      <c r="E56" s="43">
        <v>1</v>
      </c>
      <c r="F56" s="175">
        <v>400</v>
      </c>
      <c r="G56" s="143"/>
      <c r="H56" s="144"/>
      <c r="I56" s="143"/>
      <c r="J56" s="144"/>
      <c r="K56" s="143"/>
      <c r="L56" s="150"/>
      <c r="M56" s="144"/>
      <c r="N56" s="573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  <c r="AG56" s="580"/>
      <c r="AH56" s="580"/>
      <c r="AI56" s="580"/>
      <c r="AJ56" s="580"/>
      <c r="AK56" s="580"/>
      <c r="AL56" s="580"/>
      <c r="AM56" s="580"/>
      <c r="AN56" s="580"/>
      <c r="AO56" s="580"/>
      <c r="AP56" s="580"/>
      <c r="AQ56" s="580"/>
      <c r="AR56" s="580"/>
      <c r="AS56" s="580"/>
      <c r="AT56" s="580"/>
      <c r="AU56" s="580"/>
      <c r="AV56" s="580"/>
      <c r="AW56" s="580"/>
      <c r="AX56" s="580"/>
      <c r="AY56" s="580"/>
      <c r="AZ56" s="580"/>
      <c r="BA56" s="580"/>
      <c r="BB56" s="580"/>
      <c r="BC56" s="580"/>
      <c r="BD56" s="580"/>
      <c r="BE56" s="580"/>
      <c r="BF56" s="580"/>
      <c r="BG56" s="580"/>
      <c r="BH56" s="580"/>
      <c r="BI56" s="580"/>
      <c r="BJ56" s="580"/>
      <c r="BK56" s="580"/>
      <c r="BL56" s="580"/>
      <c r="BM56" s="580"/>
      <c r="BN56" s="580"/>
      <c r="BO56" s="580"/>
      <c r="BP56" s="580"/>
      <c r="BQ56" s="580"/>
      <c r="BR56" s="580"/>
      <c r="BS56" s="580"/>
      <c r="BT56" s="580"/>
      <c r="BU56" s="580"/>
      <c r="BV56" s="580"/>
      <c r="BW56" s="580"/>
      <c r="BX56" s="580"/>
      <c r="BY56" s="580"/>
      <c r="BZ56" s="580"/>
      <c r="CA56" s="580"/>
      <c r="CB56" s="580"/>
      <c r="CC56" s="580"/>
      <c r="CD56" s="580"/>
      <c r="CE56" s="580"/>
      <c r="CF56" s="580"/>
    </row>
    <row r="57" spans="1:84" s="20" customFormat="1" ht="14.25">
      <c r="A57" s="121"/>
      <c r="B57" s="181"/>
      <c r="C57" s="146" t="s">
        <v>341</v>
      </c>
      <c r="D57" s="121" t="s">
        <v>56</v>
      </c>
      <c r="E57" s="43"/>
      <c r="F57" s="175">
        <v>2</v>
      </c>
      <c r="G57" s="143"/>
      <c r="H57" s="144"/>
      <c r="I57" s="143"/>
      <c r="J57" s="144"/>
      <c r="K57" s="143"/>
      <c r="L57" s="144"/>
      <c r="M57" s="144"/>
      <c r="N57" s="17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</row>
    <row r="58" spans="1:84" s="20" customFormat="1" ht="14.25">
      <c r="A58" s="121"/>
      <c r="B58" s="181"/>
      <c r="C58" s="146" t="s">
        <v>14</v>
      </c>
      <c r="D58" s="121"/>
      <c r="E58" s="43"/>
      <c r="F58" s="175"/>
      <c r="G58" s="143"/>
      <c r="H58" s="144"/>
      <c r="I58" s="143"/>
      <c r="J58" s="144"/>
      <c r="K58" s="143"/>
      <c r="L58" s="144"/>
      <c r="M58" s="144"/>
      <c r="N58" s="17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</row>
    <row r="59" spans="1:84" s="20" customFormat="1" ht="40.5">
      <c r="A59" s="121"/>
      <c r="B59" s="181"/>
      <c r="C59" s="146" t="s">
        <v>820</v>
      </c>
      <c r="D59" s="121" t="s">
        <v>43</v>
      </c>
      <c r="E59" s="43"/>
      <c r="F59" s="175">
        <v>2</v>
      </c>
      <c r="G59" s="143"/>
      <c r="H59" s="144"/>
      <c r="I59" s="143"/>
      <c r="J59" s="144"/>
      <c r="K59" s="143"/>
      <c r="L59" s="144"/>
      <c r="M59" s="144"/>
      <c r="N59" s="17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</row>
    <row r="60" spans="1:84" s="20" customFormat="1" ht="27">
      <c r="A60" s="121"/>
      <c r="B60" s="181"/>
      <c r="C60" s="146" t="s">
        <v>821</v>
      </c>
      <c r="D60" s="121" t="s">
        <v>43</v>
      </c>
      <c r="E60" s="43"/>
      <c r="F60" s="175">
        <v>1</v>
      </c>
      <c r="G60" s="143"/>
      <c r="H60" s="144"/>
      <c r="I60" s="143"/>
      <c r="J60" s="144"/>
      <c r="K60" s="143"/>
      <c r="L60" s="144"/>
      <c r="M60" s="144"/>
      <c r="N60" s="17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</row>
    <row r="61" spans="1:84" s="20" customFormat="1" ht="14.25">
      <c r="A61" s="121"/>
      <c r="B61" s="181"/>
      <c r="C61" s="146" t="s">
        <v>344</v>
      </c>
      <c r="D61" s="121" t="s">
        <v>43</v>
      </c>
      <c r="E61" s="43"/>
      <c r="F61" s="175">
        <v>1</v>
      </c>
      <c r="G61" s="143"/>
      <c r="H61" s="144"/>
      <c r="I61" s="143"/>
      <c r="J61" s="144"/>
      <c r="K61" s="143"/>
      <c r="L61" s="144"/>
      <c r="M61" s="144"/>
      <c r="N61" s="17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</row>
    <row r="62" spans="1:84" s="20" customFormat="1" ht="14.25">
      <c r="A62" s="121"/>
      <c r="B62" s="181"/>
      <c r="C62" s="146" t="s">
        <v>805</v>
      </c>
      <c r="D62" s="121" t="s">
        <v>17</v>
      </c>
      <c r="E62" s="43"/>
      <c r="F62" s="175">
        <v>2</v>
      </c>
      <c r="G62" s="143"/>
      <c r="H62" s="144"/>
      <c r="I62" s="143"/>
      <c r="J62" s="144"/>
      <c r="K62" s="143"/>
      <c r="L62" s="144"/>
      <c r="M62" s="144"/>
      <c r="N62" s="17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</row>
    <row r="63" spans="1:84" s="20" customFormat="1" ht="14.25">
      <c r="A63" s="121"/>
      <c r="B63" s="181"/>
      <c r="C63" s="146" t="s">
        <v>806</v>
      </c>
      <c r="D63" s="121" t="s">
        <v>17</v>
      </c>
      <c r="E63" s="43"/>
      <c r="F63" s="175">
        <v>2</v>
      </c>
      <c r="G63" s="143"/>
      <c r="H63" s="144"/>
      <c r="I63" s="143"/>
      <c r="J63" s="144"/>
      <c r="K63" s="143"/>
      <c r="L63" s="144"/>
      <c r="M63" s="144"/>
      <c r="N63" s="17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</row>
    <row r="64" spans="1:84" s="20" customFormat="1" ht="14.25">
      <c r="A64" s="121"/>
      <c r="B64" s="181"/>
      <c r="C64" s="146" t="s">
        <v>807</v>
      </c>
      <c r="D64" s="121" t="s">
        <v>17</v>
      </c>
      <c r="E64" s="43"/>
      <c r="F64" s="175">
        <v>1</v>
      </c>
      <c r="G64" s="143"/>
      <c r="H64" s="144"/>
      <c r="I64" s="143"/>
      <c r="J64" s="144"/>
      <c r="K64" s="143"/>
      <c r="L64" s="144"/>
      <c r="M64" s="144"/>
      <c r="N64" s="17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</row>
    <row r="65" spans="1:29" s="213" customFormat="1" ht="28.5">
      <c r="A65" s="196">
        <v>5</v>
      </c>
      <c r="B65" s="653" t="s">
        <v>68</v>
      </c>
      <c r="C65" s="149" t="s">
        <v>822</v>
      </c>
      <c r="D65" s="121" t="s">
        <v>62</v>
      </c>
      <c r="E65" s="121"/>
      <c r="F65" s="121">
        <v>1</v>
      </c>
      <c r="G65" s="121"/>
      <c r="H65" s="121"/>
      <c r="I65" s="165"/>
      <c r="J65" s="165"/>
      <c r="K65" s="121"/>
      <c r="L65" s="165"/>
      <c r="M65" s="165"/>
      <c r="N65" s="210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2"/>
    </row>
    <row r="66" spans="1:29" s="213" customFormat="1" ht="14.25">
      <c r="A66" s="196"/>
      <c r="B66" s="196"/>
      <c r="C66" s="123" t="s">
        <v>96</v>
      </c>
      <c r="D66" s="121" t="s">
        <v>13</v>
      </c>
      <c r="E66" s="121">
        <v>0.96</v>
      </c>
      <c r="F66" s="177">
        <f>F65*E66</f>
        <v>0.96</v>
      </c>
      <c r="G66" s="121"/>
      <c r="H66" s="121"/>
      <c r="I66" s="143"/>
      <c r="J66" s="144"/>
      <c r="K66" s="143"/>
      <c r="L66" s="144"/>
      <c r="M66" s="144"/>
      <c r="N66" s="210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2"/>
    </row>
    <row r="67" spans="1:29" s="213" customFormat="1" ht="14.25">
      <c r="A67" s="196"/>
      <c r="B67" s="196"/>
      <c r="C67" s="123" t="s">
        <v>37</v>
      </c>
      <c r="D67" s="121" t="s">
        <v>0</v>
      </c>
      <c r="E67" s="121">
        <v>0.45</v>
      </c>
      <c r="F67" s="177">
        <f>F65*E67</f>
        <v>0.45</v>
      </c>
      <c r="G67" s="121"/>
      <c r="H67" s="121"/>
      <c r="I67" s="143"/>
      <c r="J67" s="144"/>
      <c r="K67" s="143"/>
      <c r="L67" s="144"/>
      <c r="M67" s="144"/>
      <c r="N67" s="210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2"/>
    </row>
    <row r="68" spans="1:29" s="213" customFormat="1" ht="14.25">
      <c r="A68" s="196"/>
      <c r="B68" s="196"/>
      <c r="C68" s="123" t="s">
        <v>3</v>
      </c>
      <c r="D68" s="121"/>
      <c r="E68" s="121"/>
      <c r="F68" s="177"/>
      <c r="G68" s="121"/>
      <c r="H68" s="121"/>
      <c r="I68" s="165"/>
      <c r="J68" s="165"/>
      <c r="K68" s="121"/>
      <c r="L68" s="165"/>
      <c r="M68" s="165"/>
      <c r="N68" s="210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2"/>
    </row>
    <row r="69" spans="1:29" s="213" customFormat="1" ht="27">
      <c r="A69" s="196"/>
      <c r="B69" s="196"/>
      <c r="C69" s="123" t="s">
        <v>823</v>
      </c>
      <c r="D69" s="121" t="s">
        <v>17</v>
      </c>
      <c r="E69" s="121">
        <f>F65*1</f>
        <v>1</v>
      </c>
      <c r="F69" s="177">
        <f>F65*E69</f>
        <v>1</v>
      </c>
      <c r="G69" s="241"/>
      <c r="H69" s="121"/>
      <c r="I69" s="165"/>
      <c r="J69" s="165"/>
      <c r="K69" s="121"/>
      <c r="L69" s="165"/>
      <c r="M69" s="165"/>
      <c r="N69" s="210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2"/>
    </row>
    <row r="70" spans="1:29" s="213" customFormat="1" ht="14.25">
      <c r="A70" s="196"/>
      <c r="B70" s="196"/>
      <c r="C70" s="123" t="s">
        <v>15</v>
      </c>
      <c r="D70" s="121" t="s">
        <v>0</v>
      </c>
      <c r="E70" s="121">
        <v>0.06</v>
      </c>
      <c r="F70" s="198">
        <f>F65*E70</f>
        <v>0.06</v>
      </c>
      <c r="G70" s="121"/>
      <c r="H70" s="121"/>
      <c r="I70" s="165"/>
      <c r="J70" s="165"/>
      <c r="K70" s="121"/>
      <c r="L70" s="165"/>
      <c r="M70" s="165"/>
      <c r="N70" s="210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2"/>
    </row>
    <row r="71" spans="1:13" s="51" customFormat="1" ht="28.5">
      <c r="A71" s="121">
        <v>12</v>
      </c>
      <c r="B71" s="47" t="s">
        <v>303</v>
      </c>
      <c r="C71" s="272" t="s">
        <v>304</v>
      </c>
      <c r="D71" s="142" t="s">
        <v>36</v>
      </c>
      <c r="E71" s="142"/>
      <c r="F71" s="468">
        <v>78</v>
      </c>
      <c r="G71" s="142"/>
      <c r="H71" s="144"/>
      <c r="I71" s="143"/>
      <c r="J71" s="144"/>
      <c r="K71" s="143"/>
      <c r="L71" s="144"/>
      <c r="M71" s="144"/>
    </row>
    <row r="72" spans="1:13" s="51" customFormat="1" ht="15">
      <c r="A72" s="121"/>
      <c r="B72" s="47"/>
      <c r="C72" s="146" t="s">
        <v>12</v>
      </c>
      <c r="D72" s="121" t="s">
        <v>13</v>
      </c>
      <c r="E72" s="121">
        <v>0.00975</v>
      </c>
      <c r="F72" s="144">
        <f>F71*E72</f>
        <v>0.7605</v>
      </c>
      <c r="G72" s="142"/>
      <c r="H72" s="144"/>
      <c r="I72" s="219"/>
      <c r="J72" s="144"/>
      <c r="K72" s="143"/>
      <c r="L72" s="144"/>
      <c r="M72" s="144"/>
    </row>
    <row r="73" spans="1:13" s="51" customFormat="1" ht="27">
      <c r="A73" s="121"/>
      <c r="B73" s="47"/>
      <c r="C73" s="146" t="s">
        <v>305</v>
      </c>
      <c r="D73" s="121" t="s">
        <v>102</v>
      </c>
      <c r="E73" s="121">
        <v>0.0218</v>
      </c>
      <c r="F73" s="144">
        <f>F71*E73</f>
        <v>1.7004</v>
      </c>
      <c r="G73" s="142"/>
      <c r="H73" s="144"/>
      <c r="I73" s="143"/>
      <c r="J73" s="144"/>
      <c r="K73" s="219"/>
      <c r="L73" s="144"/>
      <c r="M73" s="144"/>
    </row>
    <row r="74" spans="1:13" s="51" customFormat="1" ht="28.5">
      <c r="A74" s="121">
        <v>13</v>
      </c>
      <c r="B74" s="47" t="s">
        <v>306</v>
      </c>
      <c r="C74" s="272" t="s">
        <v>307</v>
      </c>
      <c r="D74" s="142" t="s">
        <v>36</v>
      </c>
      <c r="E74" s="142"/>
      <c r="F74" s="468">
        <v>189</v>
      </c>
      <c r="G74" s="142"/>
      <c r="H74" s="144"/>
      <c r="I74" s="143"/>
      <c r="J74" s="144"/>
      <c r="K74" s="143"/>
      <c r="L74" s="144"/>
      <c r="M74" s="144"/>
    </row>
    <row r="75" spans="1:13" s="51" customFormat="1" ht="15">
      <c r="A75" s="121"/>
      <c r="B75" s="47"/>
      <c r="C75" s="146" t="s">
        <v>12</v>
      </c>
      <c r="D75" s="121" t="s">
        <v>13</v>
      </c>
      <c r="E75" s="121">
        <v>0.0132</v>
      </c>
      <c r="F75" s="144">
        <f>F74*E75</f>
        <v>2.4948</v>
      </c>
      <c r="G75" s="142"/>
      <c r="H75" s="144"/>
      <c r="I75" s="143"/>
      <c r="J75" s="144"/>
      <c r="K75" s="143"/>
      <c r="L75" s="144"/>
      <c r="M75" s="144"/>
    </row>
    <row r="76" spans="1:13" s="51" customFormat="1" ht="15">
      <c r="A76" s="121"/>
      <c r="B76" s="47"/>
      <c r="C76" s="146" t="s">
        <v>636</v>
      </c>
      <c r="D76" s="121" t="s">
        <v>102</v>
      </c>
      <c r="E76" s="121">
        <v>0.0297</v>
      </c>
      <c r="F76" s="144">
        <f>F74*E76</f>
        <v>5.6133</v>
      </c>
      <c r="G76" s="142"/>
      <c r="H76" s="144"/>
      <c r="I76" s="143"/>
      <c r="J76" s="144"/>
      <c r="K76" s="143"/>
      <c r="L76" s="144"/>
      <c r="M76" s="144"/>
    </row>
    <row r="77" spans="1:14" s="287" customFormat="1" ht="14.25">
      <c r="A77" s="328">
        <v>14</v>
      </c>
      <c r="B77" s="216" t="s">
        <v>68</v>
      </c>
      <c r="C77" s="652" t="s">
        <v>808</v>
      </c>
      <c r="D77" s="216" t="s">
        <v>43</v>
      </c>
      <c r="E77" s="216"/>
      <c r="F77" s="216">
        <v>1</v>
      </c>
      <c r="G77" s="226"/>
      <c r="H77" s="448"/>
      <c r="I77" s="219"/>
      <c r="J77" s="448"/>
      <c r="K77" s="219"/>
      <c r="L77" s="448"/>
      <c r="M77" s="448"/>
      <c r="N77" s="369"/>
    </row>
    <row r="78" spans="1:14" s="287" customFormat="1" ht="13.5">
      <c r="A78" s="328"/>
      <c r="B78" s="430"/>
      <c r="C78" s="431" t="s">
        <v>12</v>
      </c>
      <c r="D78" s="226" t="s">
        <v>43</v>
      </c>
      <c r="E78" s="226">
        <v>1</v>
      </c>
      <c r="F78" s="226">
        <f>F77*E78</f>
        <v>1</v>
      </c>
      <c r="G78" s="432"/>
      <c r="H78" s="433"/>
      <c r="I78" s="219"/>
      <c r="J78" s="448"/>
      <c r="K78" s="219"/>
      <c r="L78" s="448"/>
      <c r="M78" s="448"/>
      <c r="N78" s="369"/>
    </row>
    <row r="79" spans="1:14" s="287" customFormat="1" ht="14.25">
      <c r="A79" s="328"/>
      <c r="B79" s="434"/>
      <c r="C79" s="431" t="s">
        <v>14</v>
      </c>
      <c r="D79" s="226"/>
      <c r="E79" s="226"/>
      <c r="F79" s="226"/>
      <c r="G79" s="226"/>
      <c r="H79" s="448"/>
      <c r="I79" s="219"/>
      <c r="J79" s="448"/>
      <c r="K79" s="219"/>
      <c r="L79" s="448"/>
      <c r="M79" s="448"/>
      <c r="N79" s="369"/>
    </row>
    <row r="80" spans="1:14" s="287" customFormat="1" ht="14.25">
      <c r="A80" s="328"/>
      <c r="B80" s="434"/>
      <c r="C80" s="429" t="s">
        <v>809</v>
      </c>
      <c r="D80" s="216" t="s">
        <v>43</v>
      </c>
      <c r="E80" s="216"/>
      <c r="F80" s="216">
        <v>1</v>
      </c>
      <c r="G80" s="216"/>
      <c r="H80" s="448"/>
      <c r="I80" s="219"/>
      <c r="J80" s="448"/>
      <c r="K80" s="219"/>
      <c r="L80" s="448"/>
      <c r="M80" s="448"/>
      <c r="N80" s="369"/>
    </row>
    <row r="81" spans="1:14" s="287" customFormat="1" ht="27">
      <c r="A81" s="328"/>
      <c r="B81" s="434"/>
      <c r="C81" s="429" t="s">
        <v>810</v>
      </c>
      <c r="D81" s="216" t="s">
        <v>48</v>
      </c>
      <c r="E81" s="216">
        <v>1</v>
      </c>
      <c r="F81" s="216">
        <v>70</v>
      </c>
      <c r="G81" s="216"/>
      <c r="H81" s="448"/>
      <c r="I81" s="219"/>
      <c r="J81" s="448"/>
      <c r="K81" s="219"/>
      <c r="L81" s="448"/>
      <c r="M81" s="448"/>
      <c r="N81" s="369"/>
    </row>
    <row r="82" spans="1:28" s="20" customFormat="1" ht="14.25">
      <c r="A82" s="141"/>
      <c r="B82" s="121"/>
      <c r="C82" s="579" t="s">
        <v>6</v>
      </c>
      <c r="D82" s="235"/>
      <c r="E82" s="319"/>
      <c r="F82" s="320"/>
      <c r="G82" s="235"/>
      <c r="H82" s="578"/>
      <c r="I82" s="155"/>
      <c r="J82" s="578"/>
      <c r="K82" s="155"/>
      <c r="L82" s="578"/>
      <c r="M82" s="578"/>
      <c r="N82" s="73"/>
      <c r="O82" s="73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</row>
    <row r="83" spans="1:28" s="20" customFormat="1" ht="14.25">
      <c r="A83" s="141"/>
      <c r="B83" s="121"/>
      <c r="C83" s="272"/>
      <c r="D83" s="235"/>
      <c r="E83" s="319"/>
      <c r="F83" s="320"/>
      <c r="G83" s="235"/>
      <c r="H83" s="155"/>
      <c r="I83" s="155"/>
      <c r="J83" s="155"/>
      <c r="K83" s="155"/>
      <c r="L83" s="155"/>
      <c r="M83" s="155"/>
      <c r="N83" s="7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</row>
    <row r="84" spans="1:16" s="20" customFormat="1" ht="14.25">
      <c r="A84" s="156"/>
      <c r="B84" s="157"/>
      <c r="C84" s="272" t="s">
        <v>199</v>
      </c>
      <c r="D84" s="235"/>
      <c r="E84" s="294" t="s">
        <v>832</v>
      </c>
      <c r="F84" s="235"/>
      <c r="G84" s="155"/>
      <c r="H84" s="155"/>
      <c r="I84" s="155"/>
      <c r="J84" s="155"/>
      <c r="K84" s="155"/>
      <c r="L84" s="155"/>
      <c r="M84" s="155"/>
      <c r="N84" s="19"/>
      <c r="P84" s="321"/>
    </row>
    <row r="85" spans="1:14" s="20" customFormat="1" ht="14.25">
      <c r="A85" s="156"/>
      <c r="B85" s="157"/>
      <c r="C85" s="272" t="s">
        <v>6</v>
      </c>
      <c r="D85" s="295"/>
      <c r="E85" s="295"/>
      <c r="F85" s="295"/>
      <c r="G85" s="295"/>
      <c r="H85" s="159"/>
      <c r="I85" s="159"/>
      <c r="J85" s="159"/>
      <c r="K85" s="159"/>
      <c r="L85" s="159"/>
      <c r="M85" s="159"/>
      <c r="N85" s="19"/>
    </row>
    <row r="86" spans="1:14" s="20" customFormat="1" ht="14.25">
      <c r="A86" s="156"/>
      <c r="B86" s="157"/>
      <c r="C86" s="272" t="s">
        <v>200</v>
      </c>
      <c r="D86" s="295"/>
      <c r="E86" s="296" t="s">
        <v>832</v>
      </c>
      <c r="F86" s="295"/>
      <c r="G86" s="295"/>
      <c r="H86" s="159"/>
      <c r="I86" s="159"/>
      <c r="J86" s="159"/>
      <c r="K86" s="159"/>
      <c r="L86" s="159"/>
      <c r="M86" s="159"/>
      <c r="N86" s="19"/>
    </row>
    <row r="87" spans="1:14" s="20" customFormat="1" ht="14.25">
      <c r="A87" s="156"/>
      <c r="B87" s="157"/>
      <c r="C87" s="272" t="s">
        <v>6</v>
      </c>
      <c r="D87" s="295"/>
      <c r="E87" s="295"/>
      <c r="F87" s="295"/>
      <c r="G87" s="295"/>
      <c r="H87" s="159"/>
      <c r="I87" s="159"/>
      <c r="J87" s="159"/>
      <c r="K87" s="159"/>
      <c r="L87" s="159"/>
      <c r="M87" s="159"/>
      <c r="N87" s="87"/>
    </row>
    <row r="88" spans="14:28" s="10" customFormat="1" ht="15.75"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2:14" s="88" customFormat="1" ht="13.5">
      <c r="B89" s="701"/>
      <c r="C89" s="702"/>
      <c r="E89" s="701"/>
      <c r="F89" s="701"/>
      <c r="G89" s="701"/>
      <c r="H89" s="701"/>
      <c r="I89" s="701"/>
      <c r="J89" s="702"/>
      <c r="N89" s="322"/>
    </row>
  </sheetData>
  <sheetProtection/>
  <mergeCells count="16">
    <mergeCell ref="A1:M1"/>
    <mergeCell ref="A2:M2"/>
    <mergeCell ref="A3:M3"/>
    <mergeCell ref="A4:M4"/>
    <mergeCell ref="C5:L5"/>
    <mergeCell ref="A6:A7"/>
    <mergeCell ref="B6:B7"/>
    <mergeCell ref="C6:C7"/>
    <mergeCell ref="D6:D7"/>
    <mergeCell ref="E6:F6"/>
    <mergeCell ref="G6:H6"/>
    <mergeCell ref="I6:J6"/>
    <mergeCell ref="K6:L6"/>
    <mergeCell ref="M6:M7"/>
    <mergeCell ref="B89:C89"/>
    <mergeCell ref="E89:J8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8.125" style="126" customWidth="1"/>
    <col min="2" max="2" width="11.375" style="126" customWidth="1"/>
    <col min="3" max="3" width="64.25390625" style="126" customWidth="1"/>
    <col min="4" max="4" width="12.625" style="126" customWidth="1"/>
    <col min="5" max="16384" width="9.00390625" style="126" customWidth="1"/>
  </cols>
  <sheetData>
    <row r="1" spans="1:4" s="124" customFormat="1" ht="31.5" customHeight="1">
      <c r="A1" s="668" t="s">
        <v>816</v>
      </c>
      <c r="B1" s="672"/>
      <c r="C1" s="672"/>
      <c r="D1" s="672"/>
    </row>
    <row r="2" spans="1:4" ht="13.5">
      <c r="A2" s="673" t="s">
        <v>181</v>
      </c>
      <c r="B2" s="673"/>
      <c r="C2" s="673"/>
      <c r="D2" s="673"/>
    </row>
    <row r="4" spans="1:4" ht="15.75">
      <c r="A4" s="674" t="s">
        <v>412</v>
      </c>
      <c r="B4" s="674"/>
      <c r="C4" s="674"/>
      <c r="D4" s="674"/>
    </row>
    <row r="5" spans="2:4" ht="16.5">
      <c r="B5" s="127"/>
      <c r="C5" s="314"/>
      <c r="D5" s="127"/>
    </row>
    <row r="6" spans="1:4" ht="67.5">
      <c r="A6" s="45" t="s">
        <v>182</v>
      </c>
      <c r="B6" s="45" t="s">
        <v>183</v>
      </c>
      <c r="C6" s="45" t="s">
        <v>172</v>
      </c>
      <c r="D6" s="45" t="s">
        <v>837</v>
      </c>
    </row>
    <row r="7" spans="1:4" ht="13.5">
      <c r="A7" s="128"/>
      <c r="B7" s="128">
        <v>2</v>
      </c>
      <c r="C7" s="129">
        <v>3</v>
      </c>
      <c r="D7" s="143">
        <v>8</v>
      </c>
    </row>
    <row r="8" spans="1:4" ht="13.5">
      <c r="A8" s="128"/>
      <c r="B8" s="128"/>
      <c r="C8" s="188"/>
      <c r="D8" s="143"/>
    </row>
    <row r="9" spans="1:6" ht="30" customHeight="1">
      <c r="A9" s="187" t="s">
        <v>10</v>
      </c>
      <c r="B9" s="187" t="s">
        <v>419</v>
      </c>
      <c r="C9" s="394" t="s">
        <v>413</v>
      </c>
      <c r="D9" s="144"/>
      <c r="E9" s="130"/>
      <c r="F9" s="315"/>
    </row>
    <row r="10" spans="1:5" ht="13.5">
      <c r="A10" s="187" t="s">
        <v>18</v>
      </c>
      <c r="B10" s="187" t="s">
        <v>420</v>
      </c>
      <c r="C10" s="394" t="s">
        <v>184</v>
      </c>
      <c r="D10" s="144"/>
      <c r="E10" s="130"/>
    </row>
    <row r="11" spans="1:5" ht="13.5">
      <c r="A11" s="187" t="s">
        <v>19</v>
      </c>
      <c r="B11" s="187" t="s">
        <v>421</v>
      </c>
      <c r="C11" s="394" t="s">
        <v>185</v>
      </c>
      <c r="D11" s="144"/>
      <c r="E11" s="130"/>
    </row>
    <row r="12" spans="1:5" ht="13.5">
      <c r="A12" s="187" t="s">
        <v>20</v>
      </c>
      <c r="B12" s="187" t="s">
        <v>422</v>
      </c>
      <c r="C12" s="394" t="s">
        <v>246</v>
      </c>
      <c r="D12" s="144"/>
      <c r="E12" s="130"/>
    </row>
    <row r="13" spans="1:7" ht="13.5">
      <c r="A13" s="187" t="s">
        <v>21</v>
      </c>
      <c r="B13" s="187" t="s">
        <v>423</v>
      </c>
      <c r="C13" s="394" t="s">
        <v>247</v>
      </c>
      <c r="D13" s="144"/>
      <c r="E13" s="130"/>
      <c r="G13" s="315"/>
    </row>
    <row r="14" spans="1:5" ht="13.5">
      <c r="A14" s="187" t="s">
        <v>22</v>
      </c>
      <c r="B14" s="187" t="s">
        <v>424</v>
      </c>
      <c r="C14" s="394" t="s">
        <v>186</v>
      </c>
      <c r="D14" s="144"/>
      <c r="E14" s="130"/>
    </row>
    <row r="15" spans="1:5" ht="13.5">
      <c r="A15" s="187" t="s">
        <v>11</v>
      </c>
      <c r="B15" s="187" t="s">
        <v>425</v>
      </c>
      <c r="C15" s="394" t="s">
        <v>38</v>
      </c>
      <c r="D15" s="144"/>
      <c r="E15" s="130"/>
    </row>
    <row r="16" spans="1:5" ht="13.5">
      <c r="A16" s="187" t="s">
        <v>23</v>
      </c>
      <c r="B16" s="187" t="s">
        <v>426</v>
      </c>
      <c r="C16" s="394" t="s">
        <v>248</v>
      </c>
      <c r="D16" s="144"/>
      <c r="E16" s="130"/>
    </row>
    <row r="17" spans="1:5" ht="13.5">
      <c r="A17" s="187" t="s">
        <v>26</v>
      </c>
      <c r="B17" s="187" t="s">
        <v>427</v>
      </c>
      <c r="C17" s="394" t="s">
        <v>712</v>
      </c>
      <c r="D17" s="144"/>
      <c r="E17" s="130"/>
    </row>
    <row r="18" spans="1:5" ht="13.5">
      <c r="A18" s="187" t="s">
        <v>27</v>
      </c>
      <c r="B18" s="187" t="s">
        <v>428</v>
      </c>
      <c r="C18" s="394" t="s">
        <v>513</v>
      </c>
      <c r="D18" s="144"/>
      <c r="E18" s="130"/>
    </row>
    <row r="19" spans="1:5" ht="13.5">
      <c r="A19" s="187" t="s">
        <v>187</v>
      </c>
      <c r="B19" s="187" t="s">
        <v>429</v>
      </c>
      <c r="C19" s="394" t="s">
        <v>282</v>
      </c>
      <c r="D19" s="153"/>
      <c r="E19" s="130"/>
    </row>
    <row r="20" spans="1:5" ht="13.5">
      <c r="A20" s="187" t="s">
        <v>28</v>
      </c>
      <c r="B20" s="187" t="s">
        <v>430</v>
      </c>
      <c r="C20" s="394" t="s">
        <v>289</v>
      </c>
      <c r="D20" s="182"/>
      <c r="E20" s="130"/>
    </row>
    <row r="21" spans="1:5" ht="13.5">
      <c r="A21" s="187" t="s">
        <v>29</v>
      </c>
      <c r="B21" s="187" t="s">
        <v>431</v>
      </c>
      <c r="C21" s="188" t="s">
        <v>290</v>
      </c>
      <c r="D21" s="182"/>
      <c r="E21" s="130"/>
    </row>
    <row r="22" spans="1:5" ht="13.5">
      <c r="A22" s="187"/>
      <c r="B22" s="187"/>
      <c r="C22" s="188"/>
      <c r="D22" s="182"/>
      <c r="E22" s="130"/>
    </row>
    <row r="23" spans="1:6" ht="16.5">
      <c r="A23" s="187" t="s">
        <v>288</v>
      </c>
      <c r="B23" s="187"/>
      <c r="C23" s="395" t="s">
        <v>6</v>
      </c>
      <c r="D23" s="396"/>
      <c r="E23" s="131"/>
      <c r="F23" s="132"/>
    </row>
    <row r="24" spans="1:6" ht="13.5">
      <c r="A24" s="133"/>
      <c r="B24" s="133"/>
      <c r="C24" s="134"/>
      <c r="D24" s="135"/>
      <c r="E24" s="135"/>
      <c r="F24" s="132"/>
    </row>
    <row r="25" spans="1:6" ht="15.75">
      <c r="A25" s="133"/>
      <c r="B25" s="133"/>
      <c r="C25" s="10"/>
      <c r="D25" s="135"/>
      <c r="E25" s="135"/>
      <c r="F25" s="132"/>
    </row>
    <row r="26" spans="1:6" ht="13.5">
      <c r="A26" s="133"/>
      <c r="B26" s="133"/>
      <c r="C26" s="134"/>
      <c r="D26" s="135"/>
      <c r="E26" s="135"/>
      <c r="F26" s="132"/>
    </row>
    <row r="27" spans="1:6" ht="15.75">
      <c r="A27" s="133"/>
      <c r="B27" s="133"/>
      <c r="C27" s="8"/>
      <c r="D27" s="135"/>
      <c r="E27" s="135"/>
      <c r="F27" s="132"/>
    </row>
    <row r="28" spans="1:4" ht="13.5">
      <c r="A28" s="671"/>
      <c r="B28" s="671"/>
      <c r="C28" s="671"/>
      <c r="D28" s="136"/>
    </row>
    <row r="29" spans="1:4" ht="16.5">
      <c r="A29" s="137"/>
      <c r="B29" s="6"/>
      <c r="C29" s="138"/>
      <c r="D29" s="139"/>
    </row>
    <row r="30" spans="1:5" ht="16.5">
      <c r="A30" s="137"/>
      <c r="B30" s="137"/>
      <c r="C30" s="6"/>
      <c r="D30" s="138"/>
      <c r="E30" s="139"/>
    </row>
    <row r="31" spans="1:5" ht="16.5">
      <c r="A31" s="137"/>
      <c r="B31" s="137"/>
      <c r="C31" s="6"/>
      <c r="D31" s="138"/>
      <c r="E31" s="139"/>
    </row>
    <row r="32" spans="1:4" ht="16.5">
      <c r="A32" s="137"/>
      <c r="B32" s="137"/>
      <c r="C32" s="6" t="s">
        <v>188</v>
      </c>
      <c r="D32" s="138"/>
    </row>
    <row r="33" spans="1:4" ht="16.5">
      <c r="A33" s="137"/>
      <c r="B33" s="137"/>
      <c r="C33" s="6"/>
      <c r="D33" s="138"/>
    </row>
    <row r="34" spans="1:4" ht="16.5">
      <c r="A34" s="137"/>
      <c r="B34" s="137"/>
      <c r="C34" s="6"/>
      <c r="D34" s="138"/>
    </row>
    <row r="35" spans="1:4" ht="16.5">
      <c r="A35" s="137"/>
      <c r="B35" s="137"/>
      <c r="C35" s="6"/>
      <c r="D35" s="138"/>
    </row>
    <row r="36" spans="1:4" ht="16.5">
      <c r="A36" s="137"/>
      <c r="B36" s="137"/>
      <c r="C36" s="6"/>
      <c r="D36" s="138"/>
    </row>
    <row r="37" spans="2:4" ht="16.5">
      <c r="B37" s="140"/>
      <c r="C37" s="140"/>
      <c r="D37" s="140"/>
    </row>
    <row r="38" spans="2:4" ht="13.5">
      <c r="B38" s="125"/>
      <c r="C38" s="125"/>
      <c r="D38" s="125"/>
    </row>
    <row r="39" spans="2:4" ht="13.5">
      <c r="B39" s="125"/>
      <c r="C39" s="125"/>
      <c r="D39" s="125"/>
    </row>
    <row r="40" spans="2:4" ht="13.5">
      <c r="B40" s="125"/>
      <c r="C40" s="125"/>
      <c r="D40" s="125"/>
    </row>
    <row r="41" spans="2:4" ht="13.5">
      <c r="B41" s="125"/>
      <c r="C41" s="125"/>
      <c r="D41" s="125"/>
    </row>
    <row r="42" spans="2:4" ht="13.5">
      <c r="B42" s="125"/>
      <c r="C42" s="125"/>
      <c r="D42" s="125"/>
    </row>
    <row r="43" spans="2:4" ht="13.5">
      <c r="B43" s="125"/>
      <c r="C43" s="125"/>
      <c r="D43" s="125"/>
    </row>
  </sheetData>
  <sheetProtection/>
  <mergeCells count="4">
    <mergeCell ref="A28:C28"/>
    <mergeCell ref="A1:D1"/>
    <mergeCell ref="A2:D2"/>
    <mergeCell ref="A4:D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7.375" style="0" customWidth="1"/>
    <col min="2" max="2" width="43.00390625" style="0" customWidth="1"/>
    <col min="3" max="3" width="13.00390625" style="0" customWidth="1"/>
    <col min="4" max="4" width="10.375" style="0" customWidth="1"/>
    <col min="5" max="5" width="11.125" style="0" customWidth="1"/>
  </cols>
  <sheetData>
    <row r="4" ht="18.75" customHeight="1">
      <c r="B4" s="537" t="s">
        <v>644</v>
      </c>
    </row>
    <row r="5" ht="17.25" customHeight="1">
      <c r="B5" s="535" t="s">
        <v>819</v>
      </c>
    </row>
    <row r="6" ht="24.75" customHeight="1">
      <c r="B6" s="500" t="s">
        <v>812</v>
      </c>
    </row>
    <row r="7" spans="2:3" s="501" customFormat="1" ht="21.75" customHeight="1">
      <c r="B7" s="536" t="s">
        <v>645</v>
      </c>
      <c r="C7" s="502"/>
    </row>
    <row r="8" spans="1:3" ht="23.25" customHeight="1">
      <c r="A8" s="503"/>
      <c r="C8" s="504"/>
    </row>
    <row r="9" spans="1:5" ht="34.5" customHeight="1">
      <c r="A9" s="737" t="s">
        <v>524</v>
      </c>
      <c r="B9" s="738" t="s">
        <v>525</v>
      </c>
      <c r="C9" s="739" t="s">
        <v>526</v>
      </c>
      <c r="D9" s="738" t="s">
        <v>527</v>
      </c>
      <c r="E9" s="738" t="s">
        <v>528</v>
      </c>
    </row>
    <row r="10" spans="1:5" ht="34.5" customHeight="1">
      <c r="A10" s="737"/>
      <c r="B10" s="738"/>
      <c r="C10" s="739"/>
      <c r="D10" s="738"/>
      <c r="E10" s="738"/>
    </row>
    <row r="11" spans="1:5" ht="55.5" customHeight="1">
      <c r="A11" s="505">
        <v>1</v>
      </c>
      <c r="B11" s="506" t="s">
        <v>529</v>
      </c>
      <c r="C11" s="507">
        <v>1</v>
      </c>
      <c r="D11" s="508"/>
      <c r="E11" s="509"/>
    </row>
    <row r="12" spans="1:5" ht="27" customHeight="1">
      <c r="A12" s="505">
        <v>2</v>
      </c>
      <c r="B12" s="510" t="s">
        <v>530</v>
      </c>
      <c r="C12" s="507">
        <v>1</v>
      </c>
      <c r="D12" s="508"/>
      <c r="E12" s="509"/>
    </row>
    <row r="13" spans="1:5" ht="36" customHeight="1">
      <c r="A13" s="505">
        <v>3</v>
      </c>
      <c r="B13" s="510" t="s">
        <v>531</v>
      </c>
      <c r="C13" s="507">
        <v>1</v>
      </c>
      <c r="D13" s="508"/>
      <c r="E13" s="509"/>
    </row>
    <row r="14" spans="1:5" ht="40.5" customHeight="1">
      <c r="A14" s="505">
        <v>4</v>
      </c>
      <c r="B14" s="510" t="s">
        <v>532</v>
      </c>
      <c r="C14" s="507">
        <v>1</v>
      </c>
      <c r="D14" s="508"/>
      <c r="E14" s="509"/>
    </row>
    <row r="15" spans="1:5" ht="39" customHeight="1">
      <c r="A15" s="505">
        <v>5</v>
      </c>
      <c r="B15" s="510" t="s">
        <v>533</v>
      </c>
      <c r="C15" s="507">
        <v>1</v>
      </c>
      <c r="D15" s="508"/>
      <c r="E15" s="509"/>
    </row>
    <row r="16" spans="1:5" ht="39.75" customHeight="1">
      <c r="A16" s="505">
        <v>6</v>
      </c>
      <c r="B16" s="510" t="s">
        <v>534</v>
      </c>
      <c r="C16" s="507">
        <v>2</v>
      </c>
      <c r="D16" s="508"/>
      <c r="E16" s="509"/>
    </row>
    <row r="17" spans="1:5" ht="27.75" customHeight="1">
      <c r="A17" s="505">
        <v>9</v>
      </c>
      <c r="B17" s="510" t="s">
        <v>535</v>
      </c>
      <c r="C17" s="507">
        <v>1</v>
      </c>
      <c r="D17" s="508"/>
      <c r="E17" s="509"/>
    </row>
    <row r="18" spans="1:5" ht="51" customHeight="1">
      <c r="A18" s="505">
        <v>10</v>
      </c>
      <c r="B18" s="510" t="s">
        <v>536</v>
      </c>
      <c r="C18" s="507">
        <v>1</v>
      </c>
      <c r="D18" s="508"/>
      <c r="E18" s="509"/>
    </row>
    <row r="19" spans="1:5" ht="37.5" customHeight="1">
      <c r="A19" s="505">
        <v>12</v>
      </c>
      <c r="B19" s="510" t="s">
        <v>537</v>
      </c>
      <c r="C19" s="507">
        <v>1</v>
      </c>
      <c r="D19" s="508"/>
      <c r="E19" s="509"/>
    </row>
    <row r="20" spans="1:5" s="496" customFormat="1" ht="27" customHeight="1">
      <c r="A20" s="511">
        <v>12</v>
      </c>
      <c r="B20" s="512" t="s">
        <v>364</v>
      </c>
      <c r="C20" s="513">
        <v>1</v>
      </c>
      <c r="D20" s="514"/>
      <c r="E20" s="515"/>
    </row>
    <row r="21" spans="1:5" ht="28.5" customHeight="1">
      <c r="A21" s="505">
        <v>12</v>
      </c>
      <c r="B21" s="510" t="s">
        <v>835</v>
      </c>
      <c r="C21" s="507" t="s">
        <v>832</v>
      </c>
      <c r="D21" s="516"/>
      <c r="E21" s="509"/>
    </row>
    <row r="22" spans="1:5" ht="21.75" customHeight="1">
      <c r="A22" s="505">
        <v>12</v>
      </c>
      <c r="B22" s="510" t="s">
        <v>364</v>
      </c>
      <c r="C22" s="507"/>
      <c r="D22" s="508"/>
      <c r="E22" s="509"/>
    </row>
    <row r="23" spans="1:5" ht="28.5" customHeight="1">
      <c r="A23" s="505">
        <v>12</v>
      </c>
      <c r="B23" s="510" t="s">
        <v>836</v>
      </c>
      <c r="C23" s="507" t="s">
        <v>832</v>
      </c>
      <c r="D23" s="516"/>
      <c r="E23" s="509"/>
    </row>
    <row r="24" spans="1:5" ht="25.5" customHeight="1">
      <c r="A24" s="505">
        <v>13</v>
      </c>
      <c r="B24" s="517" t="s">
        <v>364</v>
      </c>
      <c r="C24" s="505"/>
      <c r="D24" s="505"/>
      <c r="E24" s="518"/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3"/>
  <sheetViews>
    <sheetView zoomScalePageLayoutView="0" workbookViewId="0" topLeftCell="A109">
      <selection activeCell="O10" sqref="O10"/>
    </sheetView>
  </sheetViews>
  <sheetFormatPr defaultColWidth="9.00390625" defaultRowHeight="12.75"/>
  <cols>
    <col min="1" max="1" width="3.625" style="55" customWidth="1"/>
    <col min="2" max="2" width="8.25390625" style="55" customWidth="1"/>
    <col min="3" max="3" width="41.75390625" style="55" customWidth="1"/>
    <col min="4" max="4" width="7.25390625" style="55" customWidth="1"/>
    <col min="5" max="5" width="7.75390625" style="55" customWidth="1"/>
    <col min="6" max="6" width="8.875" style="55" customWidth="1"/>
    <col min="7" max="7" width="7.25390625" style="55" bestFit="1" customWidth="1"/>
    <col min="8" max="8" width="10.875" style="55" bestFit="1" customWidth="1"/>
    <col min="9" max="9" width="6.25390625" style="55" customWidth="1"/>
    <col min="10" max="10" width="9.625" style="55" bestFit="1" customWidth="1"/>
    <col min="11" max="11" width="7.125" style="55" customWidth="1"/>
    <col min="12" max="12" width="9.625" style="55" customWidth="1"/>
    <col min="13" max="13" width="10.625" style="55" customWidth="1"/>
    <col min="14" max="14" width="11.75390625" style="55" customWidth="1"/>
    <col min="15" max="15" width="32.375" style="55" customWidth="1"/>
    <col min="16" max="16384" width="9.125" style="55" customWidth="1"/>
  </cols>
  <sheetData>
    <row r="1" spans="1:13" s="54" customFormat="1" ht="17.25">
      <c r="A1" s="668" t="s">
        <v>411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54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3" s="54" customFormat="1" ht="17.25">
      <c r="A3" s="1"/>
      <c r="B3" s="1"/>
      <c r="C3" s="1"/>
      <c r="D3" s="683" t="s">
        <v>415</v>
      </c>
      <c r="E3" s="683"/>
      <c r="F3" s="683"/>
      <c r="G3" s="683"/>
      <c r="H3" s="683"/>
      <c r="I3" s="4"/>
      <c r="J3" s="1"/>
      <c r="K3" s="1"/>
      <c r="L3" s="1"/>
      <c r="M3" s="1"/>
    </row>
    <row r="4" spans="1:13" s="54" customFormat="1" ht="19.5" customHeight="1">
      <c r="A4" s="686" t="s">
        <v>646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5" spans="1:13" ht="17.25">
      <c r="A5" s="30"/>
      <c r="B5" s="30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31"/>
    </row>
    <row r="6" spans="1:13" ht="38.25" customHeight="1">
      <c r="A6" s="689" t="s">
        <v>65</v>
      </c>
      <c r="B6" s="675" t="s">
        <v>66</v>
      </c>
      <c r="C6" s="675" t="s">
        <v>67</v>
      </c>
      <c r="D6" s="675" t="s">
        <v>1</v>
      </c>
      <c r="E6" s="677" t="s">
        <v>2</v>
      </c>
      <c r="F6" s="678"/>
      <c r="G6" s="679" t="s">
        <v>3</v>
      </c>
      <c r="H6" s="680"/>
      <c r="I6" s="681" t="s">
        <v>4</v>
      </c>
      <c r="J6" s="682"/>
      <c r="K6" s="681" t="s">
        <v>5</v>
      </c>
      <c r="L6" s="682"/>
      <c r="M6" s="684" t="s">
        <v>6</v>
      </c>
    </row>
    <row r="7" spans="1:13" ht="54">
      <c r="A7" s="690"/>
      <c r="B7" s="676"/>
      <c r="C7" s="676"/>
      <c r="D7" s="676"/>
      <c r="E7" s="43" t="s">
        <v>7</v>
      </c>
      <c r="F7" s="43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85"/>
    </row>
    <row r="8" spans="1:13" s="51" customFormat="1" ht="15">
      <c r="A8" s="47"/>
      <c r="B8" s="47"/>
      <c r="C8" s="47">
        <v>3</v>
      </c>
      <c r="D8" s="47">
        <v>4</v>
      </c>
      <c r="E8" s="47">
        <v>5</v>
      </c>
      <c r="F8" s="48">
        <v>6</v>
      </c>
      <c r="G8" s="49" t="s">
        <v>11</v>
      </c>
      <c r="H8" s="50">
        <v>8</v>
      </c>
      <c r="I8" s="48">
        <v>9</v>
      </c>
      <c r="J8" s="50">
        <v>10</v>
      </c>
      <c r="K8" s="48">
        <v>11</v>
      </c>
      <c r="L8" s="50">
        <v>12</v>
      </c>
      <c r="M8" s="50">
        <v>13</v>
      </c>
    </row>
    <row r="9" spans="1:13" s="51" customFormat="1" ht="17.25">
      <c r="A9" s="141"/>
      <c r="B9" s="47"/>
      <c r="C9" s="283" t="s">
        <v>439</v>
      </c>
      <c r="D9" s="142"/>
      <c r="E9" s="142"/>
      <c r="F9" s="143"/>
      <c r="G9" s="142"/>
      <c r="H9" s="144"/>
      <c r="I9" s="143"/>
      <c r="J9" s="144"/>
      <c r="K9" s="143"/>
      <c r="L9" s="144"/>
      <c r="M9" s="144"/>
    </row>
    <row r="10" spans="1:13" s="51" customFormat="1" ht="28.5">
      <c r="A10" s="121">
        <v>1</v>
      </c>
      <c r="B10" s="47" t="s">
        <v>303</v>
      </c>
      <c r="C10" s="272" t="s">
        <v>304</v>
      </c>
      <c r="D10" s="142" t="s">
        <v>36</v>
      </c>
      <c r="E10" s="142"/>
      <c r="F10" s="468">
        <v>90</v>
      </c>
      <c r="G10" s="142"/>
      <c r="H10" s="144"/>
      <c r="I10" s="143"/>
      <c r="J10" s="144"/>
      <c r="K10" s="143"/>
      <c r="L10" s="144"/>
      <c r="M10" s="144"/>
    </row>
    <row r="11" spans="1:13" s="51" customFormat="1" ht="15">
      <c r="A11" s="121"/>
      <c r="B11" s="47"/>
      <c r="C11" s="146" t="s">
        <v>12</v>
      </c>
      <c r="D11" s="121" t="s">
        <v>13</v>
      </c>
      <c r="E11" s="121">
        <v>0.00975</v>
      </c>
      <c r="F11" s="144">
        <f>F10*E11</f>
        <v>0.8775</v>
      </c>
      <c r="G11" s="142"/>
      <c r="H11" s="144"/>
      <c r="I11" s="219"/>
      <c r="J11" s="144"/>
      <c r="K11" s="143"/>
      <c r="L11" s="144"/>
      <c r="M11" s="144"/>
    </row>
    <row r="12" spans="1:13" s="51" customFormat="1" ht="27">
      <c r="A12" s="121"/>
      <c r="B12" s="47"/>
      <c r="C12" s="146" t="s">
        <v>305</v>
      </c>
      <c r="D12" s="121" t="s">
        <v>102</v>
      </c>
      <c r="E12" s="121">
        <v>0.0218</v>
      </c>
      <c r="F12" s="144">
        <f>F10*E12</f>
        <v>1.962</v>
      </c>
      <c r="G12" s="142"/>
      <c r="H12" s="144"/>
      <c r="I12" s="143"/>
      <c r="J12" s="144"/>
      <c r="K12" s="219"/>
      <c r="L12" s="144"/>
      <c r="M12" s="144"/>
    </row>
    <row r="13" spans="1:13" s="51" customFormat="1" ht="28.5">
      <c r="A13" s="121">
        <v>2</v>
      </c>
      <c r="B13" s="47" t="s">
        <v>306</v>
      </c>
      <c r="C13" s="272" t="s">
        <v>307</v>
      </c>
      <c r="D13" s="142" t="s">
        <v>36</v>
      </c>
      <c r="E13" s="142"/>
      <c r="F13" s="468">
        <v>208</v>
      </c>
      <c r="G13" s="142"/>
      <c r="H13" s="144"/>
      <c r="I13" s="143"/>
      <c r="J13" s="144"/>
      <c r="K13" s="143"/>
      <c r="L13" s="144"/>
      <c r="M13" s="144"/>
    </row>
    <row r="14" spans="1:13" s="51" customFormat="1" ht="15">
      <c r="A14" s="121"/>
      <c r="B14" s="47"/>
      <c r="C14" s="146" t="s">
        <v>12</v>
      </c>
      <c r="D14" s="121" t="s">
        <v>13</v>
      </c>
      <c r="E14" s="121">
        <v>0.0132</v>
      </c>
      <c r="F14" s="144">
        <f>F13*E14</f>
        <v>2.7456</v>
      </c>
      <c r="G14" s="142"/>
      <c r="H14" s="144"/>
      <c r="I14" s="143"/>
      <c r="J14" s="144"/>
      <c r="K14" s="143"/>
      <c r="L14" s="144"/>
      <c r="M14" s="144"/>
    </row>
    <row r="15" spans="1:13" s="51" customFormat="1" ht="27">
      <c r="A15" s="121"/>
      <c r="B15" s="47"/>
      <c r="C15" s="146" t="s">
        <v>636</v>
      </c>
      <c r="D15" s="121" t="s">
        <v>102</v>
      </c>
      <c r="E15" s="121">
        <v>0.0297</v>
      </c>
      <c r="F15" s="144">
        <f>F13*E15</f>
        <v>6.1776</v>
      </c>
      <c r="G15" s="142"/>
      <c r="H15" s="144"/>
      <c r="I15" s="143"/>
      <c r="J15" s="144"/>
      <c r="K15" s="143"/>
      <c r="L15" s="144"/>
      <c r="M15" s="144"/>
    </row>
    <row r="16" spans="1:13" s="51" customFormat="1" ht="42.75">
      <c r="A16" s="121">
        <v>3</v>
      </c>
      <c r="B16" s="47" t="s">
        <v>647</v>
      </c>
      <c r="C16" s="272" t="s">
        <v>310</v>
      </c>
      <c r="D16" s="142" t="s">
        <v>36</v>
      </c>
      <c r="E16" s="142"/>
      <c r="F16" s="468">
        <v>78</v>
      </c>
      <c r="G16" s="142"/>
      <c r="H16" s="144"/>
      <c r="I16" s="143"/>
      <c r="J16" s="144"/>
      <c r="K16" s="143"/>
      <c r="L16" s="144"/>
      <c r="M16" s="144"/>
    </row>
    <row r="17" spans="1:13" s="51" customFormat="1" ht="15">
      <c r="A17" s="121"/>
      <c r="B17" s="47"/>
      <c r="C17" s="146" t="s">
        <v>12</v>
      </c>
      <c r="D17" s="121" t="s">
        <v>13</v>
      </c>
      <c r="E17" s="121">
        <v>0.0165</v>
      </c>
      <c r="F17" s="144">
        <f>F16*E17</f>
        <v>1.2870000000000001</v>
      </c>
      <c r="G17" s="142"/>
      <c r="H17" s="144"/>
      <c r="I17" s="143"/>
      <c r="J17" s="144"/>
      <c r="K17" s="143"/>
      <c r="L17" s="144"/>
      <c r="M17" s="144"/>
    </row>
    <row r="18" spans="1:13" s="51" customFormat="1" ht="27">
      <c r="A18" s="121"/>
      <c r="B18" s="47"/>
      <c r="C18" s="146" t="s">
        <v>305</v>
      </c>
      <c r="D18" s="121" t="s">
        <v>102</v>
      </c>
      <c r="E18" s="121">
        <v>0.037</v>
      </c>
      <c r="F18" s="144">
        <f>F16*E18</f>
        <v>2.8859999999999997</v>
      </c>
      <c r="G18" s="142"/>
      <c r="H18" s="144"/>
      <c r="I18" s="143"/>
      <c r="J18" s="144"/>
      <c r="K18" s="143"/>
      <c r="L18" s="144"/>
      <c r="M18" s="144"/>
    </row>
    <row r="19" spans="1:13" s="51" customFormat="1" ht="28.5">
      <c r="A19" s="121">
        <v>4</v>
      </c>
      <c r="B19" s="47" t="s">
        <v>308</v>
      </c>
      <c r="C19" s="272" t="s">
        <v>309</v>
      </c>
      <c r="D19" s="142" t="s">
        <v>36</v>
      </c>
      <c r="E19" s="142"/>
      <c r="F19" s="143">
        <v>35</v>
      </c>
      <c r="G19" s="142"/>
      <c r="H19" s="144"/>
      <c r="I19" s="143"/>
      <c r="J19" s="144"/>
      <c r="K19" s="143"/>
      <c r="L19" s="144"/>
      <c r="M19" s="144"/>
    </row>
    <row r="20" spans="1:13" s="51" customFormat="1" ht="15">
      <c r="A20" s="121"/>
      <c r="B20" s="47"/>
      <c r="C20" s="146" t="s">
        <v>12</v>
      </c>
      <c r="D20" s="121" t="s">
        <v>13</v>
      </c>
      <c r="E20" s="121">
        <v>2.78</v>
      </c>
      <c r="F20" s="144">
        <f>F19*E20</f>
        <v>97.3</v>
      </c>
      <c r="G20" s="142"/>
      <c r="H20" s="144"/>
      <c r="I20" s="143"/>
      <c r="J20" s="144"/>
      <c r="K20" s="143"/>
      <c r="L20" s="144"/>
      <c r="M20" s="144"/>
    </row>
    <row r="21" spans="1:13" s="51" customFormat="1" ht="15">
      <c r="A21" s="121">
        <v>5</v>
      </c>
      <c r="B21" s="47" t="s">
        <v>649</v>
      </c>
      <c r="C21" s="272" t="s">
        <v>311</v>
      </c>
      <c r="D21" s="142" t="s">
        <v>36</v>
      </c>
      <c r="E21" s="142"/>
      <c r="F21" s="143">
        <v>149</v>
      </c>
      <c r="G21" s="142"/>
      <c r="H21" s="144"/>
      <c r="I21" s="143"/>
      <c r="J21" s="144"/>
      <c r="K21" s="143"/>
      <c r="L21" s="144"/>
      <c r="M21" s="144"/>
    </row>
    <row r="22" spans="1:13" s="51" customFormat="1" ht="15">
      <c r="A22" s="121"/>
      <c r="B22" s="47"/>
      <c r="C22" s="146" t="s">
        <v>12</v>
      </c>
      <c r="D22" s="121" t="s">
        <v>13</v>
      </c>
      <c r="E22" s="121">
        <v>2.39</v>
      </c>
      <c r="F22" s="144">
        <f>F21*E22</f>
        <v>356.11</v>
      </c>
      <c r="G22" s="142"/>
      <c r="H22" s="144"/>
      <c r="I22" s="143"/>
      <c r="J22" s="144"/>
      <c r="K22" s="143"/>
      <c r="L22" s="144"/>
      <c r="M22" s="144"/>
    </row>
    <row r="23" spans="1:13" s="51" customFormat="1" ht="15.75">
      <c r="A23" s="121"/>
      <c r="B23" s="47" t="s">
        <v>648</v>
      </c>
      <c r="C23" s="145" t="s">
        <v>311</v>
      </c>
      <c r="D23" s="142" t="s">
        <v>36</v>
      </c>
      <c r="E23" s="142"/>
      <c r="F23" s="468">
        <v>120</v>
      </c>
      <c r="G23" s="142"/>
      <c r="H23" s="144"/>
      <c r="I23" s="143"/>
      <c r="J23" s="144"/>
      <c r="K23" s="143"/>
      <c r="L23" s="144"/>
      <c r="M23" s="144"/>
    </row>
    <row r="24" spans="1:14" s="51" customFormat="1" ht="27">
      <c r="A24" s="121"/>
      <c r="B24" s="47"/>
      <c r="C24" s="146" t="s">
        <v>312</v>
      </c>
      <c r="D24" s="121" t="s">
        <v>102</v>
      </c>
      <c r="E24" s="121">
        <v>0.0931</v>
      </c>
      <c r="F24" s="144">
        <f>F23*E24</f>
        <v>11.172</v>
      </c>
      <c r="G24" s="142"/>
      <c r="H24" s="144"/>
      <c r="I24" s="143"/>
      <c r="J24" s="144"/>
      <c r="K24" s="143"/>
      <c r="L24" s="144"/>
      <c r="M24" s="144"/>
      <c r="N24" s="543"/>
    </row>
    <row r="25" spans="1:13" s="51" customFormat="1" ht="28.5">
      <c r="A25" s="121">
        <v>6</v>
      </c>
      <c r="B25" s="47" t="s">
        <v>313</v>
      </c>
      <c r="C25" s="272" t="s">
        <v>650</v>
      </c>
      <c r="D25" s="142" t="s">
        <v>36</v>
      </c>
      <c r="E25" s="142"/>
      <c r="F25" s="468">
        <v>34</v>
      </c>
      <c r="G25" s="142"/>
      <c r="H25" s="144"/>
      <c r="I25" s="143"/>
      <c r="J25" s="144"/>
      <c r="K25" s="143"/>
      <c r="L25" s="144"/>
      <c r="M25" s="144"/>
    </row>
    <row r="26" spans="1:13" s="51" customFormat="1" ht="15">
      <c r="A26" s="121"/>
      <c r="B26" s="47"/>
      <c r="C26" s="146" t="s">
        <v>12</v>
      </c>
      <c r="D26" s="121" t="s">
        <v>13</v>
      </c>
      <c r="E26" s="121">
        <v>0.134</v>
      </c>
      <c r="F26" s="144">
        <f>F25*E26</f>
        <v>4.556</v>
      </c>
      <c r="G26" s="142"/>
      <c r="H26" s="144"/>
      <c r="I26" s="143"/>
      <c r="J26" s="144"/>
      <c r="K26" s="143"/>
      <c r="L26" s="144"/>
      <c r="M26" s="144"/>
    </row>
    <row r="27" spans="1:13" s="51" customFormat="1" ht="16.5" customHeight="1">
      <c r="A27" s="121"/>
      <c r="B27" s="47"/>
      <c r="C27" s="253" t="s">
        <v>314</v>
      </c>
      <c r="D27" s="242" t="s">
        <v>102</v>
      </c>
      <c r="E27" s="242">
        <v>0.13</v>
      </c>
      <c r="F27" s="245">
        <f>F25*E27</f>
        <v>4.42</v>
      </c>
      <c r="G27" s="244"/>
      <c r="H27" s="245"/>
      <c r="I27" s="246"/>
      <c r="J27" s="245"/>
      <c r="K27" s="246"/>
      <c r="L27" s="245"/>
      <c r="M27" s="245"/>
    </row>
    <row r="28" spans="1:14" s="467" customFormat="1" ht="14.25">
      <c r="A28" s="216">
        <v>7</v>
      </c>
      <c r="B28" s="430"/>
      <c r="C28" s="445" t="s">
        <v>458</v>
      </c>
      <c r="D28" s="216" t="s">
        <v>45</v>
      </c>
      <c r="E28" s="226"/>
      <c r="F28" s="448">
        <v>502</v>
      </c>
      <c r="G28" s="216"/>
      <c r="H28" s="448"/>
      <c r="I28" s="219"/>
      <c r="J28" s="448"/>
      <c r="K28" s="219"/>
      <c r="L28" s="448"/>
      <c r="M28" s="448"/>
      <c r="N28" s="466"/>
    </row>
    <row r="29" spans="1:13" s="389" customFormat="1" ht="16.5">
      <c r="A29" s="462"/>
      <c r="B29" s="463"/>
      <c r="C29" s="541" t="s">
        <v>93</v>
      </c>
      <c r="D29" s="462"/>
      <c r="E29" s="462"/>
      <c r="F29" s="464"/>
      <c r="G29" s="464"/>
      <c r="H29" s="465"/>
      <c r="I29" s="465"/>
      <c r="J29" s="464"/>
      <c r="K29" s="464"/>
      <c r="L29" s="464"/>
      <c r="M29" s="542"/>
    </row>
    <row r="30" spans="1:13" s="363" customFormat="1" ht="16.5">
      <c r="A30" s="460"/>
      <c r="B30" s="544"/>
      <c r="C30" s="545"/>
      <c r="D30" s="460"/>
      <c r="E30" s="460"/>
      <c r="F30" s="546"/>
      <c r="G30" s="546"/>
      <c r="H30" s="547"/>
      <c r="I30" s="547"/>
      <c r="J30" s="546"/>
      <c r="K30" s="546"/>
      <c r="L30" s="546"/>
      <c r="M30" s="546"/>
    </row>
    <row r="31" spans="1:13" s="51" customFormat="1" ht="17.25">
      <c r="A31" s="121"/>
      <c r="B31" s="47"/>
      <c r="C31" s="278" t="s">
        <v>355</v>
      </c>
      <c r="D31" s="121"/>
      <c r="E31" s="121"/>
      <c r="F31" s="144"/>
      <c r="G31" s="142"/>
      <c r="H31" s="144"/>
      <c r="I31" s="143"/>
      <c r="J31" s="144"/>
      <c r="K31" s="143"/>
      <c r="L31" s="144"/>
      <c r="M31" s="144"/>
    </row>
    <row r="32" spans="1:13" s="51" customFormat="1" ht="28.5">
      <c r="A32" s="142">
        <v>8</v>
      </c>
      <c r="B32" s="184" t="s">
        <v>315</v>
      </c>
      <c r="C32" s="272" t="s">
        <v>715</v>
      </c>
      <c r="D32" s="142" t="s">
        <v>36</v>
      </c>
      <c r="E32" s="142"/>
      <c r="F32" s="534">
        <v>42</v>
      </c>
      <c r="G32" s="142"/>
      <c r="H32" s="144"/>
      <c r="I32" s="143"/>
      <c r="J32" s="144"/>
      <c r="K32" s="143"/>
      <c r="L32" s="144"/>
      <c r="M32" s="144"/>
    </row>
    <row r="33" spans="1:13" s="51" customFormat="1" ht="15">
      <c r="A33" s="142"/>
      <c r="B33" s="184"/>
      <c r="C33" s="145" t="s">
        <v>12</v>
      </c>
      <c r="D33" s="142" t="s">
        <v>13</v>
      </c>
      <c r="E33" s="142">
        <v>0.89</v>
      </c>
      <c r="F33" s="144">
        <f>F32*E33</f>
        <v>37.38</v>
      </c>
      <c r="G33" s="142"/>
      <c r="H33" s="144"/>
      <c r="I33" s="143"/>
      <c r="J33" s="144"/>
      <c r="K33" s="143"/>
      <c r="L33" s="144"/>
      <c r="M33" s="144"/>
    </row>
    <row r="34" spans="1:13" s="51" customFormat="1" ht="15">
      <c r="A34" s="142"/>
      <c r="B34" s="184"/>
      <c r="C34" s="145" t="s">
        <v>37</v>
      </c>
      <c r="D34" s="142" t="s">
        <v>0</v>
      </c>
      <c r="E34" s="142">
        <v>0.37</v>
      </c>
      <c r="F34" s="144">
        <f>F32*E34</f>
        <v>15.54</v>
      </c>
      <c r="G34" s="142"/>
      <c r="H34" s="144"/>
      <c r="I34" s="143"/>
      <c r="J34" s="144"/>
      <c r="K34" s="143"/>
      <c r="L34" s="144"/>
      <c r="M34" s="144"/>
    </row>
    <row r="35" spans="1:13" s="51" customFormat="1" ht="15">
      <c r="A35" s="142"/>
      <c r="B35" s="184"/>
      <c r="C35" s="145" t="s">
        <v>14</v>
      </c>
      <c r="D35" s="142"/>
      <c r="E35" s="142"/>
      <c r="F35" s="144">
        <f>E35*2353</f>
        <v>0</v>
      </c>
      <c r="G35" s="142"/>
      <c r="H35" s="144"/>
      <c r="I35" s="143"/>
      <c r="J35" s="144"/>
      <c r="K35" s="143"/>
      <c r="L35" s="144"/>
      <c r="M35" s="144"/>
    </row>
    <row r="36" spans="1:13" s="51" customFormat="1" ht="15">
      <c r="A36" s="142"/>
      <c r="B36" s="184"/>
      <c r="C36" s="145" t="s">
        <v>651</v>
      </c>
      <c r="D36" s="142" t="s">
        <v>36</v>
      </c>
      <c r="E36" s="142">
        <v>1.15</v>
      </c>
      <c r="F36" s="144">
        <f>F32*E36</f>
        <v>48.3</v>
      </c>
      <c r="G36" s="142"/>
      <c r="H36" s="144"/>
      <c r="I36" s="143"/>
      <c r="J36" s="144"/>
      <c r="K36" s="143"/>
      <c r="L36" s="144"/>
      <c r="M36" s="144"/>
    </row>
    <row r="37" spans="1:13" s="51" customFormat="1" ht="15">
      <c r="A37" s="142"/>
      <c r="B37" s="184"/>
      <c r="C37" s="145" t="s">
        <v>15</v>
      </c>
      <c r="D37" s="142" t="s">
        <v>0</v>
      </c>
      <c r="E37" s="142">
        <v>0.02</v>
      </c>
      <c r="F37" s="144">
        <f>F32*E37</f>
        <v>0.84</v>
      </c>
      <c r="G37" s="142"/>
      <c r="H37" s="144"/>
      <c r="I37" s="143"/>
      <c r="J37" s="144"/>
      <c r="K37" s="143"/>
      <c r="L37" s="144"/>
      <c r="M37" s="144"/>
    </row>
    <row r="38" spans="1:13" s="51" customFormat="1" ht="28.5">
      <c r="A38" s="142">
        <v>9</v>
      </c>
      <c r="B38" s="184" t="s">
        <v>316</v>
      </c>
      <c r="C38" s="272" t="s">
        <v>540</v>
      </c>
      <c r="D38" s="142" t="s">
        <v>36</v>
      </c>
      <c r="E38" s="142"/>
      <c r="F38" s="388">
        <v>29.1</v>
      </c>
      <c r="G38" s="142"/>
      <c r="H38" s="144"/>
      <c r="I38" s="143"/>
      <c r="J38" s="144"/>
      <c r="K38" s="143"/>
      <c r="L38" s="144"/>
      <c r="M38" s="144"/>
    </row>
    <row r="39" spans="1:13" s="51" customFormat="1" ht="15">
      <c r="A39" s="121"/>
      <c r="B39" s="47"/>
      <c r="C39" s="123" t="s">
        <v>12</v>
      </c>
      <c r="D39" s="121" t="s">
        <v>13</v>
      </c>
      <c r="E39" s="121">
        <v>6.66</v>
      </c>
      <c r="F39" s="144">
        <f>F38*E39</f>
        <v>193.806</v>
      </c>
      <c r="G39" s="142"/>
      <c r="H39" s="144"/>
      <c r="I39" s="143"/>
      <c r="J39" s="144"/>
      <c r="K39" s="143"/>
      <c r="L39" s="144"/>
      <c r="M39" s="144"/>
    </row>
    <row r="40" spans="1:13" s="51" customFormat="1" ht="15">
      <c r="A40" s="121"/>
      <c r="B40" s="47"/>
      <c r="C40" s="123" t="s">
        <v>37</v>
      </c>
      <c r="D40" s="121" t="s">
        <v>0</v>
      </c>
      <c r="E40" s="121">
        <v>0.59</v>
      </c>
      <c r="F40" s="144">
        <f>F38*E40</f>
        <v>17.169</v>
      </c>
      <c r="G40" s="142"/>
      <c r="H40" s="144"/>
      <c r="I40" s="143"/>
      <c r="J40" s="144"/>
      <c r="K40" s="143"/>
      <c r="L40" s="144"/>
      <c r="M40" s="144"/>
    </row>
    <row r="41" spans="1:13" s="51" customFormat="1" ht="15">
      <c r="A41" s="121"/>
      <c r="B41" s="47"/>
      <c r="C41" s="123" t="s">
        <v>14</v>
      </c>
      <c r="D41" s="121"/>
      <c r="E41" s="121"/>
      <c r="F41" s="144">
        <f>E41*2353</f>
        <v>0</v>
      </c>
      <c r="G41" s="142"/>
      <c r="H41" s="144"/>
      <c r="I41" s="143"/>
      <c r="J41" s="144"/>
      <c r="K41" s="143"/>
      <c r="L41" s="144"/>
      <c r="M41" s="144"/>
    </row>
    <row r="42" spans="1:13" s="51" customFormat="1" ht="15">
      <c r="A42" s="121"/>
      <c r="B42" s="47"/>
      <c r="C42" s="123" t="s">
        <v>713</v>
      </c>
      <c r="D42" s="121" t="s">
        <v>36</v>
      </c>
      <c r="E42" s="121">
        <v>1.015</v>
      </c>
      <c r="F42" s="144">
        <f>F38*E42</f>
        <v>29.5365</v>
      </c>
      <c r="G42" s="142"/>
      <c r="H42" s="144"/>
      <c r="I42" s="143"/>
      <c r="J42" s="144"/>
      <c r="K42" s="143"/>
      <c r="L42" s="144"/>
      <c r="M42" s="144"/>
    </row>
    <row r="43" spans="1:13" s="51" customFormat="1" ht="15">
      <c r="A43" s="121"/>
      <c r="B43" s="47"/>
      <c r="C43" s="123" t="s">
        <v>714</v>
      </c>
      <c r="D43" s="121" t="s">
        <v>48</v>
      </c>
      <c r="E43" s="121">
        <v>1.6</v>
      </c>
      <c r="F43" s="144">
        <f>F38*E43</f>
        <v>46.56</v>
      </c>
      <c r="G43" s="142"/>
      <c r="H43" s="144"/>
      <c r="I43" s="143"/>
      <c r="J43" s="144"/>
      <c r="K43" s="143"/>
      <c r="L43" s="144"/>
      <c r="M43" s="144"/>
    </row>
    <row r="44" spans="1:13" s="51" customFormat="1" ht="15">
      <c r="A44" s="121"/>
      <c r="B44" s="47"/>
      <c r="C44" s="123" t="s">
        <v>195</v>
      </c>
      <c r="D44" s="121" t="s">
        <v>36</v>
      </c>
      <c r="E44" s="121">
        <v>0.0183</v>
      </c>
      <c r="F44" s="144">
        <f>F38*E44</f>
        <v>0.5325300000000001</v>
      </c>
      <c r="G44" s="142"/>
      <c r="H44" s="144"/>
      <c r="I44" s="143"/>
      <c r="J44" s="144"/>
      <c r="K44" s="143"/>
      <c r="L44" s="144"/>
      <c r="M44" s="144"/>
    </row>
    <row r="45" spans="1:13" s="51" customFormat="1" ht="15">
      <c r="A45" s="121"/>
      <c r="B45" s="47"/>
      <c r="C45" s="123" t="s">
        <v>15</v>
      </c>
      <c r="D45" s="121" t="s">
        <v>0</v>
      </c>
      <c r="E45" s="121">
        <v>0.4</v>
      </c>
      <c r="F45" s="144">
        <f>F38*E45</f>
        <v>11.64</v>
      </c>
      <c r="G45" s="142"/>
      <c r="H45" s="144"/>
      <c r="I45" s="143"/>
      <c r="J45" s="144"/>
      <c r="K45" s="143"/>
      <c r="L45" s="144"/>
      <c r="M45" s="144"/>
    </row>
    <row r="46" spans="1:13" s="51" customFormat="1" ht="15">
      <c r="A46" s="121"/>
      <c r="B46" s="47"/>
      <c r="C46" s="146" t="s">
        <v>652</v>
      </c>
      <c r="D46" s="121" t="s">
        <v>45</v>
      </c>
      <c r="E46" s="121"/>
      <c r="F46" s="152">
        <v>2</v>
      </c>
      <c r="G46" s="153"/>
      <c r="H46" s="144"/>
      <c r="I46" s="143"/>
      <c r="J46" s="144"/>
      <c r="K46" s="143"/>
      <c r="L46" s="144"/>
      <c r="M46" s="144"/>
    </row>
    <row r="47" spans="1:13" s="51" customFormat="1" ht="15">
      <c r="A47" s="121"/>
      <c r="B47" s="47"/>
      <c r="C47" s="146" t="s">
        <v>191</v>
      </c>
      <c r="D47" s="121" t="s">
        <v>45</v>
      </c>
      <c r="E47" s="121"/>
      <c r="F47" s="152">
        <v>0.962</v>
      </c>
      <c r="G47" s="153"/>
      <c r="H47" s="144"/>
      <c r="I47" s="143"/>
      <c r="J47" s="144"/>
      <c r="K47" s="143"/>
      <c r="L47" s="144"/>
      <c r="M47" s="144"/>
    </row>
    <row r="48" spans="1:13" s="51" customFormat="1" ht="28.5">
      <c r="A48" s="142">
        <v>10</v>
      </c>
      <c r="B48" s="184" t="s">
        <v>317</v>
      </c>
      <c r="C48" s="330" t="s">
        <v>460</v>
      </c>
      <c r="D48" s="142" t="s">
        <v>36</v>
      </c>
      <c r="E48" s="142"/>
      <c r="F48" s="390">
        <v>42.9</v>
      </c>
      <c r="G48" s="142"/>
      <c r="H48" s="144"/>
      <c r="I48" s="143"/>
      <c r="J48" s="144"/>
      <c r="K48" s="143"/>
      <c r="L48" s="144"/>
      <c r="M48" s="144"/>
    </row>
    <row r="49" spans="1:13" s="51" customFormat="1" ht="15">
      <c r="A49" s="121"/>
      <c r="B49" s="47"/>
      <c r="C49" s="123" t="s">
        <v>12</v>
      </c>
      <c r="D49" s="121" t="s">
        <v>36</v>
      </c>
      <c r="E49" s="121">
        <v>11.1</v>
      </c>
      <c r="F49" s="144">
        <f>F48*E49</f>
        <v>476.18999999999994</v>
      </c>
      <c r="G49" s="142"/>
      <c r="H49" s="144"/>
      <c r="I49" s="143"/>
      <c r="J49" s="144"/>
      <c r="K49" s="143"/>
      <c r="L49" s="144"/>
      <c r="M49" s="144"/>
    </row>
    <row r="50" spans="1:13" s="51" customFormat="1" ht="15">
      <c r="A50" s="121"/>
      <c r="B50" s="47"/>
      <c r="C50" s="123" t="s">
        <v>37</v>
      </c>
      <c r="D50" s="121" t="s">
        <v>0</v>
      </c>
      <c r="E50" s="121">
        <v>0.96</v>
      </c>
      <c r="F50" s="144">
        <f>F48*E50</f>
        <v>41.184</v>
      </c>
      <c r="G50" s="142"/>
      <c r="H50" s="144"/>
      <c r="I50" s="143"/>
      <c r="J50" s="144"/>
      <c r="K50" s="143"/>
      <c r="L50" s="144"/>
      <c r="M50" s="144"/>
    </row>
    <row r="51" spans="1:13" s="51" customFormat="1" ht="15">
      <c r="A51" s="121"/>
      <c r="B51" s="47"/>
      <c r="C51" s="123" t="s">
        <v>14</v>
      </c>
      <c r="D51" s="121"/>
      <c r="E51" s="121"/>
      <c r="F51" s="144"/>
      <c r="G51" s="142"/>
      <c r="H51" s="144"/>
      <c r="I51" s="143"/>
      <c r="J51" s="144"/>
      <c r="K51" s="143"/>
      <c r="L51" s="144"/>
      <c r="M51" s="144"/>
    </row>
    <row r="52" spans="1:13" s="51" customFormat="1" ht="18" customHeight="1">
      <c r="A52" s="121"/>
      <c r="B52" s="47"/>
      <c r="C52" s="123" t="s">
        <v>713</v>
      </c>
      <c r="D52" s="121" t="s">
        <v>36</v>
      </c>
      <c r="E52" s="121">
        <v>1.015</v>
      </c>
      <c r="F52" s="144">
        <f>$F$48*E52</f>
        <v>43.543499999999995</v>
      </c>
      <c r="G52" s="142"/>
      <c r="H52" s="144"/>
      <c r="I52" s="143"/>
      <c r="J52" s="144"/>
      <c r="K52" s="143"/>
      <c r="L52" s="144"/>
      <c r="M52" s="144"/>
    </row>
    <row r="53" spans="1:13" s="51" customFormat="1" ht="15">
      <c r="A53" s="121"/>
      <c r="B53" s="47"/>
      <c r="C53" s="123" t="s">
        <v>714</v>
      </c>
      <c r="D53" s="121" t="s">
        <v>48</v>
      </c>
      <c r="E53" s="121">
        <v>2.05</v>
      </c>
      <c r="F53" s="144">
        <f>$F$48*E53</f>
        <v>87.945</v>
      </c>
      <c r="G53" s="142"/>
      <c r="H53" s="144"/>
      <c r="I53" s="143"/>
      <c r="J53" s="144"/>
      <c r="K53" s="143"/>
      <c r="L53" s="144"/>
      <c r="M53" s="144"/>
    </row>
    <row r="54" spans="1:13" s="51" customFormat="1" ht="15">
      <c r="A54" s="121"/>
      <c r="B54" s="47"/>
      <c r="C54" s="123" t="s">
        <v>195</v>
      </c>
      <c r="D54" s="121" t="s">
        <v>36</v>
      </c>
      <c r="E54" s="121">
        <v>0.0183</v>
      </c>
      <c r="F54" s="144">
        <f>$F$48*E54</f>
        <v>0.7850699999999999</v>
      </c>
      <c r="G54" s="142"/>
      <c r="H54" s="144"/>
      <c r="I54" s="143"/>
      <c r="J54" s="144"/>
      <c r="K54" s="143"/>
      <c r="L54" s="144"/>
      <c r="M54" s="144"/>
    </row>
    <row r="55" spans="1:13" s="51" customFormat="1" ht="15">
      <c r="A55" s="121"/>
      <c r="B55" s="47"/>
      <c r="C55" s="123" t="s">
        <v>193</v>
      </c>
      <c r="D55" s="121" t="s">
        <v>16</v>
      </c>
      <c r="E55" s="121">
        <v>1.7</v>
      </c>
      <c r="F55" s="144">
        <f>$F$48*E55</f>
        <v>72.92999999999999</v>
      </c>
      <c r="G55" s="142"/>
      <c r="H55" s="144"/>
      <c r="I55" s="143"/>
      <c r="J55" s="144"/>
      <c r="K55" s="143"/>
      <c r="L55" s="144"/>
      <c r="M55" s="144"/>
    </row>
    <row r="56" spans="1:13" s="51" customFormat="1" ht="15">
      <c r="A56" s="121"/>
      <c r="B56" s="47"/>
      <c r="C56" s="123" t="s">
        <v>15</v>
      </c>
      <c r="D56" s="121" t="s">
        <v>0</v>
      </c>
      <c r="E56" s="121">
        <v>0.7</v>
      </c>
      <c r="F56" s="144">
        <f>$F$48*E56</f>
        <v>30.029999999999998</v>
      </c>
      <c r="G56" s="142"/>
      <c r="H56" s="144"/>
      <c r="I56" s="143"/>
      <c r="J56" s="144"/>
      <c r="K56" s="143"/>
      <c r="L56" s="144"/>
      <c r="M56" s="144"/>
    </row>
    <row r="57" spans="1:13" s="51" customFormat="1" ht="15">
      <c r="A57" s="121"/>
      <c r="B57" s="47"/>
      <c r="C57" s="146" t="s">
        <v>191</v>
      </c>
      <c r="D57" s="121" t="s">
        <v>45</v>
      </c>
      <c r="E57" s="121"/>
      <c r="F57" s="152">
        <v>2.2</v>
      </c>
      <c r="G57" s="153"/>
      <c r="H57" s="144"/>
      <c r="I57" s="143"/>
      <c r="J57" s="144"/>
      <c r="K57" s="143"/>
      <c r="L57" s="144"/>
      <c r="M57" s="144"/>
    </row>
    <row r="58" spans="1:13" s="363" customFormat="1" ht="15">
      <c r="A58" s="216"/>
      <c r="B58" s="217"/>
      <c r="C58" s="218" t="s">
        <v>190</v>
      </c>
      <c r="D58" s="216" t="s">
        <v>45</v>
      </c>
      <c r="E58" s="216"/>
      <c r="F58" s="225">
        <v>1.3</v>
      </c>
      <c r="G58" s="223"/>
      <c r="H58" s="220"/>
      <c r="I58" s="219"/>
      <c r="J58" s="220"/>
      <c r="K58" s="219"/>
      <c r="L58" s="220"/>
      <c r="M58" s="220"/>
    </row>
    <row r="59" spans="1:13" s="51" customFormat="1" ht="28.5">
      <c r="A59" s="121">
        <v>11</v>
      </c>
      <c r="B59" s="47" t="s">
        <v>653</v>
      </c>
      <c r="C59" s="330" t="s">
        <v>459</v>
      </c>
      <c r="D59" s="142" t="s">
        <v>36</v>
      </c>
      <c r="E59" s="142"/>
      <c r="F59" s="391">
        <v>10.2</v>
      </c>
      <c r="G59" s="142"/>
      <c r="H59" s="144"/>
      <c r="I59" s="143"/>
      <c r="J59" s="144"/>
      <c r="K59" s="143"/>
      <c r="L59" s="144"/>
      <c r="M59" s="144"/>
    </row>
    <row r="60" spans="1:13" s="51" customFormat="1" ht="15">
      <c r="A60" s="121"/>
      <c r="B60" s="47"/>
      <c r="C60" s="123" t="s">
        <v>12</v>
      </c>
      <c r="D60" s="121" t="s">
        <v>13</v>
      </c>
      <c r="E60" s="121">
        <v>2.74</v>
      </c>
      <c r="F60" s="144">
        <f>F59*E60</f>
        <v>27.948</v>
      </c>
      <c r="G60" s="142"/>
      <c r="H60" s="144"/>
      <c r="I60" s="143"/>
      <c r="J60" s="144"/>
      <c r="K60" s="143"/>
      <c r="L60" s="144"/>
      <c r="M60" s="144"/>
    </row>
    <row r="61" spans="1:13" s="51" customFormat="1" ht="15">
      <c r="A61" s="121"/>
      <c r="B61" s="47"/>
      <c r="C61" s="123" t="s">
        <v>37</v>
      </c>
      <c r="D61" s="121" t="s">
        <v>0</v>
      </c>
      <c r="E61" s="121">
        <v>0.92</v>
      </c>
      <c r="F61" s="144">
        <f>F59*E61</f>
        <v>9.384</v>
      </c>
      <c r="G61" s="142"/>
      <c r="H61" s="144"/>
      <c r="I61" s="143"/>
      <c r="J61" s="144"/>
      <c r="K61" s="143"/>
      <c r="L61" s="144"/>
      <c r="M61" s="144"/>
    </row>
    <row r="62" spans="1:13" s="51" customFormat="1" ht="15">
      <c r="A62" s="121"/>
      <c r="B62" s="47"/>
      <c r="C62" s="123" t="s">
        <v>14</v>
      </c>
      <c r="D62" s="121"/>
      <c r="E62" s="121"/>
      <c r="F62" s="144">
        <f>E62*2353</f>
        <v>0</v>
      </c>
      <c r="G62" s="142"/>
      <c r="H62" s="144"/>
      <c r="I62" s="143"/>
      <c r="J62" s="144"/>
      <c r="K62" s="143"/>
      <c r="L62" s="144"/>
      <c r="M62" s="144"/>
    </row>
    <row r="63" spans="1:13" s="51" customFormat="1" ht="15">
      <c r="A63" s="121"/>
      <c r="B63" s="47"/>
      <c r="C63" s="123" t="s">
        <v>713</v>
      </c>
      <c r="D63" s="121" t="s">
        <v>36</v>
      </c>
      <c r="E63" s="121">
        <v>1.015</v>
      </c>
      <c r="F63" s="144">
        <f>F59*E63</f>
        <v>10.352999999999998</v>
      </c>
      <c r="G63" s="142"/>
      <c r="H63" s="144"/>
      <c r="I63" s="143"/>
      <c r="J63" s="144"/>
      <c r="K63" s="143"/>
      <c r="L63" s="144"/>
      <c r="M63" s="144"/>
    </row>
    <row r="64" spans="1:13" s="51" customFormat="1" ht="15">
      <c r="A64" s="121"/>
      <c r="B64" s="47"/>
      <c r="C64" s="123" t="s">
        <v>714</v>
      </c>
      <c r="D64" s="121" t="s">
        <v>48</v>
      </c>
      <c r="E64" s="121">
        <v>0.364</v>
      </c>
      <c r="F64" s="144">
        <f>F59*E64</f>
        <v>3.7127999999999997</v>
      </c>
      <c r="G64" s="142"/>
      <c r="H64" s="144"/>
      <c r="I64" s="143"/>
      <c r="J64" s="144"/>
      <c r="K64" s="143"/>
      <c r="L64" s="144"/>
      <c r="M64" s="144"/>
    </row>
    <row r="65" spans="1:13" s="51" customFormat="1" ht="15">
      <c r="A65" s="121"/>
      <c r="B65" s="47"/>
      <c r="C65" s="123" t="s">
        <v>195</v>
      </c>
      <c r="D65" s="121" t="s">
        <v>36</v>
      </c>
      <c r="E65" s="121">
        <v>0.0067</v>
      </c>
      <c r="F65" s="144">
        <f>F59*E65</f>
        <v>0.06834</v>
      </c>
      <c r="G65" s="142"/>
      <c r="H65" s="144"/>
      <c r="I65" s="143"/>
      <c r="J65" s="144"/>
      <c r="K65" s="143"/>
      <c r="L65" s="144"/>
      <c r="M65" s="144"/>
    </row>
    <row r="66" spans="1:13" s="51" customFormat="1" ht="15">
      <c r="A66" s="121"/>
      <c r="B66" s="47"/>
      <c r="C66" s="123" t="s">
        <v>15</v>
      </c>
      <c r="D66" s="121" t="s">
        <v>0</v>
      </c>
      <c r="E66" s="121">
        <v>0.17</v>
      </c>
      <c r="F66" s="144">
        <f>F59*E66</f>
        <v>1.734</v>
      </c>
      <c r="G66" s="142"/>
      <c r="H66" s="144"/>
      <c r="I66" s="143"/>
      <c r="J66" s="144"/>
      <c r="K66" s="143"/>
      <c r="L66" s="144"/>
      <c r="M66" s="144"/>
    </row>
    <row r="67" spans="1:13" s="363" customFormat="1" ht="15">
      <c r="A67" s="216"/>
      <c r="B67" s="217"/>
      <c r="C67" s="222" t="s">
        <v>191</v>
      </c>
      <c r="D67" s="216" t="s">
        <v>45</v>
      </c>
      <c r="E67" s="216"/>
      <c r="F67" s="225">
        <v>0.284</v>
      </c>
      <c r="G67" s="223"/>
      <c r="H67" s="220"/>
      <c r="I67" s="219"/>
      <c r="J67" s="220"/>
      <c r="K67" s="219"/>
      <c r="L67" s="220"/>
      <c r="M67" s="220"/>
    </row>
    <row r="68" spans="1:13" s="363" customFormat="1" ht="15">
      <c r="A68" s="216"/>
      <c r="B68" s="217"/>
      <c r="C68" s="222" t="s">
        <v>190</v>
      </c>
      <c r="D68" s="216" t="s">
        <v>45</v>
      </c>
      <c r="E68" s="216"/>
      <c r="F68" s="225">
        <v>0.08</v>
      </c>
      <c r="G68" s="223"/>
      <c r="H68" s="220"/>
      <c r="I68" s="219"/>
      <c r="J68" s="220"/>
      <c r="K68" s="219"/>
      <c r="L68" s="220"/>
      <c r="M68" s="220"/>
    </row>
    <row r="69" spans="1:13" s="161" customFormat="1" ht="14.25">
      <c r="A69" s="148"/>
      <c r="B69" s="183"/>
      <c r="C69" s="549" t="s">
        <v>123</v>
      </c>
      <c r="D69" s="148"/>
      <c r="E69" s="148"/>
      <c r="F69" s="150"/>
      <c r="G69" s="235"/>
      <c r="H69" s="150"/>
      <c r="I69" s="150"/>
      <c r="J69" s="150"/>
      <c r="K69" s="150"/>
      <c r="L69" s="150"/>
      <c r="M69" s="548"/>
    </row>
    <row r="70" spans="1:13" s="161" customFormat="1" ht="14.25">
      <c r="A70" s="148"/>
      <c r="B70" s="183"/>
      <c r="C70" s="445"/>
      <c r="D70" s="148"/>
      <c r="E70" s="148"/>
      <c r="F70" s="150"/>
      <c r="G70" s="235"/>
      <c r="H70" s="150"/>
      <c r="I70" s="150"/>
      <c r="J70" s="150"/>
      <c r="K70" s="150"/>
      <c r="L70" s="150"/>
      <c r="M70" s="276"/>
    </row>
    <row r="71" spans="1:13" s="161" customFormat="1" ht="17.25">
      <c r="A71" s="148"/>
      <c r="B71" s="183"/>
      <c r="C71" s="278" t="s">
        <v>654</v>
      </c>
      <c r="D71" s="148"/>
      <c r="E71" s="148"/>
      <c r="F71" s="150"/>
      <c r="G71" s="235"/>
      <c r="H71" s="150"/>
      <c r="I71" s="150"/>
      <c r="J71" s="150"/>
      <c r="K71" s="150"/>
      <c r="L71" s="150"/>
      <c r="M71" s="150"/>
    </row>
    <row r="72" spans="1:14" s="29" customFormat="1" ht="28.5">
      <c r="A72" s="121">
        <v>12</v>
      </c>
      <c r="B72" s="217" t="s">
        <v>194</v>
      </c>
      <c r="C72" s="330" t="s">
        <v>512</v>
      </c>
      <c r="D72" s="216" t="s">
        <v>36</v>
      </c>
      <c r="E72" s="216"/>
      <c r="F72" s="392">
        <v>23.3</v>
      </c>
      <c r="G72" s="142"/>
      <c r="H72" s="144"/>
      <c r="I72" s="143"/>
      <c r="J72" s="144"/>
      <c r="K72" s="143"/>
      <c r="L72" s="144"/>
      <c r="M72" s="144"/>
      <c r="N72" s="68"/>
    </row>
    <row r="73" spans="1:14" s="29" customFormat="1" ht="13.5">
      <c r="A73" s="121"/>
      <c r="B73" s="216"/>
      <c r="C73" s="222" t="s">
        <v>12</v>
      </c>
      <c r="D73" s="216" t="s">
        <v>13</v>
      </c>
      <c r="E73" s="216">
        <v>19.5</v>
      </c>
      <c r="F73" s="220">
        <f>F72*E73</f>
        <v>454.35</v>
      </c>
      <c r="G73" s="142"/>
      <c r="H73" s="144"/>
      <c r="I73" s="143"/>
      <c r="J73" s="144"/>
      <c r="K73" s="143"/>
      <c r="L73" s="144"/>
      <c r="M73" s="144"/>
      <c r="N73" s="68"/>
    </row>
    <row r="74" spans="1:14" s="29" customFormat="1" ht="13.5">
      <c r="A74" s="121"/>
      <c r="B74" s="217"/>
      <c r="C74" s="222" t="s">
        <v>37</v>
      </c>
      <c r="D74" s="216" t="s">
        <v>0</v>
      </c>
      <c r="E74" s="216">
        <v>3.21</v>
      </c>
      <c r="F74" s="220">
        <f>F72*E74</f>
        <v>74.793</v>
      </c>
      <c r="G74" s="142"/>
      <c r="H74" s="144"/>
      <c r="I74" s="143"/>
      <c r="J74" s="144"/>
      <c r="K74" s="143"/>
      <c r="L74" s="144"/>
      <c r="M74" s="144"/>
      <c r="N74" s="68"/>
    </row>
    <row r="75" spans="1:14" s="29" customFormat="1" ht="13.5">
      <c r="A75" s="121"/>
      <c r="B75" s="217"/>
      <c r="C75" s="222" t="s">
        <v>14</v>
      </c>
      <c r="D75" s="216"/>
      <c r="E75" s="216"/>
      <c r="F75" s="220"/>
      <c r="G75" s="142"/>
      <c r="H75" s="144"/>
      <c r="I75" s="143"/>
      <c r="J75" s="144"/>
      <c r="K75" s="143"/>
      <c r="L75" s="144"/>
      <c r="M75" s="144"/>
      <c r="N75" s="68"/>
    </row>
    <row r="76" spans="1:14" s="29" customFormat="1" ht="13.5">
      <c r="A76" s="121"/>
      <c r="B76" s="217"/>
      <c r="C76" s="449" t="s">
        <v>713</v>
      </c>
      <c r="D76" s="216" t="s">
        <v>36</v>
      </c>
      <c r="E76" s="216">
        <v>1.015</v>
      </c>
      <c r="F76" s="220">
        <f>F72*E76</f>
        <v>23.6495</v>
      </c>
      <c r="G76" s="142"/>
      <c r="H76" s="144"/>
      <c r="I76" s="143"/>
      <c r="J76" s="144"/>
      <c r="K76" s="143"/>
      <c r="L76" s="144"/>
      <c r="M76" s="144"/>
      <c r="N76" s="68"/>
    </row>
    <row r="77" spans="1:14" s="29" customFormat="1" ht="13.5">
      <c r="A77" s="121"/>
      <c r="B77" s="217"/>
      <c r="C77" s="123" t="s">
        <v>714</v>
      </c>
      <c r="D77" s="216" t="s">
        <v>48</v>
      </c>
      <c r="E77" s="216">
        <v>2.42</v>
      </c>
      <c r="F77" s="220">
        <f>F72*E77</f>
        <v>56.386</v>
      </c>
      <c r="G77" s="142"/>
      <c r="H77" s="144"/>
      <c r="I77" s="143"/>
      <c r="J77" s="144"/>
      <c r="K77" s="143"/>
      <c r="L77" s="144"/>
      <c r="M77" s="144"/>
      <c r="N77" s="68"/>
    </row>
    <row r="78" spans="1:14" s="29" customFormat="1" ht="13.5">
      <c r="A78" s="121"/>
      <c r="B78" s="217"/>
      <c r="C78" s="222" t="s">
        <v>195</v>
      </c>
      <c r="D78" s="216" t="s">
        <v>36</v>
      </c>
      <c r="E78" s="216">
        <v>0.074</v>
      </c>
      <c r="F78" s="220">
        <f>F72*E78</f>
        <v>1.7242</v>
      </c>
      <c r="G78" s="142"/>
      <c r="H78" s="144"/>
      <c r="I78" s="143"/>
      <c r="J78" s="144"/>
      <c r="K78" s="143"/>
      <c r="L78" s="144"/>
      <c r="M78" s="144"/>
      <c r="N78" s="68"/>
    </row>
    <row r="79" spans="1:14" s="29" customFormat="1" ht="13.5">
      <c r="A79" s="121"/>
      <c r="B79" s="217"/>
      <c r="C79" s="222" t="s">
        <v>193</v>
      </c>
      <c r="D79" s="216" t="s">
        <v>16</v>
      </c>
      <c r="E79" s="216">
        <v>2.5</v>
      </c>
      <c r="F79" s="220">
        <f>F72*E79</f>
        <v>58.25</v>
      </c>
      <c r="G79" s="142"/>
      <c r="H79" s="144"/>
      <c r="I79" s="143"/>
      <c r="J79" s="144"/>
      <c r="K79" s="143"/>
      <c r="L79" s="144"/>
      <c r="M79" s="144"/>
      <c r="N79" s="68"/>
    </row>
    <row r="80" spans="1:14" s="29" customFormat="1" ht="13.5">
      <c r="A80" s="121"/>
      <c r="B80" s="217"/>
      <c r="C80" s="222" t="s">
        <v>15</v>
      </c>
      <c r="D80" s="216" t="s">
        <v>0</v>
      </c>
      <c r="E80" s="216">
        <v>0.6</v>
      </c>
      <c r="F80" s="220">
        <f>F72*E80</f>
        <v>13.98</v>
      </c>
      <c r="G80" s="143"/>
      <c r="H80" s="144"/>
      <c r="I80" s="143"/>
      <c r="J80" s="144"/>
      <c r="K80" s="143"/>
      <c r="L80" s="144"/>
      <c r="M80" s="144"/>
      <c r="N80" s="68"/>
    </row>
    <row r="81" spans="1:14" s="75" customFormat="1" ht="13.5">
      <c r="A81" s="121"/>
      <c r="B81" s="217"/>
      <c r="C81" s="218" t="s">
        <v>190</v>
      </c>
      <c r="D81" s="216" t="s">
        <v>45</v>
      </c>
      <c r="E81" s="216"/>
      <c r="F81" s="220">
        <v>0.89</v>
      </c>
      <c r="G81" s="153"/>
      <c r="H81" s="144"/>
      <c r="I81" s="143"/>
      <c r="J81" s="144"/>
      <c r="K81" s="143"/>
      <c r="L81" s="144"/>
      <c r="M81" s="144"/>
      <c r="N81" s="68"/>
    </row>
    <row r="82" spans="1:14" ht="13.5">
      <c r="A82" s="121"/>
      <c r="B82" s="224"/>
      <c r="C82" s="218" t="s">
        <v>191</v>
      </c>
      <c r="D82" s="216" t="s">
        <v>45</v>
      </c>
      <c r="E82" s="216"/>
      <c r="F82" s="220">
        <v>1.44</v>
      </c>
      <c r="G82" s="153"/>
      <c r="H82" s="144"/>
      <c r="I82" s="143"/>
      <c r="J82" s="144"/>
      <c r="K82" s="143"/>
      <c r="L82" s="144"/>
      <c r="M82" s="144"/>
      <c r="N82" s="68"/>
    </row>
    <row r="83" spans="1:14" s="29" customFormat="1" ht="28.5">
      <c r="A83" s="121">
        <v>13</v>
      </c>
      <c r="B83" s="217" t="s">
        <v>196</v>
      </c>
      <c r="C83" s="330" t="s">
        <v>350</v>
      </c>
      <c r="D83" s="216" t="s">
        <v>36</v>
      </c>
      <c r="E83" s="216"/>
      <c r="F83" s="392">
        <v>35.3</v>
      </c>
      <c r="G83" s="142"/>
      <c r="H83" s="144"/>
      <c r="I83" s="143"/>
      <c r="J83" s="144"/>
      <c r="K83" s="143"/>
      <c r="L83" s="144"/>
      <c r="M83" s="144"/>
      <c r="N83" s="68"/>
    </row>
    <row r="84" spans="1:14" s="29" customFormat="1" ht="13.5">
      <c r="A84" s="121"/>
      <c r="B84" s="216"/>
      <c r="C84" s="222" t="s">
        <v>12</v>
      </c>
      <c r="D84" s="216" t="s">
        <v>13</v>
      </c>
      <c r="E84" s="216">
        <v>14.7</v>
      </c>
      <c r="F84" s="220">
        <f>F83*E84</f>
        <v>518.91</v>
      </c>
      <c r="G84" s="142"/>
      <c r="H84" s="144"/>
      <c r="I84" s="143"/>
      <c r="J84" s="144"/>
      <c r="K84" s="143"/>
      <c r="L84" s="144"/>
      <c r="M84" s="144"/>
      <c r="N84" s="68"/>
    </row>
    <row r="85" spans="1:14" s="29" customFormat="1" ht="13.5">
      <c r="A85" s="121"/>
      <c r="B85" s="217"/>
      <c r="C85" s="222" t="s">
        <v>37</v>
      </c>
      <c r="D85" s="216" t="s">
        <v>0</v>
      </c>
      <c r="E85" s="216">
        <v>1.21</v>
      </c>
      <c r="F85" s="220">
        <f>F83*E85</f>
        <v>42.712999999999994</v>
      </c>
      <c r="G85" s="142"/>
      <c r="H85" s="144"/>
      <c r="I85" s="143"/>
      <c r="J85" s="144"/>
      <c r="K85" s="143"/>
      <c r="L85" s="144"/>
      <c r="M85" s="144"/>
      <c r="N85" s="68"/>
    </row>
    <row r="86" spans="1:14" s="29" customFormat="1" ht="13.5">
      <c r="A86" s="121"/>
      <c r="B86" s="217"/>
      <c r="C86" s="222" t="s">
        <v>14</v>
      </c>
      <c r="D86" s="216"/>
      <c r="E86" s="216"/>
      <c r="F86" s="220"/>
      <c r="G86" s="142"/>
      <c r="H86" s="144"/>
      <c r="I86" s="143"/>
      <c r="J86" s="144"/>
      <c r="K86" s="143"/>
      <c r="L86" s="144"/>
      <c r="M86" s="144"/>
      <c r="N86" s="68"/>
    </row>
    <row r="87" spans="1:14" s="29" customFormat="1" ht="13.5">
      <c r="A87" s="121"/>
      <c r="B87" s="217"/>
      <c r="C87" s="449" t="s">
        <v>713</v>
      </c>
      <c r="D87" s="216" t="s">
        <v>36</v>
      </c>
      <c r="E87" s="216">
        <v>1.015</v>
      </c>
      <c r="F87" s="220">
        <f>F83*E87</f>
        <v>35.829499999999996</v>
      </c>
      <c r="G87" s="142"/>
      <c r="H87" s="144"/>
      <c r="I87" s="143"/>
      <c r="J87" s="144"/>
      <c r="K87" s="143"/>
      <c r="L87" s="144"/>
      <c r="M87" s="144"/>
      <c r="N87" s="68"/>
    </row>
    <row r="88" spans="1:14" s="29" customFormat="1" ht="13.5">
      <c r="A88" s="121"/>
      <c r="B88" s="217"/>
      <c r="C88" s="449" t="s">
        <v>714</v>
      </c>
      <c r="D88" s="216" t="s">
        <v>48</v>
      </c>
      <c r="E88" s="216">
        <v>2.46</v>
      </c>
      <c r="F88" s="220">
        <f>F83*E88</f>
        <v>86.838</v>
      </c>
      <c r="G88" s="142"/>
      <c r="H88" s="144"/>
      <c r="I88" s="143"/>
      <c r="J88" s="144"/>
      <c r="K88" s="143"/>
      <c r="L88" s="144"/>
      <c r="M88" s="144"/>
      <c r="N88" s="68"/>
    </row>
    <row r="89" spans="1:14" s="29" customFormat="1" ht="13.5">
      <c r="A89" s="121"/>
      <c r="B89" s="217"/>
      <c r="C89" s="222" t="s">
        <v>195</v>
      </c>
      <c r="D89" s="216" t="s">
        <v>36</v>
      </c>
      <c r="E89" s="216">
        <v>0.023</v>
      </c>
      <c r="F89" s="220">
        <f>F83*E89</f>
        <v>0.8119</v>
      </c>
      <c r="G89" s="142"/>
      <c r="H89" s="144"/>
      <c r="I89" s="143"/>
      <c r="J89" s="144"/>
      <c r="K89" s="143"/>
      <c r="L89" s="144"/>
      <c r="M89" s="144"/>
      <c r="N89" s="68"/>
    </row>
    <row r="90" spans="1:14" s="29" customFormat="1" ht="13.5">
      <c r="A90" s="121"/>
      <c r="B90" s="217"/>
      <c r="C90" s="222" t="s">
        <v>193</v>
      </c>
      <c r="D90" s="216" t="s">
        <v>16</v>
      </c>
      <c r="E90" s="216">
        <v>3.3</v>
      </c>
      <c r="F90" s="220">
        <f>F83*E90</f>
        <v>116.48999999999998</v>
      </c>
      <c r="G90" s="142"/>
      <c r="H90" s="144"/>
      <c r="I90" s="143"/>
      <c r="J90" s="144"/>
      <c r="K90" s="143"/>
      <c r="L90" s="144"/>
      <c r="M90" s="144"/>
      <c r="N90" s="68"/>
    </row>
    <row r="91" spans="1:14" s="29" customFormat="1" ht="13.5">
      <c r="A91" s="121"/>
      <c r="B91" s="217"/>
      <c r="C91" s="222" t="s">
        <v>15</v>
      </c>
      <c r="D91" s="216" t="s">
        <v>0</v>
      </c>
      <c r="E91" s="216">
        <v>0.9</v>
      </c>
      <c r="F91" s="220">
        <f>F83*E91</f>
        <v>31.77</v>
      </c>
      <c r="G91" s="142"/>
      <c r="H91" s="144"/>
      <c r="I91" s="143"/>
      <c r="J91" s="144"/>
      <c r="K91" s="143"/>
      <c r="L91" s="144"/>
      <c r="M91" s="144"/>
      <c r="N91" s="68"/>
    </row>
    <row r="92" spans="1:14" s="75" customFormat="1" ht="13.5">
      <c r="A92" s="121"/>
      <c r="B92" s="217"/>
      <c r="C92" s="218" t="s">
        <v>190</v>
      </c>
      <c r="D92" s="216" t="s">
        <v>45</v>
      </c>
      <c r="E92" s="216"/>
      <c r="F92" s="225">
        <v>1.2</v>
      </c>
      <c r="G92" s="153"/>
      <c r="H92" s="144"/>
      <c r="I92" s="143"/>
      <c r="J92" s="144"/>
      <c r="K92" s="143"/>
      <c r="L92" s="144"/>
      <c r="M92" s="144"/>
      <c r="N92" s="68"/>
    </row>
    <row r="93" spans="1:14" ht="13.5">
      <c r="A93" s="121"/>
      <c r="B93" s="224"/>
      <c r="C93" s="218" t="s">
        <v>191</v>
      </c>
      <c r="D93" s="216" t="s">
        <v>45</v>
      </c>
      <c r="E93" s="216"/>
      <c r="F93" s="225">
        <v>2.98</v>
      </c>
      <c r="G93" s="153"/>
      <c r="H93" s="144"/>
      <c r="I93" s="143"/>
      <c r="J93" s="144"/>
      <c r="K93" s="143"/>
      <c r="L93" s="144"/>
      <c r="M93" s="144"/>
      <c r="N93" s="68"/>
    </row>
    <row r="94" spans="1:14" s="29" customFormat="1" ht="28.5">
      <c r="A94" s="121">
        <v>14</v>
      </c>
      <c r="B94" s="217" t="s">
        <v>197</v>
      </c>
      <c r="C94" s="330" t="s">
        <v>351</v>
      </c>
      <c r="D94" s="216" t="s">
        <v>36</v>
      </c>
      <c r="E94" s="216"/>
      <c r="F94" s="392">
        <v>23.2</v>
      </c>
      <c r="G94" s="142"/>
      <c r="H94" s="144"/>
      <c r="I94" s="143"/>
      <c r="J94" s="144"/>
      <c r="K94" s="143"/>
      <c r="L94" s="144"/>
      <c r="M94" s="144"/>
      <c r="N94" s="68"/>
    </row>
    <row r="95" spans="1:14" s="29" customFormat="1" ht="13.5">
      <c r="A95" s="121"/>
      <c r="B95" s="216"/>
      <c r="C95" s="222" t="s">
        <v>12</v>
      </c>
      <c r="D95" s="216" t="s">
        <v>13</v>
      </c>
      <c r="E95" s="216">
        <v>8.4</v>
      </c>
      <c r="F95" s="220">
        <f>F94*E95</f>
        <v>194.88</v>
      </c>
      <c r="G95" s="142"/>
      <c r="H95" s="144"/>
      <c r="I95" s="143"/>
      <c r="J95" s="144"/>
      <c r="L95" s="143"/>
      <c r="M95" s="144"/>
      <c r="N95" s="68"/>
    </row>
    <row r="96" spans="1:14" s="29" customFormat="1" ht="13.5">
      <c r="A96" s="121"/>
      <c r="B96" s="217"/>
      <c r="C96" s="222" t="s">
        <v>37</v>
      </c>
      <c r="D96" s="216" t="s">
        <v>0</v>
      </c>
      <c r="E96" s="216">
        <v>0.81</v>
      </c>
      <c r="F96" s="220">
        <f>F94*E96</f>
        <v>18.792</v>
      </c>
      <c r="G96" s="142"/>
      <c r="H96" s="144"/>
      <c r="I96" s="143"/>
      <c r="J96" s="144"/>
      <c r="K96" s="143"/>
      <c r="L96" s="144"/>
      <c r="M96" s="144"/>
      <c r="N96" s="68"/>
    </row>
    <row r="97" spans="1:14" s="29" customFormat="1" ht="13.5">
      <c r="A97" s="121"/>
      <c r="B97" s="217"/>
      <c r="C97" s="222" t="s">
        <v>14</v>
      </c>
      <c r="D97" s="216"/>
      <c r="E97" s="216"/>
      <c r="F97" s="220"/>
      <c r="G97" s="142"/>
      <c r="H97" s="144"/>
      <c r="I97" s="143"/>
      <c r="J97" s="144"/>
      <c r="K97" s="143"/>
      <c r="L97" s="144"/>
      <c r="M97" s="144"/>
      <c r="N97" s="68"/>
    </row>
    <row r="98" spans="1:14" s="29" customFormat="1" ht="13.5">
      <c r="A98" s="121"/>
      <c r="B98" s="217"/>
      <c r="C98" s="449" t="s">
        <v>713</v>
      </c>
      <c r="D98" s="216" t="s">
        <v>36</v>
      </c>
      <c r="E98" s="216">
        <v>1.015</v>
      </c>
      <c r="F98" s="220">
        <f>F94*E98</f>
        <v>23.548</v>
      </c>
      <c r="G98" s="142"/>
      <c r="H98" s="144"/>
      <c r="I98" s="143"/>
      <c r="J98" s="144"/>
      <c r="K98" s="143"/>
      <c r="L98" s="144"/>
      <c r="M98" s="144"/>
      <c r="N98" s="68"/>
    </row>
    <row r="99" spans="1:14" s="29" customFormat="1" ht="13.5">
      <c r="A99" s="121"/>
      <c r="B99" s="217"/>
      <c r="C99" s="449" t="s">
        <v>714</v>
      </c>
      <c r="D99" s="216" t="s">
        <v>48</v>
      </c>
      <c r="E99" s="216">
        <v>1.37</v>
      </c>
      <c r="F99" s="220">
        <f>F94*E99</f>
        <v>31.784000000000002</v>
      </c>
      <c r="G99" s="142"/>
      <c r="H99" s="144"/>
      <c r="I99" s="143"/>
      <c r="J99" s="144"/>
      <c r="K99" s="143"/>
      <c r="L99" s="144"/>
      <c r="M99" s="144"/>
      <c r="N99" s="68"/>
    </row>
    <row r="100" spans="1:14" s="29" customFormat="1" ht="13.5">
      <c r="A100" s="121"/>
      <c r="B100" s="217"/>
      <c r="C100" s="222" t="s">
        <v>195</v>
      </c>
      <c r="D100" s="216" t="s">
        <v>36</v>
      </c>
      <c r="E100" s="216">
        <v>0.037</v>
      </c>
      <c r="F100" s="220">
        <f>F94*E100</f>
        <v>0.8583999999999999</v>
      </c>
      <c r="G100" s="142"/>
      <c r="H100" s="144"/>
      <c r="I100" s="143"/>
      <c r="J100" s="144"/>
      <c r="K100" s="143"/>
      <c r="L100" s="144"/>
      <c r="M100" s="144"/>
      <c r="N100" s="68"/>
    </row>
    <row r="101" spans="1:14" s="29" customFormat="1" ht="13.5">
      <c r="A101" s="121"/>
      <c r="B101" s="217"/>
      <c r="C101" s="222" t="s">
        <v>15</v>
      </c>
      <c r="D101" s="216" t="s">
        <v>0</v>
      </c>
      <c r="E101" s="216">
        <v>0.39</v>
      </c>
      <c r="F101" s="220">
        <f>F94*E101</f>
        <v>9.048</v>
      </c>
      <c r="G101" s="143"/>
      <c r="H101" s="144"/>
      <c r="I101" s="143"/>
      <c r="J101" s="144"/>
      <c r="K101" s="143"/>
      <c r="L101" s="144"/>
      <c r="M101" s="144"/>
      <c r="N101" s="68"/>
    </row>
    <row r="102" spans="1:14" s="75" customFormat="1" ht="13.5">
      <c r="A102" s="121"/>
      <c r="B102" s="217"/>
      <c r="C102" s="218" t="s">
        <v>190</v>
      </c>
      <c r="D102" s="216" t="s">
        <v>45</v>
      </c>
      <c r="E102" s="216"/>
      <c r="F102" s="220">
        <v>0.06</v>
      </c>
      <c r="G102" s="153"/>
      <c r="H102" s="144"/>
      <c r="I102" s="143"/>
      <c r="J102" s="144"/>
      <c r="K102" s="143"/>
      <c r="L102" s="144"/>
      <c r="M102" s="144"/>
      <c r="N102" s="68"/>
    </row>
    <row r="103" spans="1:14" ht="13.5">
      <c r="A103" s="121"/>
      <c r="B103" s="224"/>
      <c r="C103" s="218" t="s">
        <v>191</v>
      </c>
      <c r="D103" s="216" t="s">
        <v>45</v>
      </c>
      <c r="E103" s="216"/>
      <c r="F103" s="220">
        <v>2.472</v>
      </c>
      <c r="G103" s="153"/>
      <c r="H103" s="144"/>
      <c r="I103" s="143"/>
      <c r="J103" s="144"/>
      <c r="K103" s="143"/>
      <c r="L103" s="144"/>
      <c r="M103" s="144"/>
      <c r="N103" s="68"/>
    </row>
    <row r="104" spans="1:14" ht="14.25">
      <c r="A104" s="156">
        <v>15</v>
      </c>
      <c r="B104" s="156" t="s">
        <v>329</v>
      </c>
      <c r="C104" s="368" t="s">
        <v>405</v>
      </c>
      <c r="D104" s="119" t="s">
        <v>36</v>
      </c>
      <c r="E104" s="156"/>
      <c r="F104" s="393">
        <v>2.6</v>
      </c>
      <c r="G104" s="156"/>
      <c r="H104" s="156"/>
      <c r="I104" s="156"/>
      <c r="J104" s="156"/>
      <c r="K104" s="156"/>
      <c r="L104" s="156"/>
      <c r="M104" s="156"/>
      <c r="N104" s="68"/>
    </row>
    <row r="105" spans="1:14" ht="13.5">
      <c r="A105" s="156"/>
      <c r="B105" s="156"/>
      <c r="C105" s="222" t="s">
        <v>12</v>
      </c>
      <c r="D105" s="216" t="s">
        <v>13</v>
      </c>
      <c r="E105" s="216">
        <v>8.54</v>
      </c>
      <c r="F105" s="220">
        <f>F104*E105</f>
        <v>22.203999999999997</v>
      </c>
      <c r="G105" s="142"/>
      <c r="H105" s="144"/>
      <c r="I105" s="143"/>
      <c r="J105" s="144"/>
      <c r="K105" s="143"/>
      <c r="L105" s="144"/>
      <c r="M105" s="144"/>
      <c r="N105" s="68"/>
    </row>
    <row r="106" spans="1:14" ht="13.5">
      <c r="A106" s="156"/>
      <c r="B106" s="156"/>
      <c r="C106" s="222" t="s">
        <v>37</v>
      </c>
      <c r="D106" s="216" t="s">
        <v>0</v>
      </c>
      <c r="E106" s="216">
        <v>1.21</v>
      </c>
      <c r="F106" s="220">
        <f>F104*E106</f>
        <v>3.146</v>
      </c>
      <c r="G106" s="142"/>
      <c r="H106" s="144"/>
      <c r="I106" s="143"/>
      <c r="J106" s="144"/>
      <c r="K106" s="143"/>
      <c r="L106" s="144"/>
      <c r="M106" s="144"/>
      <c r="N106" s="68"/>
    </row>
    <row r="107" spans="1:14" ht="13.5">
      <c r="A107" s="156"/>
      <c r="B107" s="156"/>
      <c r="C107" s="222" t="s">
        <v>14</v>
      </c>
      <c r="D107" s="216"/>
      <c r="E107" s="216"/>
      <c r="F107" s="220"/>
      <c r="G107" s="142"/>
      <c r="H107" s="144"/>
      <c r="I107" s="143"/>
      <c r="J107" s="144"/>
      <c r="K107" s="143"/>
      <c r="L107" s="144"/>
      <c r="M107" s="144"/>
      <c r="N107" s="68"/>
    </row>
    <row r="108" spans="1:14" ht="13.5">
      <c r="A108" s="156"/>
      <c r="B108" s="156"/>
      <c r="C108" s="449" t="s">
        <v>713</v>
      </c>
      <c r="D108" s="216" t="s">
        <v>36</v>
      </c>
      <c r="E108" s="216">
        <v>1.015</v>
      </c>
      <c r="F108" s="220">
        <f>F104*E108</f>
        <v>2.639</v>
      </c>
      <c r="G108" s="142"/>
      <c r="H108" s="144"/>
      <c r="I108" s="143"/>
      <c r="J108" s="144"/>
      <c r="K108" s="143"/>
      <c r="L108" s="144"/>
      <c r="M108" s="144"/>
      <c r="N108" s="68"/>
    </row>
    <row r="109" spans="1:14" ht="13.5">
      <c r="A109" s="156"/>
      <c r="B109" s="156"/>
      <c r="C109" s="449" t="s">
        <v>714</v>
      </c>
      <c r="D109" s="216" t="s">
        <v>48</v>
      </c>
      <c r="E109" s="216">
        <v>1.4</v>
      </c>
      <c r="F109" s="220">
        <f>F104*E109</f>
        <v>3.6399999999999997</v>
      </c>
      <c r="G109" s="142"/>
      <c r="H109" s="144"/>
      <c r="I109" s="143"/>
      <c r="J109" s="144"/>
      <c r="K109" s="143"/>
      <c r="L109" s="144"/>
      <c r="M109" s="144"/>
      <c r="N109" s="68"/>
    </row>
    <row r="110" spans="1:14" ht="13.5">
      <c r="A110" s="156"/>
      <c r="B110" s="156"/>
      <c r="C110" s="222" t="s">
        <v>195</v>
      </c>
      <c r="D110" s="216" t="s">
        <v>36</v>
      </c>
      <c r="E110" s="216">
        <v>0.0145</v>
      </c>
      <c r="F110" s="220">
        <f>F104*E110</f>
        <v>0.037700000000000004</v>
      </c>
      <c r="G110" s="142"/>
      <c r="H110" s="144"/>
      <c r="I110" s="143"/>
      <c r="J110" s="144"/>
      <c r="K110" s="143"/>
      <c r="L110" s="144"/>
      <c r="M110" s="144"/>
      <c r="N110" s="68"/>
    </row>
    <row r="111" spans="1:20" ht="13.5">
      <c r="A111" s="156"/>
      <c r="B111" s="156"/>
      <c r="C111" s="222" t="s">
        <v>15</v>
      </c>
      <c r="D111" s="216" t="s">
        <v>0</v>
      </c>
      <c r="E111" s="216">
        <v>0.74</v>
      </c>
      <c r="F111" s="220">
        <f>F104*E111</f>
        <v>1.924</v>
      </c>
      <c r="G111" s="142"/>
      <c r="H111" s="144"/>
      <c r="I111" s="143"/>
      <c r="J111" s="144"/>
      <c r="K111" s="143"/>
      <c r="L111" s="144"/>
      <c r="M111" s="144"/>
      <c r="N111" s="93"/>
      <c r="O111" s="232"/>
      <c r="P111" s="232"/>
      <c r="Q111" s="232"/>
      <c r="R111" s="232"/>
      <c r="S111" s="232"/>
      <c r="T111" s="232"/>
    </row>
    <row r="112" spans="1:20" ht="13.5">
      <c r="A112" s="156"/>
      <c r="B112" s="284"/>
      <c r="C112" s="218" t="s">
        <v>190</v>
      </c>
      <c r="D112" s="216" t="s">
        <v>45</v>
      </c>
      <c r="E112" s="216"/>
      <c r="F112" s="225">
        <v>0.13</v>
      </c>
      <c r="G112" s="153"/>
      <c r="H112" s="144"/>
      <c r="I112" s="143"/>
      <c r="J112" s="144"/>
      <c r="K112" s="143"/>
      <c r="L112" s="144"/>
      <c r="M112" s="144"/>
      <c r="N112" s="68"/>
      <c r="O112" s="232"/>
      <c r="P112" s="232"/>
      <c r="Q112" s="232"/>
      <c r="R112" s="232"/>
      <c r="S112" s="232"/>
      <c r="T112" s="232"/>
    </row>
    <row r="113" spans="1:20" ht="13.5">
      <c r="A113" s="156"/>
      <c r="B113" s="284"/>
      <c r="C113" s="218" t="s">
        <v>191</v>
      </c>
      <c r="D113" s="216" t="s">
        <v>45</v>
      </c>
      <c r="E113" s="216"/>
      <c r="F113" s="225">
        <v>0.262</v>
      </c>
      <c r="G113" s="153"/>
      <c r="H113" s="144"/>
      <c r="I113" s="143"/>
      <c r="J113" s="144"/>
      <c r="K113" s="143"/>
      <c r="L113" s="144"/>
      <c r="M113" s="144"/>
      <c r="N113" s="324"/>
      <c r="O113" s="232"/>
      <c r="P113" s="232"/>
      <c r="Q113" s="378"/>
      <c r="R113" s="232"/>
      <c r="S113" s="232"/>
      <c r="T113" s="232"/>
    </row>
    <row r="114" spans="1:20" ht="28.5">
      <c r="A114" s="156">
        <v>16</v>
      </c>
      <c r="B114" s="156" t="s">
        <v>359</v>
      </c>
      <c r="C114" s="445" t="s">
        <v>373</v>
      </c>
      <c r="D114" s="216" t="s">
        <v>48</v>
      </c>
      <c r="E114" s="216"/>
      <c r="F114" s="225">
        <v>120</v>
      </c>
      <c r="G114" s="153"/>
      <c r="H114" s="144"/>
      <c r="I114" s="143"/>
      <c r="J114" s="144"/>
      <c r="K114" s="143"/>
      <c r="L114" s="144"/>
      <c r="M114" s="144"/>
      <c r="N114" s="324"/>
      <c r="O114" s="232"/>
      <c r="P114" s="232"/>
      <c r="Q114" s="378"/>
      <c r="R114" s="232"/>
      <c r="S114" s="232"/>
      <c r="T114" s="232"/>
    </row>
    <row r="115" spans="1:14" s="29" customFormat="1" ht="13.5">
      <c r="A115" s="121"/>
      <c r="B115" s="216"/>
      <c r="C115" s="449" t="s">
        <v>12</v>
      </c>
      <c r="D115" s="216" t="s">
        <v>13</v>
      </c>
      <c r="E115" s="216">
        <v>0.197</v>
      </c>
      <c r="F115" s="448">
        <f>F114*E115</f>
        <v>23.64</v>
      </c>
      <c r="G115" s="142"/>
      <c r="H115" s="144"/>
      <c r="I115" s="143"/>
      <c r="J115" s="144"/>
      <c r="L115" s="143"/>
      <c r="M115" s="144"/>
      <c r="N115" s="68"/>
    </row>
    <row r="116" spans="1:14" s="29" customFormat="1" ht="13.5">
      <c r="A116" s="121"/>
      <c r="B116" s="217"/>
      <c r="C116" s="449" t="s">
        <v>37</v>
      </c>
      <c r="D116" s="216" t="s">
        <v>0</v>
      </c>
      <c r="E116" s="216">
        <v>0.081</v>
      </c>
      <c r="F116" s="448">
        <f>F114*E116</f>
        <v>9.72</v>
      </c>
      <c r="G116" s="142"/>
      <c r="H116" s="144"/>
      <c r="I116" s="143"/>
      <c r="J116" s="144"/>
      <c r="K116" s="143"/>
      <c r="L116" s="144"/>
      <c r="M116" s="144"/>
      <c r="N116" s="68"/>
    </row>
    <row r="117" spans="1:20" ht="13.5">
      <c r="A117" s="156"/>
      <c r="B117" s="284"/>
      <c r="C117" s="218" t="s">
        <v>374</v>
      </c>
      <c r="D117" s="216" t="s">
        <v>655</v>
      </c>
      <c r="E117" s="216">
        <v>0.5</v>
      </c>
      <c r="F117" s="225">
        <f>F114*E117</f>
        <v>60</v>
      </c>
      <c r="G117" s="380"/>
      <c r="H117" s="144"/>
      <c r="I117" s="143"/>
      <c r="J117" s="144"/>
      <c r="K117" s="143"/>
      <c r="L117" s="144"/>
      <c r="M117" s="144"/>
      <c r="N117" s="324"/>
      <c r="O117" s="232"/>
      <c r="P117" s="232"/>
      <c r="Q117" s="378"/>
      <c r="R117" s="232"/>
      <c r="S117" s="232"/>
      <c r="T117" s="232"/>
    </row>
    <row r="118" spans="1:20" ht="13.5">
      <c r="A118" s="156"/>
      <c r="B118" s="156"/>
      <c r="C118" s="449" t="s">
        <v>15</v>
      </c>
      <c r="D118" s="216" t="s">
        <v>0</v>
      </c>
      <c r="E118" s="216">
        <v>0.074</v>
      </c>
      <c r="F118" s="448">
        <f>F114*E118</f>
        <v>8.879999999999999</v>
      </c>
      <c r="G118" s="142"/>
      <c r="H118" s="144"/>
      <c r="I118" s="143"/>
      <c r="J118" s="144"/>
      <c r="K118" s="143"/>
      <c r="L118" s="144"/>
      <c r="M118" s="144"/>
      <c r="N118" s="93"/>
      <c r="O118" s="232"/>
      <c r="P118" s="232"/>
      <c r="Q118" s="232"/>
      <c r="R118" s="232"/>
      <c r="S118" s="232"/>
      <c r="T118" s="232"/>
    </row>
    <row r="119" spans="1:20" s="75" customFormat="1" ht="14.25">
      <c r="A119" s="121"/>
      <c r="B119" s="183"/>
      <c r="C119" s="552" t="s">
        <v>198</v>
      </c>
      <c r="D119" s="242"/>
      <c r="E119" s="242"/>
      <c r="F119" s="245"/>
      <c r="G119" s="244"/>
      <c r="H119" s="551"/>
      <c r="I119" s="247"/>
      <c r="J119" s="551"/>
      <c r="K119" s="247"/>
      <c r="L119" s="551"/>
      <c r="M119" s="551"/>
      <c r="N119" s="377"/>
      <c r="O119" s="379"/>
      <c r="P119" s="325"/>
      <c r="Q119" s="325"/>
      <c r="R119" s="366"/>
      <c r="S119" s="366"/>
      <c r="T119" s="366"/>
    </row>
    <row r="120" spans="1:17" s="366" customFormat="1" ht="14.25">
      <c r="A120" s="216"/>
      <c r="B120" s="281"/>
      <c r="C120" s="553"/>
      <c r="D120" s="332"/>
      <c r="E120" s="332"/>
      <c r="F120" s="243"/>
      <c r="G120" s="332"/>
      <c r="H120" s="365"/>
      <c r="I120" s="365"/>
      <c r="J120" s="365"/>
      <c r="K120" s="365"/>
      <c r="L120" s="365"/>
      <c r="M120" s="365"/>
      <c r="N120" s="377"/>
      <c r="O120" s="379"/>
      <c r="P120" s="325"/>
      <c r="Q120" s="325"/>
    </row>
    <row r="121" spans="1:15" s="60" customFormat="1" ht="14.25">
      <c r="A121" s="121"/>
      <c r="B121" s="289"/>
      <c r="C121" s="291" t="s">
        <v>318</v>
      </c>
      <c r="D121" s="289"/>
      <c r="E121" s="289"/>
      <c r="F121" s="290"/>
      <c r="G121" s="289"/>
      <c r="H121" s="300"/>
      <c r="I121" s="300"/>
      <c r="J121" s="300"/>
      <c r="K121" s="300"/>
      <c r="L121" s="300"/>
      <c r="M121" s="554"/>
      <c r="N121" s="84"/>
      <c r="O121" s="288"/>
    </row>
    <row r="122" spans="1:15" s="75" customFormat="1" ht="14.25">
      <c r="A122" s="156"/>
      <c r="B122" s="157"/>
      <c r="C122" s="272" t="s">
        <v>199</v>
      </c>
      <c r="D122" s="142"/>
      <c r="E122" s="294" t="s">
        <v>832</v>
      </c>
      <c r="F122" s="142"/>
      <c r="G122" s="153"/>
      <c r="H122" s="153"/>
      <c r="I122" s="153"/>
      <c r="J122" s="153"/>
      <c r="K122" s="153"/>
      <c r="L122" s="153"/>
      <c r="M122" s="150"/>
      <c r="O122" s="100"/>
    </row>
    <row r="123" spans="1:13" s="75" customFormat="1" ht="14.25">
      <c r="A123" s="156"/>
      <c r="B123" s="157"/>
      <c r="C123" s="272" t="s">
        <v>6</v>
      </c>
      <c r="D123" s="157"/>
      <c r="E123" s="295"/>
      <c r="F123" s="157"/>
      <c r="G123" s="157"/>
      <c r="H123" s="179"/>
      <c r="I123" s="179"/>
      <c r="J123" s="179"/>
      <c r="K123" s="179"/>
      <c r="L123" s="179"/>
      <c r="M123" s="297"/>
    </row>
    <row r="124" spans="1:13" s="75" customFormat="1" ht="14.25">
      <c r="A124" s="156"/>
      <c r="B124" s="157"/>
      <c r="C124" s="272" t="s">
        <v>200</v>
      </c>
      <c r="D124" s="157"/>
      <c r="E124" s="296" t="s">
        <v>832</v>
      </c>
      <c r="F124" s="157"/>
      <c r="G124" s="157"/>
      <c r="H124" s="179"/>
      <c r="I124" s="179"/>
      <c r="J124" s="179"/>
      <c r="K124" s="179"/>
      <c r="L124" s="179"/>
      <c r="M124" s="297"/>
    </row>
    <row r="125" spans="1:15" s="75" customFormat="1" ht="14.25">
      <c r="A125" s="156"/>
      <c r="B125" s="157"/>
      <c r="C125" s="272" t="s">
        <v>6</v>
      </c>
      <c r="D125" s="157"/>
      <c r="E125" s="157"/>
      <c r="F125" s="157"/>
      <c r="G125" s="157"/>
      <c r="H125" s="179"/>
      <c r="I125" s="179"/>
      <c r="J125" s="179"/>
      <c r="K125" s="179"/>
      <c r="L125" s="179"/>
      <c r="M125" s="297"/>
      <c r="O125" s="293"/>
    </row>
    <row r="126" spans="1:13" s="75" customFormat="1" ht="14.25">
      <c r="A126" s="62"/>
      <c r="B126" s="71"/>
      <c r="C126" s="78"/>
      <c r="D126" s="71"/>
      <c r="E126" s="71"/>
      <c r="F126" s="71"/>
      <c r="G126" s="71"/>
      <c r="H126" s="160"/>
      <c r="I126" s="160"/>
      <c r="J126" s="160"/>
      <c r="K126" s="160"/>
      <c r="L126" s="160"/>
      <c r="M126" s="160"/>
    </row>
    <row r="127" spans="1:15" ht="13.5">
      <c r="A127" s="20"/>
      <c r="O127" s="323"/>
    </row>
    <row r="128" ht="13.5">
      <c r="A128" s="20"/>
    </row>
    <row r="129" ht="13.5">
      <c r="A129" s="20"/>
    </row>
    <row r="130" spans="1:15" ht="13.5">
      <c r="A130" s="20"/>
      <c r="O130" s="120"/>
    </row>
    <row r="131" ht="13.5">
      <c r="A131" s="20"/>
    </row>
    <row r="132" ht="13.5">
      <c r="A132" s="20"/>
    </row>
    <row r="133" ht="13.5">
      <c r="A133" s="20"/>
    </row>
    <row r="134" ht="13.5">
      <c r="A134" s="20"/>
    </row>
    <row r="135" ht="13.5">
      <c r="A135" s="20"/>
    </row>
    <row r="136" ht="13.5">
      <c r="A136" s="20"/>
    </row>
    <row r="137" ht="13.5">
      <c r="A137" s="20"/>
    </row>
    <row r="138" ht="13.5">
      <c r="A138" s="20"/>
    </row>
    <row r="139" ht="13.5">
      <c r="A139" s="20"/>
    </row>
    <row r="140" ht="13.5">
      <c r="A140" s="20"/>
    </row>
    <row r="141" ht="13.5">
      <c r="A141" s="20"/>
    </row>
    <row r="142" ht="13.5">
      <c r="A142" s="20"/>
    </row>
    <row r="143" ht="13.5">
      <c r="A143" s="20"/>
    </row>
    <row r="144" ht="13.5">
      <c r="A144" s="20"/>
    </row>
    <row r="145" ht="13.5">
      <c r="A145" s="20"/>
    </row>
    <row r="146" ht="13.5">
      <c r="A146" s="20"/>
    </row>
    <row r="147" ht="13.5">
      <c r="A147" s="20"/>
    </row>
    <row r="148" ht="13.5">
      <c r="A148" s="20"/>
    </row>
    <row r="149" ht="13.5">
      <c r="A149" s="20"/>
    </row>
    <row r="150" ht="13.5">
      <c r="A150" s="20"/>
    </row>
    <row r="151" ht="13.5">
      <c r="A151" s="20"/>
    </row>
    <row r="152" ht="13.5">
      <c r="A152" s="20"/>
    </row>
    <row r="153" ht="13.5">
      <c r="A153" s="20"/>
    </row>
    <row r="154" ht="13.5">
      <c r="A154" s="20"/>
    </row>
    <row r="155" ht="13.5">
      <c r="A155" s="20"/>
    </row>
    <row r="156" ht="13.5">
      <c r="A156" s="20"/>
    </row>
    <row r="157" ht="13.5">
      <c r="A157" s="20"/>
    </row>
    <row r="158" ht="13.5">
      <c r="A158" s="20"/>
    </row>
    <row r="159" ht="13.5">
      <c r="A159" s="20"/>
    </row>
    <row r="160" ht="13.5">
      <c r="A160" s="20"/>
    </row>
    <row r="161" ht="13.5">
      <c r="A161" s="20"/>
    </row>
    <row r="162" ht="13.5">
      <c r="A162" s="20"/>
    </row>
    <row r="163" ht="13.5">
      <c r="A163" s="20"/>
    </row>
    <row r="164" ht="13.5">
      <c r="A164" s="20"/>
    </row>
    <row r="165" ht="13.5">
      <c r="A165" s="20"/>
    </row>
    <row r="166" ht="13.5">
      <c r="A166" s="20"/>
    </row>
    <row r="167" ht="13.5">
      <c r="A167" s="20"/>
    </row>
    <row r="168" ht="13.5">
      <c r="A168" s="20"/>
    </row>
    <row r="169" ht="13.5">
      <c r="A169" s="20"/>
    </row>
    <row r="170" ht="13.5">
      <c r="A170" s="20"/>
    </row>
    <row r="171" ht="13.5">
      <c r="A171" s="20"/>
    </row>
    <row r="172" ht="13.5">
      <c r="A172" s="20"/>
    </row>
    <row r="173" ht="13.5">
      <c r="A173" s="20"/>
    </row>
    <row r="174" ht="13.5">
      <c r="A174" s="20"/>
    </row>
    <row r="175" ht="13.5">
      <c r="A175" s="20"/>
    </row>
    <row r="176" ht="13.5">
      <c r="A176" s="20"/>
    </row>
    <row r="177" ht="13.5">
      <c r="A177" s="20"/>
    </row>
    <row r="178" ht="13.5">
      <c r="A178" s="20"/>
    </row>
    <row r="179" ht="13.5">
      <c r="A179" s="20"/>
    </row>
    <row r="180" ht="13.5">
      <c r="A180" s="20"/>
    </row>
    <row r="181" ht="13.5">
      <c r="A181" s="20"/>
    </row>
    <row r="182" ht="13.5">
      <c r="A182" s="20"/>
    </row>
    <row r="183" ht="13.5">
      <c r="A183" s="20"/>
    </row>
    <row r="184" ht="13.5">
      <c r="A184" s="20"/>
    </row>
    <row r="185" ht="13.5">
      <c r="A185" s="20"/>
    </row>
    <row r="186" ht="13.5">
      <c r="A186" s="20"/>
    </row>
    <row r="187" ht="13.5">
      <c r="A187" s="20"/>
    </row>
    <row r="188" ht="13.5">
      <c r="A188" s="20"/>
    </row>
    <row r="189" ht="13.5">
      <c r="A189" s="20"/>
    </row>
    <row r="190" ht="13.5">
      <c r="A190" s="20"/>
    </row>
    <row r="191" ht="13.5">
      <c r="A191" s="20"/>
    </row>
    <row r="192" ht="13.5">
      <c r="A192" s="20"/>
    </row>
    <row r="193" ht="13.5">
      <c r="A193" s="20"/>
    </row>
    <row r="194" ht="13.5">
      <c r="A194" s="20"/>
    </row>
    <row r="195" ht="13.5">
      <c r="A195" s="20"/>
    </row>
    <row r="196" ht="13.5">
      <c r="A196" s="20"/>
    </row>
    <row r="197" ht="13.5">
      <c r="A197" s="20"/>
    </row>
    <row r="198" ht="13.5">
      <c r="A198" s="20"/>
    </row>
    <row r="199" ht="13.5">
      <c r="A199" s="20"/>
    </row>
    <row r="200" ht="13.5">
      <c r="A200" s="20"/>
    </row>
    <row r="201" ht="13.5">
      <c r="A201" s="20"/>
    </row>
    <row r="202" ht="13.5">
      <c r="A202" s="20"/>
    </row>
    <row r="203" ht="13.5">
      <c r="A203" s="20"/>
    </row>
  </sheetData>
  <sheetProtection/>
  <mergeCells count="14">
    <mergeCell ref="C5:L5"/>
    <mergeCell ref="A6:A7"/>
    <mergeCell ref="B6:B7"/>
    <mergeCell ref="C6:C7"/>
    <mergeCell ref="D6:D7"/>
    <mergeCell ref="E6:F6"/>
    <mergeCell ref="G6:H6"/>
    <mergeCell ref="I6:J6"/>
    <mergeCell ref="A1:M1"/>
    <mergeCell ref="A2:M2"/>
    <mergeCell ref="K6:L6"/>
    <mergeCell ref="M6:M7"/>
    <mergeCell ref="D3:H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16"/>
  <sheetViews>
    <sheetView zoomScalePageLayoutView="0" workbookViewId="0" topLeftCell="A268">
      <selection activeCell="H109" sqref="H109"/>
    </sheetView>
  </sheetViews>
  <sheetFormatPr defaultColWidth="9.00390625" defaultRowHeight="12.75"/>
  <cols>
    <col min="1" max="1" width="5.125" style="65" customWidth="1"/>
    <col min="2" max="2" width="12.25390625" style="55" customWidth="1"/>
    <col min="3" max="3" width="47.75390625" style="55" customWidth="1"/>
    <col min="4" max="4" width="7.375" style="55" customWidth="1"/>
    <col min="5" max="5" width="7.625" style="55" customWidth="1"/>
    <col min="6" max="6" width="8.875" style="232" customWidth="1"/>
    <col min="7" max="7" width="7.75390625" style="55" customWidth="1"/>
    <col min="8" max="8" width="11.25390625" style="55" customWidth="1"/>
    <col min="9" max="9" width="7.25390625" style="55" customWidth="1"/>
    <col min="10" max="10" width="9.625" style="55" customWidth="1"/>
    <col min="11" max="11" width="7.875" style="55" customWidth="1"/>
    <col min="12" max="12" width="8.00390625" style="55" customWidth="1"/>
    <col min="13" max="13" width="11.00390625" style="55" customWidth="1"/>
    <col min="14" max="16384" width="9.125" style="55" customWidth="1"/>
  </cols>
  <sheetData>
    <row r="1" spans="1:13" s="54" customFormat="1" ht="17.25">
      <c r="A1" s="683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54" customFormat="1" ht="16.5">
      <c r="A2" s="668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3" s="54" customFormat="1" ht="17.25">
      <c r="A3" s="4"/>
      <c r="B3" s="1"/>
      <c r="C3" s="1"/>
      <c r="D3" s="683" t="s">
        <v>416</v>
      </c>
      <c r="E3" s="683"/>
      <c r="F3" s="683"/>
      <c r="G3" s="683"/>
      <c r="H3" s="683"/>
      <c r="I3" s="4"/>
      <c r="J3" s="1"/>
      <c r="K3" s="1"/>
      <c r="L3" s="1"/>
      <c r="M3" s="1"/>
    </row>
    <row r="4" spans="1:13" s="54" customFormat="1" ht="27" customHeight="1">
      <c r="A4" s="692" t="s">
        <v>184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</row>
    <row r="5" spans="1:13" ht="17.25">
      <c r="A5" s="4"/>
      <c r="B5" s="30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31"/>
    </row>
    <row r="6" spans="1:13" ht="40.5" customHeight="1">
      <c r="A6" s="689" t="s">
        <v>65</v>
      </c>
      <c r="B6" s="675" t="s">
        <v>66</v>
      </c>
      <c r="C6" s="675" t="s">
        <v>67</v>
      </c>
      <c r="D6" s="675" t="s">
        <v>1</v>
      </c>
      <c r="E6" s="677" t="s">
        <v>2</v>
      </c>
      <c r="F6" s="678"/>
      <c r="G6" s="679" t="s">
        <v>3</v>
      </c>
      <c r="H6" s="680"/>
      <c r="I6" s="681" t="s">
        <v>4</v>
      </c>
      <c r="J6" s="682"/>
      <c r="K6" s="681" t="s">
        <v>5</v>
      </c>
      <c r="L6" s="682"/>
      <c r="M6" s="684" t="s">
        <v>6</v>
      </c>
    </row>
    <row r="7" spans="1:13" ht="54">
      <c r="A7" s="690"/>
      <c r="B7" s="676"/>
      <c r="C7" s="676"/>
      <c r="D7" s="676"/>
      <c r="E7" s="43" t="s">
        <v>7</v>
      </c>
      <c r="F7" s="226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85"/>
    </row>
    <row r="8" spans="1:13" s="161" customFormat="1" ht="16.5">
      <c r="A8" s="47"/>
      <c r="B8" s="47"/>
      <c r="C8" s="271" t="s">
        <v>201</v>
      </c>
      <c r="D8" s="47"/>
      <c r="E8" s="47"/>
      <c r="F8" s="227"/>
      <c r="G8" s="49"/>
      <c r="H8" s="50"/>
      <c r="I8" s="48"/>
      <c r="J8" s="50"/>
      <c r="K8" s="48"/>
      <c r="L8" s="50"/>
      <c r="M8" s="50"/>
    </row>
    <row r="9" spans="1:13" s="29" customFormat="1" ht="28.5">
      <c r="A9" s="121">
        <v>1</v>
      </c>
      <c r="B9" s="47" t="s">
        <v>202</v>
      </c>
      <c r="C9" s="272" t="s">
        <v>640</v>
      </c>
      <c r="D9" s="142" t="s">
        <v>36</v>
      </c>
      <c r="E9" s="142"/>
      <c r="F9" s="219">
        <v>47.1</v>
      </c>
      <c r="G9" s="142"/>
      <c r="H9" s="144"/>
      <c r="I9" s="143"/>
      <c r="J9" s="144"/>
      <c r="K9" s="143"/>
      <c r="L9" s="144"/>
      <c r="M9" s="144"/>
    </row>
    <row r="10" spans="1:13" s="29" customFormat="1" ht="13.5">
      <c r="A10" s="121"/>
      <c r="B10" s="47"/>
      <c r="C10" s="123" t="s">
        <v>12</v>
      </c>
      <c r="D10" s="121" t="s">
        <v>13</v>
      </c>
      <c r="E10" s="121">
        <v>3.36</v>
      </c>
      <c r="F10" s="220">
        <f>F9*E10</f>
        <v>158.256</v>
      </c>
      <c r="G10" s="142"/>
      <c r="H10" s="144"/>
      <c r="I10" s="143"/>
      <c r="J10" s="144"/>
      <c r="K10" s="143"/>
      <c r="L10" s="144"/>
      <c r="M10" s="144"/>
    </row>
    <row r="11" spans="1:13" s="29" customFormat="1" ht="13.5">
      <c r="A11" s="121"/>
      <c r="B11" s="47"/>
      <c r="C11" s="123" t="s">
        <v>37</v>
      </c>
      <c r="D11" s="121" t="s">
        <v>0</v>
      </c>
      <c r="E11" s="121">
        <v>0.92</v>
      </c>
      <c r="F11" s="220">
        <f>F9*E11</f>
        <v>43.332</v>
      </c>
      <c r="G11" s="142"/>
      <c r="H11" s="144"/>
      <c r="I11" s="143"/>
      <c r="J11" s="144"/>
      <c r="K11" s="143"/>
      <c r="L11" s="144"/>
      <c r="M11" s="144"/>
    </row>
    <row r="12" spans="1:13" s="29" customFormat="1" ht="13.5">
      <c r="A12" s="121"/>
      <c r="B12" s="47"/>
      <c r="C12" s="123" t="s">
        <v>14</v>
      </c>
      <c r="D12" s="121"/>
      <c r="E12" s="121"/>
      <c r="F12" s="220"/>
      <c r="G12" s="142"/>
      <c r="H12" s="144"/>
      <c r="I12" s="143"/>
      <c r="J12" s="144"/>
      <c r="K12" s="143"/>
      <c r="L12" s="144"/>
      <c r="M12" s="144"/>
    </row>
    <row r="13" spans="1:13" s="29" customFormat="1" ht="13.5">
      <c r="A13" s="121"/>
      <c r="B13" s="47"/>
      <c r="C13" s="123" t="s">
        <v>203</v>
      </c>
      <c r="D13" s="121" t="s">
        <v>36</v>
      </c>
      <c r="E13" s="121">
        <v>0.11</v>
      </c>
      <c r="F13" s="220">
        <f>F9*E13</f>
        <v>5.181</v>
      </c>
      <c r="G13" s="142"/>
      <c r="H13" s="144"/>
      <c r="I13" s="143"/>
      <c r="J13" s="144"/>
      <c r="K13" s="143"/>
      <c r="L13" s="144"/>
      <c r="M13" s="144"/>
    </row>
    <row r="14" spans="1:13" s="29" customFormat="1" ht="13.5">
      <c r="A14" s="121"/>
      <c r="B14" s="47"/>
      <c r="C14" s="123" t="s">
        <v>656</v>
      </c>
      <c r="D14" s="121" t="s">
        <v>17</v>
      </c>
      <c r="E14" s="216">
        <v>41.66</v>
      </c>
      <c r="F14" s="448">
        <f>F9*E14</f>
        <v>1962.186</v>
      </c>
      <c r="G14" s="142"/>
      <c r="H14" s="144"/>
      <c r="I14" s="143"/>
      <c r="J14" s="144"/>
      <c r="K14" s="143"/>
      <c r="L14" s="144"/>
      <c r="M14" s="448"/>
    </row>
    <row r="15" spans="1:13" s="29" customFormat="1" ht="13.5">
      <c r="A15" s="121"/>
      <c r="B15" s="47"/>
      <c r="C15" s="123" t="s">
        <v>15</v>
      </c>
      <c r="D15" s="121" t="s">
        <v>0</v>
      </c>
      <c r="E15" s="121">
        <v>0.16</v>
      </c>
      <c r="F15" s="220">
        <f>F9*E15</f>
        <v>7.5360000000000005</v>
      </c>
      <c r="G15" s="143"/>
      <c r="H15" s="144"/>
      <c r="I15" s="143"/>
      <c r="J15" s="144"/>
      <c r="K15" s="143"/>
      <c r="L15" s="144"/>
      <c r="M15" s="447"/>
    </row>
    <row r="16" spans="1:13" s="495" customFormat="1" ht="28.5">
      <c r="A16" s="121">
        <v>2</v>
      </c>
      <c r="B16" s="183" t="s">
        <v>202</v>
      </c>
      <c r="C16" s="272" t="s">
        <v>657</v>
      </c>
      <c r="D16" s="235" t="s">
        <v>36</v>
      </c>
      <c r="E16" s="235"/>
      <c r="F16" s="273">
        <v>33</v>
      </c>
      <c r="G16" s="235"/>
      <c r="H16" s="150"/>
      <c r="I16" s="491"/>
      <c r="J16" s="150"/>
      <c r="K16" s="491"/>
      <c r="L16" s="150"/>
      <c r="M16" s="150"/>
    </row>
    <row r="17" spans="1:13" s="29" customFormat="1" ht="13.5">
      <c r="A17" s="121"/>
      <c r="B17" s="47"/>
      <c r="C17" s="123" t="s">
        <v>12</v>
      </c>
      <c r="D17" s="121" t="s">
        <v>13</v>
      </c>
      <c r="E17" s="121">
        <v>3.36</v>
      </c>
      <c r="F17" s="220">
        <f>F16*E17</f>
        <v>110.88</v>
      </c>
      <c r="G17" s="142"/>
      <c r="H17" s="144"/>
      <c r="I17" s="143"/>
      <c r="J17" s="144"/>
      <c r="K17" s="143"/>
      <c r="L17" s="144"/>
      <c r="M17" s="144"/>
    </row>
    <row r="18" spans="1:13" s="29" customFormat="1" ht="13.5">
      <c r="A18" s="121"/>
      <c r="B18" s="47"/>
      <c r="C18" s="123" t="s">
        <v>37</v>
      </c>
      <c r="D18" s="121" t="s">
        <v>0</v>
      </c>
      <c r="E18" s="121">
        <v>0.92</v>
      </c>
      <c r="F18" s="220">
        <f>F16*E18</f>
        <v>30.360000000000003</v>
      </c>
      <c r="G18" s="142"/>
      <c r="H18" s="144"/>
      <c r="I18" s="143"/>
      <c r="J18" s="144"/>
      <c r="K18" s="143"/>
      <c r="L18" s="144"/>
      <c r="M18" s="144"/>
    </row>
    <row r="19" spans="1:13" s="29" customFormat="1" ht="13.5">
      <c r="A19" s="121"/>
      <c r="B19" s="47"/>
      <c r="C19" s="123" t="s">
        <v>14</v>
      </c>
      <c r="D19" s="121"/>
      <c r="E19" s="121"/>
      <c r="F19" s="220"/>
      <c r="G19" s="142"/>
      <c r="H19" s="144"/>
      <c r="I19" s="143"/>
      <c r="J19" s="144"/>
      <c r="K19" s="143"/>
      <c r="L19" s="144"/>
      <c r="M19" s="144"/>
    </row>
    <row r="20" spans="1:13" s="29" customFormat="1" ht="13.5">
      <c r="A20" s="121"/>
      <c r="B20" s="47"/>
      <c r="C20" s="123" t="s">
        <v>203</v>
      </c>
      <c r="D20" s="121" t="s">
        <v>36</v>
      </c>
      <c r="E20" s="121">
        <v>0.11</v>
      </c>
      <c r="F20" s="220">
        <f>F16*E20</f>
        <v>3.63</v>
      </c>
      <c r="G20" s="142"/>
      <c r="H20" s="144"/>
      <c r="I20" s="143"/>
      <c r="J20" s="144"/>
      <c r="K20" s="143"/>
      <c r="L20" s="144"/>
      <c r="M20" s="144"/>
    </row>
    <row r="21" spans="1:13" s="29" customFormat="1" ht="13.5">
      <c r="A21" s="121"/>
      <c r="B21" s="47"/>
      <c r="C21" s="123" t="s">
        <v>658</v>
      </c>
      <c r="D21" s="121" t="s">
        <v>17</v>
      </c>
      <c r="E21" s="121">
        <v>65.346</v>
      </c>
      <c r="F21" s="220">
        <f>F16*E21</f>
        <v>2156.418</v>
      </c>
      <c r="G21" s="142"/>
      <c r="H21" s="144"/>
      <c r="I21" s="143"/>
      <c r="J21" s="144"/>
      <c r="K21" s="143"/>
      <c r="L21" s="144"/>
      <c r="M21" s="144"/>
    </row>
    <row r="22" spans="1:13" s="29" customFormat="1" ht="13.5">
      <c r="A22" s="121"/>
      <c r="B22" s="47"/>
      <c r="C22" s="123" t="s">
        <v>15</v>
      </c>
      <c r="D22" s="121" t="s">
        <v>0</v>
      </c>
      <c r="E22" s="121">
        <v>0.16</v>
      </c>
      <c r="F22" s="220">
        <f>F16*E22</f>
        <v>5.28</v>
      </c>
      <c r="G22" s="143"/>
      <c r="H22" s="144"/>
      <c r="I22" s="143"/>
      <c r="J22" s="144"/>
      <c r="K22" s="143"/>
      <c r="L22" s="144"/>
      <c r="M22" s="144"/>
    </row>
    <row r="23" spans="1:13" s="202" customFormat="1" ht="28.5">
      <c r="A23" s="121">
        <v>3</v>
      </c>
      <c r="B23" s="183" t="s">
        <v>205</v>
      </c>
      <c r="C23" s="149" t="s">
        <v>659</v>
      </c>
      <c r="D23" s="270" t="s">
        <v>48</v>
      </c>
      <c r="E23" s="270"/>
      <c r="F23" s="365">
        <v>165</v>
      </c>
      <c r="G23" s="244"/>
      <c r="H23" s="245"/>
      <c r="I23" s="246"/>
      <c r="J23" s="144"/>
      <c r="K23" s="246"/>
      <c r="L23" s="245"/>
      <c r="M23" s="245"/>
    </row>
    <row r="24" spans="1:13" s="202" customFormat="1" ht="13.5">
      <c r="A24" s="121"/>
      <c r="B24" s="47"/>
      <c r="C24" s="146" t="s">
        <v>12</v>
      </c>
      <c r="D24" s="121" t="s">
        <v>13</v>
      </c>
      <c r="E24" s="121">
        <v>2.45</v>
      </c>
      <c r="F24" s="220">
        <f>F23*E24</f>
        <v>404.25000000000006</v>
      </c>
      <c r="G24" s="142"/>
      <c r="H24" s="144"/>
      <c r="I24" s="143"/>
      <c r="J24" s="144"/>
      <c r="K24" s="143"/>
      <c r="L24" s="144"/>
      <c r="M24" s="144"/>
    </row>
    <row r="25" spans="1:13" s="202" customFormat="1" ht="13.5">
      <c r="A25" s="121"/>
      <c r="B25" s="47"/>
      <c r="C25" s="146" t="s">
        <v>37</v>
      </c>
      <c r="D25" s="121" t="s">
        <v>0</v>
      </c>
      <c r="E25" s="121">
        <v>0.07</v>
      </c>
      <c r="F25" s="220">
        <f>F23*E25</f>
        <v>11.55</v>
      </c>
      <c r="G25" s="142"/>
      <c r="H25" s="144"/>
      <c r="I25" s="143"/>
      <c r="J25" s="144"/>
      <c r="K25" s="143"/>
      <c r="L25" s="144"/>
      <c r="M25" s="144"/>
    </row>
    <row r="26" spans="1:13" s="202" customFormat="1" ht="13.5">
      <c r="A26" s="121"/>
      <c r="B26" s="47"/>
      <c r="C26" s="146" t="s">
        <v>14</v>
      </c>
      <c r="D26" s="121"/>
      <c r="E26" s="121"/>
      <c r="F26" s="220"/>
      <c r="G26" s="142"/>
      <c r="H26" s="144"/>
      <c r="I26" s="143"/>
      <c r="J26" s="144"/>
      <c r="K26" s="143"/>
      <c r="L26" s="144"/>
      <c r="M26" s="144"/>
    </row>
    <row r="27" spans="1:13" s="202" customFormat="1" ht="13.5">
      <c r="A27" s="121"/>
      <c r="B27" s="162"/>
      <c r="C27" s="146" t="s">
        <v>660</v>
      </c>
      <c r="D27" s="242" t="s">
        <v>48</v>
      </c>
      <c r="E27" s="242">
        <v>2.06</v>
      </c>
      <c r="F27" s="243">
        <f>F23*E27</f>
        <v>339.90000000000003</v>
      </c>
      <c r="G27" s="244"/>
      <c r="H27" s="245"/>
      <c r="I27" s="246"/>
      <c r="J27" s="245"/>
      <c r="K27" s="246"/>
      <c r="L27" s="245"/>
      <c r="M27" s="245"/>
    </row>
    <row r="28" spans="1:13" s="202" customFormat="1" ht="13.5">
      <c r="A28" s="121"/>
      <c r="B28" s="162"/>
      <c r="C28" s="146" t="s">
        <v>450</v>
      </c>
      <c r="D28" s="242" t="s">
        <v>48</v>
      </c>
      <c r="E28" s="242">
        <v>1.05</v>
      </c>
      <c r="F28" s="243">
        <f>F23*E28</f>
        <v>173.25</v>
      </c>
      <c r="G28" s="244"/>
      <c r="H28" s="245"/>
      <c r="I28" s="246"/>
      <c r="J28" s="245"/>
      <c r="K28" s="246"/>
      <c r="L28" s="245"/>
      <c r="M28" s="245"/>
    </row>
    <row r="29" spans="1:13" s="202" customFormat="1" ht="13.5">
      <c r="A29" s="121"/>
      <c r="B29" s="47"/>
      <c r="C29" s="146" t="s">
        <v>204</v>
      </c>
      <c r="D29" s="242" t="s">
        <v>0</v>
      </c>
      <c r="E29" s="242">
        <v>0.545</v>
      </c>
      <c r="F29" s="243">
        <f>F23*E29</f>
        <v>89.92500000000001</v>
      </c>
      <c r="G29" s="246"/>
      <c r="H29" s="245"/>
      <c r="I29" s="246"/>
      <c r="J29" s="245"/>
      <c r="K29" s="246"/>
      <c r="L29" s="245"/>
      <c r="M29" s="245"/>
    </row>
    <row r="30" spans="1:13" s="599" customFormat="1" ht="14.25">
      <c r="A30" s="595"/>
      <c r="B30" s="596"/>
      <c r="C30" s="549" t="s">
        <v>93</v>
      </c>
      <c r="D30" s="597"/>
      <c r="E30" s="597"/>
      <c r="F30" s="598"/>
      <c r="G30" s="597"/>
      <c r="H30" s="550"/>
      <c r="I30" s="550"/>
      <c r="J30" s="550"/>
      <c r="K30" s="550"/>
      <c r="L30" s="550"/>
      <c r="M30" s="550"/>
    </row>
    <row r="31" spans="1:13" s="161" customFormat="1" ht="16.5">
      <c r="A31" s="47"/>
      <c r="B31" s="47"/>
      <c r="C31" s="271" t="s">
        <v>206</v>
      </c>
      <c r="D31" s="248"/>
      <c r="E31" s="248"/>
      <c r="F31" s="249"/>
      <c r="G31" s="250"/>
      <c r="H31" s="251"/>
      <c r="I31" s="252"/>
      <c r="J31" s="251"/>
      <c r="K31" s="252"/>
      <c r="L31" s="251"/>
      <c r="M31" s="251"/>
    </row>
    <row r="32" spans="1:13" s="29" customFormat="1" ht="28.5">
      <c r="A32" s="121">
        <v>4</v>
      </c>
      <c r="B32" s="183" t="s">
        <v>207</v>
      </c>
      <c r="C32" s="272" t="s">
        <v>451</v>
      </c>
      <c r="D32" s="274" t="s">
        <v>48</v>
      </c>
      <c r="E32" s="274"/>
      <c r="F32" s="275">
        <v>116</v>
      </c>
      <c r="G32" s="244"/>
      <c r="H32" s="245"/>
      <c r="I32" s="246"/>
      <c r="J32" s="245"/>
      <c r="K32" s="246"/>
      <c r="L32" s="245"/>
      <c r="M32" s="245"/>
    </row>
    <row r="33" spans="1:13" s="29" customFormat="1" ht="13.5">
      <c r="A33" s="121"/>
      <c r="B33" s="47"/>
      <c r="C33" s="123" t="s">
        <v>12</v>
      </c>
      <c r="D33" s="121" t="s">
        <v>13</v>
      </c>
      <c r="E33" s="121">
        <v>0.16</v>
      </c>
      <c r="F33" s="448">
        <f>F32*E33</f>
        <v>18.56</v>
      </c>
      <c r="G33" s="142"/>
      <c r="H33" s="144"/>
      <c r="I33" s="143"/>
      <c r="J33" s="144"/>
      <c r="K33" s="143"/>
      <c r="L33" s="144"/>
      <c r="M33" s="144"/>
    </row>
    <row r="34" spans="1:13" s="29" customFormat="1" ht="13.5">
      <c r="A34" s="121"/>
      <c r="B34" s="47"/>
      <c r="C34" s="123" t="s">
        <v>37</v>
      </c>
      <c r="D34" s="121" t="s">
        <v>0</v>
      </c>
      <c r="E34" s="121">
        <v>0.0032</v>
      </c>
      <c r="F34" s="448">
        <f>F32*E34</f>
        <v>0.37120000000000003</v>
      </c>
      <c r="G34" s="142"/>
      <c r="H34" s="144"/>
      <c r="I34" s="143"/>
      <c r="J34" s="144"/>
      <c r="K34" s="143"/>
      <c r="L34" s="144"/>
      <c r="M34" s="144"/>
    </row>
    <row r="35" spans="1:13" s="29" customFormat="1" ht="13.5">
      <c r="A35" s="121"/>
      <c r="B35" s="47"/>
      <c r="C35" s="123" t="s">
        <v>14</v>
      </c>
      <c r="D35" s="121"/>
      <c r="E35" s="121"/>
      <c r="F35" s="448"/>
      <c r="G35" s="142"/>
      <c r="H35" s="144"/>
      <c r="I35" s="143"/>
      <c r="J35" s="144"/>
      <c r="K35" s="143"/>
      <c r="L35" s="144"/>
      <c r="M35" s="144"/>
    </row>
    <row r="36" spans="1:13" s="29" customFormat="1" ht="13.5">
      <c r="A36" s="121"/>
      <c r="B36" s="47"/>
      <c r="C36" s="123" t="s">
        <v>208</v>
      </c>
      <c r="D36" s="121" t="s">
        <v>45</v>
      </c>
      <c r="E36" s="121">
        <v>0.00206</v>
      </c>
      <c r="F36" s="448">
        <f>F32*E36</f>
        <v>0.23896000000000003</v>
      </c>
      <c r="G36" s="142"/>
      <c r="H36" s="144"/>
      <c r="I36" s="143"/>
      <c r="J36" s="144"/>
      <c r="K36" s="143"/>
      <c r="L36" s="144"/>
      <c r="M36" s="144"/>
    </row>
    <row r="37" spans="1:13" s="29" customFormat="1" ht="13.5">
      <c r="A37" s="121"/>
      <c r="B37" s="47"/>
      <c r="C37" s="123" t="s">
        <v>209</v>
      </c>
      <c r="D37" s="121" t="s">
        <v>48</v>
      </c>
      <c r="E37" s="121">
        <v>1.11</v>
      </c>
      <c r="F37" s="448">
        <f>F32*E37</f>
        <v>128.76000000000002</v>
      </c>
      <c r="G37" s="142"/>
      <c r="H37" s="144"/>
      <c r="I37" s="143"/>
      <c r="J37" s="144"/>
      <c r="K37" s="143"/>
      <c r="L37" s="144"/>
      <c r="M37" s="144"/>
    </row>
    <row r="38" spans="1:13" s="29" customFormat="1" ht="28.5">
      <c r="A38" s="121">
        <v>5</v>
      </c>
      <c r="B38" s="183" t="s">
        <v>210</v>
      </c>
      <c r="C38" s="272" t="s">
        <v>503</v>
      </c>
      <c r="D38" s="235" t="s">
        <v>36</v>
      </c>
      <c r="E38" s="235"/>
      <c r="F38" s="273">
        <v>12.2</v>
      </c>
      <c r="G38" s="142"/>
      <c r="H38" s="144"/>
      <c r="I38" s="143"/>
      <c r="J38" s="144"/>
      <c r="K38" s="143"/>
      <c r="L38" s="144"/>
      <c r="M38" s="144"/>
    </row>
    <row r="39" spans="1:13" s="29" customFormat="1" ht="13.5">
      <c r="A39" s="121"/>
      <c r="B39" s="47"/>
      <c r="C39" s="123" t="s">
        <v>12</v>
      </c>
      <c r="D39" s="121" t="s">
        <v>13</v>
      </c>
      <c r="E39" s="121">
        <v>2.32</v>
      </c>
      <c r="F39" s="448">
        <f>F38*E39</f>
        <v>28.303999999999995</v>
      </c>
      <c r="G39" s="142"/>
      <c r="H39" s="144"/>
      <c r="I39" s="143"/>
      <c r="J39" s="144"/>
      <c r="K39" s="143"/>
      <c r="L39" s="144"/>
      <c r="M39" s="144"/>
    </row>
    <row r="40" spans="1:13" s="29" customFormat="1" ht="13.5">
      <c r="A40" s="121"/>
      <c r="B40" s="47"/>
      <c r="C40" s="123" t="s">
        <v>37</v>
      </c>
      <c r="D40" s="121" t="s">
        <v>0</v>
      </c>
      <c r="E40" s="121">
        <v>1.08</v>
      </c>
      <c r="F40" s="448">
        <f>F38*E40</f>
        <v>13.176</v>
      </c>
      <c r="G40" s="142"/>
      <c r="H40" s="144"/>
      <c r="I40" s="143"/>
      <c r="J40" s="144"/>
      <c r="K40" s="143"/>
      <c r="L40" s="144"/>
      <c r="M40" s="144"/>
    </row>
    <row r="41" spans="1:13" s="29" customFormat="1" ht="13.5">
      <c r="A41" s="121"/>
      <c r="B41" s="47"/>
      <c r="C41" s="123" t="s">
        <v>14</v>
      </c>
      <c r="D41" s="121"/>
      <c r="E41" s="121"/>
      <c r="F41" s="448"/>
      <c r="G41" s="142"/>
      <c r="H41" s="144"/>
      <c r="I41" s="143"/>
      <c r="J41" s="144"/>
      <c r="K41" s="143"/>
      <c r="L41" s="144"/>
      <c r="M41" s="144"/>
    </row>
    <row r="42" spans="1:13" s="29" customFormat="1" ht="13.5">
      <c r="A42" s="121"/>
      <c r="B42" s="47"/>
      <c r="C42" s="123" t="s">
        <v>502</v>
      </c>
      <c r="D42" s="121" t="s">
        <v>36</v>
      </c>
      <c r="E42" s="121">
        <v>1.1</v>
      </c>
      <c r="F42" s="448">
        <f>F38*E42</f>
        <v>13.42</v>
      </c>
      <c r="G42" s="142"/>
      <c r="H42" s="144"/>
      <c r="I42" s="143"/>
      <c r="J42" s="144"/>
      <c r="K42" s="143"/>
      <c r="L42" s="144"/>
      <c r="M42" s="144"/>
    </row>
    <row r="43" spans="1:13" s="29" customFormat="1" ht="14.25">
      <c r="A43" s="121">
        <v>6</v>
      </c>
      <c r="B43" s="183" t="s">
        <v>211</v>
      </c>
      <c r="C43" s="272" t="s">
        <v>212</v>
      </c>
      <c r="D43" s="235" t="s">
        <v>48</v>
      </c>
      <c r="E43" s="235"/>
      <c r="F43" s="273">
        <v>116</v>
      </c>
      <c r="G43" s="142"/>
      <c r="H43" s="144"/>
      <c r="I43" s="143"/>
      <c r="J43" s="144"/>
      <c r="K43" s="143"/>
      <c r="L43" s="144"/>
      <c r="M43" s="144"/>
    </row>
    <row r="44" spans="1:13" s="29" customFormat="1" ht="13.5">
      <c r="A44" s="121"/>
      <c r="B44" s="123" t="s">
        <v>68</v>
      </c>
      <c r="C44" s="123" t="s">
        <v>12</v>
      </c>
      <c r="D44" s="121" t="s">
        <v>48</v>
      </c>
      <c r="E44" s="121">
        <v>1</v>
      </c>
      <c r="F44" s="448">
        <f>F43*E44</f>
        <v>116</v>
      </c>
      <c r="G44" s="142"/>
      <c r="H44" s="144"/>
      <c r="I44" s="143"/>
      <c r="J44" s="144"/>
      <c r="K44" s="143"/>
      <c r="L44" s="144"/>
      <c r="M44" s="144"/>
    </row>
    <row r="45" spans="1:13" s="29" customFormat="1" ht="13.5">
      <c r="A45" s="121"/>
      <c r="B45" s="47"/>
      <c r="C45" s="123" t="s">
        <v>37</v>
      </c>
      <c r="D45" s="121" t="s">
        <v>0</v>
      </c>
      <c r="E45" s="121">
        <v>0.0149</v>
      </c>
      <c r="F45" s="448">
        <f>F43*E45</f>
        <v>1.7284</v>
      </c>
      <c r="G45" s="142"/>
      <c r="H45" s="144"/>
      <c r="I45" s="143"/>
      <c r="J45" s="144"/>
      <c r="K45" s="143"/>
      <c r="L45" s="144"/>
      <c r="M45" s="144"/>
    </row>
    <row r="46" spans="1:13" s="29" customFormat="1" ht="13.5">
      <c r="A46" s="121"/>
      <c r="B46" s="47"/>
      <c r="C46" s="123" t="s">
        <v>14</v>
      </c>
      <c r="D46" s="121"/>
      <c r="E46" s="121"/>
      <c r="F46" s="448">
        <f>E46*2353</f>
        <v>0</v>
      </c>
      <c r="G46" s="142"/>
      <c r="H46" s="144"/>
      <c r="I46" s="143"/>
      <c r="J46" s="144"/>
      <c r="K46" s="143"/>
      <c r="L46" s="144"/>
      <c r="M46" s="144"/>
    </row>
    <row r="47" spans="1:13" s="29" customFormat="1" ht="13.5">
      <c r="A47" s="121"/>
      <c r="B47" s="47"/>
      <c r="C47" s="123" t="s">
        <v>339</v>
      </c>
      <c r="D47" s="121" t="s">
        <v>36</v>
      </c>
      <c r="E47" s="121">
        <v>0.0316</v>
      </c>
      <c r="F47" s="448">
        <f>F43*E47</f>
        <v>3.6656000000000004</v>
      </c>
      <c r="G47" s="142"/>
      <c r="H47" s="144"/>
      <c r="I47" s="143"/>
      <c r="J47" s="144"/>
      <c r="K47" s="143"/>
      <c r="L47" s="144"/>
      <c r="M47" s="144"/>
    </row>
    <row r="48" spans="1:13" s="29" customFormat="1" ht="13.5">
      <c r="A48" s="121"/>
      <c r="B48" s="47"/>
      <c r="C48" s="123" t="s">
        <v>15</v>
      </c>
      <c r="D48" s="121" t="s">
        <v>0</v>
      </c>
      <c r="E48" s="121">
        <v>0.064</v>
      </c>
      <c r="F48" s="448">
        <f>F43*E48</f>
        <v>7.424</v>
      </c>
      <c r="G48" s="142"/>
      <c r="H48" s="144"/>
      <c r="I48" s="143"/>
      <c r="J48" s="144"/>
      <c r="K48" s="143"/>
      <c r="L48" s="144"/>
      <c r="M48" s="144"/>
    </row>
    <row r="49" spans="1:13" s="29" customFormat="1" ht="69">
      <c r="A49" s="121">
        <v>7</v>
      </c>
      <c r="B49" s="183" t="s">
        <v>662</v>
      </c>
      <c r="C49" s="149" t="s">
        <v>661</v>
      </c>
      <c r="D49" s="235" t="s">
        <v>48</v>
      </c>
      <c r="E49" s="235"/>
      <c r="F49" s="276">
        <v>180</v>
      </c>
      <c r="G49" s="142"/>
      <c r="H49" s="144"/>
      <c r="I49" s="143"/>
      <c r="J49" s="144"/>
      <c r="K49" s="143"/>
      <c r="L49" s="144"/>
      <c r="M49" s="144"/>
    </row>
    <row r="50" spans="1:13" s="29" customFormat="1" ht="13.5">
      <c r="A50" s="121"/>
      <c r="B50" s="146" t="s">
        <v>68</v>
      </c>
      <c r="C50" s="146" t="s">
        <v>12</v>
      </c>
      <c r="D50" s="121" t="s">
        <v>48</v>
      </c>
      <c r="E50" s="121">
        <v>1</v>
      </c>
      <c r="F50" s="448">
        <f>F49*E50</f>
        <v>180</v>
      </c>
      <c r="G50" s="142"/>
      <c r="H50" s="144"/>
      <c r="I50" s="143"/>
      <c r="J50" s="144"/>
      <c r="K50" s="143"/>
      <c r="L50" s="144"/>
      <c r="M50" s="144"/>
    </row>
    <row r="51" spans="1:13" s="29" customFormat="1" ht="13.5">
      <c r="A51" s="121"/>
      <c r="B51" s="47"/>
      <c r="C51" s="146" t="s">
        <v>37</v>
      </c>
      <c r="D51" s="121" t="s">
        <v>0</v>
      </c>
      <c r="E51" s="121">
        <v>0.22</v>
      </c>
      <c r="F51" s="448">
        <f>F49*E51</f>
        <v>39.6</v>
      </c>
      <c r="G51" s="142"/>
      <c r="H51" s="144"/>
      <c r="I51" s="143"/>
      <c r="J51" s="144"/>
      <c r="K51" s="143"/>
      <c r="L51" s="144"/>
      <c r="M51" s="144"/>
    </row>
    <row r="52" spans="1:13" s="29" customFormat="1" ht="13.5">
      <c r="A52" s="121"/>
      <c r="B52" s="47"/>
      <c r="C52" s="146" t="s">
        <v>14</v>
      </c>
      <c r="D52" s="121"/>
      <c r="E52" s="121"/>
      <c r="F52" s="448"/>
      <c r="G52" s="142"/>
      <c r="H52" s="144"/>
      <c r="I52" s="143"/>
      <c r="J52" s="144"/>
      <c r="K52" s="143"/>
      <c r="L52" s="144"/>
      <c r="M52" s="144"/>
    </row>
    <row r="53" spans="1:13" ht="27">
      <c r="A53" s="141"/>
      <c r="B53" s="47"/>
      <c r="C53" s="146" t="s">
        <v>663</v>
      </c>
      <c r="D53" s="121" t="s">
        <v>48</v>
      </c>
      <c r="E53" s="121">
        <v>2.3</v>
      </c>
      <c r="F53" s="448">
        <f>F49*E53</f>
        <v>413.99999999999994</v>
      </c>
      <c r="G53" s="142"/>
      <c r="H53" s="144"/>
      <c r="I53" s="143"/>
      <c r="J53" s="144"/>
      <c r="K53" s="143"/>
      <c r="L53" s="144"/>
      <c r="M53" s="144"/>
    </row>
    <row r="54" spans="1:13" s="29" customFormat="1" ht="13.5">
      <c r="A54" s="141"/>
      <c r="B54" s="47"/>
      <c r="C54" s="146" t="s">
        <v>215</v>
      </c>
      <c r="D54" s="121" t="s">
        <v>16</v>
      </c>
      <c r="E54" s="121">
        <v>1</v>
      </c>
      <c r="F54" s="448">
        <f>F49*E54</f>
        <v>180</v>
      </c>
      <c r="G54" s="142"/>
      <c r="H54" s="144"/>
      <c r="I54" s="143"/>
      <c r="J54" s="144"/>
      <c r="K54" s="143"/>
      <c r="L54" s="144"/>
      <c r="M54" s="144"/>
    </row>
    <row r="55" spans="1:13" s="29" customFormat="1" ht="13.5">
      <c r="A55" s="141"/>
      <c r="B55" s="47"/>
      <c r="C55" s="146" t="s">
        <v>541</v>
      </c>
      <c r="D55" s="121" t="s">
        <v>16</v>
      </c>
      <c r="E55" s="121">
        <v>0.4</v>
      </c>
      <c r="F55" s="448">
        <f>F49*E55</f>
        <v>72</v>
      </c>
      <c r="G55" s="142"/>
      <c r="H55" s="144"/>
      <c r="I55" s="143"/>
      <c r="J55" s="144"/>
      <c r="K55" s="143"/>
      <c r="L55" s="144"/>
      <c r="M55" s="144"/>
    </row>
    <row r="56" spans="1:13" s="29" customFormat="1" ht="27">
      <c r="A56" s="141"/>
      <c r="B56" s="47"/>
      <c r="C56" s="146" t="s">
        <v>542</v>
      </c>
      <c r="D56" s="121" t="s">
        <v>16</v>
      </c>
      <c r="E56" s="121">
        <v>0.25</v>
      </c>
      <c r="F56" s="448">
        <f>F49*E56</f>
        <v>45</v>
      </c>
      <c r="G56" s="142"/>
      <c r="H56" s="144"/>
      <c r="I56" s="143"/>
      <c r="J56" s="144"/>
      <c r="K56" s="143"/>
      <c r="L56" s="144"/>
      <c r="M56" s="144"/>
    </row>
    <row r="57" spans="1:13" s="29" customFormat="1" ht="13.5">
      <c r="A57" s="141"/>
      <c r="B57" s="47"/>
      <c r="C57" s="146" t="s">
        <v>217</v>
      </c>
      <c r="D57" s="121" t="s">
        <v>16</v>
      </c>
      <c r="E57" s="121">
        <v>0.9</v>
      </c>
      <c r="F57" s="448">
        <f>F49*E57</f>
        <v>162</v>
      </c>
      <c r="G57" s="142"/>
      <c r="H57" s="144"/>
      <c r="I57" s="143"/>
      <c r="J57" s="144"/>
      <c r="K57" s="143"/>
      <c r="L57" s="144"/>
      <c r="M57" s="144"/>
    </row>
    <row r="58" spans="1:13" s="75" customFormat="1" ht="14.25">
      <c r="A58" s="121">
        <v>8</v>
      </c>
      <c r="B58" s="183" t="s">
        <v>210</v>
      </c>
      <c r="C58" s="277" t="s">
        <v>664</v>
      </c>
      <c r="D58" s="235" t="s">
        <v>48</v>
      </c>
      <c r="E58" s="235"/>
      <c r="F58" s="364">
        <v>290</v>
      </c>
      <c r="G58" s="142"/>
      <c r="H58" s="144"/>
      <c r="I58" s="143"/>
      <c r="J58" s="144"/>
      <c r="K58" s="143"/>
      <c r="L58" s="144"/>
      <c r="M58" s="144"/>
    </row>
    <row r="59" spans="1:13" s="75" customFormat="1" ht="13.5">
      <c r="A59" s="121"/>
      <c r="B59" s="47"/>
      <c r="C59" s="185" t="s">
        <v>12</v>
      </c>
      <c r="D59" s="142" t="s">
        <v>48</v>
      </c>
      <c r="E59" s="142">
        <v>1</v>
      </c>
      <c r="F59" s="221">
        <f>F58*E59</f>
        <v>290</v>
      </c>
      <c r="G59" s="142"/>
      <c r="H59" s="144"/>
      <c r="I59" s="143"/>
      <c r="J59" s="144"/>
      <c r="K59" s="143"/>
      <c r="L59" s="144"/>
      <c r="M59" s="144"/>
    </row>
    <row r="60" spans="1:13" s="75" customFormat="1" ht="13.5">
      <c r="A60" s="121"/>
      <c r="B60" s="47"/>
      <c r="C60" s="185" t="s">
        <v>37</v>
      </c>
      <c r="D60" s="142" t="s">
        <v>0</v>
      </c>
      <c r="E60" s="142">
        <v>0.22</v>
      </c>
      <c r="F60" s="223">
        <f>F58*E60</f>
        <v>63.8</v>
      </c>
      <c r="G60" s="142"/>
      <c r="H60" s="144"/>
      <c r="I60" s="143"/>
      <c r="J60" s="144"/>
      <c r="K60" s="143"/>
      <c r="L60" s="144"/>
      <c r="M60" s="144"/>
    </row>
    <row r="61" spans="1:13" s="75" customFormat="1" ht="13.5">
      <c r="A61" s="121"/>
      <c r="B61" s="47"/>
      <c r="C61" s="185" t="s">
        <v>14</v>
      </c>
      <c r="D61" s="142"/>
      <c r="E61" s="142"/>
      <c r="F61" s="223">
        <f>E61*2353</f>
        <v>0</v>
      </c>
      <c r="G61" s="142"/>
      <c r="H61" s="144"/>
      <c r="I61" s="143"/>
      <c r="J61" s="144"/>
      <c r="K61" s="143"/>
      <c r="L61" s="144"/>
      <c r="M61" s="144"/>
    </row>
    <row r="62" spans="1:13" s="75" customFormat="1" ht="27">
      <c r="A62" s="121"/>
      <c r="B62" s="47"/>
      <c r="C62" s="185" t="s">
        <v>783</v>
      </c>
      <c r="D62" s="142" t="s">
        <v>36</v>
      </c>
      <c r="E62" s="142">
        <v>0.047</v>
      </c>
      <c r="F62" s="221">
        <f>F58*E62</f>
        <v>13.63</v>
      </c>
      <c r="G62" s="142"/>
      <c r="H62" s="144"/>
      <c r="I62" s="143"/>
      <c r="J62" s="144"/>
      <c r="K62" s="143"/>
      <c r="L62" s="144"/>
      <c r="M62" s="144"/>
    </row>
    <row r="63" spans="1:13" s="75" customFormat="1" ht="13.5">
      <c r="A63" s="121"/>
      <c r="B63" s="47"/>
      <c r="C63" s="185" t="s">
        <v>782</v>
      </c>
      <c r="D63" s="142" t="s">
        <v>36</v>
      </c>
      <c r="E63" s="142">
        <v>0.06</v>
      </c>
      <c r="F63" s="221">
        <f>F58*E63</f>
        <v>17.4</v>
      </c>
      <c r="G63" s="142"/>
      <c r="H63" s="144"/>
      <c r="I63" s="143"/>
      <c r="J63" s="144"/>
      <c r="K63" s="143"/>
      <c r="L63" s="144"/>
      <c r="M63" s="144"/>
    </row>
    <row r="64" spans="1:13" s="75" customFormat="1" ht="13.5">
      <c r="A64" s="121"/>
      <c r="B64" s="47"/>
      <c r="C64" s="185" t="s">
        <v>297</v>
      </c>
      <c r="D64" s="142" t="s">
        <v>36</v>
      </c>
      <c r="E64" s="142">
        <v>1</v>
      </c>
      <c r="F64" s="448">
        <f>F58*E64</f>
        <v>290</v>
      </c>
      <c r="G64" s="142"/>
      <c r="H64" s="144"/>
      <c r="I64" s="143"/>
      <c r="J64" s="144"/>
      <c r="K64" s="143"/>
      <c r="L64" s="144"/>
      <c r="M64" s="144"/>
    </row>
    <row r="65" spans="1:13" s="75" customFormat="1" ht="13.5">
      <c r="A65" s="121"/>
      <c r="B65" s="47"/>
      <c r="C65" s="185" t="s">
        <v>543</v>
      </c>
      <c r="D65" s="142" t="s">
        <v>36</v>
      </c>
      <c r="E65" s="142">
        <v>1</v>
      </c>
      <c r="F65" s="448">
        <v>82</v>
      </c>
      <c r="G65" s="142"/>
      <c r="H65" s="144"/>
      <c r="I65" s="143"/>
      <c r="J65" s="144"/>
      <c r="K65" s="143"/>
      <c r="L65" s="144"/>
      <c r="M65" s="144"/>
    </row>
    <row r="66" spans="1:13" s="75" customFormat="1" ht="13.5">
      <c r="A66" s="121"/>
      <c r="B66" s="47"/>
      <c r="C66" s="185" t="s">
        <v>505</v>
      </c>
      <c r="D66" s="142" t="s">
        <v>36</v>
      </c>
      <c r="E66" s="142">
        <v>0.9</v>
      </c>
      <c r="F66" s="448">
        <f>F58*E66</f>
        <v>261</v>
      </c>
      <c r="G66" s="142"/>
      <c r="H66" s="144"/>
      <c r="I66" s="143"/>
      <c r="J66" s="144"/>
      <c r="K66" s="143"/>
      <c r="L66" s="144"/>
      <c r="M66" s="144"/>
    </row>
    <row r="67" spans="1:13" s="75" customFormat="1" ht="13.5">
      <c r="A67" s="121"/>
      <c r="B67" s="47"/>
      <c r="C67" s="185" t="s">
        <v>666</v>
      </c>
      <c r="D67" s="142" t="s">
        <v>655</v>
      </c>
      <c r="E67" s="142">
        <v>0.35</v>
      </c>
      <c r="F67" s="448">
        <f>F58*E67</f>
        <v>101.5</v>
      </c>
      <c r="G67" s="142"/>
      <c r="H67" s="144"/>
      <c r="I67" s="143"/>
      <c r="J67" s="144"/>
      <c r="K67" s="143"/>
      <c r="L67" s="144"/>
      <c r="M67" s="144"/>
    </row>
    <row r="68" spans="1:13" s="75" customFormat="1" ht="13.5">
      <c r="A68" s="121"/>
      <c r="B68" s="47"/>
      <c r="C68" s="185" t="s">
        <v>667</v>
      </c>
      <c r="D68" s="142" t="s">
        <v>655</v>
      </c>
      <c r="E68" s="142">
        <v>0.5</v>
      </c>
      <c r="F68" s="448">
        <f>F58*E68</f>
        <v>145</v>
      </c>
      <c r="G68" s="142"/>
      <c r="H68" s="144"/>
      <c r="I68" s="143"/>
      <c r="J68" s="144"/>
      <c r="K68" s="143"/>
      <c r="L68" s="144"/>
      <c r="M68" s="144"/>
    </row>
    <row r="69" spans="1:13" s="89" customFormat="1" ht="13.5">
      <c r="A69" s="142"/>
      <c r="B69" s="184"/>
      <c r="C69" s="185" t="s">
        <v>15</v>
      </c>
      <c r="D69" s="142" t="s">
        <v>0</v>
      </c>
      <c r="E69" s="142">
        <v>0.16</v>
      </c>
      <c r="F69" s="144">
        <f>F58*E69</f>
        <v>46.4</v>
      </c>
      <c r="G69" s="142"/>
      <c r="H69" s="144"/>
      <c r="I69" s="143"/>
      <c r="J69" s="144"/>
      <c r="K69" s="143"/>
      <c r="L69" s="144"/>
      <c r="M69" s="144"/>
    </row>
    <row r="70" spans="1:13" s="75" customFormat="1" ht="14.25">
      <c r="A70" s="121">
        <v>9</v>
      </c>
      <c r="B70" s="49" t="s">
        <v>330</v>
      </c>
      <c r="C70" s="277" t="s">
        <v>665</v>
      </c>
      <c r="D70" s="235" t="s">
        <v>48</v>
      </c>
      <c r="E70" s="142"/>
      <c r="F70" s="276">
        <v>290</v>
      </c>
      <c r="G70" s="142"/>
      <c r="H70" s="144"/>
      <c r="I70" s="143"/>
      <c r="J70" s="144"/>
      <c r="K70" s="143"/>
      <c r="L70" s="144"/>
      <c r="M70" s="144"/>
    </row>
    <row r="71" spans="1:13" s="29" customFormat="1" ht="13.5">
      <c r="A71" s="121"/>
      <c r="B71" s="47"/>
      <c r="C71" s="123" t="s">
        <v>12</v>
      </c>
      <c r="D71" s="121" t="s">
        <v>13</v>
      </c>
      <c r="E71" s="121">
        <v>0.45</v>
      </c>
      <c r="F71" s="448">
        <f>F70*E71</f>
        <v>130.5</v>
      </c>
      <c r="G71" s="142"/>
      <c r="H71" s="144"/>
      <c r="I71" s="143"/>
      <c r="J71" s="144"/>
      <c r="K71" s="143"/>
      <c r="L71" s="144"/>
      <c r="M71" s="144"/>
    </row>
    <row r="72" spans="1:13" s="29" customFormat="1" ht="13.5">
      <c r="A72" s="121"/>
      <c r="B72" s="47"/>
      <c r="C72" s="123" t="s">
        <v>37</v>
      </c>
      <c r="D72" s="121" t="s">
        <v>0</v>
      </c>
      <c r="E72" s="121">
        <v>0.035</v>
      </c>
      <c r="F72" s="448">
        <f>F70*E72</f>
        <v>10.15</v>
      </c>
      <c r="G72" s="142"/>
      <c r="H72" s="144"/>
      <c r="I72" s="143"/>
      <c r="J72" s="144"/>
      <c r="K72" s="143"/>
      <c r="L72" s="144"/>
      <c r="M72" s="144"/>
    </row>
    <row r="73" spans="1:13" s="75" customFormat="1" ht="13.5">
      <c r="A73" s="121"/>
      <c r="B73" s="49"/>
      <c r="C73" s="185" t="s">
        <v>668</v>
      </c>
      <c r="D73" s="142" t="s">
        <v>48</v>
      </c>
      <c r="E73" s="142">
        <v>1.25</v>
      </c>
      <c r="F73" s="448">
        <f>F70*E73</f>
        <v>362.5</v>
      </c>
      <c r="G73" s="142"/>
      <c r="H73" s="144"/>
      <c r="I73" s="143"/>
      <c r="J73" s="144"/>
      <c r="K73" s="143"/>
      <c r="L73" s="144"/>
      <c r="M73" s="144"/>
    </row>
    <row r="74" spans="1:13" s="75" customFormat="1" ht="13.5">
      <c r="A74" s="121"/>
      <c r="B74" s="49"/>
      <c r="C74" s="185" t="s">
        <v>669</v>
      </c>
      <c r="D74" s="142" t="s">
        <v>17</v>
      </c>
      <c r="E74" s="142">
        <v>6</v>
      </c>
      <c r="F74" s="448">
        <f>F70*E74</f>
        <v>1740</v>
      </c>
      <c r="G74" s="142"/>
      <c r="H74" s="144"/>
      <c r="I74" s="143"/>
      <c r="J74" s="144"/>
      <c r="K74" s="143"/>
      <c r="L74" s="144"/>
      <c r="M74" s="144"/>
    </row>
    <row r="75" spans="1:13" s="89" customFormat="1" ht="13.5">
      <c r="A75" s="142"/>
      <c r="B75" s="184"/>
      <c r="C75" s="185" t="s">
        <v>15</v>
      </c>
      <c r="D75" s="142" t="s">
        <v>0</v>
      </c>
      <c r="E75" s="142">
        <v>0.082</v>
      </c>
      <c r="F75" s="144">
        <f>F70*E75</f>
        <v>23.78</v>
      </c>
      <c r="G75" s="142"/>
      <c r="H75" s="144"/>
      <c r="I75" s="143"/>
      <c r="J75" s="144"/>
      <c r="K75" s="143"/>
      <c r="L75" s="144"/>
      <c r="M75" s="144"/>
    </row>
    <row r="76" spans="1:13" s="75" customFormat="1" ht="14.25">
      <c r="A76" s="121">
        <v>10</v>
      </c>
      <c r="B76" s="49" t="s">
        <v>670</v>
      </c>
      <c r="C76" s="277" t="s">
        <v>671</v>
      </c>
      <c r="D76" s="235" t="s">
        <v>48</v>
      </c>
      <c r="E76" s="235"/>
      <c r="F76" s="276">
        <v>70</v>
      </c>
      <c r="G76" s="142"/>
      <c r="H76" s="144"/>
      <c r="I76" s="143"/>
      <c r="J76" s="144"/>
      <c r="K76" s="143"/>
      <c r="L76" s="144"/>
      <c r="M76" s="144"/>
    </row>
    <row r="77" spans="1:13" s="75" customFormat="1" ht="13.5">
      <c r="A77" s="121"/>
      <c r="B77" s="47"/>
      <c r="C77" s="185" t="s">
        <v>12</v>
      </c>
      <c r="D77" s="142" t="s">
        <v>48</v>
      </c>
      <c r="E77" s="142">
        <v>0.74</v>
      </c>
      <c r="F77" s="221">
        <f>F76*E77</f>
        <v>51.8</v>
      </c>
      <c r="G77" s="142"/>
      <c r="H77" s="144"/>
      <c r="I77" s="143"/>
      <c r="J77" s="144"/>
      <c r="K77" s="143"/>
      <c r="L77" s="144"/>
      <c r="M77" s="144"/>
    </row>
    <row r="78" spans="1:13" s="75" customFormat="1" ht="13.5">
      <c r="A78" s="121"/>
      <c r="B78" s="47"/>
      <c r="C78" s="185" t="s">
        <v>333</v>
      </c>
      <c r="D78" s="142" t="s">
        <v>48</v>
      </c>
      <c r="E78" s="142">
        <v>1.15</v>
      </c>
      <c r="F78" s="448">
        <f>F76*E78</f>
        <v>80.5</v>
      </c>
      <c r="G78" s="142"/>
      <c r="H78" s="144"/>
      <c r="I78" s="143"/>
      <c r="J78" s="144"/>
      <c r="K78" s="143"/>
      <c r="L78" s="144"/>
      <c r="M78" s="144"/>
    </row>
    <row r="79" spans="1:13" ht="27">
      <c r="A79" s="142"/>
      <c r="B79" s="184"/>
      <c r="C79" s="185" t="s">
        <v>672</v>
      </c>
      <c r="D79" s="142" t="s">
        <v>36</v>
      </c>
      <c r="E79" s="142"/>
      <c r="F79" s="144">
        <v>2.8</v>
      </c>
      <c r="G79" s="142"/>
      <c r="H79" s="144"/>
      <c r="I79" s="143"/>
      <c r="J79" s="144"/>
      <c r="K79" s="143"/>
      <c r="L79" s="144"/>
      <c r="M79" s="144"/>
    </row>
    <row r="80" spans="1:13" s="29" customFormat="1" ht="13.5">
      <c r="A80" s="121"/>
      <c r="B80" s="47"/>
      <c r="C80" s="123" t="s">
        <v>203</v>
      </c>
      <c r="D80" s="121" t="s">
        <v>36</v>
      </c>
      <c r="E80" s="121"/>
      <c r="F80" s="448">
        <v>0.35</v>
      </c>
      <c r="G80" s="142"/>
      <c r="H80" s="144"/>
      <c r="I80" s="143"/>
      <c r="J80" s="144"/>
      <c r="K80" s="143"/>
      <c r="L80" s="144"/>
      <c r="M80" s="144"/>
    </row>
    <row r="81" spans="1:13" s="75" customFormat="1" ht="13.5">
      <c r="A81" s="121"/>
      <c r="B81" s="47"/>
      <c r="C81" s="185" t="s">
        <v>15</v>
      </c>
      <c r="D81" s="142" t="s">
        <v>0</v>
      </c>
      <c r="E81" s="142">
        <v>0.133</v>
      </c>
      <c r="F81" s="448">
        <f>E81*F76</f>
        <v>9.31</v>
      </c>
      <c r="G81" s="142"/>
      <c r="H81" s="144"/>
      <c r="I81" s="143"/>
      <c r="J81" s="144"/>
      <c r="K81" s="143"/>
      <c r="L81" s="144"/>
      <c r="M81" s="144"/>
    </row>
    <row r="82" spans="1:13" s="75" customFormat="1" ht="14.25">
      <c r="A82" s="121">
        <v>11</v>
      </c>
      <c r="B82" s="49" t="s">
        <v>334</v>
      </c>
      <c r="C82" s="277" t="s">
        <v>406</v>
      </c>
      <c r="D82" s="235" t="s">
        <v>25</v>
      </c>
      <c r="E82" s="142"/>
      <c r="F82" s="276">
        <v>25</v>
      </c>
      <c r="G82" s="142"/>
      <c r="H82" s="144"/>
      <c r="I82" s="143"/>
      <c r="J82" s="144"/>
      <c r="K82" s="143"/>
      <c r="L82" s="144"/>
      <c r="M82" s="144"/>
    </row>
    <row r="83" spans="1:13" s="75" customFormat="1" ht="13.5">
      <c r="A83" s="121"/>
      <c r="B83" s="47"/>
      <c r="C83" s="185" t="s">
        <v>12</v>
      </c>
      <c r="D83" s="142" t="s">
        <v>13</v>
      </c>
      <c r="E83" s="142">
        <v>0.074</v>
      </c>
      <c r="F83" s="221">
        <f>F82*E83</f>
        <v>1.8499999999999999</v>
      </c>
      <c r="G83" s="142"/>
      <c r="H83" s="144"/>
      <c r="I83" s="143"/>
      <c r="J83" s="144"/>
      <c r="K83" s="143"/>
      <c r="L83" s="144"/>
      <c r="M83" s="144"/>
    </row>
    <row r="84" spans="1:13" s="75" customFormat="1" ht="13.5">
      <c r="A84" s="121"/>
      <c r="B84" s="47"/>
      <c r="C84" s="185" t="s">
        <v>407</v>
      </c>
      <c r="D84" s="142" t="s">
        <v>48</v>
      </c>
      <c r="E84" s="142">
        <v>0.3</v>
      </c>
      <c r="F84" s="448">
        <f>F82*E84</f>
        <v>7.5</v>
      </c>
      <c r="G84" s="142"/>
      <c r="H84" s="144"/>
      <c r="I84" s="143"/>
      <c r="J84" s="144"/>
      <c r="K84" s="143"/>
      <c r="L84" s="144"/>
      <c r="M84" s="144"/>
    </row>
    <row r="85" spans="1:13" s="89" customFormat="1" ht="13.5">
      <c r="A85" s="142"/>
      <c r="B85" s="184"/>
      <c r="C85" s="185" t="s">
        <v>15</v>
      </c>
      <c r="D85" s="142" t="s">
        <v>0</v>
      </c>
      <c r="E85" s="142">
        <v>0.082</v>
      </c>
      <c r="F85" s="144">
        <f>F80*E85</f>
        <v>0.0287</v>
      </c>
      <c r="G85" s="142"/>
      <c r="H85" s="144"/>
      <c r="I85" s="143"/>
      <c r="J85" s="144"/>
      <c r="K85" s="143"/>
      <c r="L85" s="144"/>
      <c r="M85" s="144"/>
    </row>
    <row r="86" spans="1:13" s="599" customFormat="1" ht="14.25">
      <c r="A86" s="595"/>
      <c r="B86" s="600"/>
      <c r="C86" s="549" t="s">
        <v>123</v>
      </c>
      <c r="D86" s="595"/>
      <c r="E86" s="595"/>
      <c r="F86" s="601"/>
      <c r="G86" s="595"/>
      <c r="H86" s="555"/>
      <c r="I86" s="601"/>
      <c r="J86" s="555"/>
      <c r="K86" s="601"/>
      <c r="L86" s="555"/>
      <c r="M86" s="555"/>
    </row>
    <row r="87" spans="1:13" s="75" customFormat="1" ht="17.25">
      <c r="A87" s="121"/>
      <c r="B87" s="47"/>
      <c r="C87" s="278" t="s">
        <v>251</v>
      </c>
      <c r="D87" s="121"/>
      <c r="E87" s="121"/>
      <c r="F87" s="220"/>
      <c r="G87" s="142"/>
      <c r="H87" s="144"/>
      <c r="I87" s="144"/>
      <c r="J87" s="144"/>
      <c r="K87" s="144"/>
      <c r="L87" s="144"/>
      <c r="M87" s="144"/>
    </row>
    <row r="88" spans="1:13" ht="57">
      <c r="A88" s="121">
        <v>12</v>
      </c>
      <c r="B88" s="47" t="s">
        <v>218</v>
      </c>
      <c r="C88" s="272" t="s">
        <v>720</v>
      </c>
      <c r="D88" s="175" t="s">
        <v>48</v>
      </c>
      <c r="E88" s="175"/>
      <c r="F88" s="569">
        <v>18</v>
      </c>
      <c r="G88" s="564"/>
      <c r="H88" s="175"/>
      <c r="I88" s="178"/>
      <c r="J88" s="177"/>
      <c r="K88" s="178"/>
      <c r="L88" s="177"/>
      <c r="M88" s="177"/>
    </row>
    <row r="89" spans="1:13" ht="13.5">
      <c r="A89" s="121"/>
      <c r="B89" s="47"/>
      <c r="C89" s="123" t="s">
        <v>12</v>
      </c>
      <c r="D89" s="43" t="s">
        <v>48</v>
      </c>
      <c r="E89" s="43">
        <v>1</v>
      </c>
      <c r="F89" s="559">
        <v>18</v>
      </c>
      <c r="G89" s="563"/>
      <c r="H89" s="175"/>
      <c r="I89" s="178"/>
      <c r="J89" s="177"/>
      <c r="K89" s="178"/>
      <c r="L89" s="177"/>
      <c r="M89" s="177"/>
    </row>
    <row r="90" spans="1:13" ht="13.5">
      <c r="A90" s="121"/>
      <c r="B90" s="47"/>
      <c r="C90" s="123" t="s">
        <v>14</v>
      </c>
      <c r="D90" s="43"/>
      <c r="E90" s="43"/>
      <c r="F90" s="559"/>
      <c r="G90" s="175"/>
      <c r="H90" s="177"/>
      <c r="I90" s="178"/>
      <c r="J90" s="177"/>
      <c r="K90" s="178"/>
      <c r="L90" s="177"/>
      <c r="M90" s="177"/>
    </row>
    <row r="91" spans="1:13" ht="13.5">
      <c r="A91" s="121"/>
      <c r="B91" s="96"/>
      <c r="C91" s="123" t="s">
        <v>250</v>
      </c>
      <c r="D91" s="43" t="s">
        <v>48</v>
      </c>
      <c r="E91" s="43">
        <v>1</v>
      </c>
      <c r="F91" s="559">
        <f>F88*E91</f>
        <v>18</v>
      </c>
      <c r="G91" s="175"/>
      <c r="H91" s="177"/>
      <c r="I91" s="178"/>
      <c r="J91" s="177"/>
      <c r="K91" s="178"/>
      <c r="L91" s="177"/>
      <c r="M91" s="177"/>
    </row>
    <row r="92" spans="1:13" ht="57">
      <c r="A92" s="121">
        <v>13</v>
      </c>
      <c r="B92" s="47" t="s">
        <v>218</v>
      </c>
      <c r="C92" s="272" t="s">
        <v>721</v>
      </c>
      <c r="D92" s="175" t="s">
        <v>48</v>
      </c>
      <c r="E92" s="175"/>
      <c r="F92" s="569">
        <v>2</v>
      </c>
      <c r="G92" s="564"/>
      <c r="H92" s="175"/>
      <c r="I92" s="178"/>
      <c r="J92" s="177"/>
      <c r="K92" s="178"/>
      <c r="L92" s="177"/>
      <c r="M92" s="177"/>
    </row>
    <row r="93" spans="1:13" ht="13.5">
      <c r="A93" s="121"/>
      <c r="B93" s="47"/>
      <c r="C93" s="123" t="s">
        <v>12</v>
      </c>
      <c r="D93" s="43" t="s">
        <v>48</v>
      </c>
      <c r="E93" s="43">
        <v>1</v>
      </c>
      <c r="F93" s="559">
        <f>F92*E93</f>
        <v>2</v>
      </c>
      <c r="G93" s="563"/>
      <c r="H93" s="175"/>
      <c r="I93" s="178"/>
      <c r="J93" s="177"/>
      <c r="K93" s="178"/>
      <c r="L93" s="177"/>
      <c r="M93" s="177"/>
    </row>
    <row r="94" spans="1:13" ht="13.5">
      <c r="A94" s="121"/>
      <c r="B94" s="47"/>
      <c r="C94" s="123" t="s">
        <v>14</v>
      </c>
      <c r="D94" s="43"/>
      <c r="E94" s="43"/>
      <c r="F94" s="559"/>
      <c r="G94" s="175"/>
      <c r="H94" s="177"/>
      <c r="I94" s="178"/>
      <c r="J94" s="177"/>
      <c r="K94" s="178"/>
      <c r="L94" s="177"/>
      <c r="M94" s="177"/>
    </row>
    <row r="95" spans="1:13" ht="13.5">
      <c r="A95" s="121"/>
      <c r="B95" s="96"/>
      <c r="C95" s="123" t="s">
        <v>722</v>
      </c>
      <c r="D95" s="43" t="s">
        <v>48</v>
      </c>
      <c r="E95" s="43">
        <v>1</v>
      </c>
      <c r="F95" s="559">
        <v>2</v>
      </c>
      <c r="G95" s="175"/>
      <c r="H95" s="177"/>
      <c r="I95" s="178"/>
      <c r="J95" s="177"/>
      <c r="K95" s="178"/>
      <c r="L95" s="177"/>
      <c r="M95" s="177"/>
    </row>
    <row r="96" spans="1:13" s="67" customFormat="1" ht="42.75">
      <c r="A96" s="142">
        <v>14</v>
      </c>
      <c r="B96" s="184" t="s">
        <v>218</v>
      </c>
      <c r="C96" s="272" t="s">
        <v>674</v>
      </c>
      <c r="D96" s="142" t="s">
        <v>48</v>
      </c>
      <c r="E96" s="142"/>
      <c r="F96" s="143">
        <v>60</v>
      </c>
      <c r="G96" s="142"/>
      <c r="H96" s="144"/>
      <c r="I96" s="143"/>
      <c r="J96" s="245"/>
      <c r="K96" s="143"/>
      <c r="L96" s="144"/>
      <c r="M96" s="144"/>
    </row>
    <row r="97" spans="1:13" ht="13.5">
      <c r="A97" s="121"/>
      <c r="B97" s="47"/>
      <c r="C97" s="123" t="s">
        <v>12</v>
      </c>
      <c r="D97" s="121" t="s">
        <v>48</v>
      </c>
      <c r="E97" s="121">
        <v>1</v>
      </c>
      <c r="F97" s="220">
        <f>F96*E97</f>
        <v>60</v>
      </c>
      <c r="G97" s="142"/>
      <c r="H97" s="144"/>
      <c r="I97" s="143"/>
      <c r="J97" s="245"/>
      <c r="K97" s="143"/>
      <c r="L97" s="144"/>
      <c r="M97" s="144"/>
    </row>
    <row r="98" spans="1:13" ht="13.5">
      <c r="A98" s="121"/>
      <c r="B98" s="47"/>
      <c r="C98" s="123" t="s">
        <v>14</v>
      </c>
      <c r="D98" s="121"/>
      <c r="E98" s="121"/>
      <c r="F98" s="220"/>
      <c r="G98" s="142"/>
      <c r="H98" s="144"/>
      <c r="I98" s="143"/>
      <c r="J98" s="245"/>
      <c r="K98" s="143"/>
      <c r="L98" s="144"/>
      <c r="M98" s="144"/>
    </row>
    <row r="99" spans="1:13" ht="13.5">
      <c r="A99" s="121"/>
      <c r="B99" s="96"/>
      <c r="C99" s="123" t="s">
        <v>385</v>
      </c>
      <c r="D99" s="121" t="s">
        <v>48</v>
      </c>
      <c r="E99" s="121">
        <v>1</v>
      </c>
      <c r="F99" s="220">
        <f>F96*E99</f>
        <v>60</v>
      </c>
      <c r="G99" s="142"/>
      <c r="H99" s="144"/>
      <c r="I99" s="143"/>
      <c r="J99" s="245"/>
      <c r="K99" s="143"/>
      <c r="L99" s="144"/>
      <c r="M99" s="144"/>
    </row>
    <row r="100" spans="1:13" ht="71.25">
      <c r="A100" s="121">
        <v>15</v>
      </c>
      <c r="B100" s="47" t="s">
        <v>219</v>
      </c>
      <c r="C100" s="444" t="s">
        <v>673</v>
      </c>
      <c r="D100" s="175" t="s">
        <v>48</v>
      </c>
      <c r="E100" s="175"/>
      <c r="F100" s="559">
        <v>104</v>
      </c>
      <c r="G100" s="175"/>
      <c r="H100" s="177"/>
      <c r="I100" s="178"/>
      <c r="J100" s="177"/>
      <c r="K100" s="178"/>
      <c r="L100" s="177"/>
      <c r="M100" s="177"/>
    </row>
    <row r="101" spans="1:13" ht="13.5">
      <c r="A101" s="121"/>
      <c r="B101" s="47"/>
      <c r="C101" s="123" t="s">
        <v>12</v>
      </c>
      <c r="D101" s="43" t="s">
        <v>13</v>
      </c>
      <c r="E101" s="43">
        <v>2.72</v>
      </c>
      <c r="F101" s="559">
        <f>F100*E101</f>
        <v>282.88</v>
      </c>
      <c r="G101" s="175"/>
      <c r="H101" s="177"/>
      <c r="I101" s="234"/>
      <c r="J101" s="559"/>
      <c r="K101" s="178"/>
      <c r="L101" s="177"/>
      <c r="M101" s="177"/>
    </row>
    <row r="102" spans="1:13" ht="13.5">
      <c r="A102" s="121"/>
      <c r="B102" s="47"/>
      <c r="C102" s="123" t="s">
        <v>14</v>
      </c>
      <c r="D102" s="43"/>
      <c r="E102" s="43"/>
      <c r="F102" s="559"/>
      <c r="G102" s="175"/>
      <c r="H102" s="177"/>
      <c r="I102" s="178"/>
      <c r="J102" s="177"/>
      <c r="K102" s="178"/>
      <c r="L102" s="177"/>
      <c r="M102" s="177"/>
    </row>
    <row r="103" spans="1:13" ht="27">
      <c r="A103" s="121"/>
      <c r="B103" s="47"/>
      <c r="C103" s="123" t="s">
        <v>367</v>
      </c>
      <c r="D103" s="43" t="s">
        <v>48</v>
      </c>
      <c r="E103" s="43">
        <v>1</v>
      </c>
      <c r="F103" s="559">
        <v>104</v>
      </c>
      <c r="G103" s="175"/>
      <c r="H103" s="177"/>
      <c r="I103" s="178"/>
      <c r="J103" s="177"/>
      <c r="K103" s="178"/>
      <c r="L103" s="177"/>
      <c r="M103" s="177"/>
    </row>
    <row r="104" spans="1:13" ht="71.25">
      <c r="A104" s="121">
        <v>16</v>
      </c>
      <c r="B104" s="47" t="s">
        <v>219</v>
      </c>
      <c r="C104" s="444" t="s">
        <v>673</v>
      </c>
      <c r="D104" s="175" t="s">
        <v>48</v>
      </c>
      <c r="E104" s="175"/>
      <c r="F104" s="559">
        <v>43</v>
      </c>
      <c r="G104" s="175"/>
      <c r="H104" s="177"/>
      <c r="I104" s="178"/>
      <c r="J104" s="177"/>
      <c r="K104" s="178"/>
      <c r="L104" s="177"/>
      <c r="M104" s="177"/>
    </row>
    <row r="105" spans="1:13" ht="13.5">
      <c r="A105" s="121"/>
      <c r="B105" s="47"/>
      <c r="C105" s="123" t="s">
        <v>12</v>
      </c>
      <c r="D105" s="43" t="s">
        <v>13</v>
      </c>
      <c r="E105" s="43">
        <v>2.72</v>
      </c>
      <c r="F105" s="559">
        <f>F104*E105</f>
        <v>116.96000000000001</v>
      </c>
      <c r="G105" s="175"/>
      <c r="H105" s="177"/>
      <c r="I105" s="234"/>
      <c r="J105" s="559"/>
      <c r="K105" s="178"/>
      <c r="L105" s="177"/>
      <c r="M105" s="177"/>
    </row>
    <row r="106" spans="1:13" ht="13.5">
      <c r="A106" s="121"/>
      <c r="B106" s="47"/>
      <c r="C106" s="123" t="s">
        <v>14</v>
      </c>
      <c r="D106" s="43"/>
      <c r="E106" s="43"/>
      <c r="F106" s="559"/>
      <c r="G106" s="175"/>
      <c r="H106" s="177"/>
      <c r="I106" s="178"/>
      <c r="J106" s="177"/>
      <c r="K106" s="178"/>
      <c r="L106" s="177"/>
      <c r="M106" s="177"/>
    </row>
    <row r="107" spans="1:13" ht="42">
      <c r="A107" s="121"/>
      <c r="B107" s="47"/>
      <c r="C107" s="123" t="s">
        <v>723</v>
      </c>
      <c r="D107" s="43" t="s">
        <v>48</v>
      </c>
      <c r="E107" s="43">
        <v>1</v>
      </c>
      <c r="F107" s="559">
        <v>43</v>
      </c>
      <c r="G107" s="175"/>
      <c r="H107" s="177"/>
      <c r="I107" s="178"/>
      <c r="J107" s="177"/>
      <c r="K107" s="178"/>
      <c r="L107" s="177"/>
      <c r="M107" s="177"/>
    </row>
    <row r="108" spans="1:13" s="599" customFormat="1" ht="14.25">
      <c r="A108" s="595"/>
      <c r="B108" s="600"/>
      <c r="C108" s="549" t="s">
        <v>198</v>
      </c>
      <c r="D108" s="602"/>
      <c r="E108" s="602"/>
      <c r="F108" s="603"/>
      <c r="G108" s="602"/>
      <c r="H108" s="604"/>
      <c r="I108" s="604"/>
      <c r="J108" s="604"/>
      <c r="K108" s="604"/>
      <c r="L108" s="604"/>
      <c r="M108" s="604"/>
    </row>
    <row r="109" spans="1:13" s="75" customFormat="1" ht="177">
      <c r="A109" s="121"/>
      <c r="B109" s="47"/>
      <c r="C109" s="146" t="s">
        <v>724</v>
      </c>
      <c r="D109" s="43"/>
      <c r="E109" s="43"/>
      <c r="F109" s="559"/>
      <c r="G109" s="175"/>
      <c r="H109" s="177"/>
      <c r="I109" s="177"/>
      <c r="J109" s="177"/>
      <c r="K109" s="177"/>
      <c r="L109" s="177"/>
      <c r="M109" s="586"/>
    </row>
    <row r="110" spans="1:13" s="75" customFormat="1" ht="17.25">
      <c r="A110" s="121"/>
      <c r="B110" s="47"/>
      <c r="C110" s="278" t="s">
        <v>252</v>
      </c>
      <c r="D110" s="121"/>
      <c r="E110" s="121"/>
      <c r="F110" s="220"/>
      <c r="G110" s="142"/>
      <c r="H110" s="144"/>
      <c r="I110" s="144"/>
      <c r="J110" s="245"/>
      <c r="K110" s="144"/>
      <c r="L110" s="144"/>
      <c r="M110" s="144"/>
    </row>
    <row r="111" spans="1:13" s="366" customFormat="1" ht="13.5">
      <c r="A111" s="216"/>
      <c r="B111" s="281"/>
      <c r="C111" s="218"/>
      <c r="D111" s="216"/>
      <c r="E111" s="216"/>
      <c r="F111" s="220"/>
      <c r="G111" s="219"/>
      <c r="H111" s="220"/>
      <c r="I111" s="219"/>
      <c r="J111" s="220"/>
      <c r="K111" s="219"/>
      <c r="L111" s="220"/>
      <c r="M111" s="220"/>
    </row>
    <row r="112" spans="1:13" s="366" customFormat="1" ht="28.5">
      <c r="A112" s="216">
        <v>17</v>
      </c>
      <c r="B112" s="556">
        <v>38292</v>
      </c>
      <c r="C112" s="445" t="s">
        <v>707</v>
      </c>
      <c r="D112" s="282" t="s">
        <v>36</v>
      </c>
      <c r="E112" s="216"/>
      <c r="F112" s="276">
        <v>303</v>
      </c>
      <c r="G112" s="219"/>
      <c r="H112" s="220"/>
      <c r="I112" s="219"/>
      <c r="J112" s="220"/>
      <c r="K112" s="219"/>
      <c r="L112" s="220"/>
      <c r="M112" s="220"/>
    </row>
    <row r="113" spans="1:13" s="366" customFormat="1" ht="13.5">
      <c r="A113" s="216"/>
      <c r="B113" s="218" t="s">
        <v>68</v>
      </c>
      <c r="C113" s="218" t="s">
        <v>96</v>
      </c>
      <c r="D113" s="216" t="s">
        <v>36</v>
      </c>
      <c r="E113" s="216"/>
      <c r="F113" s="220">
        <f>F112</f>
        <v>303</v>
      </c>
      <c r="G113" s="219"/>
      <c r="H113" s="220"/>
      <c r="I113" s="219"/>
      <c r="J113" s="220"/>
      <c r="K113" s="219"/>
      <c r="L113" s="220"/>
      <c r="M113" s="220"/>
    </row>
    <row r="114" spans="1:13" s="29" customFormat="1" ht="13.5">
      <c r="A114" s="142"/>
      <c r="B114" s="184"/>
      <c r="C114" s="185" t="s">
        <v>14</v>
      </c>
      <c r="D114" s="142"/>
      <c r="E114" s="142"/>
      <c r="F114" s="448"/>
      <c r="G114" s="142"/>
      <c r="H114" s="144"/>
      <c r="I114" s="143"/>
      <c r="J114" s="245"/>
      <c r="K114" s="143"/>
      <c r="L114" s="144"/>
      <c r="M114" s="144"/>
    </row>
    <row r="115" spans="1:13" s="366" customFormat="1" ht="13.5">
      <c r="A115" s="216"/>
      <c r="B115" s="281"/>
      <c r="C115" s="218" t="s">
        <v>358</v>
      </c>
      <c r="D115" s="216" t="s">
        <v>36</v>
      </c>
      <c r="E115" s="216">
        <v>1.15</v>
      </c>
      <c r="F115" s="220">
        <f>E115*F112</f>
        <v>348.45</v>
      </c>
      <c r="G115" s="219"/>
      <c r="H115" s="220"/>
      <c r="I115" s="219"/>
      <c r="J115" s="220"/>
      <c r="K115" s="219"/>
      <c r="L115" s="220"/>
      <c r="M115" s="220"/>
    </row>
    <row r="116" spans="1:13" s="29" customFormat="1" ht="13.5">
      <c r="A116" s="142"/>
      <c r="B116" s="184"/>
      <c r="C116" s="185" t="s">
        <v>15</v>
      </c>
      <c r="D116" s="142" t="s">
        <v>0</v>
      </c>
      <c r="E116" s="142">
        <v>0.01</v>
      </c>
      <c r="F116" s="448">
        <f>F112*E116</f>
        <v>3.0300000000000002</v>
      </c>
      <c r="G116" s="142"/>
      <c r="H116" s="144"/>
      <c r="I116" s="143"/>
      <c r="J116" s="245"/>
      <c r="K116" s="143"/>
      <c r="L116" s="144"/>
      <c r="M116" s="144"/>
    </row>
    <row r="117" spans="1:13" s="29" customFormat="1" ht="28.5">
      <c r="A117" s="142">
        <v>18</v>
      </c>
      <c r="B117" s="184" t="s">
        <v>296</v>
      </c>
      <c r="C117" s="272" t="s">
        <v>637</v>
      </c>
      <c r="D117" s="235" t="s">
        <v>36</v>
      </c>
      <c r="E117" s="142"/>
      <c r="F117" s="276">
        <v>28</v>
      </c>
      <c r="G117" s="142"/>
      <c r="H117" s="144"/>
      <c r="I117" s="143"/>
      <c r="J117" s="245"/>
      <c r="K117" s="143"/>
      <c r="L117" s="144"/>
      <c r="M117" s="144"/>
    </row>
    <row r="118" spans="1:13" s="29" customFormat="1" ht="13.5">
      <c r="A118" s="142"/>
      <c r="B118" s="184"/>
      <c r="C118" s="185" t="s">
        <v>12</v>
      </c>
      <c r="D118" s="142" t="s">
        <v>13</v>
      </c>
      <c r="E118" s="142">
        <v>3.16</v>
      </c>
      <c r="F118" s="220">
        <f>F117*E118</f>
        <v>88.48</v>
      </c>
      <c r="G118" s="142"/>
      <c r="H118" s="144"/>
      <c r="I118" s="143"/>
      <c r="J118" s="245"/>
      <c r="K118" s="143"/>
      <c r="L118" s="144"/>
      <c r="M118" s="144"/>
    </row>
    <row r="119" spans="1:13" s="29" customFormat="1" ht="13.5">
      <c r="A119" s="142"/>
      <c r="B119" s="184"/>
      <c r="C119" s="185" t="s">
        <v>14</v>
      </c>
      <c r="D119" s="142"/>
      <c r="E119" s="142"/>
      <c r="F119" s="220"/>
      <c r="G119" s="142"/>
      <c r="H119" s="144"/>
      <c r="I119" s="143"/>
      <c r="J119" s="245"/>
      <c r="K119" s="143"/>
      <c r="L119" s="144"/>
      <c r="M119" s="144"/>
    </row>
    <row r="120" spans="1:13" s="29" customFormat="1" ht="13.5">
      <c r="A120" s="142"/>
      <c r="B120" s="184"/>
      <c r="C120" s="185" t="s">
        <v>293</v>
      </c>
      <c r="D120" s="142" t="s">
        <v>36</v>
      </c>
      <c r="E120" s="142">
        <v>1.15</v>
      </c>
      <c r="F120" s="220">
        <f>F117*E120</f>
        <v>32.199999999999996</v>
      </c>
      <c r="G120" s="142"/>
      <c r="H120" s="144"/>
      <c r="I120" s="143"/>
      <c r="J120" s="245"/>
      <c r="K120" s="143"/>
      <c r="L120" s="144"/>
      <c r="M120" s="144"/>
    </row>
    <row r="121" spans="1:13" s="29" customFormat="1" ht="13.5">
      <c r="A121" s="142"/>
      <c r="B121" s="184"/>
      <c r="C121" s="185" t="s">
        <v>15</v>
      </c>
      <c r="D121" s="142" t="s">
        <v>0</v>
      </c>
      <c r="E121" s="142">
        <v>0.01</v>
      </c>
      <c r="F121" s="220">
        <f>F117*E121</f>
        <v>0.28</v>
      </c>
      <c r="G121" s="142"/>
      <c r="H121" s="144"/>
      <c r="I121" s="143"/>
      <c r="J121" s="245"/>
      <c r="K121" s="143"/>
      <c r="L121" s="144"/>
      <c r="M121" s="144"/>
    </row>
    <row r="122" spans="1:13" s="29" customFormat="1" ht="33">
      <c r="A122" s="121"/>
      <c r="B122" s="47"/>
      <c r="C122" s="271" t="s">
        <v>506</v>
      </c>
      <c r="D122" s="121"/>
      <c r="E122" s="121"/>
      <c r="F122" s="220"/>
      <c r="G122" s="142"/>
      <c r="H122" s="144"/>
      <c r="I122" s="143"/>
      <c r="J122" s="144"/>
      <c r="K122" s="143"/>
      <c r="L122" s="144"/>
      <c r="M122" s="144"/>
    </row>
    <row r="123" spans="1:13" s="29" customFormat="1" ht="28.5">
      <c r="A123" s="121">
        <v>17</v>
      </c>
      <c r="B123" s="47" t="s">
        <v>221</v>
      </c>
      <c r="C123" s="280" t="s">
        <v>638</v>
      </c>
      <c r="D123" s="235" t="s">
        <v>36</v>
      </c>
      <c r="E123" s="235"/>
      <c r="F123" s="276">
        <v>0.6</v>
      </c>
      <c r="G123" s="142"/>
      <c r="H123" s="144"/>
      <c r="I123" s="143"/>
      <c r="J123" s="144"/>
      <c r="K123" s="143"/>
      <c r="L123" s="144"/>
      <c r="M123" s="144"/>
    </row>
    <row r="124" spans="1:13" s="29" customFormat="1" ht="13.5">
      <c r="A124" s="121"/>
      <c r="B124" s="47"/>
      <c r="C124" s="146" t="s">
        <v>12</v>
      </c>
      <c r="D124" s="121" t="s">
        <v>13</v>
      </c>
      <c r="E124" s="121">
        <v>2.9</v>
      </c>
      <c r="F124" s="220">
        <f>F123*E124</f>
        <v>1.74</v>
      </c>
      <c r="G124" s="142"/>
      <c r="H124" s="144"/>
      <c r="I124" s="143"/>
      <c r="J124" s="144"/>
      <c r="K124" s="143"/>
      <c r="L124" s="144"/>
      <c r="M124" s="144"/>
    </row>
    <row r="125" spans="1:13" s="29" customFormat="1" ht="13.5">
      <c r="A125" s="121"/>
      <c r="B125" s="47"/>
      <c r="C125" s="146" t="s">
        <v>14</v>
      </c>
      <c r="D125" s="121"/>
      <c r="E125" s="121"/>
      <c r="F125" s="220"/>
      <c r="G125" s="142"/>
      <c r="H125" s="144"/>
      <c r="I125" s="143"/>
      <c r="J125" s="144"/>
      <c r="K125" s="143"/>
      <c r="L125" s="144"/>
      <c r="M125" s="144"/>
    </row>
    <row r="126" spans="1:13" s="29" customFormat="1" ht="13.5">
      <c r="A126" s="121"/>
      <c r="B126" s="47"/>
      <c r="C126" s="146" t="s">
        <v>414</v>
      </c>
      <c r="D126" s="121" t="s">
        <v>36</v>
      </c>
      <c r="E126" s="121">
        <v>1.02</v>
      </c>
      <c r="F126" s="220">
        <f>F123*E126</f>
        <v>0.612</v>
      </c>
      <c r="G126" s="142"/>
      <c r="H126" s="144"/>
      <c r="I126" s="143"/>
      <c r="J126" s="144"/>
      <c r="K126" s="143"/>
      <c r="L126" s="144"/>
      <c r="M126" s="144"/>
    </row>
    <row r="127" spans="1:13" s="29" customFormat="1" ht="13.5">
      <c r="A127" s="121"/>
      <c r="B127" s="47"/>
      <c r="C127" s="146" t="s">
        <v>15</v>
      </c>
      <c r="D127" s="121" t="s">
        <v>0</v>
      </c>
      <c r="E127" s="121">
        <v>0.88</v>
      </c>
      <c r="F127" s="220">
        <f>F123*E127</f>
        <v>0.528</v>
      </c>
      <c r="G127" s="142"/>
      <c r="H127" s="144"/>
      <c r="I127" s="143"/>
      <c r="J127" s="144"/>
      <c r="K127" s="143"/>
      <c r="L127" s="144"/>
      <c r="M127" s="144"/>
    </row>
    <row r="128" spans="1:13" s="29" customFormat="1" ht="25.5">
      <c r="A128" s="121">
        <v>18</v>
      </c>
      <c r="B128" s="47" t="s">
        <v>214</v>
      </c>
      <c r="C128" s="279" t="s">
        <v>222</v>
      </c>
      <c r="D128" s="235" t="s">
        <v>48</v>
      </c>
      <c r="E128" s="235"/>
      <c r="F128" s="276">
        <v>7.6</v>
      </c>
      <c r="G128" s="142"/>
      <c r="H128" s="144"/>
      <c r="I128" s="143"/>
      <c r="J128" s="144"/>
      <c r="K128" s="143"/>
      <c r="L128" s="144"/>
      <c r="M128" s="144"/>
    </row>
    <row r="129" spans="1:13" s="29" customFormat="1" ht="13.5">
      <c r="A129" s="121"/>
      <c r="B129" s="47"/>
      <c r="C129" s="123" t="s">
        <v>12</v>
      </c>
      <c r="D129" s="121" t="s">
        <v>48</v>
      </c>
      <c r="E129" s="121">
        <v>1</v>
      </c>
      <c r="F129" s="220">
        <f>F128*E129</f>
        <v>7.6</v>
      </c>
      <c r="G129" s="142"/>
      <c r="H129" s="144"/>
      <c r="I129" s="143"/>
      <c r="J129" s="144"/>
      <c r="K129" s="143"/>
      <c r="L129" s="144"/>
      <c r="M129" s="144"/>
    </row>
    <row r="130" spans="1:13" s="29" customFormat="1" ht="13.5">
      <c r="A130" s="121"/>
      <c r="B130" s="47"/>
      <c r="C130" s="123" t="s">
        <v>37</v>
      </c>
      <c r="D130" s="121" t="s">
        <v>0</v>
      </c>
      <c r="E130" s="121">
        <v>0.22</v>
      </c>
      <c r="F130" s="220">
        <f>F128*E130</f>
        <v>1.672</v>
      </c>
      <c r="G130" s="142"/>
      <c r="H130" s="144"/>
      <c r="I130" s="143"/>
      <c r="J130" s="144"/>
      <c r="K130" s="143"/>
      <c r="L130" s="144"/>
      <c r="M130" s="144"/>
    </row>
    <row r="131" spans="1:13" s="29" customFormat="1" ht="13.5">
      <c r="A131" s="121"/>
      <c r="B131" s="47"/>
      <c r="C131" s="123" t="s">
        <v>14</v>
      </c>
      <c r="D131" s="121"/>
      <c r="E131" s="121"/>
      <c r="F131" s="220">
        <f>E131*2353</f>
        <v>0</v>
      </c>
      <c r="G131" s="142"/>
      <c r="H131" s="144"/>
      <c r="I131" s="143"/>
      <c r="J131" s="144"/>
      <c r="K131" s="143"/>
      <c r="L131" s="144"/>
      <c r="M131" s="144"/>
    </row>
    <row r="132" spans="1:13" s="29" customFormat="1" ht="13.5">
      <c r="A132" s="121"/>
      <c r="B132" s="47"/>
      <c r="C132" s="123" t="s">
        <v>209</v>
      </c>
      <c r="D132" s="121" t="s">
        <v>48</v>
      </c>
      <c r="E132" s="121">
        <v>2.3</v>
      </c>
      <c r="F132" s="220">
        <f>F128*E132</f>
        <v>17.479999999999997</v>
      </c>
      <c r="G132" s="142"/>
      <c r="H132" s="144"/>
      <c r="I132" s="143"/>
      <c r="J132" s="144"/>
      <c r="K132" s="143"/>
      <c r="L132" s="144"/>
      <c r="M132" s="144"/>
    </row>
    <row r="133" spans="1:13" s="29" customFormat="1" ht="13.5">
      <c r="A133" s="121"/>
      <c r="B133" s="47"/>
      <c r="C133" s="123" t="s">
        <v>215</v>
      </c>
      <c r="D133" s="121" t="s">
        <v>16</v>
      </c>
      <c r="E133" s="121">
        <v>2.4</v>
      </c>
      <c r="F133" s="220">
        <f>F128*E133</f>
        <v>18.24</v>
      </c>
      <c r="G133" s="142"/>
      <c r="H133" s="144"/>
      <c r="I133" s="143"/>
      <c r="J133" s="144"/>
      <c r="K133" s="143"/>
      <c r="L133" s="144"/>
      <c r="M133" s="144"/>
    </row>
    <row r="134" spans="1:13" s="29" customFormat="1" ht="13.5">
      <c r="A134" s="121"/>
      <c r="B134" s="47"/>
      <c r="C134" s="123" t="s">
        <v>216</v>
      </c>
      <c r="D134" s="121" t="s">
        <v>16</v>
      </c>
      <c r="E134" s="121">
        <v>0.06</v>
      </c>
      <c r="F134" s="220">
        <f>F128*E134</f>
        <v>0.45599999999999996</v>
      </c>
      <c r="G134" s="142"/>
      <c r="H134" s="144"/>
      <c r="I134" s="143"/>
      <c r="J134" s="144"/>
      <c r="K134" s="143"/>
      <c r="L134" s="144"/>
      <c r="M134" s="144"/>
    </row>
    <row r="135" spans="1:13" s="29" customFormat="1" ht="14.25">
      <c r="A135" s="121">
        <v>19</v>
      </c>
      <c r="B135" s="47" t="s">
        <v>223</v>
      </c>
      <c r="C135" s="280" t="s">
        <v>507</v>
      </c>
      <c r="D135" s="235" t="s">
        <v>36</v>
      </c>
      <c r="E135" s="235"/>
      <c r="F135" s="276">
        <v>0.8</v>
      </c>
      <c r="G135" s="142"/>
      <c r="H135" s="144"/>
      <c r="I135" s="143"/>
      <c r="J135" s="144"/>
      <c r="K135" s="143"/>
      <c r="L135" s="144"/>
      <c r="M135" s="144"/>
    </row>
    <row r="136" spans="1:13" s="29" customFormat="1" ht="13.5">
      <c r="A136" s="121"/>
      <c r="B136" s="47"/>
      <c r="C136" s="146" t="s">
        <v>12</v>
      </c>
      <c r="D136" s="121" t="s">
        <v>13</v>
      </c>
      <c r="E136" s="121">
        <v>3.58</v>
      </c>
      <c r="F136" s="220">
        <f>F135*E136</f>
        <v>2.8640000000000003</v>
      </c>
      <c r="G136" s="142"/>
      <c r="H136" s="144"/>
      <c r="I136" s="143"/>
      <c r="J136" s="144"/>
      <c r="K136" s="143"/>
      <c r="L136" s="144"/>
      <c r="M136" s="144"/>
    </row>
    <row r="137" spans="1:13" s="29" customFormat="1" ht="13.5">
      <c r="A137" s="121"/>
      <c r="B137" s="47"/>
      <c r="C137" s="146" t="s">
        <v>37</v>
      </c>
      <c r="D137" s="121" t="s">
        <v>0</v>
      </c>
      <c r="E137" s="121">
        <v>1.08</v>
      </c>
      <c r="F137" s="220">
        <f>F135*E137</f>
        <v>0.8640000000000001</v>
      </c>
      <c r="G137" s="142"/>
      <c r="H137" s="144"/>
      <c r="I137" s="143"/>
      <c r="J137" s="144"/>
      <c r="K137" s="143"/>
      <c r="L137" s="144"/>
      <c r="M137" s="144"/>
    </row>
    <row r="138" spans="1:13" s="29" customFormat="1" ht="13.5">
      <c r="A138" s="121"/>
      <c r="B138" s="47"/>
      <c r="C138" s="146" t="s">
        <v>14</v>
      </c>
      <c r="D138" s="121"/>
      <c r="E138" s="121"/>
      <c r="F138" s="220">
        <f>E138*2353</f>
        <v>0</v>
      </c>
      <c r="G138" s="142"/>
      <c r="H138" s="144"/>
      <c r="I138" s="143"/>
      <c r="J138" s="144"/>
      <c r="K138" s="143"/>
      <c r="L138" s="144"/>
      <c r="M138" s="144"/>
    </row>
    <row r="139" spans="1:13" s="29" customFormat="1" ht="13.5">
      <c r="A139" s="121"/>
      <c r="B139" s="47"/>
      <c r="C139" s="146" t="s">
        <v>224</v>
      </c>
      <c r="D139" s="121" t="s">
        <v>36</v>
      </c>
      <c r="E139" s="121">
        <v>1.1</v>
      </c>
      <c r="F139" s="220">
        <f>F135*E139</f>
        <v>0.8800000000000001</v>
      </c>
      <c r="G139" s="142"/>
      <c r="H139" s="144"/>
      <c r="I139" s="143"/>
      <c r="J139" s="144"/>
      <c r="K139" s="143"/>
      <c r="L139" s="144"/>
      <c r="M139" s="144"/>
    </row>
    <row r="140" spans="1:13" s="29" customFormat="1" ht="14.25">
      <c r="A140" s="121">
        <v>20</v>
      </c>
      <c r="B140" s="47" t="s">
        <v>225</v>
      </c>
      <c r="C140" s="272" t="s">
        <v>226</v>
      </c>
      <c r="D140" s="235" t="s">
        <v>48</v>
      </c>
      <c r="E140" s="235"/>
      <c r="F140" s="276">
        <v>7.6</v>
      </c>
      <c r="G140" s="142"/>
      <c r="H140" s="144"/>
      <c r="I140" s="143"/>
      <c r="J140" s="144"/>
      <c r="K140" s="143"/>
      <c r="L140" s="144"/>
      <c r="M140" s="144"/>
    </row>
    <row r="141" spans="1:13" s="29" customFormat="1" ht="13.5">
      <c r="A141" s="121"/>
      <c r="B141" s="121"/>
      <c r="C141" s="146" t="s">
        <v>12</v>
      </c>
      <c r="D141" s="121" t="s">
        <v>13</v>
      </c>
      <c r="E141" s="121">
        <v>0.202</v>
      </c>
      <c r="F141" s="220">
        <f>F140*E141</f>
        <v>1.5352000000000001</v>
      </c>
      <c r="G141" s="142"/>
      <c r="H141" s="144"/>
      <c r="I141" s="143"/>
      <c r="J141" s="144"/>
      <c r="K141" s="143"/>
      <c r="L141" s="144"/>
      <c r="M141" s="144"/>
    </row>
    <row r="142" spans="1:13" s="29" customFormat="1" ht="13.5">
      <c r="A142" s="121"/>
      <c r="B142" s="47"/>
      <c r="C142" s="146" t="s">
        <v>40</v>
      </c>
      <c r="D142" s="121" t="s">
        <v>0</v>
      </c>
      <c r="E142" s="121">
        <v>0.0187</v>
      </c>
      <c r="F142" s="220">
        <f>F140*E142</f>
        <v>0.14212</v>
      </c>
      <c r="G142" s="142"/>
      <c r="H142" s="144"/>
      <c r="I142" s="143"/>
      <c r="J142" s="144"/>
      <c r="K142" s="143"/>
      <c r="L142" s="144"/>
      <c r="M142" s="144"/>
    </row>
    <row r="143" spans="1:13" s="29" customFormat="1" ht="13.5">
      <c r="A143" s="121"/>
      <c r="B143" s="47"/>
      <c r="C143" s="146" t="s">
        <v>14</v>
      </c>
      <c r="D143" s="121"/>
      <c r="E143" s="121"/>
      <c r="F143" s="220">
        <f>E143*2353</f>
        <v>0</v>
      </c>
      <c r="G143" s="142"/>
      <c r="H143" s="144"/>
      <c r="I143" s="143"/>
      <c r="J143" s="144"/>
      <c r="K143" s="143"/>
      <c r="L143" s="144"/>
      <c r="M143" s="144"/>
    </row>
    <row r="144" spans="1:13" s="29" customFormat="1" ht="13.5">
      <c r="A144" s="121"/>
      <c r="B144" s="47"/>
      <c r="C144" s="146" t="s">
        <v>675</v>
      </c>
      <c r="D144" s="121" t="s">
        <v>36</v>
      </c>
      <c r="E144" s="121">
        <v>0.0408</v>
      </c>
      <c r="F144" s="220">
        <f>F140*E144</f>
        <v>0.31008</v>
      </c>
      <c r="G144" s="142"/>
      <c r="H144" s="144"/>
      <c r="I144" s="143"/>
      <c r="J144" s="144"/>
      <c r="K144" s="143"/>
      <c r="L144" s="144"/>
      <c r="M144" s="144"/>
    </row>
    <row r="145" spans="1:13" s="29" customFormat="1" ht="13.5">
      <c r="A145" s="121"/>
      <c r="B145" s="47"/>
      <c r="C145" s="146" t="s">
        <v>15</v>
      </c>
      <c r="D145" s="121" t="s">
        <v>0</v>
      </c>
      <c r="E145" s="121">
        <v>0.0636</v>
      </c>
      <c r="F145" s="220">
        <f>F140*E145</f>
        <v>0.48336</v>
      </c>
      <c r="G145" s="142"/>
      <c r="H145" s="144"/>
      <c r="I145" s="143"/>
      <c r="J145" s="144"/>
      <c r="K145" s="143"/>
      <c r="L145" s="144"/>
      <c r="M145" s="144"/>
    </row>
    <row r="146" spans="1:13" ht="14.25">
      <c r="A146" s="121">
        <v>21</v>
      </c>
      <c r="B146" s="47" t="s">
        <v>227</v>
      </c>
      <c r="C146" s="272" t="s">
        <v>504</v>
      </c>
      <c r="D146" s="235" t="s">
        <v>48</v>
      </c>
      <c r="E146" s="235"/>
      <c r="F146" s="276">
        <v>7.6</v>
      </c>
      <c r="G146" s="142"/>
      <c r="H146" s="144"/>
      <c r="I146" s="143"/>
      <c r="J146" s="144"/>
      <c r="K146" s="143"/>
      <c r="L146" s="144"/>
      <c r="M146" s="144"/>
    </row>
    <row r="147" spans="1:13" ht="13.5">
      <c r="A147" s="121"/>
      <c r="B147" s="121"/>
      <c r="C147" s="146" t="s">
        <v>12</v>
      </c>
      <c r="D147" s="121" t="s">
        <v>13</v>
      </c>
      <c r="E147" s="121">
        <v>1.08</v>
      </c>
      <c r="F147" s="220">
        <f>F146*E147</f>
        <v>8.208</v>
      </c>
      <c r="G147" s="142"/>
      <c r="H147" s="144"/>
      <c r="I147" s="143"/>
      <c r="J147" s="144"/>
      <c r="K147" s="143"/>
      <c r="L147" s="144"/>
      <c r="M147" s="144"/>
    </row>
    <row r="148" spans="1:13" ht="13.5">
      <c r="A148" s="121"/>
      <c r="B148" s="183"/>
      <c r="C148" s="146" t="s">
        <v>37</v>
      </c>
      <c r="D148" s="121" t="s">
        <v>0</v>
      </c>
      <c r="E148" s="121">
        <v>0.0452</v>
      </c>
      <c r="F148" s="220">
        <f>F146*E148</f>
        <v>0.34351999999999994</v>
      </c>
      <c r="G148" s="142"/>
      <c r="H148" s="144"/>
      <c r="I148" s="143"/>
      <c r="J148" s="144"/>
      <c r="K148" s="143"/>
      <c r="L148" s="144"/>
      <c r="M148" s="144"/>
    </row>
    <row r="149" spans="1:13" ht="13.5">
      <c r="A149" s="121"/>
      <c r="B149" s="183"/>
      <c r="C149" s="146" t="s">
        <v>14</v>
      </c>
      <c r="D149" s="121"/>
      <c r="E149" s="121"/>
      <c r="F149" s="220"/>
      <c r="G149" s="142"/>
      <c r="H149" s="144"/>
      <c r="I149" s="143"/>
      <c r="J149" s="144"/>
      <c r="K149" s="143"/>
      <c r="L149" s="144"/>
      <c r="M149" s="144"/>
    </row>
    <row r="150" spans="1:13" ht="13.5">
      <c r="A150" s="121"/>
      <c r="B150" s="183"/>
      <c r="C150" s="146" t="s">
        <v>228</v>
      </c>
      <c r="D150" s="121" t="s">
        <v>16</v>
      </c>
      <c r="E150" s="121">
        <v>6.25</v>
      </c>
      <c r="F150" s="220">
        <f>F147*E150</f>
        <v>51.300000000000004</v>
      </c>
      <c r="G150" s="142"/>
      <c r="H150" s="144"/>
      <c r="I150" s="143"/>
      <c r="J150" s="144"/>
      <c r="K150" s="143"/>
      <c r="L150" s="144"/>
      <c r="M150" s="144"/>
    </row>
    <row r="151" spans="1:13" ht="13.5">
      <c r="A151" s="121"/>
      <c r="B151" s="183"/>
      <c r="C151" s="146" t="s">
        <v>229</v>
      </c>
      <c r="D151" s="121" t="s">
        <v>48</v>
      </c>
      <c r="E151" s="121">
        <v>1.02</v>
      </c>
      <c r="F151" s="220">
        <f>F146*E151</f>
        <v>7.752</v>
      </c>
      <c r="G151" s="142"/>
      <c r="H151" s="144"/>
      <c r="I151" s="143"/>
      <c r="J151" s="144"/>
      <c r="K151" s="143"/>
      <c r="L151" s="144"/>
      <c r="M151" s="144"/>
    </row>
    <row r="152" spans="1:13" ht="13.5">
      <c r="A152" s="121"/>
      <c r="B152" s="183"/>
      <c r="C152" s="146" t="s">
        <v>15</v>
      </c>
      <c r="D152" s="121" t="s">
        <v>0</v>
      </c>
      <c r="E152" s="121">
        <v>0.0466</v>
      </c>
      <c r="F152" s="220">
        <f>F146*E152</f>
        <v>0.35416000000000003</v>
      </c>
      <c r="G152" s="143"/>
      <c r="H152" s="144"/>
      <c r="I152" s="143"/>
      <c r="J152" s="144"/>
      <c r="K152" s="143"/>
      <c r="L152" s="144"/>
      <c r="M152" s="144"/>
    </row>
    <row r="153" spans="1:13" s="232" customFormat="1" ht="42.75">
      <c r="A153" s="216">
        <v>23</v>
      </c>
      <c r="B153" s="217"/>
      <c r="C153" s="330" t="s">
        <v>784</v>
      </c>
      <c r="D153" s="226" t="s">
        <v>48</v>
      </c>
      <c r="E153" s="226"/>
      <c r="F153" s="559">
        <v>6.1</v>
      </c>
      <c r="G153" s="226"/>
      <c r="H153" s="559"/>
      <c r="I153" s="234"/>
      <c r="J153" s="559"/>
      <c r="K153" s="234"/>
      <c r="L153" s="559"/>
      <c r="M153" s="559"/>
    </row>
    <row r="154" spans="1:13" s="232" customFormat="1" ht="13.5">
      <c r="A154" s="216"/>
      <c r="B154" s="216"/>
      <c r="C154" s="218" t="s">
        <v>12</v>
      </c>
      <c r="D154" s="226" t="s">
        <v>48</v>
      </c>
      <c r="E154" s="226">
        <v>1</v>
      </c>
      <c r="F154" s="559">
        <f>F153*E154</f>
        <v>6.1</v>
      </c>
      <c r="G154" s="226"/>
      <c r="H154" s="559"/>
      <c r="I154" s="234"/>
      <c r="J154" s="559"/>
      <c r="K154" s="234"/>
      <c r="L154" s="559"/>
      <c r="M154" s="559"/>
    </row>
    <row r="155" spans="1:13" s="232" customFormat="1" ht="13.5">
      <c r="A155" s="216"/>
      <c r="B155" s="217"/>
      <c r="C155" s="218" t="s">
        <v>37</v>
      </c>
      <c r="D155" s="226" t="s">
        <v>0</v>
      </c>
      <c r="E155" s="226">
        <v>0.0452</v>
      </c>
      <c r="F155" s="559">
        <f>F153*E155</f>
        <v>0.27571999999999997</v>
      </c>
      <c r="G155" s="226"/>
      <c r="H155" s="559"/>
      <c r="I155" s="234"/>
      <c r="J155" s="559"/>
      <c r="K155" s="234"/>
      <c r="L155" s="559"/>
      <c r="M155" s="559"/>
    </row>
    <row r="156" spans="1:13" s="232" customFormat="1" ht="13.5">
      <c r="A156" s="216"/>
      <c r="B156" s="217"/>
      <c r="C156" s="218" t="s">
        <v>14</v>
      </c>
      <c r="D156" s="226"/>
      <c r="E156" s="226"/>
      <c r="F156" s="559"/>
      <c r="G156" s="226"/>
      <c r="H156" s="559"/>
      <c r="I156" s="234"/>
      <c r="J156" s="559"/>
      <c r="K156" s="234"/>
      <c r="L156" s="559"/>
      <c r="M156" s="559"/>
    </row>
    <row r="157" spans="1:13" s="232" customFormat="1" ht="15.75">
      <c r="A157" s="216"/>
      <c r="B157" s="637"/>
      <c r="C157" s="218" t="s">
        <v>785</v>
      </c>
      <c r="D157" s="226" t="s">
        <v>17</v>
      </c>
      <c r="E157" s="226">
        <v>1</v>
      </c>
      <c r="F157" s="559">
        <v>2</v>
      </c>
      <c r="G157" s="226"/>
      <c r="H157" s="559"/>
      <c r="I157" s="234"/>
      <c r="J157" s="559"/>
      <c r="K157" s="234"/>
      <c r="L157" s="559"/>
      <c r="M157" s="559"/>
    </row>
    <row r="158" spans="1:13" s="232" customFormat="1" ht="13.5">
      <c r="A158" s="216"/>
      <c r="B158" s="217"/>
      <c r="C158" s="218" t="s">
        <v>15</v>
      </c>
      <c r="D158" s="226" t="s">
        <v>0</v>
      </c>
      <c r="E158" s="226">
        <v>0.0466</v>
      </c>
      <c r="F158" s="559">
        <f>F153*E158</f>
        <v>0.28426</v>
      </c>
      <c r="G158" s="234"/>
      <c r="H158" s="559"/>
      <c r="I158" s="234"/>
      <c r="J158" s="559"/>
      <c r="K158" s="234"/>
      <c r="L158" s="559"/>
      <c r="M158" s="559"/>
    </row>
    <row r="159" spans="1:13" s="29" customFormat="1" ht="16.5">
      <c r="A159" s="121"/>
      <c r="B159" s="47"/>
      <c r="C159" s="271" t="s">
        <v>376</v>
      </c>
      <c r="D159" s="121"/>
      <c r="E159" s="121"/>
      <c r="F159" s="220"/>
      <c r="G159" s="142"/>
      <c r="H159" s="144"/>
      <c r="I159" s="143"/>
      <c r="J159" s="144"/>
      <c r="K159" s="143"/>
      <c r="L159" s="144"/>
      <c r="M159" s="144"/>
    </row>
    <row r="160" spans="1:13" s="29" customFormat="1" ht="54.75">
      <c r="A160" s="121">
        <v>24</v>
      </c>
      <c r="B160" s="47" t="s">
        <v>221</v>
      </c>
      <c r="C160" s="330" t="s">
        <v>706</v>
      </c>
      <c r="D160" s="235" t="s">
        <v>36</v>
      </c>
      <c r="E160" s="235"/>
      <c r="F160" s="276">
        <v>61</v>
      </c>
      <c r="G160" s="142"/>
      <c r="H160" s="144"/>
      <c r="I160" s="143"/>
      <c r="J160" s="144"/>
      <c r="K160" s="143"/>
      <c r="L160" s="144"/>
      <c r="M160" s="144"/>
    </row>
    <row r="161" spans="1:13" s="29" customFormat="1" ht="13.5">
      <c r="A161" s="121"/>
      <c r="B161" s="47"/>
      <c r="C161" s="146" t="s">
        <v>12</v>
      </c>
      <c r="D161" s="121" t="s">
        <v>13</v>
      </c>
      <c r="E161" s="121">
        <v>2.9</v>
      </c>
      <c r="F161" s="220">
        <f>F160*E161</f>
        <v>176.9</v>
      </c>
      <c r="G161" s="142"/>
      <c r="H161" s="144"/>
      <c r="I161" s="143"/>
      <c r="J161" s="144"/>
      <c r="K161" s="143"/>
      <c r="L161" s="144"/>
      <c r="M161" s="144"/>
    </row>
    <row r="162" spans="1:13" s="29" customFormat="1" ht="13.5">
      <c r="A162" s="121"/>
      <c r="B162" s="47"/>
      <c r="C162" s="146" t="s">
        <v>14</v>
      </c>
      <c r="D162" s="121"/>
      <c r="E162" s="121"/>
      <c r="F162" s="220"/>
      <c r="G162" s="142"/>
      <c r="H162" s="144"/>
      <c r="I162" s="143"/>
      <c r="J162" s="144"/>
      <c r="K162" s="143"/>
      <c r="L162" s="144"/>
      <c r="M162" s="144"/>
    </row>
    <row r="163" spans="1:13" s="326" customFormat="1" ht="13.5">
      <c r="A163" s="216"/>
      <c r="B163" s="217"/>
      <c r="C163" s="218" t="s">
        <v>676</v>
      </c>
      <c r="D163" s="216" t="s">
        <v>362</v>
      </c>
      <c r="E163" s="216"/>
      <c r="F163" s="220">
        <v>1.4</v>
      </c>
      <c r="G163" s="220"/>
      <c r="H163" s="223"/>
      <c r="I163" s="220"/>
      <c r="J163" s="219"/>
      <c r="K163" s="220"/>
      <c r="L163" s="219"/>
      <c r="M163" s="220"/>
    </row>
    <row r="164" spans="1:13" s="29" customFormat="1" ht="13.5">
      <c r="A164" s="121"/>
      <c r="B164" s="47"/>
      <c r="C164" s="146" t="s">
        <v>641</v>
      </c>
      <c r="D164" s="121" t="s">
        <v>36</v>
      </c>
      <c r="E164" s="121">
        <v>1.02</v>
      </c>
      <c r="F164" s="220">
        <f>F160*E164</f>
        <v>62.22</v>
      </c>
      <c r="G164" s="142"/>
      <c r="H164" s="144"/>
      <c r="I164" s="143"/>
      <c r="J164" s="144"/>
      <c r="K164" s="143"/>
      <c r="L164" s="144"/>
      <c r="M164" s="144"/>
    </row>
    <row r="165" spans="1:13" s="29" customFormat="1" ht="13.5">
      <c r="A165" s="121"/>
      <c r="B165" s="47"/>
      <c r="C165" s="146" t="s">
        <v>15</v>
      </c>
      <c r="D165" s="121" t="s">
        <v>0</v>
      </c>
      <c r="E165" s="121">
        <v>0.88</v>
      </c>
      <c r="F165" s="220">
        <f>F160*E165</f>
        <v>53.68</v>
      </c>
      <c r="G165" s="142"/>
      <c r="H165" s="144"/>
      <c r="I165" s="143"/>
      <c r="J165" s="144"/>
      <c r="K165" s="143"/>
      <c r="L165" s="144"/>
      <c r="M165" s="144"/>
    </row>
    <row r="166" spans="1:13" s="29" customFormat="1" ht="25.5">
      <c r="A166" s="121">
        <v>25</v>
      </c>
      <c r="B166" s="47" t="s">
        <v>214</v>
      </c>
      <c r="C166" s="330" t="s">
        <v>545</v>
      </c>
      <c r="D166" s="235" t="s">
        <v>48</v>
      </c>
      <c r="E166" s="235"/>
      <c r="F166" s="276">
        <v>358</v>
      </c>
      <c r="G166" s="142"/>
      <c r="H166" s="144"/>
      <c r="I166" s="143"/>
      <c r="J166" s="144"/>
      <c r="K166" s="143"/>
      <c r="L166" s="144"/>
      <c r="M166" s="144"/>
    </row>
    <row r="167" spans="1:13" s="29" customFormat="1" ht="13.5">
      <c r="A167" s="121"/>
      <c r="B167" s="47"/>
      <c r="C167" s="123" t="s">
        <v>12</v>
      </c>
      <c r="D167" s="121" t="s">
        <v>48</v>
      </c>
      <c r="E167" s="121">
        <v>1</v>
      </c>
      <c r="F167" s="220">
        <f>F166*E167</f>
        <v>358</v>
      </c>
      <c r="G167" s="142"/>
      <c r="H167" s="144"/>
      <c r="I167" s="143"/>
      <c r="J167" s="144"/>
      <c r="K167" s="143"/>
      <c r="L167" s="144"/>
      <c r="M167" s="144"/>
    </row>
    <row r="168" spans="1:13" s="29" customFormat="1" ht="13.5">
      <c r="A168" s="121"/>
      <c r="B168" s="47"/>
      <c r="C168" s="123" t="s">
        <v>37</v>
      </c>
      <c r="D168" s="121" t="s">
        <v>0</v>
      </c>
      <c r="E168" s="121">
        <v>0.22</v>
      </c>
      <c r="F168" s="220">
        <f>F166*E168</f>
        <v>78.76</v>
      </c>
      <c r="G168" s="142"/>
      <c r="H168" s="144"/>
      <c r="I168" s="143"/>
      <c r="J168" s="144"/>
      <c r="K168" s="143"/>
      <c r="L168" s="144"/>
      <c r="M168" s="144"/>
    </row>
    <row r="169" spans="1:13" s="29" customFormat="1" ht="13.5">
      <c r="A169" s="121"/>
      <c r="B169" s="47"/>
      <c r="C169" s="123" t="s">
        <v>14</v>
      </c>
      <c r="D169" s="121"/>
      <c r="E169" s="121"/>
      <c r="F169" s="220"/>
      <c r="G169" s="142"/>
      <c r="H169" s="144"/>
      <c r="I169" s="143"/>
      <c r="J169" s="144"/>
      <c r="K169" s="143"/>
      <c r="L169" s="144"/>
      <c r="M169" s="144"/>
    </row>
    <row r="170" spans="1:13" s="29" customFormat="1" ht="13.5">
      <c r="A170" s="121"/>
      <c r="B170" s="47"/>
      <c r="C170" s="123" t="s">
        <v>209</v>
      </c>
      <c r="D170" s="121" t="s">
        <v>48</v>
      </c>
      <c r="E170" s="121">
        <v>1.2</v>
      </c>
      <c r="F170" s="220">
        <f>F166*E170</f>
        <v>429.59999999999997</v>
      </c>
      <c r="G170" s="142"/>
      <c r="H170" s="144"/>
      <c r="I170" s="143"/>
      <c r="J170" s="144"/>
      <c r="K170" s="143"/>
      <c r="L170" s="144"/>
      <c r="M170" s="144"/>
    </row>
    <row r="171" spans="1:13" s="29" customFormat="1" ht="13.5">
      <c r="A171" s="121"/>
      <c r="B171" s="47"/>
      <c r="C171" s="123" t="s">
        <v>215</v>
      </c>
      <c r="D171" s="121" t="s">
        <v>16</v>
      </c>
      <c r="E171" s="121">
        <v>1.2</v>
      </c>
      <c r="F171" s="220">
        <f>F166*E171</f>
        <v>429.59999999999997</v>
      </c>
      <c r="G171" s="142"/>
      <c r="H171" s="144"/>
      <c r="I171" s="143"/>
      <c r="J171" s="144"/>
      <c r="K171" s="143"/>
      <c r="L171" s="144"/>
      <c r="M171" s="144"/>
    </row>
    <row r="172" spans="1:13" s="29" customFormat="1" ht="13.5">
      <c r="A172" s="121"/>
      <c r="B172" s="47"/>
      <c r="C172" s="123" t="s">
        <v>216</v>
      </c>
      <c r="D172" s="121" t="s">
        <v>16</v>
      </c>
      <c r="E172" s="121">
        <v>0.06</v>
      </c>
      <c r="F172" s="220">
        <f>F166*E172</f>
        <v>21.48</v>
      </c>
      <c r="G172" s="142"/>
      <c r="H172" s="144"/>
      <c r="I172" s="143"/>
      <c r="J172" s="144"/>
      <c r="K172" s="143"/>
      <c r="L172" s="144"/>
      <c r="M172" s="144"/>
    </row>
    <row r="173" spans="1:13" s="29" customFormat="1" ht="14.25">
      <c r="A173" s="121">
        <v>26</v>
      </c>
      <c r="B173" s="183" t="s">
        <v>223</v>
      </c>
      <c r="C173" s="280" t="s">
        <v>507</v>
      </c>
      <c r="D173" s="235" t="s">
        <v>36</v>
      </c>
      <c r="E173" s="235"/>
      <c r="F173" s="276">
        <v>35</v>
      </c>
      <c r="G173" s="142"/>
      <c r="H173" s="144"/>
      <c r="I173" s="143"/>
      <c r="J173" s="144"/>
      <c r="K173" s="143"/>
      <c r="L173" s="144"/>
      <c r="M173" s="144"/>
    </row>
    <row r="174" spans="1:13" s="29" customFormat="1" ht="13.5">
      <c r="A174" s="121"/>
      <c r="B174" s="47"/>
      <c r="C174" s="146" t="s">
        <v>12</v>
      </c>
      <c r="D174" s="121" t="s">
        <v>13</v>
      </c>
      <c r="E174" s="121">
        <v>3.58</v>
      </c>
      <c r="F174" s="220">
        <f>F173*E174</f>
        <v>125.3</v>
      </c>
      <c r="G174" s="142"/>
      <c r="H174" s="144"/>
      <c r="I174" s="143"/>
      <c r="J174" s="144"/>
      <c r="K174" s="143"/>
      <c r="L174" s="144"/>
      <c r="M174" s="144"/>
    </row>
    <row r="175" spans="1:13" s="29" customFormat="1" ht="13.5">
      <c r="A175" s="121"/>
      <c r="B175" s="47"/>
      <c r="C175" s="146" t="s">
        <v>37</v>
      </c>
      <c r="D175" s="121" t="s">
        <v>0</v>
      </c>
      <c r="E175" s="121">
        <v>1.08</v>
      </c>
      <c r="F175" s="220">
        <f>F173*E175</f>
        <v>37.800000000000004</v>
      </c>
      <c r="G175" s="142"/>
      <c r="H175" s="144"/>
      <c r="I175" s="143"/>
      <c r="J175" s="144"/>
      <c r="K175" s="143"/>
      <c r="L175" s="144"/>
      <c r="M175" s="144"/>
    </row>
    <row r="176" spans="1:13" s="29" customFormat="1" ht="13.5">
      <c r="A176" s="121"/>
      <c r="B176" s="47"/>
      <c r="C176" s="146" t="s">
        <v>14</v>
      </c>
      <c r="D176" s="121"/>
      <c r="E176" s="121"/>
      <c r="F176" s="220"/>
      <c r="G176" s="142"/>
      <c r="H176" s="144"/>
      <c r="I176" s="143"/>
      <c r="J176" s="144"/>
      <c r="K176" s="143"/>
      <c r="L176" s="144"/>
      <c r="M176" s="144"/>
    </row>
    <row r="177" spans="1:13" s="29" customFormat="1" ht="13.5">
      <c r="A177" s="121"/>
      <c r="B177" s="47"/>
      <c r="C177" s="146" t="s">
        <v>224</v>
      </c>
      <c r="D177" s="121" t="s">
        <v>36</v>
      </c>
      <c r="E177" s="121">
        <v>1.1</v>
      </c>
      <c r="F177" s="220">
        <f>F173*E177</f>
        <v>38.5</v>
      </c>
      <c r="G177" s="142"/>
      <c r="H177" s="144"/>
      <c r="I177" s="143"/>
      <c r="J177" s="144"/>
      <c r="K177" s="143"/>
      <c r="L177" s="144"/>
      <c r="M177" s="144"/>
    </row>
    <row r="178" spans="1:13" s="29" customFormat="1" ht="14.25">
      <c r="A178" s="121">
        <v>27</v>
      </c>
      <c r="B178" s="47" t="s">
        <v>225</v>
      </c>
      <c r="C178" s="272" t="s">
        <v>226</v>
      </c>
      <c r="D178" s="235" t="s">
        <v>48</v>
      </c>
      <c r="E178" s="235"/>
      <c r="F178" s="276">
        <v>311</v>
      </c>
      <c r="G178" s="142"/>
      <c r="H178" s="144"/>
      <c r="I178" s="143"/>
      <c r="J178" s="144"/>
      <c r="K178" s="143"/>
      <c r="L178" s="144"/>
      <c r="M178" s="144"/>
    </row>
    <row r="179" spans="1:13" s="29" customFormat="1" ht="13.5">
      <c r="A179" s="121"/>
      <c r="B179" s="121"/>
      <c r="C179" s="146" t="s">
        <v>12</v>
      </c>
      <c r="D179" s="121" t="s">
        <v>13</v>
      </c>
      <c r="E179" s="121">
        <v>0.202</v>
      </c>
      <c r="F179" s="220">
        <f>F178*E179</f>
        <v>62.822</v>
      </c>
      <c r="G179" s="142"/>
      <c r="H179" s="144"/>
      <c r="I179" s="143"/>
      <c r="J179" s="144"/>
      <c r="K179" s="143"/>
      <c r="L179" s="144"/>
      <c r="M179" s="144"/>
    </row>
    <row r="180" spans="1:13" s="29" customFormat="1" ht="13.5">
      <c r="A180" s="121"/>
      <c r="B180" s="47"/>
      <c r="C180" s="146" t="s">
        <v>40</v>
      </c>
      <c r="D180" s="121" t="s">
        <v>0</v>
      </c>
      <c r="E180" s="121">
        <v>0.0187</v>
      </c>
      <c r="F180" s="220">
        <f>F178*E180</f>
        <v>5.8157000000000005</v>
      </c>
      <c r="G180" s="142"/>
      <c r="H180" s="144"/>
      <c r="I180" s="143"/>
      <c r="J180" s="144"/>
      <c r="K180" s="143"/>
      <c r="L180" s="144"/>
      <c r="M180" s="144"/>
    </row>
    <row r="181" spans="1:13" s="29" customFormat="1" ht="13.5">
      <c r="A181" s="121"/>
      <c r="B181" s="47"/>
      <c r="C181" s="146" t="s">
        <v>14</v>
      </c>
      <c r="D181" s="121"/>
      <c r="E181" s="121"/>
      <c r="F181" s="220"/>
      <c r="G181" s="142"/>
      <c r="H181" s="144"/>
      <c r="I181" s="143"/>
      <c r="J181" s="144"/>
      <c r="K181" s="143"/>
      <c r="L181" s="144"/>
      <c r="M181" s="144"/>
    </row>
    <row r="182" spans="1:13" s="29" customFormat="1" ht="13.5">
      <c r="A182" s="121"/>
      <c r="B182" s="47"/>
      <c r="C182" s="146" t="s">
        <v>677</v>
      </c>
      <c r="D182" s="121" t="s">
        <v>36</v>
      </c>
      <c r="E182" s="121">
        <v>0.0408</v>
      </c>
      <c r="F182" s="220">
        <f>F178*E182</f>
        <v>12.6888</v>
      </c>
      <c r="G182" s="142"/>
      <c r="H182" s="144"/>
      <c r="I182" s="143"/>
      <c r="J182" s="144"/>
      <c r="K182" s="143"/>
      <c r="L182" s="144"/>
      <c r="M182" s="144"/>
    </row>
    <row r="183" spans="1:13" s="29" customFormat="1" ht="13.5">
      <c r="A183" s="121"/>
      <c r="B183" s="47"/>
      <c r="C183" s="146" t="s">
        <v>15</v>
      </c>
      <c r="D183" s="121" t="s">
        <v>0</v>
      </c>
      <c r="E183" s="121">
        <v>0.0636</v>
      </c>
      <c r="F183" s="220">
        <f>F178*E183</f>
        <v>19.779600000000002</v>
      </c>
      <c r="G183" s="142"/>
      <c r="H183" s="144"/>
      <c r="I183" s="143"/>
      <c r="J183" s="144"/>
      <c r="K183" s="143"/>
      <c r="L183" s="144"/>
      <c r="M183" s="144"/>
    </row>
    <row r="184" spans="1:13" ht="42.75">
      <c r="A184" s="121">
        <v>28</v>
      </c>
      <c r="B184" s="183" t="s">
        <v>230</v>
      </c>
      <c r="C184" s="272" t="s">
        <v>515</v>
      </c>
      <c r="D184" s="235" t="s">
        <v>48</v>
      </c>
      <c r="E184" s="235"/>
      <c r="F184" s="276">
        <v>311</v>
      </c>
      <c r="G184" s="142"/>
      <c r="H184" s="144"/>
      <c r="I184" s="143"/>
      <c r="J184" s="144"/>
      <c r="K184" s="143"/>
      <c r="L184" s="144"/>
      <c r="M184" s="144"/>
    </row>
    <row r="185" spans="1:13" ht="13.5">
      <c r="A185" s="121"/>
      <c r="B185" s="121" t="s">
        <v>68</v>
      </c>
      <c r="C185" s="146" t="s">
        <v>12</v>
      </c>
      <c r="D185" s="121" t="s">
        <v>48</v>
      </c>
      <c r="E185" s="121">
        <v>2.13</v>
      </c>
      <c r="F185" s="220">
        <f>F184*E185</f>
        <v>662.43</v>
      </c>
      <c r="G185" s="142"/>
      <c r="H185" s="144"/>
      <c r="I185" s="143"/>
      <c r="J185" s="144"/>
      <c r="K185" s="143"/>
      <c r="L185" s="144"/>
      <c r="M185" s="144"/>
    </row>
    <row r="186" spans="1:13" ht="13.5">
      <c r="A186" s="121"/>
      <c r="B186" s="183"/>
      <c r="C186" s="146" t="s">
        <v>37</v>
      </c>
      <c r="D186" s="121" t="s">
        <v>0</v>
      </c>
      <c r="E186" s="121">
        <v>0.035</v>
      </c>
      <c r="F186" s="220">
        <f>F184*E186</f>
        <v>10.885000000000002</v>
      </c>
      <c r="G186" s="142"/>
      <c r="H186" s="144"/>
      <c r="I186" s="143"/>
      <c r="J186" s="144"/>
      <c r="K186" s="143"/>
      <c r="L186" s="144"/>
      <c r="M186" s="144"/>
    </row>
    <row r="187" spans="1:13" ht="13.5">
      <c r="A187" s="121"/>
      <c r="B187" s="183"/>
      <c r="C187" s="146" t="s">
        <v>14</v>
      </c>
      <c r="D187" s="121"/>
      <c r="E187" s="121"/>
      <c r="F187" s="220"/>
      <c r="G187" s="142"/>
      <c r="H187" s="144"/>
      <c r="I187" s="143"/>
      <c r="J187" s="144"/>
      <c r="K187" s="143"/>
      <c r="L187" s="144"/>
      <c r="M187" s="144"/>
    </row>
    <row r="188" spans="1:13" ht="13.5">
      <c r="A188" s="121"/>
      <c r="B188" s="183"/>
      <c r="C188" s="146" t="s">
        <v>228</v>
      </c>
      <c r="D188" s="121" t="s">
        <v>16</v>
      </c>
      <c r="E188" s="121">
        <v>6.25</v>
      </c>
      <c r="F188" s="220">
        <f>F184*E188</f>
        <v>1943.75</v>
      </c>
      <c r="G188" s="142"/>
      <c r="H188" s="144"/>
      <c r="I188" s="143"/>
      <c r="J188" s="144"/>
      <c r="K188" s="143"/>
      <c r="L188" s="144"/>
      <c r="M188" s="144"/>
    </row>
    <row r="189" spans="1:13" ht="13.5">
      <c r="A189" s="121"/>
      <c r="B189" s="183"/>
      <c r="C189" s="146" t="s">
        <v>231</v>
      </c>
      <c r="D189" s="121" t="s">
        <v>48</v>
      </c>
      <c r="E189" s="121">
        <v>1.02</v>
      </c>
      <c r="F189" s="220">
        <f>F184*E189</f>
        <v>317.22</v>
      </c>
      <c r="G189" s="142"/>
      <c r="H189" s="144"/>
      <c r="I189" s="143"/>
      <c r="J189" s="144"/>
      <c r="K189" s="143"/>
      <c r="L189" s="144"/>
      <c r="M189" s="144"/>
    </row>
    <row r="190" spans="1:13" ht="13.5">
      <c r="A190" s="121"/>
      <c r="B190" s="183"/>
      <c r="C190" s="146" t="s">
        <v>15</v>
      </c>
      <c r="D190" s="121" t="s">
        <v>0</v>
      </c>
      <c r="E190" s="121">
        <v>0.043</v>
      </c>
      <c r="F190" s="220">
        <f>F184*E190</f>
        <v>13.373</v>
      </c>
      <c r="G190" s="143"/>
      <c r="H190" s="144"/>
      <c r="I190" s="143"/>
      <c r="J190" s="144"/>
      <c r="K190" s="143"/>
      <c r="L190" s="144"/>
      <c r="M190" s="144"/>
    </row>
    <row r="191" spans="1:13" s="232" customFormat="1" ht="14.25">
      <c r="A191" s="216">
        <v>29</v>
      </c>
      <c r="B191" s="281" t="s">
        <v>678</v>
      </c>
      <c r="C191" s="330" t="s">
        <v>508</v>
      </c>
      <c r="D191" s="282" t="s">
        <v>48</v>
      </c>
      <c r="E191" s="282"/>
      <c r="F191" s="276">
        <v>21</v>
      </c>
      <c r="G191" s="216"/>
      <c r="H191" s="220"/>
      <c r="I191" s="219"/>
      <c r="J191" s="220"/>
      <c r="K191" s="219"/>
      <c r="L191" s="220"/>
      <c r="M191" s="220"/>
    </row>
    <row r="192" spans="1:13" ht="13.5">
      <c r="A192" s="121"/>
      <c r="B192" s="121"/>
      <c r="C192" s="146" t="s">
        <v>12</v>
      </c>
      <c r="D192" s="121" t="s">
        <v>13</v>
      </c>
      <c r="E192" s="121">
        <v>2.13</v>
      </c>
      <c r="F192" s="220">
        <f>F191*E192</f>
        <v>44.73</v>
      </c>
      <c r="G192" s="142"/>
      <c r="H192" s="144"/>
      <c r="I192" s="143"/>
      <c r="J192" s="144"/>
      <c r="K192" s="143"/>
      <c r="L192" s="144"/>
      <c r="M192" s="144"/>
    </row>
    <row r="193" spans="1:13" ht="13.5">
      <c r="A193" s="121"/>
      <c r="B193" s="183"/>
      <c r="C193" s="146" t="s">
        <v>37</v>
      </c>
      <c r="D193" s="121" t="s">
        <v>0</v>
      </c>
      <c r="E193" s="121">
        <v>0.036</v>
      </c>
      <c r="F193" s="220">
        <f>F191*E193</f>
        <v>0.7559999999999999</v>
      </c>
      <c r="G193" s="142"/>
      <c r="H193" s="144"/>
      <c r="I193" s="143"/>
      <c r="J193" s="144"/>
      <c r="K193" s="143"/>
      <c r="L193" s="144"/>
      <c r="M193" s="144"/>
    </row>
    <row r="194" spans="1:13" ht="13.5">
      <c r="A194" s="121"/>
      <c r="B194" s="183"/>
      <c r="C194" s="146" t="s">
        <v>14</v>
      </c>
      <c r="D194" s="121"/>
      <c r="E194" s="121"/>
      <c r="F194" s="220"/>
      <c r="G194" s="142"/>
      <c r="H194" s="144"/>
      <c r="I194" s="143"/>
      <c r="J194" s="144"/>
      <c r="K194" s="143"/>
      <c r="L194" s="144"/>
      <c r="M194" s="144"/>
    </row>
    <row r="195" spans="1:13" ht="13.5">
      <c r="A195" s="121"/>
      <c r="B195" s="183"/>
      <c r="C195" s="146" t="s">
        <v>679</v>
      </c>
      <c r="D195" s="121" t="s">
        <v>16</v>
      </c>
      <c r="E195" s="121">
        <v>1.5</v>
      </c>
      <c r="F195" s="220">
        <f>F191*E195</f>
        <v>31.5</v>
      </c>
      <c r="G195" s="142"/>
      <c r="H195" s="144"/>
      <c r="I195" s="143"/>
      <c r="J195" s="144"/>
      <c r="K195" s="143"/>
      <c r="L195" s="144"/>
      <c r="M195" s="144"/>
    </row>
    <row r="196" spans="1:13" ht="13.5">
      <c r="A196" s="121"/>
      <c r="B196" s="183"/>
      <c r="C196" s="146" t="s">
        <v>509</v>
      </c>
      <c r="D196" s="121" t="s">
        <v>48</v>
      </c>
      <c r="E196" s="121">
        <v>1.02</v>
      </c>
      <c r="F196" s="220">
        <v>15</v>
      </c>
      <c r="G196" s="142"/>
      <c r="H196" s="144"/>
      <c r="I196" s="143"/>
      <c r="J196" s="144"/>
      <c r="K196" s="143"/>
      <c r="L196" s="144"/>
      <c r="M196" s="144"/>
    </row>
    <row r="197" spans="1:13" ht="13.5">
      <c r="A197" s="121"/>
      <c r="B197" s="183"/>
      <c r="C197" s="146" t="s">
        <v>15</v>
      </c>
      <c r="D197" s="121" t="s">
        <v>0</v>
      </c>
      <c r="E197" s="121">
        <v>0.043</v>
      </c>
      <c r="F197" s="220">
        <f>F191*E197</f>
        <v>0.9029999999999999</v>
      </c>
      <c r="G197" s="143"/>
      <c r="H197" s="144"/>
      <c r="I197" s="143"/>
      <c r="J197" s="144"/>
      <c r="K197" s="143"/>
      <c r="L197" s="144"/>
      <c r="M197" s="144"/>
    </row>
    <row r="198" spans="1:13" s="599" customFormat="1" ht="14.25">
      <c r="A198" s="595"/>
      <c r="B198" s="600"/>
      <c r="C198" s="549" t="s">
        <v>220</v>
      </c>
      <c r="D198" s="595"/>
      <c r="E198" s="595"/>
      <c r="F198" s="601"/>
      <c r="G198" s="595"/>
      <c r="H198" s="555"/>
      <c r="I198" s="555"/>
      <c r="J198" s="555"/>
      <c r="K198" s="555"/>
      <c r="L198" s="555"/>
      <c r="M198" s="555"/>
    </row>
    <row r="199" spans="1:13" s="75" customFormat="1" ht="14.25">
      <c r="A199" s="121"/>
      <c r="B199" s="47"/>
      <c r="C199" s="149"/>
      <c r="D199" s="121"/>
      <c r="E199" s="121"/>
      <c r="F199" s="448"/>
      <c r="G199" s="142"/>
      <c r="H199" s="150"/>
      <c r="I199" s="150"/>
      <c r="J199" s="150"/>
      <c r="K199" s="150"/>
      <c r="L199" s="150"/>
      <c r="M199" s="150"/>
    </row>
    <row r="200" spans="1:13" s="75" customFormat="1" ht="17.25">
      <c r="A200" s="121"/>
      <c r="B200" s="47"/>
      <c r="C200" s="278" t="s">
        <v>254</v>
      </c>
      <c r="D200" s="121"/>
      <c r="E200" s="121"/>
      <c r="F200" s="220"/>
      <c r="G200" s="142"/>
      <c r="H200" s="144"/>
      <c r="I200" s="144"/>
      <c r="J200" s="144"/>
      <c r="K200" s="144"/>
      <c r="L200" s="144"/>
      <c r="M200" s="144"/>
    </row>
    <row r="201" spans="1:13" s="29" customFormat="1" ht="28.5">
      <c r="A201" s="121">
        <v>30</v>
      </c>
      <c r="B201" s="557" t="s">
        <v>680</v>
      </c>
      <c r="C201" s="272" t="s">
        <v>716</v>
      </c>
      <c r="D201" s="235" t="s">
        <v>48</v>
      </c>
      <c r="E201" s="235"/>
      <c r="F201" s="273">
        <v>347.5</v>
      </c>
      <c r="G201" s="142"/>
      <c r="H201" s="144"/>
      <c r="I201" s="143"/>
      <c r="J201" s="144"/>
      <c r="K201" s="143"/>
      <c r="L201" s="144"/>
      <c r="M201" s="144"/>
    </row>
    <row r="202" spans="1:13" s="29" customFormat="1" ht="13.5">
      <c r="A202" s="121"/>
      <c r="B202" s="146" t="s">
        <v>68</v>
      </c>
      <c r="C202" s="146" t="s">
        <v>12</v>
      </c>
      <c r="D202" s="121" t="s">
        <v>48</v>
      </c>
      <c r="E202" s="121">
        <v>1</v>
      </c>
      <c r="F202" s="220">
        <f>F201*E202</f>
        <v>347.5</v>
      </c>
      <c r="G202" s="142"/>
      <c r="H202" s="144"/>
      <c r="I202" s="182"/>
      <c r="J202" s="144"/>
      <c r="K202" s="143"/>
      <c r="L202" s="144"/>
      <c r="M202" s="144"/>
    </row>
    <row r="203" spans="1:13" s="29" customFormat="1" ht="13.5">
      <c r="A203" s="121"/>
      <c r="B203" s="47"/>
      <c r="C203" s="146" t="s">
        <v>37</v>
      </c>
      <c r="D203" s="121" t="s">
        <v>0</v>
      </c>
      <c r="E203" s="121">
        <v>0.027</v>
      </c>
      <c r="F203" s="220">
        <f>F201*E203</f>
        <v>9.3825</v>
      </c>
      <c r="G203" s="142"/>
      <c r="H203" s="144"/>
      <c r="I203" s="143"/>
      <c r="J203" s="144"/>
      <c r="K203" s="143"/>
      <c r="L203" s="144"/>
      <c r="M203" s="144"/>
    </row>
    <row r="204" spans="1:13" s="29" customFormat="1" ht="13.5">
      <c r="A204" s="121"/>
      <c r="B204" s="47"/>
      <c r="C204" s="146" t="s">
        <v>14</v>
      </c>
      <c r="D204" s="121"/>
      <c r="E204" s="121"/>
      <c r="F204" s="220"/>
      <c r="G204" s="142"/>
      <c r="H204" s="144"/>
      <c r="I204" s="143"/>
      <c r="J204" s="144"/>
      <c r="K204" s="143"/>
      <c r="L204" s="144"/>
      <c r="M204" s="144"/>
    </row>
    <row r="205" spans="1:13" s="29" customFormat="1" ht="27">
      <c r="A205" s="121"/>
      <c r="B205" s="47"/>
      <c r="C205" s="146" t="s">
        <v>717</v>
      </c>
      <c r="D205" s="121" t="s">
        <v>48</v>
      </c>
      <c r="E205" s="121">
        <v>1.05</v>
      </c>
      <c r="F205" s="220">
        <f>F201*E205</f>
        <v>364.875</v>
      </c>
      <c r="G205" s="142"/>
      <c r="H205" s="144"/>
      <c r="I205" s="143"/>
      <c r="J205" s="144"/>
      <c r="K205" s="143"/>
      <c r="L205" s="144"/>
      <c r="M205" s="144"/>
    </row>
    <row r="206" spans="1:13" s="75" customFormat="1" ht="13.5">
      <c r="A206" s="121"/>
      <c r="B206" s="47"/>
      <c r="C206" s="185" t="s">
        <v>505</v>
      </c>
      <c r="D206" s="142" t="s">
        <v>48</v>
      </c>
      <c r="E206" s="216">
        <v>0.9</v>
      </c>
      <c r="F206" s="448">
        <f>F201*E206</f>
        <v>312.75</v>
      </c>
      <c r="G206" s="142"/>
      <c r="H206" s="144"/>
      <c r="I206" s="143"/>
      <c r="J206" s="144"/>
      <c r="K206" s="143"/>
      <c r="L206" s="144"/>
      <c r="M206" s="144"/>
    </row>
    <row r="207" spans="1:13" s="29" customFormat="1" ht="13.5">
      <c r="A207" s="121"/>
      <c r="B207" s="47"/>
      <c r="C207" s="146" t="s">
        <v>15</v>
      </c>
      <c r="D207" s="121" t="s">
        <v>0</v>
      </c>
      <c r="E207" s="121">
        <v>0.216</v>
      </c>
      <c r="F207" s="448">
        <f>F201*E207</f>
        <v>75.06</v>
      </c>
      <c r="G207" s="143"/>
      <c r="H207" s="144"/>
      <c r="I207" s="143"/>
      <c r="J207" s="144"/>
      <c r="K207" s="143"/>
      <c r="L207" s="144"/>
      <c r="M207" s="144"/>
    </row>
    <row r="208" spans="1:13" s="326" customFormat="1" ht="28.5">
      <c r="A208" s="216">
        <v>31</v>
      </c>
      <c r="B208" s="446" t="s">
        <v>234</v>
      </c>
      <c r="C208" s="330" t="s">
        <v>681</v>
      </c>
      <c r="D208" s="282" t="s">
        <v>48</v>
      </c>
      <c r="E208" s="282"/>
      <c r="F208" s="273">
        <v>632.8</v>
      </c>
      <c r="G208" s="216"/>
      <c r="H208" s="220"/>
      <c r="I208" s="219"/>
      <c r="J208" s="220"/>
      <c r="K208" s="219"/>
      <c r="L208" s="220"/>
      <c r="M208" s="220"/>
    </row>
    <row r="209" spans="1:13" s="29" customFormat="1" ht="13.5">
      <c r="A209" s="121"/>
      <c r="B209" s="183"/>
      <c r="C209" s="146" t="s">
        <v>12</v>
      </c>
      <c r="D209" s="121" t="s">
        <v>13</v>
      </c>
      <c r="E209" s="121">
        <v>0.658</v>
      </c>
      <c r="F209" s="220">
        <f>F208*E209</f>
        <v>416.38239999999996</v>
      </c>
      <c r="G209" s="142"/>
      <c r="H209" s="144"/>
      <c r="I209" s="182"/>
      <c r="J209" s="144"/>
      <c r="K209" s="143"/>
      <c r="L209" s="144"/>
      <c r="M209" s="144"/>
    </row>
    <row r="210" spans="1:13" s="29" customFormat="1" ht="13.5">
      <c r="A210" s="121"/>
      <c r="B210" s="183"/>
      <c r="C210" s="146" t="s">
        <v>37</v>
      </c>
      <c r="D210" s="121" t="s">
        <v>0</v>
      </c>
      <c r="E210" s="121">
        <v>0.01</v>
      </c>
      <c r="F210" s="220">
        <f>F208*E210</f>
        <v>6.327999999999999</v>
      </c>
      <c r="G210" s="142"/>
      <c r="H210" s="144"/>
      <c r="I210" s="143"/>
      <c r="J210" s="144"/>
      <c r="K210" s="143"/>
      <c r="L210" s="144"/>
      <c r="M210" s="144"/>
    </row>
    <row r="211" spans="1:13" s="29" customFormat="1" ht="13.5">
      <c r="A211" s="121"/>
      <c r="B211" s="183"/>
      <c r="C211" s="146" t="s">
        <v>14</v>
      </c>
      <c r="D211" s="121"/>
      <c r="E211" s="121"/>
      <c r="F211" s="220"/>
      <c r="G211" s="142"/>
      <c r="H211" s="144"/>
      <c r="I211" s="143"/>
      <c r="J211" s="144"/>
      <c r="K211" s="143"/>
      <c r="L211" s="144"/>
      <c r="M211" s="144"/>
    </row>
    <row r="212" spans="1:13" s="29" customFormat="1" ht="13.5">
      <c r="A212" s="121"/>
      <c r="B212" s="183"/>
      <c r="C212" s="146" t="s">
        <v>516</v>
      </c>
      <c r="D212" s="121" t="s">
        <v>16</v>
      </c>
      <c r="E212" s="121">
        <v>0.63</v>
      </c>
      <c r="F212" s="220">
        <f>F208*E212</f>
        <v>398.664</v>
      </c>
      <c r="G212" s="142"/>
      <c r="H212" s="144"/>
      <c r="I212" s="143"/>
      <c r="J212" s="144"/>
      <c r="K212" s="143"/>
      <c r="L212" s="144"/>
      <c r="M212" s="144"/>
    </row>
    <row r="213" spans="1:13" s="29" customFormat="1" ht="13.5">
      <c r="A213" s="121"/>
      <c r="B213" s="183"/>
      <c r="C213" s="146" t="s">
        <v>235</v>
      </c>
      <c r="D213" s="121" t="s">
        <v>16</v>
      </c>
      <c r="E213" s="121">
        <v>0.5</v>
      </c>
      <c r="F213" s="220">
        <f>F208*E213</f>
        <v>316.4</v>
      </c>
      <c r="G213" s="142"/>
      <c r="H213" s="144"/>
      <c r="I213" s="143"/>
      <c r="J213" s="144"/>
      <c r="K213" s="143"/>
      <c r="L213" s="144"/>
      <c r="M213" s="144"/>
    </row>
    <row r="214" spans="1:13" s="29" customFormat="1" ht="13.5">
      <c r="A214" s="121"/>
      <c r="B214" s="183"/>
      <c r="C214" s="146" t="s">
        <v>15</v>
      </c>
      <c r="D214" s="121" t="s">
        <v>0</v>
      </c>
      <c r="E214" s="121">
        <v>0.016</v>
      </c>
      <c r="F214" s="220">
        <f>F208*E214</f>
        <v>10.124799999999999</v>
      </c>
      <c r="G214" s="143"/>
      <c r="H214" s="144"/>
      <c r="I214" s="143"/>
      <c r="J214" s="144"/>
      <c r="K214" s="143"/>
      <c r="L214" s="144"/>
      <c r="M214" s="144"/>
    </row>
    <row r="215" spans="1:13" s="29" customFormat="1" ht="28.5">
      <c r="A215" s="121">
        <v>32</v>
      </c>
      <c r="B215" s="183" t="s">
        <v>236</v>
      </c>
      <c r="C215" s="149" t="s">
        <v>682</v>
      </c>
      <c r="D215" s="148" t="s">
        <v>48</v>
      </c>
      <c r="E215" s="148"/>
      <c r="F215" s="276">
        <v>7.6</v>
      </c>
      <c r="G215" s="142"/>
      <c r="H215" s="144"/>
      <c r="I215" s="143"/>
      <c r="J215" s="144"/>
      <c r="K215" s="143"/>
      <c r="L215" s="144"/>
      <c r="M215" s="144"/>
    </row>
    <row r="216" spans="1:13" s="29" customFormat="1" ht="13.5">
      <c r="A216" s="141"/>
      <c r="B216" s="121" t="s">
        <v>68</v>
      </c>
      <c r="C216" s="146" t="s">
        <v>12</v>
      </c>
      <c r="D216" s="121" t="s">
        <v>48</v>
      </c>
      <c r="E216" s="121">
        <v>1</v>
      </c>
      <c r="F216" s="220">
        <f>F215*E216</f>
        <v>7.6</v>
      </c>
      <c r="G216" s="142"/>
      <c r="H216" s="144"/>
      <c r="I216" s="182"/>
      <c r="J216" s="144"/>
      <c r="K216" s="143"/>
      <c r="L216" s="144"/>
      <c r="M216" s="144"/>
    </row>
    <row r="217" spans="1:13" s="29" customFormat="1" ht="13.5">
      <c r="A217" s="141"/>
      <c r="B217" s="47"/>
      <c r="C217" s="146" t="s">
        <v>42</v>
      </c>
      <c r="D217" s="121" t="s">
        <v>0</v>
      </c>
      <c r="E217" s="121">
        <v>0.04</v>
      </c>
      <c r="F217" s="220">
        <f>F215*E217</f>
        <v>0.304</v>
      </c>
      <c r="G217" s="142"/>
      <c r="H217" s="144"/>
      <c r="I217" s="143"/>
      <c r="J217" s="144"/>
      <c r="K217" s="143"/>
      <c r="L217" s="144"/>
      <c r="M217" s="144"/>
    </row>
    <row r="218" spans="1:13" s="29" customFormat="1" ht="13.5">
      <c r="A218" s="141"/>
      <c r="B218" s="47"/>
      <c r="C218" s="146" t="s">
        <v>14</v>
      </c>
      <c r="D218" s="121"/>
      <c r="E218" s="121"/>
      <c r="F218" s="220"/>
      <c r="G218" s="142"/>
      <c r="H218" s="144"/>
      <c r="I218" s="143"/>
      <c r="J218" s="144"/>
      <c r="K218" s="143"/>
      <c r="L218" s="144"/>
      <c r="M218" s="144"/>
    </row>
    <row r="219" spans="1:13" s="29" customFormat="1" ht="13.5">
      <c r="A219" s="141"/>
      <c r="B219" s="47"/>
      <c r="C219" s="146" t="s">
        <v>369</v>
      </c>
      <c r="D219" s="121" t="s">
        <v>48</v>
      </c>
      <c r="E219" s="121">
        <v>1.03</v>
      </c>
      <c r="F219" s="220">
        <f>F215*E219</f>
        <v>7.827999999999999</v>
      </c>
      <c r="G219" s="142"/>
      <c r="H219" s="144"/>
      <c r="I219" s="143"/>
      <c r="J219" s="144"/>
      <c r="K219" s="143"/>
      <c r="L219" s="144"/>
      <c r="M219" s="144"/>
    </row>
    <row r="220" spans="1:13" s="29" customFormat="1" ht="13.5">
      <c r="A220" s="141"/>
      <c r="B220" s="47"/>
      <c r="C220" s="146" t="s">
        <v>204</v>
      </c>
      <c r="D220" s="121" t="s">
        <v>0</v>
      </c>
      <c r="E220" s="121">
        <v>0.405</v>
      </c>
      <c r="F220" s="220">
        <f>F215*E220</f>
        <v>3.078</v>
      </c>
      <c r="G220" s="142"/>
      <c r="H220" s="144"/>
      <c r="I220" s="143"/>
      <c r="J220" s="144"/>
      <c r="K220" s="143"/>
      <c r="L220" s="144"/>
      <c r="M220" s="144"/>
    </row>
    <row r="221" spans="1:13" s="326" customFormat="1" ht="57">
      <c r="A221" s="216">
        <v>33</v>
      </c>
      <c r="B221" s="281" t="s">
        <v>253</v>
      </c>
      <c r="C221" s="445" t="s">
        <v>718</v>
      </c>
      <c r="D221" s="282" t="s">
        <v>48</v>
      </c>
      <c r="E221" s="282"/>
      <c r="F221" s="276">
        <v>311</v>
      </c>
      <c r="G221" s="216"/>
      <c r="H221" s="220"/>
      <c r="I221" s="219"/>
      <c r="J221" s="220"/>
      <c r="K221" s="219"/>
      <c r="L221" s="220"/>
      <c r="M221" s="220"/>
    </row>
    <row r="222" spans="1:13" s="326" customFormat="1" ht="13.5">
      <c r="A222" s="224"/>
      <c r="B222" s="217"/>
      <c r="C222" s="218" t="s">
        <v>12</v>
      </c>
      <c r="D222" s="216" t="s">
        <v>13</v>
      </c>
      <c r="E222" s="216">
        <v>2.61</v>
      </c>
      <c r="F222" s="220">
        <f>F221*E222</f>
        <v>811.7099999999999</v>
      </c>
      <c r="G222" s="216"/>
      <c r="H222" s="220"/>
      <c r="I222" s="221"/>
      <c r="J222" s="220"/>
      <c r="K222" s="219"/>
      <c r="L222" s="220"/>
      <c r="M222" s="220"/>
    </row>
    <row r="223" spans="1:13" s="326" customFormat="1" ht="13.5">
      <c r="A223" s="224"/>
      <c r="B223" s="217"/>
      <c r="C223" s="218" t="s">
        <v>14</v>
      </c>
      <c r="D223" s="216"/>
      <c r="E223" s="216"/>
      <c r="F223" s="220"/>
      <c r="G223" s="216"/>
      <c r="H223" s="220"/>
      <c r="I223" s="219"/>
      <c r="J223" s="220"/>
      <c r="K223" s="219"/>
      <c r="L223" s="220"/>
      <c r="M223" s="220"/>
    </row>
    <row r="224" spans="1:13" s="326" customFormat="1" ht="27">
      <c r="A224" s="224"/>
      <c r="B224" s="217"/>
      <c r="C224" s="218" t="s">
        <v>719</v>
      </c>
      <c r="D224" s="216" t="s">
        <v>48</v>
      </c>
      <c r="E224" s="216">
        <v>1.1</v>
      </c>
      <c r="F224" s="220">
        <f>F221*E224</f>
        <v>342.1</v>
      </c>
      <c r="G224" s="216"/>
      <c r="H224" s="220"/>
      <c r="I224" s="219"/>
      <c r="J224" s="220"/>
      <c r="K224" s="219"/>
      <c r="L224" s="220"/>
      <c r="M224" s="220"/>
    </row>
    <row r="225" spans="1:13" s="29" customFormat="1" ht="13.5">
      <c r="A225" s="141"/>
      <c r="B225" s="47"/>
      <c r="C225" s="146" t="s">
        <v>204</v>
      </c>
      <c r="D225" s="121" t="s">
        <v>0</v>
      </c>
      <c r="E225" s="121">
        <v>0.389</v>
      </c>
      <c r="F225" s="448">
        <f>F221*E225</f>
        <v>120.979</v>
      </c>
      <c r="G225" s="142"/>
      <c r="H225" s="144"/>
      <c r="I225" s="143"/>
      <c r="J225" s="144"/>
      <c r="K225" s="143"/>
      <c r="L225" s="144"/>
      <c r="M225" s="144"/>
    </row>
    <row r="226" spans="1:13" ht="28.5">
      <c r="A226" s="142">
        <v>34</v>
      </c>
      <c r="B226" s="215" t="s">
        <v>257</v>
      </c>
      <c r="C226" s="272" t="s">
        <v>453</v>
      </c>
      <c r="D226" s="142" t="s">
        <v>48</v>
      </c>
      <c r="E226" s="142"/>
      <c r="F226" s="143">
        <v>52</v>
      </c>
      <c r="G226" s="142"/>
      <c r="H226" s="144"/>
      <c r="I226" s="143"/>
      <c r="J226" s="144"/>
      <c r="K226" s="143"/>
      <c r="L226" s="144"/>
      <c r="M226" s="144"/>
    </row>
    <row r="227" spans="1:13" ht="13.5">
      <c r="A227" s="142"/>
      <c r="B227" s="121" t="s">
        <v>68</v>
      </c>
      <c r="C227" s="185" t="s">
        <v>12</v>
      </c>
      <c r="D227" s="142" t="s">
        <v>48</v>
      </c>
      <c r="E227" s="142">
        <v>1</v>
      </c>
      <c r="F227" s="144">
        <f>F226*E227</f>
        <v>52</v>
      </c>
      <c r="G227" s="142"/>
      <c r="H227" s="144"/>
      <c r="I227" s="143"/>
      <c r="J227" s="144"/>
      <c r="K227" s="143"/>
      <c r="L227" s="144"/>
      <c r="M227" s="144"/>
    </row>
    <row r="228" spans="1:13" ht="13.5">
      <c r="A228" s="142"/>
      <c r="B228" s="184"/>
      <c r="C228" s="185" t="s">
        <v>37</v>
      </c>
      <c r="D228" s="142" t="s">
        <v>0</v>
      </c>
      <c r="E228" s="142">
        <v>0.027</v>
      </c>
      <c r="F228" s="144">
        <f>F226*E228</f>
        <v>1.404</v>
      </c>
      <c r="G228" s="142"/>
      <c r="H228" s="144"/>
      <c r="I228" s="143"/>
      <c r="J228" s="144"/>
      <c r="K228" s="143"/>
      <c r="L228" s="144"/>
      <c r="M228" s="144"/>
    </row>
    <row r="229" spans="1:13" ht="13.5">
      <c r="A229" s="142"/>
      <c r="B229" s="184"/>
      <c r="C229" s="185" t="s">
        <v>14</v>
      </c>
      <c r="D229" s="142"/>
      <c r="E229" s="142"/>
      <c r="F229" s="144"/>
      <c r="G229" s="142"/>
      <c r="H229" s="144"/>
      <c r="I229" s="143"/>
      <c r="J229" s="144"/>
      <c r="K229" s="143"/>
      <c r="L229" s="144"/>
      <c r="M229" s="144"/>
    </row>
    <row r="230" spans="1:13" ht="13.5">
      <c r="A230" s="142"/>
      <c r="B230" s="184"/>
      <c r="C230" s="185" t="s">
        <v>233</v>
      </c>
      <c r="D230" s="142" t="s">
        <v>36</v>
      </c>
      <c r="E230" s="142">
        <v>0.025</v>
      </c>
      <c r="F230" s="144">
        <f>F226*E230</f>
        <v>1.3</v>
      </c>
      <c r="G230" s="142"/>
      <c r="H230" s="144"/>
      <c r="I230" s="143"/>
      <c r="J230" s="144"/>
      <c r="K230" s="143"/>
      <c r="L230" s="144"/>
      <c r="M230" s="144"/>
    </row>
    <row r="231" spans="1:13" ht="13.5">
      <c r="A231" s="142"/>
      <c r="B231" s="184"/>
      <c r="C231" s="185" t="s">
        <v>15</v>
      </c>
      <c r="D231" s="142" t="s">
        <v>0</v>
      </c>
      <c r="E231" s="142">
        <v>0.003</v>
      </c>
      <c r="F231" s="144">
        <f>F226*E231</f>
        <v>0.156</v>
      </c>
      <c r="G231" s="143"/>
      <c r="H231" s="144"/>
      <c r="I231" s="143"/>
      <c r="J231" s="144"/>
      <c r="K231" s="143"/>
      <c r="L231" s="144"/>
      <c r="M231" s="144"/>
    </row>
    <row r="232" spans="1:13" s="75" customFormat="1" ht="28.5">
      <c r="A232" s="121">
        <v>35</v>
      </c>
      <c r="B232" s="183" t="s">
        <v>237</v>
      </c>
      <c r="C232" s="272" t="s">
        <v>454</v>
      </c>
      <c r="D232" s="274" t="s">
        <v>48</v>
      </c>
      <c r="E232" s="274"/>
      <c r="F232" s="275">
        <v>52</v>
      </c>
      <c r="G232" s="142"/>
      <c r="H232" s="144"/>
      <c r="I232" s="143"/>
      <c r="J232" s="144"/>
      <c r="K232" s="143"/>
      <c r="L232" s="144"/>
      <c r="M232" s="144"/>
    </row>
    <row r="233" spans="1:13" s="29" customFormat="1" ht="13.5">
      <c r="A233" s="141"/>
      <c r="B233" s="121" t="s">
        <v>68</v>
      </c>
      <c r="C233" s="123" t="s">
        <v>12</v>
      </c>
      <c r="D233" s="121" t="s">
        <v>48</v>
      </c>
      <c r="E233" s="121">
        <v>1</v>
      </c>
      <c r="F233" s="220">
        <f>F232*E233</f>
        <v>52</v>
      </c>
      <c r="G233" s="142"/>
      <c r="H233" s="144"/>
      <c r="I233" s="182"/>
      <c r="J233" s="144"/>
      <c r="K233" s="143"/>
      <c r="L233" s="144"/>
      <c r="M233" s="144"/>
    </row>
    <row r="234" spans="1:13" s="75" customFormat="1" ht="13.5">
      <c r="A234" s="121"/>
      <c r="B234" s="47"/>
      <c r="C234" s="146" t="s">
        <v>37</v>
      </c>
      <c r="D234" s="121" t="s">
        <v>0</v>
      </c>
      <c r="E234" s="121">
        <v>0.02</v>
      </c>
      <c r="F234" s="220">
        <f>F232*E234</f>
        <v>1.04</v>
      </c>
      <c r="G234" s="142"/>
      <c r="H234" s="144"/>
      <c r="I234" s="143"/>
      <c r="J234" s="144"/>
      <c r="K234" s="143"/>
      <c r="L234" s="144"/>
      <c r="M234" s="144"/>
    </row>
    <row r="235" spans="1:13" s="75" customFormat="1" ht="13.5">
      <c r="A235" s="121"/>
      <c r="B235" s="47"/>
      <c r="C235" s="146" t="s">
        <v>14</v>
      </c>
      <c r="D235" s="121"/>
      <c r="E235" s="121"/>
      <c r="F235" s="220"/>
      <c r="G235" s="142"/>
      <c r="H235" s="144"/>
      <c r="I235" s="143"/>
      <c r="J235" s="144"/>
      <c r="K235" s="143"/>
      <c r="L235" s="144"/>
      <c r="M235" s="144"/>
    </row>
    <row r="236" spans="1:13" s="75" customFormat="1" ht="13.5">
      <c r="A236" s="121"/>
      <c r="B236" s="47"/>
      <c r="C236" s="146" t="s">
        <v>233</v>
      </c>
      <c r="D236" s="121" t="s">
        <v>36</v>
      </c>
      <c r="E236" s="121">
        <v>0.015</v>
      </c>
      <c r="F236" s="220">
        <f>F232*E236</f>
        <v>0.78</v>
      </c>
      <c r="G236" s="142"/>
      <c r="H236" s="144"/>
      <c r="I236" s="143"/>
      <c r="J236" s="144"/>
      <c r="K236" s="143"/>
      <c r="L236" s="144"/>
      <c r="M236" s="144"/>
    </row>
    <row r="237" spans="1:13" ht="13.5">
      <c r="A237" s="121"/>
      <c r="B237" s="183"/>
      <c r="C237" s="146" t="s">
        <v>228</v>
      </c>
      <c r="D237" s="121" t="s">
        <v>16</v>
      </c>
      <c r="E237" s="121">
        <v>3.2</v>
      </c>
      <c r="F237" s="448">
        <f>F233*E237</f>
        <v>166.4</v>
      </c>
      <c r="G237" s="142"/>
      <c r="H237" s="144"/>
      <c r="I237" s="143"/>
      <c r="J237" s="144"/>
      <c r="K237" s="143"/>
      <c r="L237" s="144"/>
      <c r="M237" s="144"/>
    </row>
    <row r="238" spans="1:13" s="75" customFormat="1" ht="13.5">
      <c r="A238" s="121"/>
      <c r="B238" s="47"/>
      <c r="C238" s="146" t="s">
        <v>238</v>
      </c>
      <c r="D238" s="121" t="s">
        <v>48</v>
      </c>
      <c r="E238" s="121">
        <v>1.05</v>
      </c>
      <c r="F238" s="220">
        <f>F232*E238</f>
        <v>54.6</v>
      </c>
      <c r="G238" s="142"/>
      <c r="H238" s="144"/>
      <c r="I238" s="143"/>
      <c r="J238" s="144"/>
      <c r="K238" s="143"/>
      <c r="L238" s="144"/>
      <c r="M238" s="144"/>
    </row>
    <row r="239" spans="1:13" s="75" customFormat="1" ht="13.5">
      <c r="A239" s="121"/>
      <c r="B239" s="47"/>
      <c r="C239" s="146" t="s">
        <v>15</v>
      </c>
      <c r="D239" s="121" t="s">
        <v>0</v>
      </c>
      <c r="E239" s="121">
        <v>0.007</v>
      </c>
      <c r="F239" s="220">
        <f>F232*E239</f>
        <v>0.364</v>
      </c>
      <c r="G239" s="143"/>
      <c r="H239" s="144"/>
      <c r="I239" s="143"/>
      <c r="J239" s="144"/>
      <c r="K239" s="143"/>
      <c r="L239" s="144"/>
      <c r="M239" s="144"/>
    </row>
    <row r="240" spans="1:13" s="599" customFormat="1" ht="14.25">
      <c r="A240" s="595"/>
      <c r="B240" s="600"/>
      <c r="C240" s="549" t="s">
        <v>232</v>
      </c>
      <c r="D240" s="595"/>
      <c r="E240" s="595"/>
      <c r="F240" s="601"/>
      <c r="G240" s="595"/>
      <c r="H240" s="555"/>
      <c r="I240" s="555"/>
      <c r="J240" s="555"/>
      <c r="K240" s="555"/>
      <c r="L240" s="555"/>
      <c r="M240" s="555"/>
    </row>
    <row r="241" spans="1:13" s="75" customFormat="1" ht="17.25">
      <c r="A241" s="121"/>
      <c r="B241" s="47"/>
      <c r="C241" s="278" t="s">
        <v>255</v>
      </c>
      <c r="D241" s="121"/>
      <c r="E241" s="121"/>
      <c r="F241" s="220"/>
      <c r="G241" s="142"/>
      <c r="H241" s="144"/>
      <c r="I241" s="144"/>
      <c r="J241" s="144"/>
      <c r="K241" s="144"/>
      <c r="L241" s="144"/>
      <c r="M241" s="144"/>
    </row>
    <row r="242" spans="1:13" s="75" customFormat="1" ht="28.5">
      <c r="A242" s="121">
        <v>36</v>
      </c>
      <c r="B242" s="121" t="s">
        <v>68</v>
      </c>
      <c r="C242" s="272" t="s">
        <v>469</v>
      </c>
      <c r="D242" s="235" t="s">
        <v>25</v>
      </c>
      <c r="E242" s="235"/>
      <c r="F242" s="273">
        <v>15</v>
      </c>
      <c r="G242" s="142"/>
      <c r="H242" s="144"/>
      <c r="I242" s="143"/>
      <c r="J242" s="144"/>
      <c r="K242" s="143"/>
      <c r="L242" s="144"/>
      <c r="M242" s="144"/>
    </row>
    <row r="243" spans="1:13" s="75" customFormat="1" ht="13.5">
      <c r="A243" s="121"/>
      <c r="B243" s="47"/>
      <c r="C243" s="123" t="s">
        <v>12</v>
      </c>
      <c r="D243" s="121" t="s">
        <v>25</v>
      </c>
      <c r="E243" s="121">
        <v>1</v>
      </c>
      <c r="F243" s="220">
        <f>F242*E243</f>
        <v>15</v>
      </c>
      <c r="G243" s="142"/>
      <c r="H243" s="144"/>
      <c r="I243" s="182"/>
      <c r="J243" s="144"/>
      <c r="K243" s="143"/>
      <c r="L243" s="144"/>
      <c r="M243" s="144"/>
    </row>
    <row r="244" spans="1:13" s="75" customFormat="1" ht="13.5">
      <c r="A244" s="121"/>
      <c r="B244" s="47"/>
      <c r="C244" s="146" t="s">
        <v>14</v>
      </c>
      <c r="D244" s="121"/>
      <c r="E244" s="121"/>
      <c r="F244" s="220"/>
      <c r="G244" s="142"/>
      <c r="H244" s="144"/>
      <c r="I244" s="143"/>
      <c r="J244" s="144"/>
      <c r="K244" s="143"/>
      <c r="L244" s="144"/>
      <c r="M244" s="144"/>
    </row>
    <row r="245" spans="1:13" s="75" customFormat="1" ht="13.5">
      <c r="A245" s="121"/>
      <c r="B245" s="47"/>
      <c r="C245" s="146" t="s">
        <v>468</v>
      </c>
      <c r="D245" s="121" t="s">
        <v>25</v>
      </c>
      <c r="E245" s="121">
        <v>1.15</v>
      </c>
      <c r="F245" s="220">
        <f>F242*E245</f>
        <v>17.25</v>
      </c>
      <c r="G245" s="142"/>
      <c r="H245" s="144"/>
      <c r="I245" s="143"/>
      <c r="J245" s="144"/>
      <c r="K245" s="143"/>
      <c r="L245" s="144"/>
      <c r="M245" s="144"/>
    </row>
    <row r="246" spans="1:13" s="75" customFormat="1" ht="28.5">
      <c r="A246" s="121">
        <v>37</v>
      </c>
      <c r="B246" s="121" t="s">
        <v>68</v>
      </c>
      <c r="C246" s="330" t="s">
        <v>510</v>
      </c>
      <c r="D246" s="235" t="s">
        <v>48</v>
      </c>
      <c r="E246" s="235"/>
      <c r="F246" s="273">
        <v>450</v>
      </c>
      <c r="G246" s="142"/>
      <c r="H246" s="144"/>
      <c r="I246" s="143"/>
      <c r="J246" s="144"/>
      <c r="K246" s="143"/>
      <c r="L246" s="144"/>
      <c r="M246" s="144"/>
    </row>
    <row r="247" spans="1:13" s="75" customFormat="1" ht="13.5">
      <c r="A247" s="121"/>
      <c r="B247" s="47"/>
      <c r="C247" s="123" t="s">
        <v>12</v>
      </c>
      <c r="D247" s="121" t="s">
        <v>48</v>
      </c>
      <c r="E247" s="121">
        <v>1</v>
      </c>
      <c r="F247" s="448">
        <f>F246*E247</f>
        <v>450</v>
      </c>
      <c r="G247" s="142"/>
      <c r="H247" s="144"/>
      <c r="I247" s="182"/>
      <c r="J247" s="144"/>
      <c r="K247" s="143"/>
      <c r="L247" s="144"/>
      <c r="M247" s="144"/>
    </row>
    <row r="248" spans="1:13" s="75" customFormat="1" ht="13.5">
      <c r="A248" s="121"/>
      <c r="B248" s="47"/>
      <c r="C248" s="146" t="s">
        <v>14</v>
      </c>
      <c r="D248" s="121"/>
      <c r="E248" s="121"/>
      <c r="F248" s="448"/>
      <c r="G248" s="142"/>
      <c r="H248" s="144"/>
      <c r="I248" s="143"/>
      <c r="J248" s="144"/>
      <c r="K248" s="143"/>
      <c r="L248" s="144"/>
      <c r="M248" s="144"/>
    </row>
    <row r="249" spans="1:13" s="75" customFormat="1" ht="13.5">
      <c r="A249" s="121"/>
      <c r="B249" s="47"/>
      <c r="C249" s="146" t="s">
        <v>233</v>
      </c>
      <c r="D249" s="121" t="s">
        <v>36</v>
      </c>
      <c r="E249" s="121">
        <v>0.04</v>
      </c>
      <c r="F249" s="448">
        <f>F246*E249</f>
        <v>18</v>
      </c>
      <c r="G249" s="142"/>
      <c r="H249" s="144"/>
      <c r="I249" s="143"/>
      <c r="J249" s="144"/>
      <c r="K249" s="143"/>
      <c r="L249" s="144"/>
      <c r="M249" s="144"/>
    </row>
    <row r="250" spans="1:13" s="326" customFormat="1" ht="28.5">
      <c r="A250" s="216">
        <v>38</v>
      </c>
      <c r="B250" s="121" t="s">
        <v>68</v>
      </c>
      <c r="C250" s="445" t="s">
        <v>683</v>
      </c>
      <c r="D250" s="282" t="s">
        <v>48</v>
      </c>
      <c r="E250" s="282"/>
      <c r="F250" s="273">
        <v>263</v>
      </c>
      <c r="G250" s="216"/>
      <c r="H250" s="220"/>
      <c r="I250" s="219"/>
      <c r="J250" s="220"/>
      <c r="K250" s="219"/>
      <c r="L250" s="220"/>
      <c r="M250" s="220"/>
    </row>
    <row r="251" spans="1:13" s="29" customFormat="1" ht="13.5">
      <c r="A251" s="216"/>
      <c r="B251" s="217"/>
      <c r="C251" s="218" t="s">
        <v>12</v>
      </c>
      <c r="D251" s="216" t="s">
        <v>48</v>
      </c>
      <c r="E251" s="216">
        <v>1</v>
      </c>
      <c r="F251" s="220">
        <f>F250*E251</f>
        <v>263</v>
      </c>
      <c r="G251" s="216"/>
      <c r="H251" s="220"/>
      <c r="I251" s="221"/>
      <c r="J251" s="220"/>
      <c r="K251" s="219"/>
      <c r="L251" s="144"/>
      <c r="M251" s="220"/>
    </row>
    <row r="252" spans="1:13" s="29" customFormat="1" ht="13.5">
      <c r="A252" s="216"/>
      <c r="B252" s="217"/>
      <c r="C252" s="218" t="s">
        <v>452</v>
      </c>
      <c r="D252" s="216" t="s">
        <v>655</v>
      </c>
      <c r="E252" s="216">
        <v>4</v>
      </c>
      <c r="F252" s="220">
        <f>F250*E252</f>
        <v>1052</v>
      </c>
      <c r="G252" s="216"/>
      <c r="H252" s="220"/>
      <c r="I252" s="219"/>
      <c r="J252" s="220"/>
      <c r="K252" s="219"/>
      <c r="L252" s="144"/>
      <c r="M252" s="220"/>
    </row>
    <row r="253" spans="1:13" s="29" customFormat="1" ht="13.5">
      <c r="A253" s="216"/>
      <c r="B253" s="217"/>
      <c r="C253" s="218" t="s">
        <v>684</v>
      </c>
      <c r="D253" s="216" t="s">
        <v>655</v>
      </c>
      <c r="E253" s="216">
        <v>0.5</v>
      </c>
      <c r="F253" s="220">
        <f>F250*E253</f>
        <v>131.5</v>
      </c>
      <c r="G253" s="216"/>
      <c r="H253" s="220"/>
      <c r="I253" s="219"/>
      <c r="J253" s="220"/>
      <c r="K253" s="219"/>
      <c r="L253" s="144"/>
      <c r="M253" s="220"/>
    </row>
    <row r="254" spans="1:13" s="29" customFormat="1" ht="28.5">
      <c r="A254" s="121">
        <v>39</v>
      </c>
      <c r="B254" s="96" t="s">
        <v>68</v>
      </c>
      <c r="C254" s="330" t="s">
        <v>685</v>
      </c>
      <c r="D254" s="235" t="s">
        <v>48</v>
      </c>
      <c r="E254" s="235"/>
      <c r="F254" s="273">
        <v>182</v>
      </c>
      <c r="G254" s="142"/>
      <c r="H254" s="144"/>
      <c r="I254" s="143"/>
      <c r="J254" s="144"/>
      <c r="K254" s="143"/>
      <c r="L254" s="144"/>
      <c r="M254" s="144"/>
    </row>
    <row r="255" spans="1:13" s="29" customFormat="1" ht="13.5">
      <c r="A255" s="121"/>
      <c r="B255" s="47"/>
      <c r="C255" s="146" t="s">
        <v>12</v>
      </c>
      <c r="D255" s="121" t="s">
        <v>48</v>
      </c>
      <c r="E255" s="121">
        <v>1</v>
      </c>
      <c r="F255" s="448">
        <f>F254*E255</f>
        <v>182</v>
      </c>
      <c r="G255" s="142"/>
      <c r="H255" s="144"/>
      <c r="I255" s="182"/>
      <c r="J255" s="144"/>
      <c r="K255" s="143"/>
      <c r="L255" s="144"/>
      <c r="M255" s="144"/>
    </row>
    <row r="256" spans="1:13" s="326" customFormat="1" ht="27">
      <c r="A256" s="587"/>
      <c r="B256" s="331"/>
      <c r="C256" s="218" t="s">
        <v>686</v>
      </c>
      <c r="D256" s="332" t="s">
        <v>48</v>
      </c>
      <c r="E256" s="332">
        <v>1.05</v>
      </c>
      <c r="F256" s="243">
        <f>F254*E256</f>
        <v>191.1</v>
      </c>
      <c r="G256" s="332"/>
      <c r="H256" s="243"/>
      <c r="I256" s="450"/>
      <c r="J256" s="243"/>
      <c r="K256" s="450"/>
      <c r="L256" s="448"/>
      <c r="M256" s="243"/>
    </row>
    <row r="257" spans="1:13" s="326" customFormat="1" ht="13.5">
      <c r="A257" s="216"/>
      <c r="B257" s="233"/>
      <c r="C257" s="218" t="s">
        <v>639</v>
      </c>
      <c r="D257" s="332" t="s">
        <v>16</v>
      </c>
      <c r="E257" s="332">
        <v>6.5</v>
      </c>
      <c r="F257" s="243">
        <f>F254*E257</f>
        <v>1183</v>
      </c>
      <c r="G257" s="332"/>
      <c r="H257" s="243"/>
      <c r="I257" s="450"/>
      <c r="J257" s="243"/>
      <c r="K257" s="450"/>
      <c r="L257" s="448"/>
      <c r="M257" s="243"/>
    </row>
    <row r="258" spans="1:13" s="29" customFormat="1" ht="14.25">
      <c r="A258" s="121">
        <v>40</v>
      </c>
      <c r="B258" s="96" t="s">
        <v>68</v>
      </c>
      <c r="C258" s="272" t="s">
        <v>449</v>
      </c>
      <c r="D258" s="235" t="s">
        <v>25</v>
      </c>
      <c r="E258" s="235"/>
      <c r="F258" s="273">
        <v>40</v>
      </c>
      <c r="G258" s="142"/>
      <c r="H258" s="144"/>
      <c r="I258" s="143"/>
      <c r="J258" s="144"/>
      <c r="K258" s="143"/>
      <c r="L258" s="144"/>
      <c r="M258" s="144"/>
    </row>
    <row r="259" spans="1:13" s="29" customFormat="1" ht="13.5">
      <c r="A259" s="121"/>
      <c r="B259" s="47"/>
      <c r="C259" s="123" t="s">
        <v>12</v>
      </c>
      <c r="D259" s="121" t="s">
        <v>25</v>
      </c>
      <c r="E259" s="121">
        <v>1</v>
      </c>
      <c r="F259" s="220">
        <f>F258*E259</f>
        <v>40</v>
      </c>
      <c r="G259" s="142"/>
      <c r="H259" s="144"/>
      <c r="I259" s="182"/>
      <c r="J259" s="144"/>
      <c r="K259" s="143"/>
      <c r="L259" s="144"/>
      <c r="M259" s="144"/>
    </row>
    <row r="260" spans="1:13" s="29" customFormat="1" ht="13.5">
      <c r="A260" s="121"/>
      <c r="B260" s="47"/>
      <c r="C260" s="123" t="s">
        <v>14</v>
      </c>
      <c r="D260" s="121"/>
      <c r="E260" s="121"/>
      <c r="F260" s="220">
        <f>E260*2353</f>
        <v>0</v>
      </c>
      <c r="G260" s="142"/>
      <c r="H260" s="144"/>
      <c r="I260" s="143"/>
      <c r="J260" s="144"/>
      <c r="K260" s="143"/>
      <c r="L260" s="144"/>
      <c r="M260" s="144"/>
    </row>
    <row r="261" spans="1:13" s="29" customFormat="1" ht="13.5">
      <c r="A261" s="121"/>
      <c r="B261" s="47"/>
      <c r="C261" s="123" t="s">
        <v>687</v>
      </c>
      <c r="D261" s="121" t="s">
        <v>25</v>
      </c>
      <c r="E261" s="121">
        <v>1</v>
      </c>
      <c r="F261" s="220">
        <f>F258*E261</f>
        <v>40</v>
      </c>
      <c r="G261" s="142"/>
      <c r="H261" s="144"/>
      <c r="I261" s="143"/>
      <c r="J261" s="144"/>
      <c r="K261" s="143"/>
      <c r="L261" s="144"/>
      <c r="M261" s="144"/>
    </row>
    <row r="262" spans="1:13" s="29" customFormat="1" ht="14.25">
      <c r="A262" s="121">
        <v>41</v>
      </c>
      <c r="B262" s="96" t="s">
        <v>68</v>
      </c>
      <c r="C262" s="272" t="s">
        <v>511</v>
      </c>
      <c r="D262" s="235" t="s">
        <v>17</v>
      </c>
      <c r="E262" s="235"/>
      <c r="F262" s="273">
        <v>4</v>
      </c>
      <c r="G262" s="142"/>
      <c r="H262" s="144"/>
      <c r="I262" s="143"/>
      <c r="J262" s="144"/>
      <c r="K262" s="143"/>
      <c r="L262" s="144"/>
      <c r="M262" s="144"/>
    </row>
    <row r="263" spans="1:13" s="29" customFormat="1" ht="13.5">
      <c r="A263" s="121"/>
      <c r="B263" s="47"/>
      <c r="C263" s="123" t="s">
        <v>12</v>
      </c>
      <c r="D263" s="121" t="s">
        <v>17</v>
      </c>
      <c r="E263" s="121">
        <v>1</v>
      </c>
      <c r="F263" s="220">
        <f>F262*E263</f>
        <v>4</v>
      </c>
      <c r="G263" s="142"/>
      <c r="H263" s="144"/>
      <c r="I263" s="143"/>
      <c r="J263" s="144"/>
      <c r="K263" s="143"/>
      <c r="L263" s="144"/>
      <c r="M263" s="144"/>
    </row>
    <row r="264" spans="1:13" s="29" customFormat="1" ht="13.5">
      <c r="A264" s="121"/>
      <c r="B264" s="47"/>
      <c r="C264" s="123" t="s">
        <v>14</v>
      </c>
      <c r="D264" s="121"/>
      <c r="E264" s="121"/>
      <c r="F264" s="220">
        <f>E264*2353</f>
        <v>0</v>
      </c>
      <c r="G264" s="142"/>
      <c r="H264" s="144"/>
      <c r="I264" s="143"/>
      <c r="J264" s="144"/>
      <c r="K264" s="143"/>
      <c r="L264" s="144"/>
      <c r="M264" s="144"/>
    </row>
    <row r="265" spans="1:13" s="29" customFormat="1" ht="13.5">
      <c r="A265" s="121"/>
      <c r="B265" s="47"/>
      <c r="C265" s="123" t="s">
        <v>260</v>
      </c>
      <c r="D265" s="121" t="s">
        <v>17</v>
      </c>
      <c r="E265" s="121">
        <v>1</v>
      </c>
      <c r="F265" s="220">
        <f>F262*E265</f>
        <v>4</v>
      </c>
      <c r="G265" s="142"/>
      <c r="H265" s="144"/>
      <c r="I265" s="143"/>
      <c r="J265" s="144"/>
      <c r="K265" s="143"/>
      <c r="L265" s="144"/>
      <c r="M265" s="144"/>
    </row>
    <row r="266" spans="1:13" s="599" customFormat="1" ht="14.25">
      <c r="A266" s="595"/>
      <c r="B266" s="600"/>
      <c r="C266" s="549" t="s">
        <v>239</v>
      </c>
      <c r="D266" s="595"/>
      <c r="E266" s="595"/>
      <c r="F266" s="601"/>
      <c r="G266" s="595"/>
      <c r="H266" s="555"/>
      <c r="I266" s="555"/>
      <c r="J266" s="555"/>
      <c r="K266" s="555"/>
      <c r="L266" s="555"/>
      <c r="M266" s="555"/>
    </row>
    <row r="267" spans="1:13" s="75" customFormat="1" ht="17.25">
      <c r="A267" s="121"/>
      <c r="B267" s="47"/>
      <c r="C267" s="278" t="s">
        <v>256</v>
      </c>
      <c r="D267" s="121"/>
      <c r="E267" s="121"/>
      <c r="F267" s="220"/>
      <c r="G267" s="142"/>
      <c r="H267" s="144"/>
      <c r="I267" s="144"/>
      <c r="J267" s="144"/>
      <c r="K267" s="144"/>
      <c r="L267" s="144"/>
      <c r="M267" s="144"/>
    </row>
    <row r="268" spans="1:13" s="366" customFormat="1" ht="17.25">
      <c r="A268" s="216"/>
      <c r="B268" s="217"/>
      <c r="C268" s="376" t="s">
        <v>294</v>
      </c>
      <c r="D268" s="216"/>
      <c r="E268" s="216"/>
      <c r="F268" s="220"/>
      <c r="G268" s="216"/>
      <c r="H268" s="220"/>
      <c r="I268" s="220"/>
      <c r="J268" s="220"/>
      <c r="K268" s="220"/>
      <c r="L268" s="220"/>
      <c r="M268" s="220"/>
    </row>
    <row r="269" spans="1:13" s="326" customFormat="1" ht="14.25">
      <c r="A269" s="216">
        <v>42</v>
      </c>
      <c r="B269" s="217" t="s">
        <v>240</v>
      </c>
      <c r="C269" s="330" t="s">
        <v>241</v>
      </c>
      <c r="D269" s="216" t="s">
        <v>48</v>
      </c>
      <c r="E269" s="216"/>
      <c r="F269" s="219">
        <v>39.1</v>
      </c>
      <c r="G269" s="216"/>
      <c r="H269" s="220"/>
      <c r="I269" s="219"/>
      <c r="J269" s="220"/>
      <c r="K269" s="219"/>
      <c r="L269" s="220"/>
      <c r="M269" s="220"/>
    </row>
    <row r="270" spans="1:13" s="326" customFormat="1" ht="13.5">
      <c r="A270" s="216"/>
      <c r="B270" s="217"/>
      <c r="C270" s="218" t="s">
        <v>12</v>
      </c>
      <c r="D270" s="216" t="s">
        <v>13</v>
      </c>
      <c r="E270" s="216">
        <v>0.0719</v>
      </c>
      <c r="F270" s="220">
        <f>F269*E270</f>
        <v>2.8112900000000005</v>
      </c>
      <c r="G270" s="216"/>
      <c r="H270" s="220"/>
      <c r="I270" s="219"/>
      <c r="J270" s="220"/>
      <c r="K270" s="219"/>
      <c r="L270" s="220"/>
      <c r="M270" s="220"/>
    </row>
    <row r="271" spans="1:13" s="326" customFormat="1" ht="13.5">
      <c r="A271" s="216"/>
      <c r="B271" s="217"/>
      <c r="C271" s="218" t="s">
        <v>37</v>
      </c>
      <c r="D271" s="216" t="s">
        <v>0</v>
      </c>
      <c r="E271" s="216">
        <v>0.0099</v>
      </c>
      <c r="F271" s="220">
        <f>F269*E271</f>
        <v>0.38709000000000005</v>
      </c>
      <c r="G271" s="216"/>
      <c r="H271" s="220"/>
      <c r="I271" s="219"/>
      <c r="J271" s="220"/>
      <c r="K271" s="219"/>
      <c r="L271" s="220"/>
      <c r="M271" s="220"/>
    </row>
    <row r="272" spans="1:13" s="326" customFormat="1" ht="13.5">
      <c r="A272" s="216"/>
      <c r="B272" s="217"/>
      <c r="C272" s="218" t="s">
        <v>14</v>
      </c>
      <c r="D272" s="216"/>
      <c r="E272" s="216"/>
      <c r="F272" s="220"/>
      <c r="G272" s="216"/>
      <c r="H272" s="220"/>
      <c r="I272" s="219"/>
      <c r="J272" s="220"/>
      <c r="K272" s="219"/>
      <c r="L272" s="220"/>
      <c r="M272" s="220"/>
    </row>
    <row r="273" spans="1:13" s="326" customFormat="1" ht="13.5">
      <c r="A273" s="216"/>
      <c r="B273" s="217"/>
      <c r="C273" s="218" t="s">
        <v>189</v>
      </c>
      <c r="D273" s="216" t="s">
        <v>36</v>
      </c>
      <c r="E273" s="216">
        <v>0.0408</v>
      </c>
      <c r="F273" s="220">
        <f>F269*E273</f>
        <v>1.5952800000000003</v>
      </c>
      <c r="G273" s="216"/>
      <c r="H273" s="220"/>
      <c r="I273" s="219"/>
      <c r="J273" s="220"/>
      <c r="K273" s="219"/>
      <c r="L273" s="220"/>
      <c r="M273" s="220"/>
    </row>
    <row r="274" spans="1:13" s="326" customFormat="1" ht="13.5">
      <c r="A274" s="216"/>
      <c r="B274" s="217"/>
      <c r="C274" s="218" t="s">
        <v>15</v>
      </c>
      <c r="D274" s="216" t="s">
        <v>0</v>
      </c>
      <c r="E274" s="216">
        <v>0.0002</v>
      </c>
      <c r="F274" s="220">
        <f>F269*E274</f>
        <v>0.00782</v>
      </c>
      <c r="G274" s="216"/>
      <c r="H274" s="220"/>
      <c r="I274" s="219"/>
      <c r="J274" s="220"/>
      <c r="K274" s="219"/>
      <c r="L274" s="220"/>
      <c r="M274" s="220"/>
    </row>
    <row r="275" spans="1:13" s="326" customFormat="1" ht="14.25">
      <c r="A275" s="216">
        <v>43</v>
      </c>
      <c r="B275" s="217" t="s">
        <v>242</v>
      </c>
      <c r="C275" s="330" t="s">
        <v>243</v>
      </c>
      <c r="D275" s="216" t="s">
        <v>36</v>
      </c>
      <c r="E275" s="216"/>
      <c r="F275" s="220">
        <v>12</v>
      </c>
      <c r="G275" s="216"/>
      <c r="H275" s="220"/>
      <c r="I275" s="219"/>
      <c r="J275" s="220"/>
      <c r="K275" s="219"/>
      <c r="L275" s="220"/>
      <c r="M275" s="220"/>
    </row>
    <row r="276" spans="1:13" s="326" customFormat="1" ht="13.5">
      <c r="A276" s="216"/>
      <c r="B276" s="217"/>
      <c r="C276" s="218" t="s">
        <v>12</v>
      </c>
      <c r="D276" s="216" t="s">
        <v>13</v>
      </c>
      <c r="E276" s="216">
        <v>3.52</v>
      </c>
      <c r="F276" s="220">
        <f>F275*E276</f>
        <v>42.24</v>
      </c>
      <c r="G276" s="216"/>
      <c r="H276" s="220"/>
      <c r="I276" s="219"/>
      <c r="J276" s="220"/>
      <c r="K276" s="219"/>
      <c r="L276" s="220"/>
      <c r="M276" s="220"/>
    </row>
    <row r="277" spans="1:13" s="326" customFormat="1" ht="13.5">
      <c r="A277" s="216"/>
      <c r="B277" s="217"/>
      <c r="C277" s="218" t="s">
        <v>37</v>
      </c>
      <c r="D277" s="216" t="s">
        <v>0</v>
      </c>
      <c r="E277" s="216">
        <v>1.06</v>
      </c>
      <c r="F277" s="220">
        <f>F275*E277</f>
        <v>12.72</v>
      </c>
      <c r="G277" s="216"/>
      <c r="H277" s="220"/>
      <c r="I277" s="219"/>
      <c r="J277" s="220"/>
      <c r="K277" s="219"/>
      <c r="L277" s="220"/>
      <c r="M277" s="220"/>
    </row>
    <row r="278" spans="1:13" s="326" customFormat="1" ht="13.5">
      <c r="A278" s="216"/>
      <c r="B278" s="217"/>
      <c r="C278" s="218" t="s">
        <v>14</v>
      </c>
      <c r="D278" s="216"/>
      <c r="E278" s="216"/>
      <c r="F278" s="220"/>
      <c r="G278" s="216"/>
      <c r="H278" s="220"/>
      <c r="I278" s="219"/>
      <c r="J278" s="220"/>
      <c r="K278" s="219"/>
      <c r="L278" s="220"/>
      <c r="M278" s="220"/>
    </row>
    <row r="279" spans="1:13" s="326" customFormat="1" ht="13.5">
      <c r="A279" s="216"/>
      <c r="B279" s="217"/>
      <c r="C279" s="218" t="s">
        <v>189</v>
      </c>
      <c r="D279" s="216" t="s">
        <v>36</v>
      </c>
      <c r="E279" s="216">
        <v>1.25</v>
      </c>
      <c r="F279" s="220">
        <f>F275*E279</f>
        <v>15</v>
      </c>
      <c r="G279" s="216"/>
      <c r="H279" s="220"/>
      <c r="I279" s="219"/>
      <c r="J279" s="220"/>
      <c r="K279" s="219"/>
      <c r="L279" s="220"/>
      <c r="M279" s="220"/>
    </row>
    <row r="280" spans="1:13" s="326" customFormat="1" ht="13.5">
      <c r="A280" s="216"/>
      <c r="B280" s="217"/>
      <c r="C280" s="218" t="s">
        <v>15</v>
      </c>
      <c r="D280" s="216" t="s">
        <v>0</v>
      </c>
      <c r="E280" s="216">
        <v>0.02</v>
      </c>
      <c r="F280" s="220">
        <f>F275*E280</f>
        <v>0.24</v>
      </c>
      <c r="G280" s="216"/>
      <c r="H280" s="220"/>
      <c r="I280" s="219"/>
      <c r="J280" s="220"/>
      <c r="K280" s="219"/>
      <c r="L280" s="220"/>
      <c r="M280" s="220"/>
    </row>
    <row r="281" spans="1:13" s="326" customFormat="1" ht="28.5">
      <c r="A281" s="216">
        <v>44</v>
      </c>
      <c r="B281" s="217" t="s">
        <v>192</v>
      </c>
      <c r="C281" s="330" t="s">
        <v>688</v>
      </c>
      <c r="D281" s="282" t="s">
        <v>36</v>
      </c>
      <c r="E281" s="216"/>
      <c r="F281" s="273">
        <v>12.3</v>
      </c>
      <c r="G281" s="216"/>
      <c r="H281" s="220"/>
      <c r="I281" s="219"/>
      <c r="J281" s="220"/>
      <c r="K281" s="219"/>
      <c r="L281" s="220"/>
      <c r="M281" s="220"/>
    </row>
    <row r="282" spans="1:13" s="326" customFormat="1" ht="13.5">
      <c r="A282" s="216"/>
      <c r="B282" s="217"/>
      <c r="C282" s="222" t="s">
        <v>12</v>
      </c>
      <c r="D282" s="216" t="s">
        <v>13</v>
      </c>
      <c r="E282" s="216">
        <v>9.25</v>
      </c>
      <c r="F282" s="220">
        <f>F281*E282</f>
        <v>113.775</v>
      </c>
      <c r="G282" s="216"/>
      <c r="H282" s="220"/>
      <c r="I282" s="219"/>
      <c r="J282" s="220"/>
      <c r="K282" s="219"/>
      <c r="L282" s="220"/>
      <c r="M282" s="220"/>
    </row>
    <row r="283" spans="1:13" s="326" customFormat="1" ht="13.5">
      <c r="A283" s="216"/>
      <c r="B283" s="217"/>
      <c r="C283" s="222" t="s">
        <v>37</v>
      </c>
      <c r="D283" s="216" t="s">
        <v>0</v>
      </c>
      <c r="E283" s="216">
        <v>1.14</v>
      </c>
      <c r="F283" s="220">
        <f>F281*E283</f>
        <v>14.022</v>
      </c>
      <c r="G283" s="216"/>
      <c r="H283" s="220"/>
      <c r="I283" s="219"/>
      <c r="J283" s="220"/>
      <c r="K283" s="219"/>
      <c r="L283" s="220"/>
      <c r="M283" s="220"/>
    </row>
    <row r="284" spans="1:13" s="326" customFormat="1" ht="13.5">
      <c r="A284" s="216"/>
      <c r="B284" s="217"/>
      <c r="C284" s="222" t="s">
        <v>14</v>
      </c>
      <c r="D284" s="216"/>
      <c r="E284" s="216"/>
      <c r="F284" s="220"/>
      <c r="G284" s="216"/>
      <c r="H284" s="220"/>
      <c r="I284" s="219"/>
      <c r="J284" s="220"/>
      <c r="K284" s="219"/>
      <c r="L284" s="220"/>
      <c r="M284" s="220"/>
    </row>
    <row r="285" spans="1:13" s="326" customFormat="1" ht="13.5">
      <c r="A285" s="216"/>
      <c r="B285" s="217"/>
      <c r="C285" s="449" t="s">
        <v>641</v>
      </c>
      <c r="D285" s="216" t="s">
        <v>36</v>
      </c>
      <c r="E285" s="216">
        <v>1.015</v>
      </c>
      <c r="F285" s="220">
        <f>F281*E285</f>
        <v>12.484499999999999</v>
      </c>
      <c r="G285" s="216"/>
      <c r="H285" s="220"/>
      <c r="I285" s="219"/>
      <c r="J285" s="220"/>
      <c r="K285" s="219"/>
      <c r="L285" s="220"/>
      <c r="M285" s="220"/>
    </row>
    <row r="286" spans="1:13" s="326" customFormat="1" ht="13.5">
      <c r="A286" s="216"/>
      <c r="B286" s="217"/>
      <c r="C286" s="222" t="s">
        <v>112</v>
      </c>
      <c r="D286" s="216" t="s">
        <v>48</v>
      </c>
      <c r="E286" s="216">
        <v>1.76</v>
      </c>
      <c r="F286" s="220">
        <f>F281*E286</f>
        <v>21.648</v>
      </c>
      <c r="G286" s="216"/>
      <c r="H286" s="220"/>
      <c r="I286" s="219"/>
      <c r="J286" s="220"/>
      <c r="K286" s="219"/>
      <c r="L286" s="220"/>
      <c r="M286" s="220"/>
    </row>
    <row r="287" spans="1:13" s="326" customFormat="1" ht="13.5">
      <c r="A287" s="216"/>
      <c r="B287" s="217"/>
      <c r="C287" s="222" t="s">
        <v>195</v>
      </c>
      <c r="D287" s="216" t="s">
        <v>36</v>
      </c>
      <c r="E287" s="216">
        <v>0.0399</v>
      </c>
      <c r="F287" s="220">
        <f>F281*E287</f>
        <v>0.49077</v>
      </c>
      <c r="G287" s="216"/>
      <c r="H287" s="220"/>
      <c r="I287" s="219"/>
      <c r="J287" s="220"/>
      <c r="K287" s="219"/>
      <c r="L287" s="220"/>
      <c r="M287" s="220"/>
    </row>
    <row r="288" spans="1:13" s="326" customFormat="1" ht="13.5">
      <c r="A288" s="216"/>
      <c r="B288" s="217"/>
      <c r="C288" s="222" t="s">
        <v>193</v>
      </c>
      <c r="D288" s="216" t="s">
        <v>16</v>
      </c>
      <c r="E288" s="216">
        <v>2.7</v>
      </c>
      <c r="F288" s="220">
        <f>F281*E288</f>
        <v>33.21</v>
      </c>
      <c r="G288" s="216"/>
      <c r="H288" s="220"/>
      <c r="I288" s="219"/>
      <c r="J288" s="220"/>
      <c r="K288" s="219"/>
      <c r="L288" s="220"/>
      <c r="M288" s="220"/>
    </row>
    <row r="289" spans="1:13" s="326" customFormat="1" ht="13.5">
      <c r="A289" s="216"/>
      <c r="B289" s="217"/>
      <c r="C289" s="222" t="s">
        <v>15</v>
      </c>
      <c r="D289" s="216" t="s">
        <v>0</v>
      </c>
      <c r="E289" s="216">
        <v>0.32</v>
      </c>
      <c r="F289" s="220">
        <f>F281*E289</f>
        <v>3.9360000000000004</v>
      </c>
      <c r="G289" s="216"/>
      <c r="H289" s="220"/>
      <c r="I289" s="219"/>
      <c r="J289" s="220"/>
      <c r="K289" s="219"/>
      <c r="L289" s="220"/>
      <c r="M289" s="220"/>
    </row>
    <row r="290" spans="1:13" s="326" customFormat="1" ht="13.5">
      <c r="A290" s="216"/>
      <c r="B290" s="217"/>
      <c r="C290" s="218" t="s">
        <v>191</v>
      </c>
      <c r="D290" s="216" t="s">
        <v>45</v>
      </c>
      <c r="E290" s="216"/>
      <c r="F290" s="225">
        <v>0.45</v>
      </c>
      <c r="G290" s="223"/>
      <c r="H290" s="220"/>
      <c r="I290" s="219"/>
      <c r="J290" s="220"/>
      <c r="K290" s="219"/>
      <c r="L290" s="220"/>
      <c r="M290" s="220"/>
    </row>
    <row r="291" spans="1:13" s="326" customFormat="1" ht="28.5">
      <c r="A291" s="216">
        <v>45</v>
      </c>
      <c r="B291" s="217" t="s">
        <v>689</v>
      </c>
      <c r="C291" s="330" t="s">
        <v>387</v>
      </c>
      <c r="D291" s="282" t="s">
        <v>36</v>
      </c>
      <c r="E291" s="216"/>
      <c r="F291" s="273">
        <v>4.5</v>
      </c>
      <c r="G291" s="216"/>
      <c r="H291" s="220"/>
      <c r="I291" s="219"/>
      <c r="J291" s="220"/>
      <c r="K291" s="219"/>
      <c r="L291" s="220"/>
      <c r="M291" s="220"/>
    </row>
    <row r="292" spans="1:13" s="326" customFormat="1" ht="13.5">
      <c r="A292" s="216"/>
      <c r="B292" s="217"/>
      <c r="C292" s="222" t="s">
        <v>12</v>
      </c>
      <c r="D292" s="216" t="s">
        <v>13</v>
      </c>
      <c r="E292" s="216">
        <v>2.42</v>
      </c>
      <c r="F292" s="220">
        <f>F291*E292</f>
        <v>10.89</v>
      </c>
      <c r="G292" s="216"/>
      <c r="H292" s="220"/>
      <c r="I292" s="221"/>
      <c r="J292" s="220"/>
      <c r="K292" s="219"/>
      <c r="L292" s="220"/>
      <c r="M292" s="220"/>
    </row>
    <row r="293" spans="1:13" s="326" customFormat="1" ht="13.5">
      <c r="A293" s="216"/>
      <c r="B293" s="217"/>
      <c r="C293" s="222" t="s">
        <v>37</v>
      </c>
      <c r="D293" s="216" t="s">
        <v>0</v>
      </c>
      <c r="E293" s="216">
        <v>1.08</v>
      </c>
      <c r="F293" s="220">
        <f>F291*E293</f>
        <v>4.86</v>
      </c>
      <c r="G293" s="216"/>
      <c r="H293" s="220"/>
      <c r="I293" s="219"/>
      <c r="J293" s="220"/>
      <c r="K293" s="219"/>
      <c r="L293" s="220"/>
      <c r="M293" s="220"/>
    </row>
    <row r="294" spans="1:13" s="326" customFormat="1" ht="13.5">
      <c r="A294" s="216"/>
      <c r="B294" s="217"/>
      <c r="C294" s="222" t="s">
        <v>14</v>
      </c>
      <c r="D294" s="216"/>
      <c r="E294" s="216"/>
      <c r="F294" s="220"/>
      <c r="G294" s="216"/>
      <c r="H294" s="220"/>
      <c r="I294" s="219"/>
      <c r="J294" s="220"/>
      <c r="K294" s="219"/>
      <c r="L294" s="220"/>
      <c r="M294" s="220"/>
    </row>
    <row r="295" spans="1:13" s="326" customFormat="1" ht="13.5">
      <c r="A295" s="216"/>
      <c r="B295" s="217"/>
      <c r="C295" s="449" t="s">
        <v>641</v>
      </c>
      <c r="D295" s="216" t="s">
        <v>36</v>
      </c>
      <c r="E295" s="216">
        <v>1.015</v>
      </c>
      <c r="F295" s="220">
        <f>F291*E295</f>
        <v>4.5675</v>
      </c>
      <c r="G295" s="216"/>
      <c r="H295" s="220"/>
      <c r="I295" s="219"/>
      <c r="J295" s="220"/>
      <c r="K295" s="219"/>
      <c r="L295" s="220"/>
      <c r="M295" s="220"/>
    </row>
    <row r="296" spans="1:13" s="326" customFormat="1" ht="13.5">
      <c r="A296" s="216"/>
      <c r="B296" s="217"/>
      <c r="C296" s="222" t="s">
        <v>112</v>
      </c>
      <c r="D296" s="216" t="s">
        <v>48</v>
      </c>
      <c r="E296" s="216">
        <v>0.0754</v>
      </c>
      <c r="F296" s="220">
        <f>F291*E296</f>
        <v>0.3393</v>
      </c>
      <c r="G296" s="216"/>
      <c r="H296" s="220"/>
      <c r="I296" s="219"/>
      <c r="J296" s="220"/>
      <c r="K296" s="219"/>
      <c r="L296" s="220"/>
      <c r="M296" s="220"/>
    </row>
    <row r="297" spans="1:13" s="326" customFormat="1" ht="13.5">
      <c r="A297" s="216"/>
      <c r="B297" s="217"/>
      <c r="C297" s="222" t="s">
        <v>195</v>
      </c>
      <c r="D297" s="216" t="s">
        <v>36</v>
      </c>
      <c r="E297" s="216">
        <v>0.0008</v>
      </c>
      <c r="F297" s="228">
        <f>F291*E297</f>
        <v>0.0036000000000000003</v>
      </c>
      <c r="G297" s="216"/>
      <c r="H297" s="220"/>
      <c r="I297" s="219"/>
      <c r="J297" s="220"/>
      <c r="K297" s="219"/>
      <c r="L297" s="220"/>
      <c r="M297" s="220"/>
    </row>
    <row r="298" spans="1:13" s="326" customFormat="1" ht="13.5">
      <c r="A298" s="216"/>
      <c r="B298" s="217"/>
      <c r="C298" s="222" t="s">
        <v>15</v>
      </c>
      <c r="D298" s="216" t="s">
        <v>0</v>
      </c>
      <c r="E298" s="216">
        <v>0.22</v>
      </c>
      <c r="F298" s="220">
        <f>F291*E298</f>
        <v>0.99</v>
      </c>
      <c r="G298" s="216"/>
      <c r="H298" s="220"/>
      <c r="I298" s="219"/>
      <c r="J298" s="220"/>
      <c r="K298" s="219"/>
      <c r="L298" s="220"/>
      <c r="M298" s="220"/>
    </row>
    <row r="299" spans="1:13" s="326" customFormat="1" ht="13.5">
      <c r="A299" s="216"/>
      <c r="B299" s="217"/>
      <c r="C299" s="218" t="s">
        <v>191</v>
      </c>
      <c r="D299" s="216" t="s">
        <v>45</v>
      </c>
      <c r="E299" s="216"/>
      <c r="F299" s="225">
        <v>0.4</v>
      </c>
      <c r="G299" s="223"/>
      <c r="H299" s="220"/>
      <c r="I299" s="219"/>
      <c r="J299" s="220"/>
      <c r="K299" s="219"/>
      <c r="L299" s="220"/>
      <c r="M299" s="220"/>
    </row>
    <row r="300" spans="1:13" s="232" customFormat="1" ht="57">
      <c r="A300" s="216">
        <v>46</v>
      </c>
      <c r="B300" s="217" t="s">
        <v>230</v>
      </c>
      <c r="C300" s="330" t="s">
        <v>368</v>
      </c>
      <c r="D300" s="216" t="s">
        <v>48</v>
      </c>
      <c r="E300" s="216"/>
      <c r="F300" s="220">
        <v>72</v>
      </c>
      <c r="G300" s="216"/>
      <c r="H300" s="220"/>
      <c r="I300" s="219"/>
      <c r="J300" s="220"/>
      <c r="K300" s="219"/>
      <c r="L300" s="220"/>
      <c r="M300" s="220"/>
    </row>
    <row r="301" spans="1:13" s="232" customFormat="1" ht="13.5">
      <c r="A301" s="216"/>
      <c r="B301" s="216"/>
      <c r="C301" s="218" t="s">
        <v>12</v>
      </c>
      <c r="D301" s="216" t="s">
        <v>13</v>
      </c>
      <c r="E301" s="216">
        <v>3.86</v>
      </c>
      <c r="F301" s="220">
        <f>F300*E301</f>
        <v>277.92</v>
      </c>
      <c r="G301" s="216"/>
      <c r="H301" s="220"/>
      <c r="I301" s="219"/>
      <c r="J301" s="220"/>
      <c r="K301" s="219"/>
      <c r="L301" s="220"/>
      <c r="M301" s="220"/>
    </row>
    <row r="302" spans="1:13" s="232" customFormat="1" ht="13.5">
      <c r="A302" s="216"/>
      <c r="B302" s="281"/>
      <c r="C302" s="218" t="s">
        <v>37</v>
      </c>
      <c r="D302" s="216" t="s">
        <v>0</v>
      </c>
      <c r="E302" s="216">
        <v>0.036</v>
      </c>
      <c r="F302" s="220">
        <f>F300*E302</f>
        <v>2.5919999999999996</v>
      </c>
      <c r="G302" s="216"/>
      <c r="H302" s="220"/>
      <c r="I302" s="219"/>
      <c r="J302" s="220"/>
      <c r="K302" s="219"/>
      <c r="L302" s="220"/>
      <c r="M302" s="220"/>
    </row>
    <row r="303" spans="1:13" s="232" customFormat="1" ht="13.5">
      <c r="A303" s="216"/>
      <c r="B303" s="281"/>
      <c r="C303" s="218" t="s">
        <v>14</v>
      </c>
      <c r="D303" s="216"/>
      <c r="E303" s="216"/>
      <c r="F303" s="220"/>
      <c r="G303" s="216"/>
      <c r="H303" s="220"/>
      <c r="I303" s="219"/>
      <c r="J303" s="220"/>
      <c r="K303" s="219"/>
      <c r="L303" s="220"/>
      <c r="M303" s="220"/>
    </row>
    <row r="304" spans="1:13" s="326" customFormat="1" ht="13.5">
      <c r="A304" s="328"/>
      <c r="B304" s="375"/>
      <c r="C304" s="374" t="s">
        <v>213</v>
      </c>
      <c r="D304" s="328" t="s">
        <v>36</v>
      </c>
      <c r="E304" s="328">
        <v>0.02</v>
      </c>
      <c r="F304" s="229">
        <f>F300*E304</f>
        <v>1.44</v>
      </c>
      <c r="G304" s="328"/>
      <c r="H304" s="229"/>
      <c r="I304" s="373"/>
      <c r="J304" s="229"/>
      <c r="K304" s="373"/>
      <c r="L304" s="229"/>
      <c r="M304" s="229"/>
    </row>
    <row r="305" spans="1:13" s="232" customFormat="1" ht="13.5">
      <c r="A305" s="216"/>
      <c r="B305" s="281"/>
      <c r="C305" s="218" t="s">
        <v>639</v>
      </c>
      <c r="D305" s="216" t="s">
        <v>16</v>
      </c>
      <c r="E305" s="216">
        <v>6.25</v>
      </c>
      <c r="F305" s="220">
        <f>F300*E305</f>
        <v>450</v>
      </c>
      <c r="G305" s="216"/>
      <c r="H305" s="220"/>
      <c r="I305" s="219"/>
      <c r="J305" s="220"/>
      <c r="K305" s="219"/>
      <c r="L305" s="220"/>
      <c r="M305" s="220"/>
    </row>
    <row r="306" spans="1:13" s="232" customFormat="1" ht="27">
      <c r="A306" s="216"/>
      <c r="B306" s="281"/>
      <c r="C306" s="218" t="s">
        <v>690</v>
      </c>
      <c r="D306" s="216" t="s">
        <v>48</v>
      </c>
      <c r="E306" s="216">
        <v>1.02</v>
      </c>
      <c r="F306" s="220">
        <f>F300*E306</f>
        <v>73.44</v>
      </c>
      <c r="G306" s="216"/>
      <c r="H306" s="220"/>
      <c r="I306" s="219"/>
      <c r="J306" s="220"/>
      <c r="K306" s="219"/>
      <c r="L306" s="220"/>
      <c r="M306" s="220"/>
    </row>
    <row r="307" spans="1:13" s="232" customFormat="1" ht="13.5">
      <c r="A307" s="216"/>
      <c r="B307" s="281"/>
      <c r="C307" s="218" t="s">
        <v>15</v>
      </c>
      <c r="D307" s="216" t="s">
        <v>0</v>
      </c>
      <c r="E307" s="216">
        <v>0.043</v>
      </c>
      <c r="F307" s="220">
        <f>F300*E307</f>
        <v>3.0959999999999996</v>
      </c>
      <c r="G307" s="219"/>
      <c r="H307" s="220"/>
      <c r="I307" s="219"/>
      <c r="J307" s="220"/>
      <c r="K307" s="219"/>
      <c r="L307" s="220"/>
      <c r="M307" s="220"/>
    </row>
    <row r="308" spans="1:13" ht="14.25">
      <c r="A308" s="142"/>
      <c r="B308" s="215"/>
      <c r="C308" s="313" t="s">
        <v>331</v>
      </c>
      <c r="D308" s="142"/>
      <c r="E308" s="142"/>
      <c r="F308" s="220"/>
      <c r="G308" s="143"/>
      <c r="H308" s="144"/>
      <c r="I308" s="143"/>
      <c r="J308" s="144"/>
      <c r="K308" s="143"/>
      <c r="L308" s="144"/>
      <c r="M308" s="144"/>
    </row>
    <row r="309" spans="1:13" ht="28.5">
      <c r="A309" s="142">
        <v>47</v>
      </c>
      <c r="B309" s="184" t="s">
        <v>242</v>
      </c>
      <c r="C309" s="272" t="s">
        <v>327</v>
      </c>
      <c r="D309" s="142" t="s">
        <v>36</v>
      </c>
      <c r="E309" s="142"/>
      <c r="F309" s="220">
        <v>12.9</v>
      </c>
      <c r="G309" s="142"/>
      <c r="H309" s="144"/>
      <c r="I309" s="143"/>
      <c r="J309" s="144"/>
      <c r="K309" s="143"/>
      <c r="L309" s="144"/>
      <c r="M309" s="144"/>
    </row>
    <row r="310" spans="1:13" ht="13.5">
      <c r="A310" s="142"/>
      <c r="B310" s="184"/>
      <c r="C310" s="185" t="s">
        <v>12</v>
      </c>
      <c r="D310" s="142" t="s">
        <v>13</v>
      </c>
      <c r="E310" s="142">
        <v>3.52</v>
      </c>
      <c r="F310" s="220">
        <f>F309*E310</f>
        <v>45.408</v>
      </c>
      <c r="G310" s="142"/>
      <c r="H310" s="144"/>
      <c r="I310" s="143"/>
      <c r="J310" s="144"/>
      <c r="K310" s="143"/>
      <c r="L310" s="144"/>
      <c r="M310" s="144"/>
    </row>
    <row r="311" spans="1:13" ht="13.5">
      <c r="A311" s="142"/>
      <c r="B311" s="184"/>
      <c r="C311" s="185" t="s">
        <v>37</v>
      </c>
      <c r="D311" s="142" t="s">
        <v>0</v>
      </c>
      <c r="E311" s="142">
        <v>1.06</v>
      </c>
      <c r="F311" s="220">
        <f>F309*E311</f>
        <v>13.674000000000001</v>
      </c>
      <c r="G311" s="142"/>
      <c r="H311" s="144"/>
      <c r="I311" s="143"/>
      <c r="J311" s="144"/>
      <c r="K311" s="143"/>
      <c r="L311" s="144"/>
      <c r="M311" s="144"/>
    </row>
    <row r="312" spans="1:13" ht="13.5">
      <c r="A312" s="142"/>
      <c r="B312" s="184"/>
      <c r="C312" s="185" t="s">
        <v>14</v>
      </c>
      <c r="D312" s="142"/>
      <c r="E312" s="142"/>
      <c r="F312" s="220"/>
      <c r="G312" s="142"/>
      <c r="H312" s="144"/>
      <c r="I312" s="143"/>
      <c r="J312" s="144"/>
      <c r="K312" s="143"/>
      <c r="L312" s="144"/>
      <c r="M312" s="144"/>
    </row>
    <row r="313" spans="1:13" ht="13.5">
      <c r="A313" s="142"/>
      <c r="B313" s="184"/>
      <c r="C313" s="185" t="s">
        <v>189</v>
      </c>
      <c r="D313" s="142" t="s">
        <v>36</v>
      </c>
      <c r="E313" s="142">
        <v>1.24</v>
      </c>
      <c r="F313" s="220">
        <f>F309*E313</f>
        <v>15.996</v>
      </c>
      <c r="G313" s="142"/>
      <c r="H313" s="144"/>
      <c r="I313" s="143"/>
      <c r="J313" s="144"/>
      <c r="K313" s="143"/>
      <c r="L313" s="144"/>
      <c r="M313" s="144"/>
    </row>
    <row r="314" spans="1:13" s="563" customFormat="1" ht="13.5">
      <c r="A314" s="175"/>
      <c r="B314" s="558"/>
      <c r="C314" s="175" t="s">
        <v>15</v>
      </c>
      <c r="D314" s="175" t="s">
        <v>0</v>
      </c>
      <c r="E314" s="175">
        <v>0.02</v>
      </c>
      <c r="F314" s="559">
        <f>F309*E314</f>
        <v>0.258</v>
      </c>
      <c r="G314" s="175"/>
      <c r="H314" s="177"/>
      <c r="I314" s="178"/>
      <c r="J314" s="177"/>
      <c r="K314" s="178"/>
      <c r="L314" s="177"/>
      <c r="M314" s="177"/>
    </row>
    <row r="315" spans="1:13" s="563" customFormat="1" ht="28.5">
      <c r="A315" s="43">
        <v>48</v>
      </c>
      <c r="B315" s="568">
        <v>40848</v>
      </c>
      <c r="C315" s="444" t="s">
        <v>691</v>
      </c>
      <c r="D315" s="319" t="s">
        <v>36</v>
      </c>
      <c r="E315" s="560"/>
      <c r="F315" s="456">
        <v>12.9</v>
      </c>
      <c r="G315" s="190"/>
      <c r="H315" s="178"/>
      <c r="I315" s="190"/>
      <c r="J315" s="178"/>
      <c r="K315" s="190"/>
      <c r="L315" s="190"/>
      <c r="M315" s="190"/>
    </row>
    <row r="316" spans="1:13" s="563" customFormat="1" ht="13.5">
      <c r="A316" s="564"/>
      <c r="B316" s="564"/>
      <c r="C316" s="531" t="s">
        <v>12</v>
      </c>
      <c r="D316" s="43" t="s">
        <v>13</v>
      </c>
      <c r="E316" s="43">
        <v>2.9</v>
      </c>
      <c r="F316" s="559">
        <f>F315*E316</f>
        <v>37.41</v>
      </c>
      <c r="G316" s="175"/>
      <c r="H316" s="177"/>
      <c r="I316" s="178"/>
      <c r="J316" s="177"/>
      <c r="K316" s="178"/>
      <c r="L316" s="177"/>
      <c r="M316" s="177"/>
    </row>
    <row r="317" spans="1:13" s="563" customFormat="1" ht="13.5">
      <c r="A317" s="564"/>
      <c r="B317" s="564"/>
      <c r="C317" s="531" t="s">
        <v>641</v>
      </c>
      <c r="D317" s="520" t="s">
        <v>36</v>
      </c>
      <c r="E317" s="520">
        <v>1.02</v>
      </c>
      <c r="F317" s="565">
        <f>E317*F315</f>
        <v>13.158000000000001</v>
      </c>
      <c r="G317" s="520"/>
      <c r="H317" s="520"/>
      <c r="I317" s="520"/>
      <c r="J317" s="520"/>
      <c r="K317" s="520"/>
      <c r="L317" s="520"/>
      <c r="M317" s="177"/>
    </row>
    <row r="318" spans="1:13" s="563" customFormat="1" ht="13.5">
      <c r="A318" s="564"/>
      <c r="B318" s="564"/>
      <c r="C318" s="531" t="s">
        <v>204</v>
      </c>
      <c r="D318" s="520" t="s">
        <v>0</v>
      </c>
      <c r="E318" s="520">
        <v>0.88</v>
      </c>
      <c r="F318" s="565">
        <f>E318*F315</f>
        <v>11.352</v>
      </c>
      <c r="G318" s="520"/>
      <c r="H318" s="566"/>
      <c r="I318" s="520"/>
      <c r="J318" s="520"/>
      <c r="K318" s="520"/>
      <c r="L318" s="520"/>
      <c r="M318" s="177"/>
    </row>
    <row r="319" spans="1:13" s="567" customFormat="1" ht="28.5">
      <c r="A319" s="226">
        <v>49</v>
      </c>
      <c r="B319" s="117" t="s">
        <v>68</v>
      </c>
      <c r="C319" s="585" t="s">
        <v>363</v>
      </c>
      <c r="D319" s="456" t="s">
        <v>48</v>
      </c>
      <c r="E319" s="226"/>
      <c r="F319" s="569">
        <v>58</v>
      </c>
      <c r="G319" s="226"/>
      <c r="H319" s="559"/>
      <c r="I319" s="234"/>
      <c r="J319" s="559"/>
      <c r="K319" s="234"/>
      <c r="L319" s="559"/>
      <c r="M319" s="559"/>
    </row>
    <row r="320" spans="1:13" s="567" customFormat="1" ht="13.5">
      <c r="A320" s="588"/>
      <c r="B320" s="562"/>
      <c r="C320" s="432" t="s">
        <v>12</v>
      </c>
      <c r="D320" s="226" t="s">
        <v>48</v>
      </c>
      <c r="E320" s="226">
        <v>1</v>
      </c>
      <c r="F320" s="559">
        <f>F319*E320</f>
        <v>58</v>
      </c>
      <c r="G320" s="226"/>
      <c r="H320" s="559"/>
      <c r="I320" s="234"/>
      <c r="J320" s="559"/>
      <c r="K320" s="234"/>
      <c r="L320" s="559"/>
      <c r="M320" s="559"/>
    </row>
    <row r="321" spans="1:13" s="567" customFormat="1" ht="13.5">
      <c r="A321" s="588"/>
      <c r="B321" s="562"/>
      <c r="C321" s="432" t="s">
        <v>14</v>
      </c>
      <c r="D321" s="226"/>
      <c r="E321" s="226"/>
      <c r="F321" s="559"/>
      <c r="G321" s="226"/>
      <c r="H321" s="559"/>
      <c r="I321" s="234"/>
      <c r="J321" s="559"/>
      <c r="K321" s="234"/>
      <c r="L321" s="559"/>
      <c r="M321" s="559"/>
    </row>
    <row r="322" spans="1:13" s="567" customFormat="1" ht="13.5">
      <c r="A322" s="588"/>
      <c r="B322" s="562"/>
      <c r="C322" s="432" t="s">
        <v>233</v>
      </c>
      <c r="D322" s="226" t="s">
        <v>36</v>
      </c>
      <c r="E322" s="226">
        <v>0.0255</v>
      </c>
      <c r="F322" s="559">
        <f>F319*E322</f>
        <v>1.4789999999999999</v>
      </c>
      <c r="G322" s="226"/>
      <c r="H322" s="559"/>
      <c r="I322" s="234"/>
      <c r="J322" s="559"/>
      <c r="K322" s="234"/>
      <c r="L322" s="559"/>
      <c r="M322" s="559"/>
    </row>
    <row r="323" spans="1:13" s="567" customFormat="1" ht="14.25">
      <c r="A323" s="226">
        <v>50</v>
      </c>
      <c r="B323" s="117" t="s">
        <v>68</v>
      </c>
      <c r="C323" s="585" t="s">
        <v>360</v>
      </c>
      <c r="D323" s="456" t="s">
        <v>48</v>
      </c>
      <c r="E323" s="226"/>
      <c r="F323" s="569">
        <v>58</v>
      </c>
      <c r="G323" s="226"/>
      <c r="H323" s="559"/>
      <c r="I323" s="234"/>
      <c r="J323" s="559"/>
      <c r="K323" s="234"/>
      <c r="L323" s="559"/>
      <c r="M323" s="559"/>
    </row>
    <row r="324" spans="1:13" s="567" customFormat="1" ht="13.5">
      <c r="A324" s="226"/>
      <c r="B324" s="562"/>
      <c r="C324" s="432" t="s">
        <v>12</v>
      </c>
      <c r="D324" s="226" t="s">
        <v>48</v>
      </c>
      <c r="E324" s="226">
        <v>1</v>
      </c>
      <c r="F324" s="559">
        <f>E324*F323</f>
        <v>58</v>
      </c>
      <c r="G324" s="226"/>
      <c r="H324" s="559"/>
      <c r="I324" s="234"/>
      <c r="J324" s="559"/>
      <c r="K324" s="234"/>
      <c r="L324" s="559"/>
      <c r="M324" s="559"/>
    </row>
    <row r="325" spans="1:13" s="567" customFormat="1" ht="13.5">
      <c r="A325" s="226"/>
      <c r="B325" s="562"/>
      <c r="C325" s="432" t="s">
        <v>14</v>
      </c>
      <c r="D325" s="226"/>
      <c r="E325" s="226"/>
      <c r="F325" s="559"/>
      <c r="G325" s="226"/>
      <c r="H325" s="559"/>
      <c r="I325" s="234"/>
      <c r="J325" s="559"/>
      <c r="K325" s="234"/>
      <c r="L325" s="559"/>
      <c r="M325" s="559"/>
    </row>
    <row r="326" spans="1:13" s="232" customFormat="1" ht="13.5">
      <c r="A326" s="216"/>
      <c r="B326" s="570" t="s">
        <v>188</v>
      </c>
      <c r="C326" s="218" t="s">
        <v>361</v>
      </c>
      <c r="D326" s="216" t="s">
        <v>16</v>
      </c>
      <c r="E326" s="216">
        <v>1</v>
      </c>
      <c r="F326" s="220">
        <f>F323*E326</f>
        <v>58</v>
      </c>
      <c r="G326" s="216"/>
      <c r="H326" s="220"/>
      <c r="I326" s="219"/>
      <c r="J326" s="220"/>
      <c r="K326" s="219"/>
      <c r="L326" s="220"/>
      <c r="M326" s="220"/>
    </row>
    <row r="327" spans="1:13" s="232" customFormat="1" ht="13.5">
      <c r="A327" s="216"/>
      <c r="B327" s="217"/>
      <c r="C327" s="218" t="s">
        <v>15</v>
      </c>
      <c r="D327" s="216" t="s">
        <v>0</v>
      </c>
      <c r="E327" s="216">
        <v>0.0013</v>
      </c>
      <c r="F327" s="220">
        <f>F323*E327</f>
        <v>0.0754</v>
      </c>
      <c r="G327" s="219"/>
      <c r="H327" s="220"/>
      <c r="I327" s="219"/>
      <c r="J327" s="220"/>
      <c r="K327" s="219"/>
      <c r="L327" s="220"/>
      <c r="M327" s="220"/>
    </row>
    <row r="328" spans="1:13" ht="14.25">
      <c r="A328" s="589"/>
      <c r="B328" s="284"/>
      <c r="C328" s="292" t="s">
        <v>692</v>
      </c>
      <c r="D328" s="284"/>
      <c r="E328" s="284"/>
      <c r="F328" s="285"/>
      <c r="G328" s="284"/>
      <c r="H328" s="284"/>
      <c r="I328" s="284"/>
      <c r="J328" s="284"/>
      <c r="K328" s="284"/>
      <c r="L328" s="284"/>
      <c r="M328" s="284"/>
    </row>
    <row r="329" spans="1:13" ht="27">
      <c r="A329" s="142">
        <v>51</v>
      </c>
      <c r="B329" s="184" t="s">
        <v>242</v>
      </c>
      <c r="C329" s="145" t="s">
        <v>328</v>
      </c>
      <c r="D329" s="142" t="s">
        <v>36</v>
      </c>
      <c r="E329" s="142"/>
      <c r="F329" s="220">
        <v>3.2</v>
      </c>
      <c r="G329" s="142"/>
      <c r="H329" s="144"/>
      <c r="I329" s="143"/>
      <c r="J329" s="144"/>
      <c r="K329" s="143"/>
      <c r="L329" s="144"/>
      <c r="M329" s="144"/>
    </row>
    <row r="330" spans="1:13" ht="13.5">
      <c r="A330" s="142"/>
      <c r="B330" s="184"/>
      <c r="C330" s="185" t="s">
        <v>12</v>
      </c>
      <c r="D330" s="142" t="s">
        <v>13</v>
      </c>
      <c r="E330" s="142">
        <v>3.52</v>
      </c>
      <c r="F330" s="220">
        <f>F329*E330</f>
        <v>11.264000000000001</v>
      </c>
      <c r="G330" s="142"/>
      <c r="H330" s="144"/>
      <c r="I330" s="143"/>
      <c r="J330" s="144"/>
      <c r="K330" s="143"/>
      <c r="L330" s="144"/>
      <c r="M330" s="144"/>
    </row>
    <row r="331" spans="1:13" ht="13.5">
      <c r="A331" s="142"/>
      <c r="B331" s="184"/>
      <c r="C331" s="185" t="s">
        <v>37</v>
      </c>
      <c r="D331" s="142" t="s">
        <v>0</v>
      </c>
      <c r="E331" s="142">
        <v>1.06</v>
      </c>
      <c r="F331" s="220">
        <f>F329*E331</f>
        <v>3.3920000000000003</v>
      </c>
      <c r="G331" s="142"/>
      <c r="H331" s="144"/>
      <c r="I331" s="143"/>
      <c r="J331" s="144"/>
      <c r="K331" s="143"/>
      <c r="L331" s="144"/>
      <c r="M331" s="144"/>
    </row>
    <row r="332" spans="1:13" ht="13.5">
      <c r="A332" s="142"/>
      <c r="B332" s="184"/>
      <c r="C332" s="185" t="s">
        <v>14</v>
      </c>
      <c r="D332" s="142"/>
      <c r="E332" s="142"/>
      <c r="F332" s="220"/>
      <c r="G332" s="142"/>
      <c r="H332" s="144"/>
      <c r="I332" s="143"/>
      <c r="J332" s="144"/>
      <c r="K332" s="143"/>
      <c r="L332" s="144"/>
      <c r="M332" s="144"/>
    </row>
    <row r="333" spans="1:13" ht="13.5">
      <c r="A333" s="142"/>
      <c r="B333" s="184"/>
      <c r="C333" s="185" t="s">
        <v>189</v>
      </c>
      <c r="D333" s="142" t="s">
        <v>36</v>
      </c>
      <c r="E333" s="142">
        <v>1.24</v>
      </c>
      <c r="F333" s="220">
        <f>F329*E333</f>
        <v>3.968</v>
      </c>
      <c r="G333" s="142"/>
      <c r="H333" s="144"/>
      <c r="I333" s="143"/>
      <c r="J333" s="144"/>
      <c r="K333" s="143"/>
      <c r="L333" s="144"/>
      <c r="M333" s="144"/>
    </row>
    <row r="334" spans="1:13" ht="28.5">
      <c r="A334" s="610">
        <v>52</v>
      </c>
      <c r="B334" s="611" t="s">
        <v>295</v>
      </c>
      <c r="C334" s="292" t="s">
        <v>725</v>
      </c>
      <c r="D334" s="572" t="s">
        <v>36</v>
      </c>
      <c r="E334" s="612"/>
      <c r="F334" s="571">
        <v>1.6</v>
      </c>
      <c r="G334" s="520"/>
      <c r="H334" s="520"/>
      <c r="I334" s="561"/>
      <c r="J334" s="561"/>
      <c r="K334" s="561"/>
      <c r="L334" s="561"/>
      <c r="M334" s="561"/>
    </row>
    <row r="335" spans="1:13" ht="13.5">
      <c r="A335" s="610"/>
      <c r="B335" s="156"/>
      <c r="C335" s="123" t="s">
        <v>12</v>
      </c>
      <c r="D335" s="43" t="s">
        <v>13</v>
      </c>
      <c r="E335" s="43">
        <v>1.87</v>
      </c>
      <c r="F335" s="559">
        <f>F334*E335</f>
        <v>2.9920000000000004</v>
      </c>
      <c r="G335" s="175"/>
      <c r="H335" s="177"/>
      <c r="I335" s="613"/>
      <c r="J335" s="177"/>
      <c r="K335" s="178"/>
      <c r="L335" s="177"/>
      <c r="M335" s="177"/>
    </row>
    <row r="336" spans="1:13" ht="13.5">
      <c r="A336" s="610"/>
      <c r="B336" s="156"/>
      <c r="C336" s="123" t="s">
        <v>37</v>
      </c>
      <c r="D336" s="43" t="s">
        <v>0</v>
      </c>
      <c r="E336" s="43">
        <v>0.77</v>
      </c>
      <c r="F336" s="559">
        <f>F334*E336</f>
        <v>1.2320000000000002</v>
      </c>
      <c r="G336" s="175"/>
      <c r="H336" s="177"/>
      <c r="I336" s="178"/>
      <c r="J336" s="177"/>
      <c r="K336" s="178"/>
      <c r="L336" s="177"/>
      <c r="M336" s="177"/>
    </row>
    <row r="337" spans="1:13" ht="13.5">
      <c r="A337" s="610"/>
      <c r="B337" s="156"/>
      <c r="C337" s="123" t="s">
        <v>14</v>
      </c>
      <c r="D337" s="43"/>
      <c r="E337" s="43"/>
      <c r="F337" s="559"/>
      <c r="G337" s="175"/>
      <c r="H337" s="177"/>
      <c r="I337" s="178"/>
      <c r="J337" s="177"/>
      <c r="K337" s="178"/>
      <c r="L337" s="177"/>
      <c r="M337" s="177"/>
    </row>
    <row r="338" spans="1:13" ht="13.5">
      <c r="A338" s="610"/>
      <c r="B338" s="156"/>
      <c r="C338" s="123" t="s">
        <v>88</v>
      </c>
      <c r="D338" s="43" t="s">
        <v>36</v>
      </c>
      <c r="E338" s="43">
        <v>1.015</v>
      </c>
      <c r="F338" s="559">
        <f>F334*E338</f>
        <v>1.6239999999999999</v>
      </c>
      <c r="G338" s="175"/>
      <c r="H338" s="177"/>
      <c r="I338" s="178"/>
      <c r="J338" s="177"/>
      <c r="K338" s="178"/>
      <c r="L338" s="177"/>
      <c r="M338" s="177"/>
    </row>
    <row r="339" spans="1:13" ht="13.5">
      <c r="A339" s="610"/>
      <c r="B339" s="156"/>
      <c r="C339" s="123" t="s">
        <v>112</v>
      </c>
      <c r="D339" s="43" t="s">
        <v>48</v>
      </c>
      <c r="E339" s="43">
        <v>0.0754</v>
      </c>
      <c r="F339" s="559">
        <f>F334*E339</f>
        <v>0.12064</v>
      </c>
      <c r="G339" s="175"/>
      <c r="H339" s="177"/>
      <c r="I339" s="178"/>
      <c r="J339" s="177"/>
      <c r="K339" s="178"/>
      <c r="L339" s="177"/>
      <c r="M339" s="177"/>
    </row>
    <row r="340" spans="1:13" ht="13.5">
      <c r="A340" s="610"/>
      <c r="B340" s="156"/>
      <c r="C340" s="123" t="s">
        <v>195</v>
      </c>
      <c r="D340" s="43" t="s">
        <v>36</v>
      </c>
      <c r="E340" s="43">
        <v>0.0008</v>
      </c>
      <c r="F340" s="614">
        <f>F334*E340</f>
        <v>0.00128</v>
      </c>
      <c r="G340" s="175"/>
      <c r="H340" s="177"/>
      <c r="I340" s="178"/>
      <c r="J340" s="177"/>
      <c r="K340" s="178"/>
      <c r="L340" s="177"/>
      <c r="M340" s="177"/>
    </row>
    <row r="341" spans="1:13" ht="13.5">
      <c r="A341" s="610"/>
      <c r="B341" s="156"/>
      <c r="C341" s="146" t="s">
        <v>190</v>
      </c>
      <c r="D341" s="43" t="s">
        <v>45</v>
      </c>
      <c r="E341" s="43"/>
      <c r="F341" s="615">
        <v>0.04</v>
      </c>
      <c r="G341" s="190"/>
      <c r="H341" s="177"/>
      <c r="I341" s="178"/>
      <c r="J341" s="177"/>
      <c r="K341" s="178"/>
      <c r="L341" s="177"/>
      <c r="M341" s="177"/>
    </row>
    <row r="342" spans="1:13" ht="13.5">
      <c r="A342" s="610"/>
      <c r="B342" s="156"/>
      <c r="C342" s="123" t="s">
        <v>15</v>
      </c>
      <c r="D342" s="43" t="s">
        <v>0</v>
      </c>
      <c r="E342" s="43">
        <v>0.07</v>
      </c>
      <c r="F342" s="559">
        <f>F334*E342</f>
        <v>0.11200000000000002</v>
      </c>
      <c r="G342" s="175"/>
      <c r="H342" s="177"/>
      <c r="I342" s="178"/>
      <c r="J342" s="177"/>
      <c r="K342" s="178"/>
      <c r="L342" s="177"/>
      <c r="M342" s="177"/>
    </row>
    <row r="343" spans="1:13" ht="27">
      <c r="A343" s="610"/>
      <c r="B343" s="156"/>
      <c r="C343" s="253" t="s">
        <v>726</v>
      </c>
      <c r="D343" s="520" t="s">
        <v>349</v>
      </c>
      <c r="E343" s="561"/>
      <c r="F343" s="565">
        <v>0.024</v>
      </c>
      <c r="G343" s="520"/>
      <c r="H343" s="520"/>
      <c r="I343" s="561"/>
      <c r="J343" s="561"/>
      <c r="K343" s="561"/>
      <c r="L343" s="561"/>
      <c r="M343" s="561"/>
    </row>
    <row r="344" spans="1:13" ht="13.5">
      <c r="A344" s="610"/>
      <c r="B344" s="156"/>
      <c r="C344" s="123" t="s">
        <v>12</v>
      </c>
      <c r="D344" s="43" t="s">
        <v>13</v>
      </c>
      <c r="E344" s="43">
        <v>210</v>
      </c>
      <c r="F344" s="559">
        <f>F343*E344</f>
        <v>5.04</v>
      </c>
      <c r="G344" s="175"/>
      <c r="H344" s="177"/>
      <c r="I344" s="613"/>
      <c r="J344" s="177"/>
      <c r="K344" s="178"/>
      <c r="L344" s="177"/>
      <c r="M344" s="177"/>
    </row>
    <row r="345" spans="1:13" ht="13.5">
      <c r="A345" s="610"/>
      <c r="B345" s="156"/>
      <c r="C345" s="123" t="s">
        <v>727</v>
      </c>
      <c r="D345" s="43" t="s">
        <v>45</v>
      </c>
      <c r="E345" s="43"/>
      <c r="F345" s="559">
        <v>0.024</v>
      </c>
      <c r="G345" s="175"/>
      <c r="H345" s="177"/>
      <c r="I345" s="613"/>
      <c r="J345" s="177"/>
      <c r="K345" s="178"/>
      <c r="L345" s="177"/>
      <c r="M345" s="177"/>
    </row>
    <row r="346" spans="1:13" ht="13.5">
      <c r="A346" s="610"/>
      <c r="B346" s="156"/>
      <c r="C346" s="253" t="s">
        <v>728</v>
      </c>
      <c r="D346" s="520" t="s">
        <v>45</v>
      </c>
      <c r="E346" s="561"/>
      <c r="F346" s="565">
        <v>0.31</v>
      </c>
      <c r="G346" s="520"/>
      <c r="H346" s="177"/>
      <c r="I346" s="561"/>
      <c r="J346" s="177"/>
      <c r="K346" s="561"/>
      <c r="L346" s="561"/>
      <c r="M346" s="177"/>
    </row>
    <row r="347" spans="1:13" ht="13.5">
      <c r="A347" s="610"/>
      <c r="B347" s="156"/>
      <c r="C347" s="253" t="s">
        <v>12</v>
      </c>
      <c r="D347" s="520" t="s">
        <v>45</v>
      </c>
      <c r="E347" s="561"/>
      <c r="F347" s="565">
        <v>0.31</v>
      </c>
      <c r="G347" s="520"/>
      <c r="H347" s="177"/>
      <c r="I347" s="561"/>
      <c r="J347" s="177"/>
      <c r="K347" s="561"/>
      <c r="L347" s="561"/>
      <c r="M347" s="177"/>
    </row>
    <row r="348" spans="1:13" ht="13.5">
      <c r="A348" s="610"/>
      <c r="B348" s="156"/>
      <c r="C348" s="253" t="s">
        <v>372</v>
      </c>
      <c r="D348" s="520" t="s">
        <v>25</v>
      </c>
      <c r="E348" s="561"/>
      <c r="F348" s="565">
        <v>60</v>
      </c>
      <c r="G348" s="520"/>
      <c r="H348" s="177"/>
      <c r="I348" s="561"/>
      <c r="J348" s="561"/>
      <c r="K348" s="561"/>
      <c r="L348" s="561"/>
      <c r="M348" s="177"/>
    </row>
    <row r="349" spans="1:13" ht="13.5">
      <c r="A349" s="610"/>
      <c r="B349" s="156"/>
      <c r="C349" s="253" t="s">
        <v>371</v>
      </c>
      <c r="D349" s="520" t="s">
        <v>25</v>
      </c>
      <c r="E349" s="561"/>
      <c r="F349" s="565">
        <v>24</v>
      </c>
      <c r="G349" s="520"/>
      <c r="H349" s="177"/>
      <c r="I349" s="561"/>
      <c r="J349" s="561"/>
      <c r="K349" s="561"/>
      <c r="L349" s="561"/>
      <c r="M349" s="177"/>
    </row>
    <row r="350" spans="1:13" s="232" customFormat="1" ht="27">
      <c r="A350" s="616"/>
      <c r="B350" s="286"/>
      <c r="C350" s="333" t="s">
        <v>729</v>
      </c>
      <c r="D350" s="565" t="s">
        <v>48</v>
      </c>
      <c r="E350" s="565">
        <v>1</v>
      </c>
      <c r="F350" s="565">
        <v>36</v>
      </c>
      <c r="G350" s="565"/>
      <c r="H350" s="559"/>
      <c r="I350" s="617"/>
      <c r="J350" s="617"/>
      <c r="K350" s="617"/>
      <c r="L350" s="617"/>
      <c r="M350" s="559"/>
    </row>
    <row r="351" spans="1:13" ht="13.5">
      <c r="A351" s="610"/>
      <c r="B351" s="156"/>
      <c r="C351" s="253" t="s">
        <v>730</v>
      </c>
      <c r="D351" s="520" t="s">
        <v>48</v>
      </c>
      <c r="E351" s="561"/>
      <c r="F351" s="565">
        <v>16.3</v>
      </c>
      <c r="G351" s="520"/>
      <c r="H351" s="520"/>
      <c r="I351" s="561"/>
      <c r="J351" s="561"/>
      <c r="K351" s="561"/>
      <c r="L351" s="561"/>
      <c r="M351" s="177"/>
    </row>
    <row r="352" spans="1:13" ht="13.5">
      <c r="A352" s="610"/>
      <c r="B352" s="49"/>
      <c r="C352" s="123" t="s">
        <v>12</v>
      </c>
      <c r="D352" s="43" t="s">
        <v>13</v>
      </c>
      <c r="E352" s="43">
        <v>0.439</v>
      </c>
      <c r="F352" s="559">
        <f>F351*E352</f>
        <v>7.1557</v>
      </c>
      <c r="G352" s="175"/>
      <c r="H352" s="177"/>
      <c r="I352" s="613"/>
      <c r="J352" s="177"/>
      <c r="K352" s="178"/>
      <c r="L352" s="177"/>
      <c r="M352" s="177"/>
    </row>
    <row r="353" spans="1:13" s="29" customFormat="1" ht="42.75">
      <c r="A353" s="121">
        <v>53</v>
      </c>
      <c r="B353" s="47" t="s">
        <v>202</v>
      </c>
      <c r="C353" s="330" t="s">
        <v>731</v>
      </c>
      <c r="D353" s="175" t="s">
        <v>36</v>
      </c>
      <c r="E353" s="175"/>
      <c r="F353" s="234">
        <v>3.6</v>
      </c>
      <c r="G353" s="175"/>
      <c r="H353" s="177"/>
      <c r="I353" s="178"/>
      <c r="J353" s="177"/>
      <c r="K353" s="178"/>
      <c r="L353" s="177"/>
      <c r="M353" s="177"/>
    </row>
    <row r="354" spans="1:13" s="29" customFormat="1" ht="13.5">
      <c r="A354" s="121"/>
      <c r="B354" s="47"/>
      <c r="C354" s="123" t="s">
        <v>12</v>
      </c>
      <c r="D354" s="43" t="s">
        <v>13</v>
      </c>
      <c r="E354" s="43">
        <v>3.36</v>
      </c>
      <c r="F354" s="559">
        <f>F353*E354</f>
        <v>12.096</v>
      </c>
      <c r="G354" s="175"/>
      <c r="H354" s="177"/>
      <c r="I354" s="178"/>
      <c r="J354" s="177"/>
      <c r="K354" s="178"/>
      <c r="L354" s="177"/>
      <c r="M354" s="177"/>
    </row>
    <row r="355" spans="1:13" s="29" customFormat="1" ht="13.5">
      <c r="A355" s="121"/>
      <c r="B355" s="47"/>
      <c r="C355" s="123" t="s">
        <v>37</v>
      </c>
      <c r="D355" s="43" t="s">
        <v>0</v>
      </c>
      <c r="E355" s="43">
        <v>0.92</v>
      </c>
      <c r="F355" s="559">
        <f>F353*E355</f>
        <v>3.3120000000000003</v>
      </c>
      <c r="G355" s="175"/>
      <c r="H355" s="177"/>
      <c r="I355" s="178"/>
      <c r="J355" s="177"/>
      <c r="K355" s="178"/>
      <c r="L355" s="177"/>
      <c r="M355" s="177"/>
    </row>
    <row r="356" spans="1:13" s="29" customFormat="1" ht="13.5">
      <c r="A356" s="121"/>
      <c r="B356" s="47"/>
      <c r="C356" s="123" t="s">
        <v>14</v>
      </c>
      <c r="D356" s="43"/>
      <c r="E356" s="43"/>
      <c r="F356" s="559"/>
      <c r="G356" s="175"/>
      <c r="H356" s="177"/>
      <c r="I356" s="178"/>
      <c r="J356" s="177"/>
      <c r="K356" s="178"/>
      <c r="L356" s="177"/>
      <c r="M356" s="177"/>
    </row>
    <row r="357" spans="1:13" s="29" customFormat="1" ht="13.5">
      <c r="A357" s="121"/>
      <c r="B357" s="47"/>
      <c r="C357" s="123" t="s">
        <v>203</v>
      </c>
      <c r="D357" s="43" t="s">
        <v>36</v>
      </c>
      <c r="E357" s="43">
        <v>0.11</v>
      </c>
      <c r="F357" s="559">
        <f>F353*E357</f>
        <v>0.396</v>
      </c>
      <c r="G357" s="175"/>
      <c r="H357" s="177"/>
      <c r="I357" s="178"/>
      <c r="J357" s="177"/>
      <c r="K357" s="178"/>
      <c r="L357" s="177"/>
      <c r="M357" s="177"/>
    </row>
    <row r="358" spans="1:13" s="29" customFormat="1" ht="13.5">
      <c r="A358" s="121"/>
      <c r="B358" s="47"/>
      <c r="C358" s="123" t="s">
        <v>732</v>
      </c>
      <c r="D358" s="43" t="s">
        <v>17</v>
      </c>
      <c r="E358" s="43">
        <v>65.346</v>
      </c>
      <c r="F358" s="559">
        <f>F353*E358</f>
        <v>235.24560000000002</v>
      </c>
      <c r="G358" s="175"/>
      <c r="H358" s="177"/>
      <c r="I358" s="178"/>
      <c r="J358" s="177"/>
      <c r="K358" s="178"/>
      <c r="L358" s="177"/>
      <c r="M358" s="177"/>
    </row>
    <row r="359" spans="1:13" s="29" customFormat="1" ht="13.5">
      <c r="A359" s="121"/>
      <c r="B359" s="47"/>
      <c r="C359" s="123" t="s">
        <v>15</v>
      </c>
      <c r="D359" s="43" t="s">
        <v>0</v>
      </c>
      <c r="E359" s="43">
        <v>0.16</v>
      </c>
      <c r="F359" s="559">
        <f>F353*E359</f>
        <v>0.5760000000000001</v>
      </c>
      <c r="G359" s="178"/>
      <c r="H359" s="177"/>
      <c r="I359" s="178"/>
      <c r="J359" s="177"/>
      <c r="K359" s="178"/>
      <c r="L359" s="177"/>
      <c r="M359" s="177"/>
    </row>
    <row r="360" spans="1:36" s="75" customFormat="1" ht="14.25">
      <c r="A360" s="175">
        <v>54</v>
      </c>
      <c r="B360" s="117" t="s">
        <v>68</v>
      </c>
      <c r="C360" s="272" t="s">
        <v>745</v>
      </c>
      <c r="D360" s="618"/>
      <c r="E360" s="121"/>
      <c r="F360" s="618"/>
      <c r="G360" s="618"/>
      <c r="H360" s="619"/>
      <c r="I360" s="620"/>
      <c r="J360" s="619"/>
      <c r="K360" s="618"/>
      <c r="L360" s="619"/>
      <c r="M360" s="61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</row>
    <row r="361" spans="1:36" s="75" customFormat="1" ht="27">
      <c r="A361" s="175"/>
      <c r="B361" s="47"/>
      <c r="C361" s="185" t="s">
        <v>733</v>
      </c>
      <c r="D361" s="618" t="s">
        <v>48</v>
      </c>
      <c r="E361" s="121"/>
      <c r="F361" s="621">
        <v>1.8</v>
      </c>
      <c r="G361" s="618"/>
      <c r="H361" s="619"/>
      <c r="I361" s="620"/>
      <c r="J361" s="619"/>
      <c r="K361" s="618"/>
      <c r="L361" s="619"/>
      <c r="M361" s="61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</row>
    <row r="362" spans="1:36" s="75" customFormat="1" ht="27">
      <c r="A362" s="175"/>
      <c r="B362" s="47"/>
      <c r="C362" s="185" t="s">
        <v>734</v>
      </c>
      <c r="D362" s="618" t="s">
        <v>48</v>
      </c>
      <c r="E362" s="121"/>
      <c r="F362" s="618">
        <v>0.48</v>
      </c>
      <c r="G362" s="618"/>
      <c r="H362" s="619"/>
      <c r="I362" s="620"/>
      <c r="J362" s="619"/>
      <c r="K362" s="618"/>
      <c r="L362" s="619"/>
      <c r="M362" s="61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</row>
    <row r="363" spans="1:13" ht="13.5">
      <c r="A363" s="121"/>
      <c r="B363" s="47"/>
      <c r="C363" s="123" t="s">
        <v>12</v>
      </c>
      <c r="D363" s="43" t="s">
        <v>13</v>
      </c>
      <c r="E363" s="43">
        <v>2.72</v>
      </c>
      <c r="F363" s="559">
        <f>(F361+F362)*E363</f>
        <v>6.201600000000001</v>
      </c>
      <c r="G363" s="175"/>
      <c r="H363" s="177"/>
      <c r="I363" s="234"/>
      <c r="J363" s="559"/>
      <c r="K363" s="178"/>
      <c r="L363" s="177"/>
      <c r="M363" s="177"/>
    </row>
    <row r="364" spans="1:13" ht="13.5">
      <c r="A364" s="121"/>
      <c r="B364" s="47"/>
      <c r="C364" s="123" t="s">
        <v>14</v>
      </c>
      <c r="D364" s="43"/>
      <c r="E364" s="43"/>
      <c r="F364" s="559"/>
      <c r="G364" s="175"/>
      <c r="H364" s="177"/>
      <c r="I364" s="178"/>
      <c r="J364" s="177"/>
      <c r="K364" s="178"/>
      <c r="L364" s="177"/>
      <c r="M364" s="177"/>
    </row>
    <row r="365" spans="1:36" s="75" customFormat="1" ht="13.5">
      <c r="A365" s="175"/>
      <c r="B365" s="47"/>
      <c r="C365" s="185" t="s">
        <v>15</v>
      </c>
      <c r="D365" s="618" t="s">
        <v>0</v>
      </c>
      <c r="E365" s="121">
        <v>0.2</v>
      </c>
      <c r="F365" s="618">
        <f>E365*(F362+F363)</f>
        <v>1.3363200000000004</v>
      </c>
      <c r="G365" s="618"/>
      <c r="H365" s="619"/>
      <c r="I365" s="620"/>
      <c r="J365" s="619"/>
      <c r="K365" s="618"/>
      <c r="L365" s="619"/>
      <c r="M365" s="61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</row>
    <row r="366" spans="1:36" s="75" customFormat="1" ht="14.25">
      <c r="A366" s="175">
        <v>55</v>
      </c>
      <c r="B366" s="117" t="s">
        <v>68</v>
      </c>
      <c r="C366" s="272" t="s">
        <v>735</v>
      </c>
      <c r="D366" s="618"/>
      <c r="E366" s="121"/>
      <c r="F366" s="618"/>
      <c r="G366" s="618"/>
      <c r="H366" s="619"/>
      <c r="I366" s="620"/>
      <c r="J366" s="619"/>
      <c r="K366" s="618"/>
      <c r="L366" s="619"/>
      <c r="M366" s="61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</row>
    <row r="367" spans="1:36" s="75" customFormat="1" ht="13.5">
      <c r="A367" s="175"/>
      <c r="B367" s="47"/>
      <c r="C367" s="185" t="s">
        <v>736</v>
      </c>
      <c r="D367" s="618" t="s">
        <v>36</v>
      </c>
      <c r="E367" s="121"/>
      <c r="F367" s="618">
        <v>0.31</v>
      </c>
      <c r="G367" s="618"/>
      <c r="H367" s="619"/>
      <c r="I367" s="620"/>
      <c r="J367" s="619"/>
      <c r="K367" s="618"/>
      <c r="L367" s="619"/>
      <c r="M367" s="61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</row>
    <row r="368" spans="1:13" s="29" customFormat="1" ht="13.5">
      <c r="A368" s="121"/>
      <c r="B368" s="121"/>
      <c r="C368" s="146" t="s">
        <v>12</v>
      </c>
      <c r="D368" s="43" t="s">
        <v>13</v>
      </c>
      <c r="E368" s="43">
        <v>0.202</v>
      </c>
      <c r="F368" s="559">
        <f>F367*E368</f>
        <v>0.06262000000000001</v>
      </c>
      <c r="G368" s="175"/>
      <c r="H368" s="177"/>
      <c r="I368" s="178"/>
      <c r="J368" s="177"/>
      <c r="K368" s="178"/>
      <c r="L368" s="177"/>
      <c r="M368" s="177"/>
    </row>
    <row r="369" spans="1:13" s="29" customFormat="1" ht="13.5">
      <c r="A369" s="121"/>
      <c r="B369" s="47"/>
      <c r="C369" s="146" t="s">
        <v>40</v>
      </c>
      <c r="D369" s="43" t="s">
        <v>0</v>
      </c>
      <c r="E369" s="43">
        <v>0.0187</v>
      </c>
      <c r="F369" s="559">
        <f>F367*E369</f>
        <v>0.005797</v>
      </c>
      <c r="G369" s="175"/>
      <c r="H369" s="177"/>
      <c r="I369" s="178"/>
      <c r="J369" s="177"/>
      <c r="K369" s="178"/>
      <c r="L369" s="177"/>
      <c r="M369" s="177"/>
    </row>
    <row r="370" spans="1:13" s="29" customFormat="1" ht="13.5">
      <c r="A370" s="121"/>
      <c r="B370" s="47"/>
      <c r="C370" s="146" t="s">
        <v>14</v>
      </c>
      <c r="D370" s="43"/>
      <c r="E370" s="43"/>
      <c r="F370" s="559"/>
      <c r="G370" s="175"/>
      <c r="H370" s="177"/>
      <c r="I370" s="178"/>
      <c r="J370" s="177"/>
      <c r="K370" s="178"/>
      <c r="L370" s="177"/>
      <c r="M370" s="177"/>
    </row>
    <row r="371" spans="1:13" s="29" customFormat="1" ht="13.5">
      <c r="A371" s="121"/>
      <c r="B371" s="47"/>
      <c r="C371" s="146" t="s">
        <v>737</v>
      </c>
      <c r="D371" s="43" t="s">
        <v>36</v>
      </c>
      <c r="E371" s="43">
        <v>0.0408</v>
      </c>
      <c r="F371" s="559">
        <f>F367*E371</f>
        <v>0.012648000000000001</v>
      </c>
      <c r="G371" s="175"/>
      <c r="H371" s="177"/>
      <c r="I371" s="178"/>
      <c r="J371" s="177"/>
      <c r="K371" s="178"/>
      <c r="L371" s="177"/>
      <c r="M371" s="177"/>
    </row>
    <row r="372" spans="1:13" s="29" customFormat="1" ht="13.5">
      <c r="A372" s="121"/>
      <c r="B372" s="47"/>
      <c r="C372" s="146" t="s">
        <v>15</v>
      </c>
      <c r="D372" s="43" t="s">
        <v>0</v>
      </c>
      <c r="E372" s="43">
        <v>0.0636</v>
      </c>
      <c r="F372" s="559">
        <f>F367*E372</f>
        <v>0.019716</v>
      </c>
      <c r="G372" s="175"/>
      <c r="H372" s="177"/>
      <c r="I372" s="178"/>
      <c r="J372" s="177"/>
      <c r="K372" s="178"/>
      <c r="L372" s="177"/>
      <c r="M372" s="177"/>
    </row>
    <row r="373" spans="1:13" ht="14.25">
      <c r="A373" s="121">
        <v>56</v>
      </c>
      <c r="B373" s="47" t="s">
        <v>227</v>
      </c>
      <c r="C373" s="272" t="s">
        <v>738</v>
      </c>
      <c r="D373" s="319" t="s">
        <v>48</v>
      </c>
      <c r="E373" s="319"/>
      <c r="F373" s="622">
        <v>3.5</v>
      </c>
      <c r="G373" s="175"/>
      <c r="H373" s="177"/>
      <c r="I373" s="178"/>
      <c r="J373" s="177"/>
      <c r="K373" s="178"/>
      <c r="L373" s="177"/>
      <c r="M373" s="177"/>
    </row>
    <row r="374" spans="1:13" ht="13.5">
      <c r="A374" s="121"/>
      <c r="B374" s="121"/>
      <c r="C374" s="146" t="s">
        <v>12</v>
      </c>
      <c r="D374" s="43" t="s">
        <v>48</v>
      </c>
      <c r="E374" s="43">
        <v>1</v>
      </c>
      <c r="F374" s="559">
        <f>F373*E374</f>
        <v>3.5</v>
      </c>
      <c r="G374" s="175"/>
      <c r="H374" s="177"/>
      <c r="I374" s="178"/>
      <c r="J374" s="177"/>
      <c r="K374" s="178"/>
      <c r="L374" s="177"/>
      <c r="M374" s="177"/>
    </row>
    <row r="375" spans="1:13" ht="13.5">
      <c r="A375" s="121"/>
      <c r="B375" s="47"/>
      <c r="C375" s="146" t="s">
        <v>37</v>
      </c>
      <c r="D375" s="43" t="s">
        <v>0</v>
      </c>
      <c r="E375" s="43">
        <v>0.0452</v>
      </c>
      <c r="F375" s="559">
        <f>F373*E375</f>
        <v>0.15819999999999998</v>
      </c>
      <c r="G375" s="175"/>
      <c r="H375" s="177"/>
      <c r="I375" s="178"/>
      <c r="J375" s="177"/>
      <c r="K375" s="178"/>
      <c r="L375" s="177"/>
      <c r="M375" s="177"/>
    </row>
    <row r="376" spans="1:13" ht="13.5">
      <c r="A376" s="121"/>
      <c r="B376" s="47"/>
      <c r="C376" s="146" t="s">
        <v>14</v>
      </c>
      <c r="D376" s="43"/>
      <c r="E376" s="43"/>
      <c r="F376" s="559"/>
      <c r="G376" s="175"/>
      <c r="H376" s="177"/>
      <c r="I376" s="178"/>
      <c r="J376" s="177"/>
      <c r="K376" s="178"/>
      <c r="L376" s="177"/>
      <c r="M376" s="177"/>
    </row>
    <row r="377" spans="1:13" ht="13.5">
      <c r="A377" s="121"/>
      <c r="B377" s="47"/>
      <c r="C377" s="146" t="s">
        <v>228</v>
      </c>
      <c r="D377" s="43" t="s">
        <v>16</v>
      </c>
      <c r="E377" s="43">
        <v>6.25</v>
      </c>
      <c r="F377" s="559">
        <f>F374*E377</f>
        <v>21.875</v>
      </c>
      <c r="G377" s="175"/>
      <c r="H377" s="177"/>
      <c r="I377" s="178"/>
      <c r="J377" s="177"/>
      <c r="K377" s="178"/>
      <c r="L377" s="177"/>
      <c r="M377" s="177"/>
    </row>
    <row r="378" spans="1:13" ht="13.5">
      <c r="A378" s="121"/>
      <c r="B378" s="47"/>
      <c r="C378" s="146" t="s">
        <v>229</v>
      </c>
      <c r="D378" s="43" t="s">
        <v>48</v>
      </c>
      <c r="E378" s="43">
        <v>1.02</v>
      </c>
      <c r="F378" s="559">
        <f>F373*E378</f>
        <v>3.5700000000000003</v>
      </c>
      <c r="G378" s="175"/>
      <c r="H378" s="177"/>
      <c r="I378" s="178"/>
      <c r="J378" s="177"/>
      <c r="K378" s="178"/>
      <c r="L378" s="177"/>
      <c r="M378" s="177"/>
    </row>
    <row r="379" spans="1:13" ht="13.5">
      <c r="A379" s="121"/>
      <c r="B379" s="47"/>
      <c r="C379" s="146" t="s">
        <v>15</v>
      </c>
      <c r="D379" s="43" t="s">
        <v>0</v>
      </c>
      <c r="E379" s="43">
        <v>0.0466</v>
      </c>
      <c r="F379" s="559">
        <f>F373*E379</f>
        <v>0.16310000000000002</v>
      </c>
      <c r="G379" s="178"/>
      <c r="H379" s="177"/>
      <c r="I379" s="178"/>
      <c r="J379" s="177"/>
      <c r="K379" s="178"/>
      <c r="L379" s="177"/>
      <c r="M379" s="177"/>
    </row>
    <row r="380" spans="1:36" s="75" customFormat="1" ht="14.25">
      <c r="A380" s="175">
        <v>57</v>
      </c>
      <c r="B380" s="117" t="s">
        <v>68</v>
      </c>
      <c r="C380" s="235" t="s">
        <v>739</v>
      </c>
      <c r="D380" s="618"/>
      <c r="E380" s="121"/>
      <c r="F380" s="618"/>
      <c r="G380" s="618"/>
      <c r="H380" s="619"/>
      <c r="I380" s="620"/>
      <c r="J380" s="619"/>
      <c r="K380" s="618"/>
      <c r="L380" s="619"/>
      <c r="M380" s="61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</row>
    <row r="381" spans="1:13" s="75" customFormat="1" ht="28.5">
      <c r="A381" s="121"/>
      <c r="B381" s="47"/>
      <c r="C381" s="272" t="s">
        <v>740</v>
      </c>
      <c r="D381" s="319" t="s">
        <v>48</v>
      </c>
      <c r="E381" s="319"/>
      <c r="F381" s="569">
        <v>22</v>
      </c>
      <c r="G381" s="175"/>
      <c r="H381" s="177"/>
      <c r="I381" s="178"/>
      <c r="J381" s="177"/>
      <c r="K381" s="178"/>
      <c r="L381" s="177"/>
      <c r="M381" s="177"/>
    </row>
    <row r="382" spans="1:13" s="75" customFormat="1" ht="13.5">
      <c r="A382" s="121"/>
      <c r="B382" s="47"/>
      <c r="C382" s="123" t="s">
        <v>12</v>
      </c>
      <c r="D382" s="43" t="s">
        <v>48</v>
      </c>
      <c r="E382" s="43">
        <v>1</v>
      </c>
      <c r="F382" s="559">
        <f>F381*E382</f>
        <v>22</v>
      </c>
      <c r="G382" s="175"/>
      <c r="H382" s="177"/>
      <c r="I382" s="613"/>
      <c r="J382" s="177"/>
      <c r="K382" s="178"/>
      <c r="L382" s="177"/>
      <c r="M382" s="177"/>
    </row>
    <row r="383" spans="1:13" s="75" customFormat="1" ht="13.5">
      <c r="A383" s="121"/>
      <c r="B383" s="47"/>
      <c r="C383" s="146" t="s">
        <v>37</v>
      </c>
      <c r="D383" s="43" t="s">
        <v>0</v>
      </c>
      <c r="E383" s="43">
        <v>0.027</v>
      </c>
      <c r="F383" s="559">
        <f>F381*E383</f>
        <v>0.594</v>
      </c>
      <c r="G383" s="175"/>
      <c r="H383" s="177"/>
      <c r="I383" s="178"/>
      <c r="J383" s="177"/>
      <c r="K383" s="178"/>
      <c r="L383" s="177"/>
      <c r="M383" s="177"/>
    </row>
    <row r="384" spans="1:13" s="75" customFormat="1" ht="13.5">
      <c r="A384" s="121"/>
      <c r="B384" s="47"/>
      <c r="C384" s="146" t="s">
        <v>14</v>
      </c>
      <c r="D384" s="43"/>
      <c r="E384" s="43"/>
      <c r="F384" s="559"/>
      <c r="G384" s="175"/>
      <c r="H384" s="177"/>
      <c r="I384" s="178"/>
      <c r="J384" s="177"/>
      <c r="K384" s="178"/>
      <c r="L384" s="177"/>
      <c r="M384" s="177"/>
    </row>
    <row r="385" spans="1:13" s="75" customFormat="1" ht="13.5">
      <c r="A385" s="121"/>
      <c r="B385" s="47"/>
      <c r="C385" s="146" t="s">
        <v>233</v>
      </c>
      <c r="D385" s="43" t="s">
        <v>36</v>
      </c>
      <c r="E385" s="43">
        <v>0.025</v>
      </c>
      <c r="F385" s="559">
        <f>F381*E385</f>
        <v>0.55</v>
      </c>
      <c r="G385" s="175"/>
      <c r="H385" s="177"/>
      <c r="I385" s="178"/>
      <c r="J385" s="177"/>
      <c r="K385" s="178"/>
      <c r="L385" s="177"/>
      <c r="M385" s="177"/>
    </row>
    <row r="386" spans="1:13" s="75" customFormat="1" ht="13.5">
      <c r="A386" s="121"/>
      <c r="B386" s="47"/>
      <c r="C386" s="146" t="s">
        <v>15</v>
      </c>
      <c r="D386" s="43" t="s">
        <v>0</v>
      </c>
      <c r="E386" s="43">
        <v>0.007</v>
      </c>
      <c r="F386" s="559">
        <f>F381*E386</f>
        <v>0.154</v>
      </c>
      <c r="G386" s="178"/>
      <c r="H386" s="177"/>
      <c r="I386" s="178"/>
      <c r="J386" s="177"/>
      <c r="K386" s="178"/>
      <c r="L386" s="177"/>
      <c r="M386" s="177"/>
    </row>
    <row r="387" spans="1:13" s="326" customFormat="1" ht="14.25">
      <c r="A387" s="216"/>
      <c r="B387" s="623" t="s">
        <v>234</v>
      </c>
      <c r="C387" s="330" t="s">
        <v>741</v>
      </c>
      <c r="D387" s="456" t="s">
        <v>48</v>
      </c>
      <c r="E387" s="456"/>
      <c r="F387" s="569">
        <v>22</v>
      </c>
      <c r="G387" s="226"/>
      <c r="H387" s="559"/>
      <c r="I387" s="234"/>
      <c r="J387" s="559"/>
      <c r="K387" s="234"/>
      <c r="L387" s="559"/>
      <c r="M387" s="559"/>
    </row>
    <row r="388" spans="1:13" s="29" customFormat="1" ht="13.5">
      <c r="A388" s="121"/>
      <c r="B388" s="47"/>
      <c r="C388" s="146" t="s">
        <v>12</v>
      </c>
      <c r="D388" s="43" t="s">
        <v>48</v>
      </c>
      <c r="E388" s="43">
        <v>1</v>
      </c>
      <c r="F388" s="559">
        <f>F387*E388</f>
        <v>22</v>
      </c>
      <c r="G388" s="175"/>
      <c r="H388" s="177"/>
      <c r="I388" s="613"/>
      <c r="J388" s="177"/>
      <c r="K388" s="178"/>
      <c r="L388" s="177"/>
      <c r="M388" s="177"/>
    </row>
    <row r="389" spans="1:13" s="29" customFormat="1" ht="13.5">
      <c r="A389" s="121"/>
      <c r="B389" s="47"/>
      <c r="C389" s="146" t="s">
        <v>37</v>
      </c>
      <c r="D389" s="43" t="s">
        <v>0</v>
      </c>
      <c r="E389" s="43">
        <v>0.01</v>
      </c>
      <c r="F389" s="559">
        <f>F387*E389</f>
        <v>0.22</v>
      </c>
      <c r="G389" s="175"/>
      <c r="H389" s="177"/>
      <c r="I389" s="178"/>
      <c r="J389" s="177"/>
      <c r="K389" s="178"/>
      <c r="L389" s="177"/>
      <c r="M389" s="177"/>
    </row>
    <row r="390" spans="1:13" s="29" customFormat="1" ht="13.5">
      <c r="A390" s="121"/>
      <c r="B390" s="47"/>
      <c r="C390" s="146" t="s">
        <v>14</v>
      </c>
      <c r="D390" s="43"/>
      <c r="E390" s="43"/>
      <c r="F390" s="559">
        <f>F387*E390</f>
        <v>0</v>
      </c>
      <c r="G390" s="175"/>
      <c r="H390" s="177"/>
      <c r="I390" s="178"/>
      <c r="J390" s="177"/>
      <c r="K390" s="178"/>
      <c r="L390" s="177"/>
      <c r="M390" s="177"/>
    </row>
    <row r="391" spans="1:13" s="29" customFormat="1" ht="13.5">
      <c r="A391" s="121"/>
      <c r="B391" s="47"/>
      <c r="C391" s="146" t="s">
        <v>516</v>
      </c>
      <c r="D391" s="43" t="s">
        <v>16</v>
      </c>
      <c r="E391" s="43">
        <v>0.4</v>
      </c>
      <c r="F391" s="559">
        <f>F387*E391</f>
        <v>8.8</v>
      </c>
      <c r="G391" s="175"/>
      <c r="H391" s="177"/>
      <c r="I391" s="178"/>
      <c r="J391" s="177"/>
      <c r="K391" s="178"/>
      <c r="L391" s="177"/>
      <c r="M391" s="177"/>
    </row>
    <row r="392" spans="1:13" s="29" customFormat="1" ht="13.5">
      <c r="A392" s="121"/>
      <c r="B392" s="47"/>
      <c r="C392" s="146" t="s">
        <v>235</v>
      </c>
      <c r="D392" s="43" t="s">
        <v>16</v>
      </c>
      <c r="E392" s="43">
        <v>0.5</v>
      </c>
      <c r="F392" s="559">
        <f>F387*E392</f>
        <v>11</v>
      </c>
      <c r="G392" s="175"/>
      <c r="H392" s="177"/>
      <c r="I392" s="178"/>
      <c r="J392" s="177"/>
      <c r="K392" s="178"/>
      <c r="L392" s="177"/>
      <c r="M392" s="177"/>
    </row>
    <row r="393" spans="1:13" s="29" customFormat="1" ht="13.5">
      <c r="A393" s="121"/>
      <c r="B393" s="47"/>
      <c r="C393" s="146" t="s">
        <v>15</v>
      </c>
      <c r="D393" s="43" t="s">
        <v>0</v>
      </c>
      <c r="E393" s="43">
        <v>0.016</v>
      </c>
      <c r="F393" s="559">
        <f>F387*E393</f>
        <v>0.352</v>
      </c>
      <c r="G393" s="178"/>
      <c r="H393" s="177"/>
      <c r="I393" s="178"/>
      <c r="J393" s="177"/>
      <c r="K393" s="178"/>
      <c r="L393" s="177"/>
      <c r="M393" s="177"/>
    </row>
    <row r="394" spans="1:36" s="75" customFormat="1" ht="14.25">
      <c r="A394" s="175">
        <v>58</v>
      </c>
      <c r="B394" s="117" t="s">
        <v>68</v>
      </c>
      <c r="C394" s="272" t="s">
        <v>742</v>
      </c>
      <c r="D394" s="618"/>
      <c r="E394" s="121"/>
      <c r="F394" s="618"/>
      <c r="G394" s="618"/>
      <c r="H394" s="619"/>
      <c r="I394" s="620"/>
      <c r="J394" s="619"/>
      <c r="K394" s="618"/>
      <c r="L394" s="619"/>
      <c r="M394" s="61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</row>
    <row r="395" spans="1:13" s="75" customFormat="1" ht="28.5">
      <c r="A395" s="121"/>
      <c r="B395" s="47"/>
      <c r="C395" s="272" t="s">
        <v>743</v>
      </c>
      <c r="D395" s="319" t="s">
        <v>48</v>
      </c>
      <c r="E395" s="319"/>
      <c r="F395" s="569">
        <v>22</v>
      </c>
      <c r="G395" s="175"/>
      <c r="H395" s="177"/>
      <c r="I395" s="178"/>
      <c r="J395" s="177"/>
      <c r="K395" s="178"/>
      <c r="L395" s="177"/>
      <c r="M395" s="177"/>
    </row>
    <row r="396" spans="1:13" s="75" customFormat="1" ht="13.5">
      <c r="A396" s="121"/>
      <c r="B396" s="47"/>
      <c r="C396" s="123" t="s">
        <v>12</v>
      </c>
      <c r="D396" s="43" t="s">
        <v>48</v>
      </c>
      <c r="E396" s="43">
        <v>1</v>
      </c>
      <c r="F396" s="559">
        <f>F395*E396</f>
        <v>22</v>
      </c>
      <c r="G396" s="175"/>
      <c r="H396" s="177"/>
      <c r="I396" s="613"/>
      <c r="J396" s="177"/>
      <c r="K396" s="178"/>
      <c r="L396" s="177"/>
      <c r="M396" s="177"/>
    </row>
    <row r="397" spans="1:13" s="75" customFormat="1" ht="13.5">
      <c r="A397" s="121"/>
      <c r="B397" s="47"/>
      <c r="C397" s="146" t="s">
        <v>37</v>
      </c>
      <c r="D397" s="43" t="s">
        <v>0</v>
      </c>
      <c r="E397" s="43">
        <v>0.027</v>
      </c>
      <c r="F397" s="559">
        <f>F395*E397</f>
        <v>0.594</v>
      </c>
      <c r="G397" s="175"/>
      <c r="H397" s="177"/>
      <c r="I397" s="178"/>
      <c r="J397" s="177"/>
      <c r="K397" s="178"/>
      <c r="L397" s="177"/>
      <c r="M397" s="177"/>
    </row>
    <row r="398" spans="1:13" s="75" customFormat="1" ht="13.5">
      <c r="A398" s="121"/>
      <c r="B398" s="47"/>
      <c r="C398" s="146" t="s">
        <v>14</v>
      </c>
      <c r="D398" s="43"/>
      <c r="E398" s="43"/>
      <c r="F398" s="559"/>
      <c r="G398" s="175"/>
      <c r="H398" s="177"/>
      <c r="I398" s="178"/>
      <c r="J398" s="177"/>
      <c r="K398" s="178"/>
      <c r="L398" s="177"/>
      <c r="M398" s="177"/>
    </row>
    <row r="399" spans="1:13" s="75" customFormat="1" ht="13.5">
      <c r="A399" s="121"/>
      <c r="B399" s="47"/>
      <c r="C399" s="146" t="s">
        <v>233</v>
      </c>
      <c r="D399" s="43" t="s">
        <v>36</v>
      </c>
      <c r="E399" s="43">
        <v>0.025</v>
      </c>
      <c r="F399" s="559">
        <f>F395*E399</f>
        <v>0.55</v>
      </c>
      <c r="G399" s="175"/>
      <c r="H399" s="177"/>
      <c r="I399" s="178"/>
      <c r="J399" s="177"/>
      <c r="K399" s="178"/>
      <c r="L399" s="177"/>
      <c r="M399" s="177"/>
    </row>
    <row r="400" spans="1:13" s="75" customFormat="1" ht="13.5">
      <c r="A400" s="121"/>
      <c r="B400" s="47"/>
      <c r="C400" s="146" t="s">
        <v>15</v>
      </c>
      <c r="D400" s="43" t="s">
        <v>0</v>
      </c>
      <c r="E400" s="43">
        <v>0.007</v>
      </c>
      <c r="F400" s="559">
        <f>F395*E400</f>
        <v>0.154</v>
      </c>
      <c r="G400" s="178"/>
      <c r="H400" s="177"/>
      <c r="I400" s="178"/>
      <c r="J400" s="177"/>
      <c r="K400" s="178"/>
      <c r="L400" s="177"/>
      <c r="M400" s="177"/>
    </row>
    <row r="401" spans="1:13" s="75" customFormat="1" ht="14.25">
      <c r="A401" s="43">
        <v>59</v>
      </c>
      <c r="B401" s="49" t="s">
        <v>330</v>
      </c>
      <c r="C401" s="277" t="s">
        <v>665</v>
      </c>
      <c r="D401" s="235" t="s">
        <v>48</v>
      </c>
      <c r="E401" s="142"/>
      <c r="F401" s="276">
        <v>20</v>
      </c>
      <c r="G401" s="142"/>
      <c r="H401" s="144"/>
      <c r="I401" s="143"/>
      <c r="J401" s="144"/>
      <c r="K401" s="143"/>
      <c r="L401" s="144"/>
      <c r="M401" s="144"/>
    </row>
    <row r="402" spans="1:13" s="29" customFormat="1" ht="13.5">
      <c r="A402" s="43"/>
      <c r="B402" s="47"/>
      <c r="C402" s="123" t="s">
        <v>12</v>
      </c>
      <c r="D402" s="121" t="s">
        <v>13</v>
      </c>
      <c r="E402" s="121">
        <v>0.45</v>
      </c>
      <c r="F402" s="448">
        <f>F401*E402</f>
        <v>9</v>
      </c>
      <c r="G402" s="142"/>
      <c r="H402" s="144"/>
      <c r="I402" s="143"/>
      <c r="J402" s="144"/>
      <c r="K402" s="143"/>
      <c r="L402" s="144"/>
      <c r="M402" s="144"/>
    </row>
    <row r="403" spans="1:13" s="29" customFormat="1" ht="13.5">
      <c r="A403" s="43"/>
      <c r="B403" s="47"/>
      <c r="C403" s="123" t="s">
        <v>37</v>
      </c>
      <c r="D403" s="121" t="s">
        <v>0</v>
      </c>
      <c r="E403" s="121">
        <v>0.035</v>
      </c>
      <c r="F403" s="448">
        <f>F401*E403</f>
        <v>0.7000000000000001</v>
      </c>
      <c r="G403" s="142"/>
      <c r="H403" s="144"/>
      <c r="I403" s="143"/>
      <c r="J403" s="144"/>
      <c r="K403" s="143"/>
      <c r="L403" s="144"/>
      <c r="M403" s="144"/>
    </row>
    <row r="404" spans="1:13" s="75" customFormat="1" ht="13.5">
      <c r="A404" s="43"/>
      <c r="B404" s="49"/>
      <c r="C404" s="185" t="s">
        <v>668</v>
      </c>
      <c r="D404" s="142" t="s">
        <v>48</v>
      </c>
      <c r="E404" s="142">
        <v>1.25</v>
      </c>
      <c r="F404" s="448">
        <f>F401*E404</f>
        <v>25</v>
      </c>
      <c r="G404" s="142"/>
      <c r="H404" s="144"/>
      <c r="I404" s="143"/>
      <c r="J404" s="144"/>
      <c r="K404" s="143"/>
      <c r="L404" s="144"/>
      <c r="M404" s="144"/>
    </row>
    <row r="405" spans="1:13" s="75" customFormat="1" ht="13.5">
      <c r="A405" s="43"/>
      <c r="B405" s="49"/>
      <c r="C405" s="185" t="s">
        <v>669</v>
      </c>
      <c r="D405" s="142" t="s">
        <v>17</v>
      </c>
      <c r="E405" s="142">
        <v>6</v>
      </c>
      <c r="F405" s="448">
        <f>F401*E405</f>
        <v>120</v>
      </c>
      <c r="G405" s="142"/>
      <c r="H405" s="144"/>
      <c r="I405" s="143"/>
      <c r="J405" s="144"/>
      <c r="K405" s="143"/>
      <c r="L405" s="144"/>
      <c r="M405" s="144"/>
    </row>
    <row r="406" spans="1:13" s="89" customFormat="1" ht="13.5">
      <c r="A406" s="175"/>
      <c r="B406" s="184"/>
      <c r="C406" s="185" t="s">
        <v>15</v>
      </c>
      <c r="D406" s="142" t="s">
        <v>0</v>
      </c>
      <c r="E406" s="142">
        <v>0.082</v>
      </c>
      <c r="F406" s="144">
        <f>F401*E406</f>
        <v>1.6400000000000001</v>
      </c>
      <c r="G406" s="142"/>
      <c r="H406" s="144"/>
      <c r="I406" s="143"/>
      <c r="J406" s="144"/>
      <c r="K406" s="143"/>
      <c r="L406" s="144"/>
      <c r="M406" s="144"/>
    </row>
    <row r="407" spans="1:13" s="232" customFormat="1" ht="28.5">
      <c r="A407" s="624">
        <v>50</v>
      </c>
      <c r="B407" s="286"/>
      <c r="C407" s="553" t="s">
        <v>404</v>
      </c>
      <c r="D407" s="565" t="s">
        <v>48</v>
      </c>
      <c r="E407" s="565"/>
      <c r="F407" s="565">
        <v>72</v>
      </c>
      <c r="G407" s="565"/>
      <c r="H407" s="565"/>
      <c r="I407" s="617"/>
      <c r="J407" s="617"/>
      <c r="K407" s="617"/>
      <c r="L407" s="617"/>
      <c r="M407" s="559"/>
    </row>
    <row r="408" spans="1:13" ht="13.5">
      <c r="A408" s="625">
        <v>60</v>
      </c>
      <c r="B408" s="156"/>
      <c r="C408" s="123" t="s">
        <v>12</v>
      </c>
      <c r="D408" s="43" t="s">
        <v>13</v>
      </c>
      <c r="E408" s="43">
        <v>0.25</v>
      </c>
      <c r="F408" s="559">
        <f>F407*E408</f>
        <v>18</v>
      </c>
      <c r="G408" s="175"/>
      <c r="H408" s="177"/>
      <c r="I408" s="613"/>
      <c r="J408" s="177"/>
      <c r="K408" s="178"/>
      <c r="L408" s="177"/>
      <c r="M408" s="177"/>
    </row>
    <row r="409" spans="1:13" ht="13.5">
      <c r="A409" s="625"/>
      <c r="B409" s="156"/>
      <c r="C409" s="123" t="s">
        <v>37</v>
      </c>
      <c r="D409" s="43" t="s">
        <v>0</v>
      </c>
      <c r="E409" s="43">
        <v>0.56</v>
      </c>
      <c r="F409" s="559">
        <f>F407*E409</f>
        <v>40.32000000000001</v>
      </c>
      <c r="G409" s="175"/>
      <c r="H409" s="177"/>
      <c r="I409" s="178"/>
      <c r="J409" s="177"/>
      <c r="K409" s="178"/>
      <c r="L409" s="177"/>
      <c r="M409" s="177"/>
    </row>
    <row r="410" spans="1:13" ht="13.5">
      <c r="A410" s="625"/>
      <c r="B410" s="156"/>
      <c r="C410" s="123" t="s">
        <v>14</v>
      </c>
      <c r="D410" s="43"/>
      <c r="E410" s="43"/>
      <c r="F410" s="559"/>
      <c r="G410" s="175"/>
      <c r="H410" s="177"/>
      <c r="I410" s="178"/>
      <c r="J410" s="177"/>
      <c r="K410" s="178"/>
      <c r="L410" s="177"/>
      <c r="M410" s="177"/>
    </row>
    <row r="411" spans="1:13" ht="13.5">
      <c r="A411" s="625"/>
      <c r="B411" s="156"/>
      <c r="C411" s="253" t="s">
        <v>744</v>
      </c>
      <c r="D411" s="520" t="s">
        <v>16</v>
      </c>
      <c r="E411" s="520">
        <v>0.25</v>
      </c>
      <c r="F411" s="565">
        <f>E411*F407</f>
        <v>18</v>
      </c>
      <c r="G411" s="520"/>
      <c r="H411" s="520"/>
      <c r="I411" s="561"/>
      <c r="J411" s="617"/>
      <c r="K411" s="561"/>
      <c r="L411" s="561"/>
      <c r="M411" s="177"/>
    </row>
    <row r="412" spans="1:13" s="599" customFormat="1" ht="14.25">
      <c r="A412" s="605"/>
      <c r="B412" s="606"/>
      <c r="C412" s="574" t="s">
        <v>332</v>
      </c>
      <c r="D412" s="607"/>
      <c r="E412" s="608"/>
      <c r="F412" s="607"/>
      <c r="G412" s="608"/>
      <c r="H412" s="575"/>
      <c r="I412" s="609"/>
      <c r="J412" s="575"/>
      <c r="K412" s="609"/>
      <c r="L412" s="575"/>
      <c r="M412" s="555"/>
    </row>
    <row r="413" spans="1:13" s="60" customFormat="1" ht="14.25">
      <c r="A413" s="121"/>
      <c r="B413" s="142"/>
      <c r="C413" s="272" t="s">
        <v>259</v>
      </c>
      <c r="D413" s="142"/>
      <c r="E413" s="142"/>
      <c r="F413" s="230"/>
      <c r="G413" s="142"/>
      <c r="H413" s="150"/>
      <c r="I413" s="150"/>
      <c r="J413" s="150"/>
      <c r="K413" s="144"/>
      <c r="L413" s="150"/>
      <c r="M413" s="298"/>
    </row>
    <row r="414" spans="1:13" s="75" customFormat="1" ht="14.25">
      <c r="A414" s="119"/>
      <c r="B414" s="157"/>
      <c r="C414" s="272" t="s">
        <v>199</v>
      </c>
      <c r="D414" s="235"/>
      <c r="E414" s="294" t="s">
        <v>832</v>
      </c>
      <c r="F414" s="216"/>
      <c r="G414" s="153"/>
      <c r="H414" s="153"/>
      <c r="I414" s="153"/>
      <c r="J414" s="153"/>
      <c r="K414" s="153"/>
      <c r="L414" s="153"/>
      <c r="M414" s="298"/>
    </row>
    <row r="415" spans="1:13" s="75" customFormat="1" ht="14.25">
      <c r="A415" s="119"/>
      <c r="B415" s="157"/>
      <c r="C415" s="272" t="s">
        <v>6</v>
      </c>
      <c r="D415" s="295"/>
      <c r="E415" s="295"/>
      <c r="F415" s="439"/>
      <c r="G415" s="157"/>
      <c r="H415" s="179"/>
      <c r="I415" s="179"/>
      <c r="J415" s="179"/>
      <c r="K415" s="179"/>
      <c r="L415" s="179"/>
      <c r="M415" s="299"/>
    </row>
    <row r="416" spans="1:13" s="75" customFormat="1" ht="14.25">
      <c r="A416" s="119"/>
      <c r="B416" s="157"/>
      <c r="C416" s="272" t="s">
        <v>200</v>
      </c>
      <c r="D416" s="295"/>
      <c r="E416" s="296" t="s">
        <v>832</v>
      </c>
      <c r="F416" s="439"/>
      <c r="G416" s="157"/>
      <c r="H416" s="179"/>
      <c r="I416" s="179"/>
      <c r="J416" s="179"/>
      <c r="K416" s="179"/>
      <c r="L416" s="179"/>
      <c r="M416" s="298"/>
    </row>
    <row r="417" spans="1:13" s="75" customFormat="1" ht="14.25">
      <c r="A417" s="119"/>
      <c r="B417" s="157"/>
      <c r="C417" s="272" t="s">
        <v>6</v>
      </c>
      <c r="D417" s="295"/>
      <c r="E417" s="295"/>
      <c r="F417" s="439"/>
      <c r="G417" s="157"/>
      <c r="H417" s="179"/>
      <c r="I417" s="179"/>
      <c r="J417" s="179"/>
      <c r="K417" s="179"/>
      <c r="L417" s="179"/>
      <c r="M417" s="299"/>
    </row>
    <row r="418" spans="1:13" s="75" customFormat="1" ht="14.25">
      <c r="A418" s="171"/>
      <c r="B418" s="302"/>
      <c r="C418" s="303"/>
      <c r="D418" s="304"/>
      <c r="E418" s="305"/>
      <c r="F418" s="440"/>
      <c r="G418" s="302"/>
      <c r="H418" s="306"/>
      <c r="I418" s="306"/>
      <c r="J418" s="306"/>
      <c r="K418" s="307"/>
      <c r="L418" s="307"/>
      <c r="M418" s="308"/>
    </row>
    <row r="419" spans="1:23" s="75" customFormat="1" ht="14.25">
      <c r="A419" s="347"/>
      <c r="B419" s="77"/>
      <c r="C419" s="309"/>
      <c r="D419" s="343"/>
      <c r="E419" s="343"/>
      <c r="F419" s="441"/>
      <c r="G419" s="343"/>
      <c r="H419" s="344"/>
      <c r="I419" s="344"/>
      <c r="J419" s="344"/>
      <c r="K419" s="344"/>
      <c r="L419" s="344"/>
      <c r="M419" s="345"/>
      <c r="N419" s="89"/>
      <c r="O419" s="89"/>
      <c r="P419" s="89"/>
      <c r="Q419" s="89"/>
      <c r="R419" s="89"/>
      <c r="S419" s="89"/>
      <c r="T419" s="89"/>
      <c r="U419" s="89"/>
      <c r="V419" s="89"/>
      <c r="W419" s="89"/>
    </row>
    <row r="420" spans="1:23" s="329" customFormat="1" ht="12.75">
      <c r="A420" s="442"/>
      <c r="B420" s="66"/>
      <c r="C420" s="66"/>
      <c r="D420" s="66"/>
      <c r="E420" s="66"/>
      <c r="F420" s="442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</row>
    <row r="421" spans="1:23" s="329" customFormat="1" ht="12.75">
      <c r="A421" s="442"/>
      <c r="B421" s="342"/>
      <c r="C421" s="342"/>
      <c r="D421" s="342"/>
      <c r="E421" s="342"/>
      <c r="F421" s="443"/>
      <c r="G421" s="342"/>
      <c r="H421" s="342"/>
      <c r="I421" s="342"/>
      <c r="J421" s="342"/>
      <c r="K421" s="342"/>
      <c r="L421" s="342"/>
      <c r="M421" s="342"/>
      <c r="N421" s="66"/>
      <c r="O421" s="66"/>
      <c r="P421" s="66"/>
      <c r="Q421" s="66"/>
      <c r="R421" s="66"/>
      <c r="S421" s="66"/>
      <c r="T421" s="66"/>
      <c r="U421" s="66"/>
      <c r="V421" s="66"/>
      <c r="W421" s="66"/>
    </row>
    <row r="422" spans="1:23" s="329" customFormat="1" ht="12.75">
      <c r="A422" s="442"/>
      <c r="B422" s="342"/>
      <c r="C422" s="342"/>
      <c r="D422" s="342"/>
      <c r="E422" s="342"/>
      <c r="F422" s="443"/>
      <c r="G422" s="342"/>
      <c r="H422" s="342"/>
      <c r="I422" s="342"/>
      <c r="J422" s="342"/>
      <c r="K422" s="342"/>
      <c r="L422" s="342"/>
      <c r="M422" s="342"/>
      <c r="N422" s="66"/>
      <c r="O422" s="66"/>
      <c r="P422" s="66"/>
      <c r="Q422" s="66"/>
      <c r="R422" s="66"/>
      <c r="S422" s="66"/>
      <c r="T422" s="66"/>
      <c r="U422" s="66"/>
      <c r="V422" s="66"/>
      <c r="W422" s="66"/>
    </row>
    <row r="423" spans="1:23" s="329" customFormat="1" ht="12.75">
      <c r="A423" s="442"/>
      <c r="B423" s="342"/>
      <c r="C423" s="342"/>
      <c r="D423" s="342"/>
      <c r="E423" s="342"/>
      <c r="F423" s="443"/>
      <c r="G423" s="342"/>
      <c r="H423" s="342"/>
      <c r="I423" s="342"/>
      <c r="J423" s="342"/>
      <c r="K423" s="342"/>
      <c r="L423" s="342"/>
      <c r="M423" s="342"/>
      <c r="N423" s="66"/>
      <c r="O423" s="66"/>
      <c r="P423" s="66"/>
      <c r="Q423" s="66"/>
      <c r="R423" s="66"/>
      <c r="S423" s="66"/>
      <c r="T423" s="66"/>
      <c r="U423" s="66"/>
      <c r="V423" s="66"/>
      <c r="W423" s="66"/>
    </row>
    <row r="424" spans="1:23" s="29" customFormat="1" ht="13.5">
      <c r="A424" s="590"/>
      <c r="B424" s="334"/>
      <c r="C424" s="336"/>
      <c r="D424" s="35"/>
      <c r="E424" s="35"/>
      <c r="F424" s="34"/>
      <c r="G424" s="38"/>
      <c r="H424" s="34"/>
      <c r="I424" s="38"/>
      <c r="J424" s="34"/>
      <c r="K424" s="38"/>
      <c r="L424" s="34"/>
      <c r="M424" s="34"/>
      <c r="N424" s="66"/>
      <c r="O424" s="66"/>
      <c r="P424" s="66"/>
      <c r="Q424" s="66"/>
      <c r="R424" s="66"/>
      <c r="S424" s="66"/>
      <c r="T424" s="66"/>
      <c r="U424" s="66"/>
      <c r="V424" s="66"/>
      <c r="W424" s="66"/>
    </row>
    <row r="425" spans="1:23" s="75" customFormat="1" ht="14.25">
      <c r="A425" s="347"/>
      <c r="B425" s="77"/>
      <c r="C425" s="309"/>
      <c r="D425" s="343"/>
      <c r="E425" s="343"/>
      <c r="F425" s="343"/>
      <c r="G425" s="343"/>
      <c r="H425" s="344"/>
      <c r="I425" s="344"/>
      <c r="J425" s="344"/>
      <c r="K425" s="344"/>
      <c r="L425" s="344"/>
      <c r="M425" s="345"/>
      <c r="N425" s="89"/>
      <c r="O425" s="89"/>
      <c r="P425" s="89"/>
      <c r="Q425" s="89"/>
      <c r="R425" s="89"/>
      <c r="S425" s="89"/>
      <c r="T425" s="89"/>
      <c r="U425" s="89"/>
      <c r="V425" s="89"/>
      <c r="W425" s="89"/>
    </row>
    <row r="426" spans="1:23" s="75" customFormat="1" ht="14.25">
      <c r="A426" s="347"/>
      <c r="B426" s="77"/>
      <c r="C426" s="309"/>
      <c r="D426" s="343"/>
      <c r="E426" s="343"/>
      <c r="F426" s="343"/>
      <c r="G426" s="343"/>
      <c r="H426" s="344"/>
      <c r="I426" s="344"/>
      <c r="J426" s="344"/>
      <c r="K426" s="344"/>
      <c r="L426" s="344"/>
      <c r="M426" s="345"/>
      <c r="N426" s="89"/>
      <c r="O426" s="89"/>
      <c r="P426" s="89"/>
      <c r="Q426" s="89"/>
      <c r="R426" s="89"/>
      <c r="S426" s="89"/>
      <c r="T426" s="89"/>
      <c r="U426" s="89"/>
      <c r="V426" s="89"/>
      <c r="W426" s="89"/>
    </row>
    <row r="427" spans="1:23" s="329" customFormat="1" ht="12.75">
      <c r="A427" s="442"/>
      <c r="B427" s="342"/>
      <c r="C427" s="342"/>
      <c r="D427" s="342"/>
      <c r="E427" s="342"/>
      <c r="F427" s="342"/>
      <c r="G427" s="342"/>
      <c r="H427" s="342"/>
      <c r="I427" s="342"/>
      <c r="J427" s="342"/>
      <c r="K427" s="342"/>
      <c r="L427" s="342"/>
      <c r="M427" s="342"/>
      <c r="N427" s="66"/>
      <c r="O427" s="66"/>
      <c r="P427" s="66"/>
      <c r="Q427" s="66"/>
      <c r="R427" s="66"/>
      <c r="S427" s="66"/>
      <c r="T427" s="66"/>
      <c r="U427" s="66"/>
      <c r="V427" s="66"/>
      <c r="W427" s="66"/>
    </row>
    <row r="428" spans="1:23" s="29" customFormat="1" ht="12.75">
      <c r="A428" s="442"/>
      <c r="B428" s="342"/>
      <c r="C428" s="342"/>
      <c r="D428" s="342"/>
      <c r="E428" s="342"/>
      <c r="F428" s="342"/>
      <c r="G428" s="342"/>
      <c r="H428" s="342"/>
      <c r="I428" s="342"/>
      <c r="J428" s="342"/>
      <c r="K428" s="342"/>
      <c r="L428" s="342"/>
      <c r="M428" s="342"/>
      <c r="N428" s="66"/>
      <c r="O428" s="66"/>
      <c r="P428" s="66"/>
      <c r="Q428" s="66"/>
      <c r="R428" s="66"/>
      <c r="S428" s="66"/>
      <c r="T428" s="66"/>
      <c r="U428" s="66"/>
      <c r="V428" s="66"/>
      <c r="W428" s="66"/>
    </row>
    <row r="429" spans="1:23" s="29" customFormat="1" ht="12.75">
      <c r="A429" s="442"/>
      <c r="B429" s="342"/>
      <c r="C429" s="342"/>
      <c r="D429" s="342"/>
      <c r="E429" s="342"/>
      <c r="F429" s="342"/>
      <c r="G429" s="342"/>
      <c r="H429" s="342"/>
      <c r="I429" s="342"/>
      <c r="J429" s="342"/>
      <c r="K429" s="342"/>
      <c r="L429" s="342"/>
      <c r="M429" s="342"/>
      <c r="N429" s="66"/>
      <c r="O429" s="66"/>
      <c r="P429" s="66"/>
      <c r="Q429" s="66"/>
      <c r="R429" s="66"/>
      <c r="S429" s="66"/>
      <c r="T429" s="66"/>
      <c r="U429" s="66"/>
      <c r="V429" s="66"/>
      <c r="W429" s="66"/>
    </row>
    <row r="430" spans="1:23" s="29" customFormat="1" ht="12.75">
      <c r="A430" s="442"/>
      <c r="B430" s="342"/>
      <c r="C430" s="342"/>
      <c r="D430" s="342"/>
      <c r="E430" s="342"/>
      <c r="F430" s="342"/>
      <c r="G430" s="342"/>
      <c r="H430" s="342"/>
      <c r="I430" s="342"/>
      <c r="J430" s="342"/>
      <c r="K430" s="342"/>
      <c r="L430" s="342"/>
      <c r="M430" s="342"/>
      <c r="N430" s="66"/>
      <c r="O430" s="66"/>
      <c r="P430" s="66"/>
      <c r="Q430" s="66"/>
      <c r="R430" s="66"/>
      <c r="S430" s="66"/>
      <c r="T430" s="66"/>
      <c r="U430" s="66"/>
      <c r="V430" s="66"/>
      <c r="W430" s="66"/>
    </row>
    <row r="431" spans="1:23" s="29" customFormat="1" ht="12.75">
      <c r="A431" s="442"/>
      <c r="B431" s="342"/>
      <c r="C431" s="342"/>
      <c r="D431" s="342"/>
      <c r="E431" s="342"/>
      <c r="F431" s="342"/>
      <c r="G431" s="342"/>
      <c r="H431" s="342"/>
      <c r="I431" s="342"/>
      <c r="J431" s="342"/>
      <c r="K431" s="342"/>
      <c r="L431" s="342"/>
      <c r="M431" s="342"/>
      <c r="N431" s="66"/>
      <c r="O431" s="66"/>
      <c r="P431" s="66"/>
      <c r="Q431" s="66"/>
      <c r="R431" s="66"/>
      <c r="S431" s="66"/>
      <c r="T431" s="66"/>
      <c r="U431" s="66"/>
      <c r="V431" s="66"/>
      <c r="W431" s="66"/>
    </row>
    <row r="432" spans="1:23" s="29" customFormat="1" ht="12.75">
      <c r="A432" s="442"/>
      <c r="B432" s="342"/>
      <c r="C432" s="342"/>
      <c r="D432" s="342"/>
      <c r="E432" s="342"/>
      <c r="F432" s="342"/>
      <c r="G432" s="342"/>
      <c r="H432" s="342"/>
      <c r="I432" s="342"/>
      <c r="J432" s="342"/>
      <c r="K432" s="342"/>
      <c r="L432" s="342"/>
      <c r="M432" s="342"/>
      <c r="N432" s="66"/>
      <c r="O432" s="66"/>
      <c r="P432" s="66"/>
      <c r="Q432" s="66"/>
      <c r="R432" s="66"/>
      <c r="S432" s="66"/>
      <c r="T432" s="66"/>
      <c r="U432" s="66"/>
      <c r="V432" s="66"/>
      <c r="W432" s="66"/>
    </row>
    <row r="433" spans="1:23" s="29" customFormat="1" ht="12.75">
      <c r="A433" s="442"/>
      <c r="B433" s="342"/>
      <c r="C433" s="342"/>
      <c r="D433" s="342"/>
      <c r="E433" s="342"/>
      <c r="F433" s="342"/>
      <c r="G433" s="342"/>
      <c r="H433" s="342"/>
      <c r="I433" s="342"/>
      <c r="J433" s="342"/>
      <c r="K433" s="342"/>
      <c r="L433" s="342"/>
      <c r="M433" s="342"/>
      <c r="N433" s="66"/>
      <c r="O433" s="66"/>
      <c r="P433" s="66"/>
      <c r="Q433" s="66"/>
      <c r="R433" s="66"/>
      <c r="S433" s="66"/>
      <c r="T433" s="66"/>
      <c r="U433" s="66"/>
      <c r="V433" s="66"/>
      <c r="W433" s="66"/>
    </row>
    <row r="434" spans="1:23" ht="12.75">
      <c r="A434" s="591"/>
      <c r="B434" s="346"/>
      <c r="C434" s="346"/>
      <c r="D434" s="346"/>
      <c r="E434" s="346"/>
      <c r="F434" s="346"/>
      <c r="G434" s="346"/>
      <c r="H434" s="346"/>
      <c r="I434" s="346"/>
      <c r="J434" s="346"/>
      <c r="K434" s="346"/>
      <c r="L434" s="346"/>
      <c r="M434" s="346"/>
      <c r="N434" s="361"/>
      <c r="O434" s="361"/>
      <c r="P434" s="361"/>
      <c r="Q434" s="361"/>
      <c r="R434" s="361"/>
      <c r="S434" s="361"/>
      <c r="T434" s="361"/>
      <c r="U434" s="361"/>
      <c r="V434" s="361"/>
      <c r="W434" s="361"/>
    </row>
    <row r="435" spans="1:23" ht="12.75">
      <c r="A435" s="591"/>
      <c r="B435" s="346"/>
      <c r="C435" s="346"/>
      <c r="D435" s="346"/>
      <c r="E435" s="346"/>
      <c r="F435" s="346"/>
      <c r="G435" s="346"/>
      <c r="H435" s="346"/>
      <c r="I435" s="346"/>
      <c r="J435" s="346"/>
      <c r="K435" s="346"/>
      <c r="L435" s="346"/>
      <c r="M435" s="346"/>
      <c r="N435" s="361"/>
      <c r="O435" s="361"/>
      <c r="P435" s="361"/>
      <c r="Q435" s="361"/>
      <c r="R435" s="361"/>
      <c r="S435" s="361"/>
      <c r="T435" s="361"/>
      <c r="U435" s="361"/>
      <c r="V435" s="361"/>
      <c r="W435" s="361"/>
    </row>
    <row r="436" spans="1:23" ht="12.75">
      <c r="A436" s="591"/>
      <c r="B436" s="346"/>
      <c r="C436" s="346"/>
      <c r="D436" s="346"/>
      <c r="E436" s="346"/>
      <c r="F436" s="346"/>
      <c r="G436" s="346"/>
      <c r="H436" s="346"/>
      <c r="I436" s="346"/>
      <c r="J436" s="346"/>
      <c r="K436" s="346"/>
      <c r="L436" s="346"/>
      <c r="M436" s="346"/>
      <c r="N436" s="361"/>
      <c r="O436" s="361"/>
      <c r="P436" s="361"/>
      <c r="Q436" s="361"/>
      <c r="R436" s="361"/>
      <c r="S436" s="361"/>
      <c r="T436" s="361"/>
      <c r="U436" s="361"/>
      <c r="V436" s="361"/>
      <c r="W436" s="361"/>
    </row>
    <row r="437" spans="2:13" ht="12.75">
      <c r="B437" s="346"/>
      <c r="C437" s="346"/>
      <c r="D437" s="346"/>
      <c r="E437" s="346"/>
      <c r="F437" s="346"/>
      <c r="G437" s="346"/>
      <c r="H437" s="346"/>
      <c r="I437" s="346"/>
      <c r="J437" s="346"/>
      <c r="K437" s="346"/>
      <c r="L437" s="346"/>
      <c r="M437" s="346"/>
    </row>
    <row r="438" spans="1:13" s="75" customFormat="1" ht="14.25">
      <c r="A438" s="171"/>
      <c r="B438" s="77"/>
      <c r="C438" s="309"/>
      <c r="D438" s="343"/>
      <c r="E438" s="343"/>
      <c r="F438" s="77"/>
      <c r="G438" s="77"/>
      <c r="H438" s="344"/>
      <c r="I438" s="344"/>
      <c r="J438" s="344"/>
      <c r="K438" s="344"/>
      <c r="L438" s="344"/>
      <c r="M438" s="345"/>
    </row>
    <row r="439" spans="1:13" s="75" customFormat="1" ht="14.25">
      <c r="A439" s="171"/>
      <c r="B439" s="77"/>
      <c r="C439" s="309"/>
      <c r="D439" s="343"/>
      <c r="E439" s="343"/>
      <c r="F439" s="77"/>
      <c r="G439" s="77"/>
      <c r="H439" s="344"/>
      <c r="I439" s="344"/>
      <c r="J439" s="344"/>
      <c r="K439" s="344"/>
      <c r="L439" s="344"/>
      <c r="M439" s="345"/>
    </row>
    <row r="440" spans="1:13" s="75" customFormat="1" ht="14.25">
      <c r="A440" s="171"/>
      <c r="B440" s="77"/>
      <c r="C440" s="309"/>
      <c r="D440" s="343"/>
      <c r="E440" s="343"/>
      <c r="F440" s="77"/>
      <c r="G440" s="77"/>
      <c r="H440" s="344"/>
      <c r="I440" s="344"/>
      <c r="J440" s="344"/>
      <c r="K440" s="344"/>
      <c r="L440" s="344"/>
      <c r="M440" s="345"/>
    </row>
    <row r="441" spans="1:13" s="75" customFormat="1" ht="14.25">
      <c r="A441" s="171"/>
      <c r="B441" s="77"/>
      <c r="C441" s="309"/>
      <c r="D441" s="343"/>
      <c r="E441" s="343"/>
      <c r="F441" s="77"/>
      <c r="G441" s="77"/>
      <c r="H441" s="344"/>
      <c r="I441" s="344"/>
      <c r="J441" s="344"/>
      <c r="K441" s="344"/>
      <c r="L441" s="344"/>
      <c r="M441" s="345"/>
    </row>
    <row r="442" spans="1:13" s="75" customFormat="1" ht="14.25">
      <c r="A442" s="171"/>
      <c r="B442" s="77"/>
      <c r="C442" s="309"/>
      <c r="D442" s="343"/>
      <c r="E442" s="343"/>
      <c r="F442" s="77"/>
      <c r="G442" s="77"/>
      <c r="H442" s="344"/>
      <c r="I442" s="344"/>
      <c r="J442" s="344"/>
      <c r="K442" s="344"/>
      <c r="L442" s="344"/>
      <c r="M442" s="345"/>
    </row>
    <row r="443" spans="1:13" s="75" customFormat="1" ht="14.25">
      <c r="A443" s="171"/>
      <c r="B443" s="77"/>
      <c r="C443" s="309"/>
      <c r="D443" s="343"/>
      <c r="E443" s="343"/>
      <c r="F443" s="77"/>
      <c r="G443" s="77"/>
      <c r="H443" s="344"/>
      <c r="I443" s="344"/>
      <c r="J443" s="344"/>
      <c r="K443" s="344"/>
      <c r="L443" s="344"/>
      <c r="M443" s="345"/>
    </row>
    <row r="444" spans="1:13" s="75" customFormat="1" ht="14.25">
      <c r="A444" s="171"/>
      <c r="B444" s="77"/>
      <c r="C444" s="309"/>
      <c r="D444" s="343"/>
      <c r="E444" s="343"/>
      <c r="F444" s="77"/>
      <c r="G444" s="77"/>
      <c r="H444" s="344"/>
      <c r="I444" s="344"/>
      <c r="J444" s="344"/>
      <c r="K444" s="344"/>
      <c r="L444" s="344"/>
      <c r="M444" s="345"/>
    </row>
    <row r="445" spans="1:13" s="75" customFormat="1" ht="14.25">
      <c r="A445" s="171"/>
      <c r="B445" s="77"/>
      <c r="C445" s="309"/>
      <c r="D445" s="343"/>
      <c r="E445" s="343"/>
      <c r="F445" s="77"/>
      <c r="G445" s="77"/>
      <c r="H445" s="344"/>
      <c r="I445" s="344"/>
      <c r="J445" s="344"/>
      <c r="K445" s="344"/>
      <c r="L445" s="344"/>
      <c r="M445" s="345"/>
    </row>
    <row r="446" spans="1:13" s="75" customFormat="1" ht="14.25">
      <c r="A446" s="171"/>
      <c r="B446" s="77"/>
      <c r="C446" s="309"/>
      <c r="D446" s="343"/>
      <c r="E446" s="343"/>
      <c r="F446" s="77"/>
      <c r="G446" s="77"/>
      <c r="H446" s="344"/>
      <c r="I446" s="344"/>
      <c r="J446" s="344"/>
      <c r="K446" s="344"/>
      <c r="L446" s="344"/>
      <c r="M446" s="345"/>
    </row>
    <row r="447" spans="1:13" s="75" customFormat="1" ht="14.25">
      <c r="A447" s="171"/>
      <c r="B447" s="77"/>
      <c r="C447" s="309"/>
      <c r="D447" s="343"/>
      <c r="E447" s="343"/>
      <c r="F447" s="77"/>
      <c r="G447" s="77"/>
      <c r="H447" s="344"/>
      <c r="I447" s="344"/>
      <c r="J447" s="344"/>
      <c r="K447" s="344"/>
      <c r="L447" s="344"/>
      <c r="M447" s="345"/>
    </row>
    <row r="448" spans="1:13" s="29" customFormat="1" ht="13.5">
      <c r="A448" s="19"/>
      <c r="B448" s="691"/>
      <c r="C448" s="691"/>
      <c r="D448" s="342"/>
      <c r="E448" s="691"/>
      <c r="F448" s="691"/>
      <c r="G448" s="691"/>
      <c r="H448" s="691"/>
      <c r="I448" s="691"/>
      <c r="J448" s="691"/>
      <c r="K448" s="342"/>
      <c r="L448" s="342"/>
      <c r="M448" s="342"/>
    </row>
    <row r="449" spans="1:13" s="29" customFormat="1" ht="14.25">
      <c r="A449" s="590"/>
      <c r="B449" s="335"/>
      <c r="C449" s="309"/>
      <c r="D449" s="35"/>
      <c r="E449" s="35"/>
      <c r="F449" s="34"/>
      <c r="G449" s="35"/>
      <c r="H449" s="34"/>
      <c r="I449" s="38"/>
      <c r="J449" s="34"/>
      <c r="K449" s="38"/>
      <c r="L449" s="34"/>
      <c r="M449" s="34"/>
    </row>
    <row r="450" spans="1:13" s="29" customFormat="1" ht="13.5">
      <c r="A450" s="590"/>
      <c r="B450" s="335"/>
      <c r="C450" s="336"/>
      <c r="D450" s="35"/>
      <c r="E450" s="35"/>
      <c r="F450" s="34"/>
      <c r="G450" s="35"/>
      <c r="H450" s="34"/>
      <c r="I450" s="38"/>
      <c r="J450" s="34"/>
      <c r="K450" s="38"/>
      <c r="L450" s="34"/>
      <c r="M450" s="34"/>
    </row>
    <row r="451" spans="1:13" s="29" customFormat="1" ht="13.5">
      <c r="A451" s="590"/>
      <c r="B451" s="335"/>
      <c r="C451" s="336"/>
      <c r="D451" s="35"/>
      <c r="E451" s="35"/>
      <c r="F451" s="34"/>
      <c r="G451" s="35"/>
      <c r="H451" s="34"/>
      <c r="I451" s="38"/>
      <c r="J451" s="34"/>
      <c r="K451" s="38"/>
      <c r="L451" s="34"/>
      <c r="M451" s="34"/>
    </row>
    <row r="452" spans="1:13" ht="13.5">
      <c r="A452" s="590"/>
      <c r="B452" s="335"/>
      <c r="C452" s="336"/>
      <c r="D452" s="35"/>
      <c r="E452" s="35"/>
      <c r="F452" s="34"/>
      <c r="G452" s="35"/>
      <c r="H452" s="34"/>
      <c r="I452" s="38"/>
      <c r="J452" s="34"/>
      <c r="K452" s="38"/>
      <c r="L452" s="34"/>
      <c r="M452" s="34"/>
    </row>
    <row r="453" spans="1:13" ht="13.5">
      <c r="A453" s="590"/>
      <c r="B453" s="335"/>
      <c r="C453" s="336"/>
      <c r="D453" s="35"/>
      <c r="E453" s="35"/>
      <c r="F453" s="34"/>
      <c r="G453" s="35"/>
      <c r="H453" s="34"/>
      <c r="I453" s="38"/>
      <c r="J453" s="34"/>
      <c r="K453" s="38"/>
      <c r="L453" s="34"/>
      <c r="M453" s="34"/>
    </row>
    <row r="454" spans="1:13" ht="13.5">
      <c r="A454" s="590"/>
      <c r="B454" s="335"/>
      <c r="C454" s="336"/>
      <c r="D454" s="35"/>
      <c r="E454" s="35"/>
      <c r="F454" s="34"/>
      <c r="G454" s="35"/>
      <c r="H454" s="34"/>
      <c r="I454" s="38"/>
      <c r="J454" s="34"/>
      <c r="K454" s="38"/>
      <c r="L454" s="34"/>
      <c r="M454" s="34"/>
    </row>
    <row r="455" spans="1:13" ht="13.5">
      <c r="A455" s="26"/>
      <c r="B455" s="77"/>
      <c r="C455" s="78"/>
      <c r="D455" s="35"/>
      <c r="E455" s="79"/>
      <c r="F455" s="35"/>
      <c r="G455" s="36"/>
      <c r="H455" s="38"/>
      <c r="I455" s="36"/>
      <c r="J455" s="38"/>
      <c r="K455" s="36"/>
      <c r="L455" s="36"/>
      <c r="M455" s="36"/>
    </row>
    <row r="456" spans="1:13" ht="14.25">
      <c r="A456" s="592"/>
      <c r="B456" s="348"/>
      <c r="C456" s="309"/>
      <c r="D456" s="337"/>
      <c r="E456" s="338"/>
      <c r="F456" s="337"/>
      <c r="G456" s="36"/>
      <c r="H456" s="38"/>
      <c r="I456" s="36"/>
      <c r="J456" s="38"/>
      <c r="K456" s="36"/>
      <c r="L456" s="36"/>
      <c r="M456" s="36"/>
    </row>
    <row r="457" spans="1:13" ht="13.5">
      <c r="A457" s="593"/>
      <c r="B457" s="346"/>
      <c r="C457" s="336"/>
      <c r="D457" s="35"/>
      <c r="E457" s="35"/>
      <c r="F457" s="34"/>
      <c r="G457" s="35"/>
      <c r="H457" s="34"/>
      <c r="I457" s="38"/>
      <c r="J457" s="34"/>
      <c r="K457" s="38"/>
      <c r="L457" s="34"/>
      <c r="M457" s="34"/>
    </row>
    <row r="458" spans="1:13" ht="13.5">
      <c r="A458" s="593"/>
      <c r="B458" s="346"/>
      <c r="C458" s="349"/>
      <c r="D458" s="347"/>
      <c r="E458" s="350"/>
      <c r="F458" s="350"/>
      <c r="G458" s="350"/>
      <c r="H458" s="350"/>
      <c r="I458" s="350"/>
      <c r="J458" s="350"/>
      <c r="K458" s="350"/>
      <c r="L458" s="350"/>
      <c r="M458" s="34"/>
    </row>
    <row r="459" spans="1:13" ht="13.5">
      <c r="A459" s="593"/>
      <c r="B459" s="346"/>
      <c r="C459" s="349"/>
      <c r="D459" s="350"/>
      <c r="E459" s="350"/>
      <c r="F459" s="350"/>
      <c r="G459" s="350"/>
      <c r="H459" s="351"/>
      <c r="I459" s="350"/>
      <c r="J459" s="350"/>
      <c r="K459" s="350"/>
      <c r="L459" s="350"/>
      <c r="M459" s="34"/>
    </row>
    <row r="460" spans="1:13" ht="13.5">
      <c r="A460" s="593"/>
      <c r="B460" s="346"/>
      <c r="C460" s="349"/>
      <c r="D460" s="350"/>
      <c r="E460" s="350"/>
      <c r="F460" s="350"/>
      <c r="G460" s="350"/>
      <c r="H460" s="351"/>
      <c r="I460" s="350"/>
      <c r="J460" s="350"/>
      <c r="K460" s="350"/>
      <c r="L460" s="350"/>
      <c r="M460" s="34"/>
    </row>
    <row r="461" spans="1:13" ht="13.5">
      <c r="A461" s="593"/>
      <c r="B461" s="335"/>
      <c r="C461" s="78"/>
      <c r="D461" s="35"/>
      <c r="E461" s="35"/>
      <c r="F461" s="34"/>
      <c r="G461" s="35"/>
      <c r="H461" s="34"/>
      <c r="I461" s="38"/>
      <c r="J461" s="34"/>
      <c r="K461" s="38"/>
      <c r="L461" s="34"/>
      <c r="M461" s="34"/>
    </row>
    <row r="462" spans="1:13" ht="13.5">
      <c r="A462" s="593"/>
      <c r="B462" s="335"/>
      <c r="C462" s="336"/>
      <c r="D462" s="35"/>
      <c r="E462" s="35"/>
      <c r="F462" s="34"/>
      <c r="G462" s="35"/>
      <c r="H462" s="34"/>
      <c r="I462" s="38"/>
      <c r="J462" s="34"/>
      <c r="K462" s="38"/>
      <c r="L462" s="34"/>
      <c r="M462" s="34"/>
    </row>
    <row r="463" spans="1:13" ht="13.5">
      <c r="A463" s="593"/>
      <c r="B463" s="335"/>
      <c r="C463" s="336"/>
      <c r="D463" s="35"/>
      <c r="E463" s="35"/>
      <c r="F463" s="34"/>
      <c r="G463" s="35"/>
      <c r="H463" s="34"/>
      <c r="I463" s="38"/>
      <c r="J463" s="34"/>
      <c r="K463" s="38"/>
      <c r="L463" s="34"/>
      <c r="M463" s="34"/>
    </row>
    <row r="464" spans="1:13" ht="13.5">
      <c r="A464" s="593"/>
      <c r="B464" s="335"/>
      <c r="C464" s="336"/>
      <c r="D464" s="35"/>
      <c r="E464" s="35"/>
      <c r="F464" s="34"/>
      <c r="G464" s="35"/>
      <c r="H464" s="34"/>
      <c r="I464" s="38"/>
      <c r="J464" s="34"/>
      <c r="K464" s="38"/>
      <c r="L464" s="34"/>
      <c r="M464" s="34"/>
    </row>
    <row r="465" spans="1:13" ht="13.5">
      <c r="A465" s="593"/>
      <c r="B465" s="335"/>
      <c r="C465" s="336"/>
      <c r="D465" s="35"/>
      <c r="E465" s="35"/>
      <c r="F465" s="34"/>
      <c r="G465" s="35"/>
      <c r="H465" s="34"/>
      <c r="I465" s="38"/>
      <c r="J465" s="34"/>
      <c r="K465" s="38"/>
      <c r="L465" s="34"/>
      <c r="M465" s="34"/>
    </row>
    <row r="466" spans="1:13" ht="13.5">
      <c r="A466" s="593"/>
      <c r="B466" s="335"/>
      <c r="C466" s="336"/>
      <c r="D466" s="35"/>
      <c r="E466" s="35"/>
      <c r="F466" s="34"/>
      <c r="G466" s="35"/>
      <c r="H466" s="34"/>
      <c r="I466" s="38"/>
      <c r="J466" s="34"/>
      <c r="K466" s="38"/>
      <c r="L466" s="34"/>
      <c r="M466" s="34"/>
    </row>
    <row r="467" spans="1:13" ht="13.5">
      <c r="A467" s="593"/>
      <c r="B467" s="346"/>
      <c r="C467" s="349"/>
      <c r="D467" s="350"/>
      <c r="E467" s="350"/>
      <c r="F467" s="350"/>
      <c r="G467" s="350"/>
      <c r="H467" s="351"/>
      <c r="I467" s="350"/>
      <c r="J467" s="350"/>
      <c r="K467" s="350"/>
      <c r="L467" s="350"/>
      <c r="M467" s="34"/>
    </row>
    <row r="468" spans="1:13" ht="14.25">
      <c r="A468" s="593"/>
      <c r="B468" s="346"/>
      <c r="C468" s="309"/>
      <c r="D468" s="339"/>
      <c r="E468" s="338"/>
      <c r="F468" s="352"/>
      <c r="G468" s="346"/>
      <c r="H468" s="346"/>
      <c r="I468" s="346"/>
      <c r="J468" s="346"/>
      <c r="K468" s="346"/>
      <c r="L468" s="346"/>
      <c r="M468" s="346"/>
    </row>
    <row r="469" spans="1:13" ht="13.5">
      <c r="A469" s="593"/>
      <c r="B469" s="346"/>
      <c r="C469" s="336"/>
      <c r="D469" s="35"/>
      <c r="E469" s="353"/>
      <c r="F469" s="354"/>
      <c r="G469" s="35"/>
      <c r="H469" s="34"/>
      <c r="I469" s="38"/>
      <c r="J469" s="34"/>
      <c r="K469" s="38"/>
      <c r="L469" s="34"/>
      <c r="M469" s="34"/>
    </row>
    <row r="470" spans="1:13" ht="13.5">
      <c r="A470" s="593"/>
      <c r="B470" s="346"/>
      <c r="C470" s="349"/>
      <c r="D470" s="347"/>
      <c r="E470" s="350"/>
      <c r="F470" s="350"/>
      <c r="G470" s="350"/>
      <c r="H470" s="350"/>
      <c r="I470" s="350"/>
      <c r="J470" s="350"/>
      <c r="K470" s="350"/>
      <c r="L470" s="350"/>
      <c r="M470" s="34"/>
    </row>
    <row r="471" spans="1:13" ht="13.5">
      <c r="A471" s="593"/>
      <c r="B471" s="346"/>
      <c r="C471" s="349"/>
      <c r="D471" s="350"/>
      <c r="E471" s="350"/>
      <c r="F471" s="350"/>
      <c r="G471" s="350"/>
      <c r="H471" s="351"/>
      <c r="I471" s="350"/>
      <c r="J471" s="350"/>
      <c r="K471" s="350"/>
      <c r="L471" s="350"/>
      <c r="M471" s="34"/>
    </row>
    <row r="472" spans="1:13" ht="14.25">
      <c r="A472" s="593"/>
      <c r="B472" s="346"/>
      <c r="C472" s="355"/>
      <c r="D472" s="346"/>
      <c r="E472" s="346"/>
      <c r="F472" s="346"/>
      <c r="G472" s="346"/>
      <c r="H472" s="346"/>
      <c r="I472" s="346"/>
      <c r="J472" s="346"/>
      <c r="K472" s="346"/>
      <c r="L472" s="346"/>
      <c r="M472" s="346"/>
    </row>
    <row r="473" spans="1:13" ht="14.25">
      <c r="A473" s="590"/>
      <c r="B473" s="335"/>
      <c r="C473" s="309"/>
      <c r="D473" s="35"/>
      <c r="E473" s="35"/>
      <c r="F473" s="34"/>
      <c r="G473" s="35"/>
      <c r="H473" s="34"/>
      <c r="I473" s="38"/>
      <c r="J473" s="34"/>
      <c r="K473" s="38"/>
      <c r="L473" s="34"/>
      <c r="M473" s="34"/>
    </row>
    <row r="474" spans="1:13" ht="13.5">
      <c r="A474" s="590"/>
      <c r="B474" s="335"/>
      <c r="C474" s="336"/>
      <c r="D474" s="35"/>
      <c r="E474" s="35"/>
      <c r="F474" s="34"/>
      <c r="G474" s="35"/>
      <c r="H474" s="34"/>
      <c r="I474" s="38"/>
      <c r="J474" s="34"/>
      <c r="K474" s="38"/>
      <c r="L474" s="34"/>
      <c r="M474" s="34"/>
    </row>
    <row r="475" spans="1:13" ht="13.5">
      <c r="A475" s="590"/>
      <c r="B475" s="335"/>
      <c r="C475" s="336"/>
      <c r="D475" s="35"/>
      <c r="E475" s="35"/>
      <c r="F475" s="34"/>
      <c r="G475" s="35"/>
      <c r="H475" s="34"/>
      <c r="I475" s="38"/>
      <c r="J475" s="34"/>
      <c r="K475" s="38"/>
      <c r="L475" s="34"/>
      <c r="M475" s="34"/>
    </row>
    <row r="476" spans="1:13" ht="13.5">
      <c r="A476" s="590"/>
      <c r="B476" s="335"/>
      <c r="C476" s="336"/>
      <c r="D476" s="35"/>
      <c r="E476" s="35"/>
      <c r="F476" s="34"/>
      <c r="G476" s="35"/>
      <c r="H476" s="34"/>
      <c r="I476" s="38"/>
      <c r="J476" s="34"/>
      <c r="K476" s="38"/>
      <c r="L476" s="34"/>
      <c r="M476" s="34"/>
    </row>
    <row r="477" spans="1:13" ht="13.5">
      <c r="A477" s="590"/>
      <c r="B477" s="335"/>
      <c r="C477" s="336"/>
      <c r="D477" s="35"/>
      <c r="E477" s="35"/>
      <c r="F477" s="34"/>
      <c r="G477" s="35"/>
      <c r="H477" s="34"/>
      <c r="I477" s="38"/>
      <c r="J477" s="34"/>
      <c r="K477" s="38"/>
      <c r="L477" s="34"/>
      <c r="M477" s="34"/>
    </row>
    <row r="478" spans="1:13" ht="13.5">
      <c r="A478" s="590"/>
      <c r="B478" s="335"/>
      <c r="C478" s="336"/>
      <c r="D478" s="35"/>
      <c r="E478" s="35"/>
      <c r="F478" s="34"/>
      <c r="G478" s="35"/>
      <c r="H478" s="34"/>
      <c r="I478" s="38"/>
      <c r="J478" s="34"/>
      <c r="K478" s="38"/>
      <c r="L478" s="34"/>
      <c r="M478" s="34"/>
    </row>
    <row r="479" spans="1:13" ht="14.25">
      <c r="A479" s="594"/>
      <c r="B479" s="356"/>
      <c r="C479" s="355"/>
      <c r="D479" s="357"/>
      <c r="E479" s="357"/>
      <c r="F479" s="357"/>
      <c r="G479" s="350"/>
      <c r="H479" s="350"/>
      <c r="I479" s="350"/>
      <c r="J479" s="350"/>
      <c r="K479" s="350"/>
      <c r="L479" s="350"/>
      <c r="M479" s="350"/>
    </row>
    <row r="480" spans="1:13" ht="13.5">
      <c r="A480" s="594"/>
      <c r="B480" s="350"/>
      <c r="C480" s="78"/>
      <c r="D480" s="35"/>
      <c r="E480" s="35"/>
      <c r="F480" s="34"/>
      <c r="G480" s="35"/>
      <c r="H480" s="34"/>
      <c r="I480" s="340"/>
      <c r="J480" s="34"/>
      <c r="K480" s="38"/>
      <c r="L480" s="34"/>
      <c r="M480" s="34"/>
    </row>
    <row r="481" spans="1:13" ht="13.5">
      <c r="A481" s="594"/>
      <c r="B481" s="350"/>
      <c r="C481" s="78"/>
      <c r="D481" s="35"/>
      <c r="E481" s="35"/>
      <c r="F481" s="34"/>
      <c r="G481" s="35"/>
      <c r="H481" s="34"/>
      <c r="I481" s="38"/>
      <c r="J481" s="34"/>
      <c r="K481" s="38"/>
      <c r="L481" s="34"/>
      <c r="M481" s="34"/>
    </row>
    <row r="482" spans="1:13" ht="13.5">
      <c r="A482" s="594"/>
      <c r="B482" s="350"/>
      <c r="C482" s="78"/>
      <c r="D482" s="35"/>
      <c r="E482" s="35"/>
      <c r="F482" s="34"/>
      <c r="G482" s="35"/>
      <c r="H482" s="34"/>
      <c r="I482" s="38"/>
      <c r="J482" s="34"/>
      <c r="K482" s="38"/>
      <c r="L482" s="34"/>
      <c r="M482" s="34"/>
    </row>
    <row r="483" spans="1:13" ht="13.5">
      <c r="A483" s="594"/>
      <c r="B483" s="350"/>
      <c r="C483" s="78"/>
      <c r="D483" s="35"/>
      <c r="E483" s="35"/>
      <c r="F483" s="34"/>
      <c r="G483" s="35"/>
      <c r="H483" s="34"/>
      <c r="I483" s="38"/>
      <c r="J483" s="34"/>
      <c r="K483" s="38"/>
      <c r="L483" s="34"/>
      <c r="M483" s="34"/>
    </row>
    <row r="484" spans="1:13" ht="13.5">
      <c r="A484" s="594"/>
      <c r="B484" s="350"/>
      <c r="C484" s="78"/>
      <c r="D484" s="35"/>
      <c r="E484" s="35"/>
      <c r="F484" s="34"/>
      <c r="G484" s="35"/>
      <c r="H484" s="34"/>
      <c r="I484" s="38"/>
      <c r="J484" s="34"/>
      <c r="K484" s="38"/>
      <c r="L484" s="34"/>
      <c r="M484" s="34"/>
    </row>
    <row r="485" spans="1:13" ht="13.5">
      <c r="A485" s="594"/>
      <c r="B485" s="350"/>
      <c r="C485" s="78"/>
      <c r="D485" s="35"/>
      <c r="E485" s="35"/>
      <c r="F485" s="358"/>
      <c r="G485" s="35"/>
      <c r="H485" s="34"/>
      <c r="I485" s="38"/>
      <c r="J485" s="34"/>
      <c r="K485" s="38"/>
      <c r="L485" s="34"/>
      <c r="M485" s="34"/>
    </row>
    <row r="486" spans="1:13" ht="13.5">
      <c r="A486" s="594"/>
      <c r="B486" s="350"/>
      <c r="C486" s="336"/>
      <c r="D486" s="35"/>
      <c r="E486" s="35"/>
      <c r="F486" s="359"/>
      <c r="G486" s="36"/>
      <c r="H486" s="34"/>
      <c r="I486" s="38"/>
      <c r="J486" s="34"/>
      <c r="K486" s="38"/>
      <c r="L486" s="34"/>
      <c r="M486" s="34"/>
    </row>
    <row r="487" spans="1:13" ht="13.5">
      <c r="A487" s="594"/>
      <c r="B487" s="350"/>
      <c r="C487" s="78"/>
      <c r="D487" s="35"/>
      <c r="E487" s="35"/>
      <c r="F487" s="34"/>
      <c r="G487" s="35"/>
      <c r="H487" s="34"/>
      <c r="I487" s="38"/>
      <c r="J487" s="34"/>
      <c r="K487" s="38"/>
      <c r="L487" s="34"/>
      <c r="M487" s="34"/>
    </row>
    <row r="488" spans="1:13" ht="14.25">
      <c r="A488" s="594"/>
      <c r="B488" s="350"/>
      <c r="C488" s="355"/>
      <c r="D488" s="350"/>
      <c r="E488" s="350"/>
      <c r="F488" s="350"/>
      <c r="G488" s="350"/>
      <c r="H488" s="350"/>
      <c r="I488" s="350"/>
      <c r="J488" s="350"/>
      <c r="K488" s="350"/>
      <c r="L488" s="350"/>
      <c r="M488" s="350"/>
    </row>
    <row r="489" spans="1:13" ht="13.5">
      <c r="A489" s="594"/>
      <c r="B489" s="350"/>
      <c r="C489" s="78"/>
      <c r="D489" s="35"/>
      <c r="E489" s="35"/>
      <c r="F489" s="34"/>
      <c r="G489" s="35"/>
      <c r="H489" s="34"/>
      <c r="I489" s="340"/>
      <c r="J489" s="34"/>
      <c r="K489" s="38"/>
      <c r="L489" s="34"/>
      <c r="M489" s="34"/>
    </row>
    <row r="490" spans="1:13" ht="13.5">
      <c r="A490" s="594"/>
      <c r="B490" s="350"/>
      <c r="C490" s="78"/>
      <c r="D490" s="35"/>
      <c r="E490" s="35"/>
      <c r="F490" s="34"/>
      <c r="G490" s="35"/>
      <c r="H490" s="34"/>
      <c r="I490" s="340"/>
      <c r="J490" s="34"/>
      <c r="K490" s="38"/>
      <c r="L490" s="34"/>
      <c r="M490" s="34"/>
    </row>
    <row r="491" spans="1:13" ht="14.25">
      <c r="A491" s="594"/>
      <c r="B491" s="350"/>
      <c r="C491" s="355"/>
      <c r="D491" s="350"/>
      <c r="E491" s="350"/>
      <c r="F491" s="350"/>
      <c r="G491" s="350"/>
      <c r="H491" s="34"/>
      <c r="I491" s="350"/>
      <c r="J491" s="341"/>
      <c r="K491" s="350"/>
      <c r="L491" s="350"/>
      <c r="M491" s="341"/>
    </row>
    <row r="492" spans="1:13" ht="13.5">
      <c r="A492" s="594"/>
      <c r="B492" s="350"/>
      <c r="C492" s="349"/>
      <c r="D492" s="350"/>
      <c r="E492" s="350"/>
      <c r="F492" s="350"/>
      <c r="G492" s="350"/>
      <c r="H492" s="34"/>
      <c r="I492" s="350"/>
      <c r="J492" s="341"/>
      <c r="K492" s="350"/>
      <c r="L492" s="350"/>
      <c r="M492" s="34"/>
    </row>
    <row r="493" spans="1:13" ht="13.5">
      <c r="A493" s="594"/>
      <c r="B493" s="350"/>
      <c r="C493" s="349"/>
      <c r="D493" s="350"/>
      <c r="E493" s="350"/>
      <c r="F493" s="350"/>
      <c r="G493" s="350"/>
      <c r="H493" s="34"/>
      <c r="I493" s="350"/>
      <c r="J493" s="350"/>
      <c r="K493" s="350"/>
      <c r="L493" s="350"/>
      <c r="M493" s="34"/>
    </row>
    <row r="494" spans="1:13" ht="13.5">
      <c r="A494" s="594"/>
      <c r="B494" s="350"/>
      <c r="C494" s="349"/>
      <c r="D494" s="350"/>
      <c r="E494" s="350"/>
      <c r="F494" s="350"/>
      <c r="G494" s="350"/>
      <c r="H494" s="34"/>
      <c r="I494" s="350"/>
      <c r="J494" s="350"/>
      <c r="K494" s="350"/>
      <c r="L494" s="350"/>
      <c r="M494" s="34"/>
    </row>
    <row r="495" spans="1:13" ht="13.5">
      <c r="A495" s="594"/>
      <c r="B495" s="350"/>
      <c r="C495" s="349"/>
      <c r="D495" s="350"/>
      <c r="E495" s="350"/>
      <c r="F495" s="350"/>
      <c r="G495" s="350"/>
      <c r="H495" s="34"/>
      <c r="I495" s="350"/>
      <c r="J495" s="350"/>
      <c r="K495" s="350"/>
      <c r="L495" s="350"/>
      <c r="M495" s="34"/>
    </row>
    <row r="496" spans="1:13" ht="14.25">
      <c r="A496" s="594"/>
      <c r="B496" s="350"/>
      <c r="C496" s="355"/>
      <c r="D496" s="350"/>
      <c r="E496" s="350"/>
      <c r="F496" s="350"/>
      <c r="G496" s="350"/>
      <c r="H496" s="350"/>
      <c r="I496" s="350"/>
      <c r="J496" s="350"/>
      <c r="K496" s="350"/>
      <c r="L496" s="350"/>
      <c r="M496" s="34"/>
    </row>
    <row r="497" spans="1:13" ht="13.5">
      <c r="A497" s="594"/>
      <c r="B497" s="360"/>
      <c r="C497" s="78"/>
      <c r="D497" s="35"/>
      <c r="E497" s="35"/>
      <c r="F497" s="34"/>
      <c r="G497" s="35"/>
      <c r="H497" s="34"/>
      <c r="I497" s="340"/>
      <c r="J497" s="34"/>
      <c r="K497" s="38"/>
      <c r="L497" s="34"/>
      <c r="M497" s="34"/>
    </row>
    <row r="498" spans="1:13" ht="13.5">
      <c r="A498" s="594"/>
      <c r="B498" s="360"/>
      <c r="C498" s="336"/>
      <c r="D498" s="35"/>
      <c r="E498" s="35"/>
      <c r="F498" s="34"/>
      <c r="G498" s="35"/>
      <c r="H498" s="34"/>
      <c r="I498" s="38"/>
      <c r="J498" s="34"/>
      <c r="K498" s="38"/>
      <c r="L498" s="34"/>
      <c r="M498" s="34"/>
    </row>
    <row r="499" spans="1:13" ht="13.5">
      <c r="A499" s="594"/>
      <c r="B499" s="350"/>
      <c r="C499" s="349"/>
      <c r="D499" s="350"/>
      <c r="E499" s="350"/>
      <c r="F499" s="350"/>
      <c r="G499" s="350"/>
      <c r="H499" s="350"/>
      <c r="I499" s="350"/>
      <c r="J499" s="350"/>
      <c r="K499" s="350"/>
      <c r="L499" s="350"/>
      <c r="M499" s="34"/>
    </row>
    <row r="500" spans="1:13" ht="13.5">
      <c r="A500" s="594"/>
      <c r="B500" s="350"/>
      <c r="C500" s="349"/>
      <c r="D500" s="350"/>
      <c r="E500" s="350"/>
      <c r="F500" s="350"/>
      <c r="G500" s="350"/>
      <c r="H500" s="350"/>
      <c r="I500" s="350"/>
      <c r="J500" s="350"/>
      <c r="K500" s="350"/>
      <c r="L500" s="350"/>
      <c r="M500" s="34"/>
    </row>
    <row r="501" spans="1:13" ht="13.5">
      <c r="A501" s="594"/>
      <c r="B501" s="350"/>
      <c r="C501" s="349"/>
      <c r="D501" s="350"/>
      <c r="E501" s="350"/>
      <c r="F501" s="350"/>
      <c r="G501" s="350"/>
      <c r="H501" s="350"/>
      <c r="I501" s="350"/>
      <c r="J501" s="350"/>
      <c r="K501" s="350"/>
      <c r="L501" s="350"/>
      <c r="M501" s="34"/>
    </row>
    <row r="502" spans="1:13" ht="13.5">
      <c r="A502" s="19"/>
      <c r="B502" s="350"/>
      <c r="C502" s="350"/>
      <c r="D502" s="350"/>
      <c r="E502" s="350"/>
      <c r="F502" s="350"/>
      <c r="G502" s="350"/>
      <c r="H502" s="350"/>
      <c r="I502" s="350"/>
      <c r="J502" s="350"/>
      <c r="K502" s="350"/>
      <c r="L502" s="350"/>
      <c r="M502" s="350"/>
    </row>
    <row r="503" spans="1:13" ht="13.5">
      <c r="A503" s="19"/>
      <c r="B503" s="350"/>
      <c r="C503" s="350"/>
      <c r="D503" s="350"/>
      <c r="E503" s="350"/>
      <c r="F503" s="350"/>
      <c r="G503" s="350"/>
      <c r="H503" s="350"/>
      <c r="I503" s="350"/>
      <c r="J503" s="350"/>
      <c r="K503" s="350"/>
      <c r="L503" s="350"/>
      <c r="M503" s="350"/>
    </row>
    <row r="504" spans="1:13" ht="13.5">
      <c r="A504" s="19"/>
      <c r="B504" s="350"/>
      <c r="C504" s="350"/>
      <c r="D504" s="350"/>
      <c r="E504" s="350"/>
      <c r="F504" s="350"/>
      <c r="G504" s="350"/>
      <c r="H504" s="350"/>
      <c r="I504" s="350"/>
      <c r="J504" s="350"/>
      <c r="K504" s="350"/>
      <c r="L504" s="350"/>
      <c r="M504" s="350"/>
    </row>
    <row r="505" spans="1:13" ht="13.5">
      <c r="A505" s="19"/>
      <c r="B505" s="350"/>
      <c r="C505" s="350"/>
      <c r="D505" s="350"/>
      <c r="E505" s="350"/>
      <c r="F505" s="350"/>
      <c r="G505" s="350"/>
      <c r="H505" s="350"/>
      <c r="I505" s="350"/>
      <c r="J505" s="350"/>
      <c r="K505" s="350"/>
      <c r="L505" s="350"/>
      <c r="M505" s="350"/>
    </row>
    <row r="506" spans="1:13" ht="13.5">
      <c r="A506" s="19"/>
      <c r="B506" s="20"/>
      <c r="C506" s="20"/>
      <c r="D506" s="20"/>
      <c r="E506" s="20"/>
      <c r="F506" s="287"/>
      <c r="G506" s="20"/>
      <c r="H506" s="20"/>
      <c r="I506" s="20"/>
      <c r="J506" s="20"/>
      <c r="K506" s="20"/>
      <c r="L506" s="20"/>
      <c r="M506" s="20"/>
    </row>
    <row r="507" spans="1:13" ht="13.5">
      <c r="A507" s="19"/>
      <c r="B507" s="20"/>
      <c r="C507" s="20"/>
      <c r="D507" s="20"/>
      <c r="E507" s="20"/>
      <c r="F507" s="287"/>
      <c r="G507" s="20"/>
      <c r="H507" s="20"/>
      <c r="I507" s="20"/>
      <c r="J507" s="20"/>
      <c r="K507" s="20"/>
      <c r="L507" s="20"/>
      <c r="M507" s="20"/>
    </row>
    <row r="508" spans="1:13" ht="13.5">
      <c r="A508" s="19"/>
      <c r="B508" s="20"/>
      <c r="C508" s="20"/>
      <c r="D508" s="20"/>
      <c r="E508" s="20"/>
      <c r="F508" s="287"/>
      <c r="G508" s="20"/>
      <c r="H508" s="20"/>
      <c r="I508" s="20"/>
      <c r="J508" s="20"/>
      <c r="K508" s="20"/>
      <c r="L508" s="20"/>
      <c r="M508" s="20"/>
    </row>
    <row r="509" spans="1:13" ht="13.5">
      <c r="A509" s="19"/>
      <c r="B509" s="20"/>
      <c r="C509" s="20"/>
      <c r="D509" s="20"/>
      <c r="E509" s="20"/>
      <c r="F509" s="287"/>
      <c r="G509" s="20"/>
      <c r="H509" s="20"/>
      <c r="I509" s="20"/>
      <c r="J509" s="20"/>
      <c r="K509" s="20"/>
      <c r="L509" s="20"/>
      <c r="M509" s="20"/>
    </row>
    <row r="510" spans="1:13" ht="13.5">
      <c r="A510" s="19"/>
      <c r="B510" s="20"/>
      <c r="C510" s="20"/>
      <c r="D510" s="20"/>
      <c r="E510" s="20"/>
      <c r="F510" s="287"/>
      <c r="G510" s="20"/>
      <c r="H510" s="20"/>
      <c r="I510" s="20"/>
      <c r="J510" s="20"/>
      <c r="K510" s="20"/>
      <c r="L510" s="20"/>
      <c r="M510" s="20"/>
    </row>
    <row r="511" spans="1:13" ht="13.5">
      <c r="A511" s="19"/>
      <c r="B511" s="20"/>
      <c r="C511" s="20"/>
      <c r="D511" s="20"/>
      <c r="E511" s="20"/>
      <c r="F511" s="287"/>
      <c r="G511" s="20"/>
      <c r="H511" s="20"/>
      <c r="I511" s="20"/>
      <c r="J511" s="20"/>
      <c r="K511" s="20"/>
      <c r="L511" s="20"/>
      <c r="M511" s="20"/>
    </row>
    <row r="512" spans="1:13" ht="13.5">
      <c r="A512" s="19"/>
      <c r="B512" s="20"/>
      <c r="C512" s="20"/>
      <c r="D512" s="20"/>
      <c r="E512" s="20"/>
      <c r="F512" s="287"/>
      <c r="G512" s="20"/>
      <c r="H512" s="20"/>
      <c r="I512" s="20"/>
      <c r="J512" s="20"/>
      <c r="K512" s="20"/>
      <c r="L512" s="20"/>
      <c r="M512" s="20"/>
    </row>
    <row r="513" spans="1:13" ht="13.5">
      <c r="A513" s="19"/>
      <c r="B513" s="20"/>
      <c r="C513" s="20"/>
      <c r="D513" s="20"/>
      <c r="E513" s="20"/>
      <c r="F513" s="287"/>
      <c r="G513" s="20"/>
      <c r="H513" s="20"/>
      <c r="I513" s="20"/>
      <c r="J513" s="20"/>
      <c r="K513" s="20"/>
      <c r="L513" s="20"/>
      <c r="M513" s="20"/>
    </row>
    <row r="514" spans="1:13" ht="13.5">
      <c r="A514" s="19"/>
      <c r="B514" s="20"/>
      <c r="C514" s="20"/>
      <c r="D514" s="20"/>
      <c r="E514" s="20"/>
      <c r="F514" s="287"/>
      <c r="G514" s="20"/>
      <c r="H514" s="20"/>
      <c r="I514" s="20"/>
      <c r="J514" s="20"/>
      <c r="K514" s="20"/>
      <c r="L514" s="20"/>
      <c r="M514" s="20"/>
    </row>
    <row r="515" spans="1:13" ht="13.5">
      <c r="A515" s="19"/>
      <c r="B515" s="20"/>
      <c r="C515" s="20"/>
      <c r="D515" s="20"/>
      <c r="E515" s="20"/>
      <c r="F515" s="287"/>
      <c r="G515" s="20"/>
      <c r="H515" s="20"/>
      <c r="I515" s="20"/>
      <c r="J515" s="20"/>
      <c r="K515" s="20"/>
      <c r="L515" s="20"/>
      <c r="M515" s="20"/>
    </row>
    <row r="516" spans="1:13" ht="13.5">
      <c r="A516" s="19"/>
      <c r="B516" s="20"/>
      <c r="C516" s="20"/>
      <c r="D516" s="20"/>
      <c r="E516" s="20"/>
      <c r="F516" s="287"/>
      <c r="G516" s="20"/>
      <c r="H516" s="20"/>
      <c r="I516" s="20"/>
      <c r="J516" s="20"/>
      <c r="K516" s="20"/>
      <c r="L516" s="20"/>
      <c r="M516" s="20"/>
    </row>
  </sheetData>
  <sheetProtection/>
  <autoFilter ref="G1:G456"/>
  <mergeCells count="16">
    <mergeCell ref="E448:J448"/>
    <mergeCell ref="D3:H3"/>
    <mergeCell ref="A4:M4"/>
    <mergeCell ref="C5:L5"/>
    <mergeCell ref="A6:A7"/>
    <mergeCell ref="B6:B7"/>
    <mergeCell ref="C6:C7"/>
    <mergeCell ref="D6:D7"/>
    <mergeCell ref="E6:F6"/>
    <mergeCell ref="B448:C448"/>
    <mergeCell ref="G6:H6"/>
    <mergeCell ref="I6:J6"/>
    <mergeCell ref="A1:M1"/>
    <mergeCell ref="A2:M2"/>
    <mergeCell ref="K6:L6"/>
    <mergeCell ref="M6:M7"/>
  </mergeCells>
  <printOptions/>
  <pageMargins left="0.511811023622047" right="0.31496062992126" top="0.748031496062992" bottom="0.748031496062992" header="0.31496062992126" footer="0.31496062992126"/>
  <pageSetup blackAndWhite="1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showZeros="0" zoomScalePageLayoutView="0" workbookViewId="0" topLeftCell="A19">
      <selection activeCell="D48" sqref="D48:N53"/>
    </sheetView>
  </sheetViews>
  <sheetFormatPr defaultColWidth="9.00390625" defaultRowHeight="12.75"/>
  <cols>
    <col min="1" max="1" width="4.375" style="10" customWidth="1"/>
    <col min="2" max="2" width="8.875" style="10" customWidth="1"/>
    <col min="3" max="3" width="37.25390625" style="10" customWidth="1"/>
    <col min="4" max="4" width="7.75390625" style="10" customWidth="1"/>
    <col min="5" max="5" width="7.125" style="10" customWidth="1"/>
    <col min="6" max="6" width="7.875" style="10" customWidth="1"/>
    <col min="7" max="7" width="7.375" style="10" customWidth="1"/>
    <col min="8" max="8" width="8.625" style="10" customWidth="1"/>
    <col min="9" max="9" width="8.125" style="10" customWidth="1"/>
    <col min="10" max="10" width="8.375" style="10" customWidth="1"/>
    <col min="11" max="11" width="7.125" style="10" customWidth="1"/>
    <col min="12" max="12" width="7.625" style="10" customWidth="1"/>
    <col min="13" max="16384" width="9.125" style="10" customWidth="1"/>
  </cols>
  <sheetData>
    <row r="1" spans="1:13" s="11" customFormat="1" ht="17.25">
      <c r="A1" s="683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5" s="54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O2" s="109"/>
    </row>
    <row r="3" spans="1:15" s="54" customFormat="1" ht="16.5">
      <c r="A3" s="4"/>
      <c r="B3" s="4"/>
      <c r="C3" s="683" t="s">
        <v>417</v>
      </c>
      <c r="D3" s="699"/>
      <c r="E3" s="699"/>
      <c r="F3" s="699"/>
      <c r="G3" s="699"/>
      <c r="H3" s="699"/>
      <c r="I3" s="699"/>
      <c r="J3" s="699"/>
      <c r="K3" s="699"/>
      <c r="L3" s="699"/>
      <c r="M3" s="4"/>
      <c r="O3" s="109"/>
    </row>
    <row r="4" spans="1:13" s="11" customFormat="1" ht="15.75">
      <c r="A4" s="703" t="s">
        <v>117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5" spans="1:13" s="11" customFormat="1" ht="16.5">
      <c r="A5" s="7"/>
      <c r="B5" s="7"/>
      <c r="C5" s="703"/>
      <c r="D5" s="703"/>
      <c r="E5" s="703"/>
      <c r="F5" s="703"/>
      <c r="G5" s="703"/>
      <c r="H5" s="703"/>
      <c r="I5" s="703"/>
      <c r="J5" s="703"/>
      <c r="K5" s="704"/>
      <c r="L5" s="7"/>
      <c r="M5" s="7"/>
    </row>
    <row r="6" spans="1:13" s="28" customFormat="1" ht="33.75" customHeight="1">
      <c r="A6" s="694" t="s">
        <v>65</v>
      </c>
      <c r="B6" s="695" t="s">
        <v>66</v>
      </c>
      <c r="C6" s="695" t="s">
        <v>67</v>
      </c>
      <c r="D6" s="695" t="s">
        <v>1</v>
      </c>
      <c r="E6" s="697" t="s">
        <v>2</v>
      </c>
      <c r="F6" s="698"/>
      <c r="G6" s="696" t="s">
        <v>3</v>
      </c>
      <c r="H6" s="696"/>
      <c r="I6" s="700" t="s">
        <v>4</v>
      </c>
      <c r="J6" s="700"/>
      <c r="K6" s="700" t="s">
        <v>5</v>
      </c>
      <c r="L6" s="700"/>
      <c r="M6" s="696" t="s">
        <v>6</v>
      </c>
    </row>
    <row r="7" spans="1:13" s="28" customFormat="1" ht="54">
      <c r="A7" s="694"/>
      <c r="B7" s="694"/>
      <c r="C7" s="695"/>
      <c r="D7" s="695"/>
      <c r="E7" s="43" t="s">
        <v>7</v>
      </c>
      <c r="F7" s="43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96"/>
    </row>
    <row r="8" spans="1:13" s="11" customFormat="1" ht="15.75">
      <c r="A8" s="21" t="s">
        <v>10</v>
      </c>
      <c r="B8" s="21" t="s">
        <v>18</v>
      </c>
      <c r="C8" s="21" t="s">
        <v>19</v>
      </c>
      <c r="D8" s="22" t="s">
        <v>20</v>
      </c>
      <c r="E8" s="23" t="s">
        <v>21</v>
      </c>
      <c r="F8" s="24" t="s">
        <v>22</v>
      </c>
      <c r="G8" s="22" t="s">
        <v>11</v>
      </c>
      <c r="H8" s="24" t="s">
        <v>23</v>
      </c>
      <c r="I8" s="22" t="s">
        <v>26</v>
      </c>
      <c r="J8" s="24" t="s">
        <v>27</v>
      </c>
      <c r="K8" s="24">
        <v>11</v>
      </c>
      <c r="L8" s="21" t="s">
        <v>28</v>
      </c>
      <c r="M8" s="21" t="s">
        <v>29</v>
      </c>
    </row>
    <row r="9" spans="1:13" s="13" customFormat="1" ht="28.5">
      <c r="A9" s="121">
        <v>1</v>
      </c>
      <c r="B9" s="147" t="s">
        <v>34</v>
      </c>
      <c r="C9" s="272" t="s">
        <v>71</v>
      </c>
      <c r="D9" s="121" t="s">
        <v>70</v>
      </c>
      <c r="E9" s="175"/>
      <c r="F9" s="235">
        <v>40</v>
      </c>
      <c r="G9" s="145"/>
      <c r="H9" s="176"/>
      <c r="I9" s="143"/>
      <c r="J9" s="144"/>
      <c r="K9" s="143"/>
      <c r="L9" s="144"/>
      <c r="M9" s="144"/>
    </row>
    <row r="10" spans="1:13" s="13" customFormat="1" ht="13.5">
      <c r="A10" s="121"/>
      <c r="B10" s="147"/>
      <c r="C10" s="146" t="s">
        <v>12</v>
      </c>
      <c r="D10" s="121" t="s">
        <v>13</v>
      </c>
      <c r="E10" s="178">
        <v>1.43</v>
      </c>
      <c r="F10" s="175">
        <f>F9*E10</f>
        <v>57.199999999999996</v>
      </c>
      <c r="G10" s="145"/>
      <c r="H10" s="176"/>
      <c r="I10" s="143"/>
      <c r="J10" s="144"/>
      <c r="K10" s="143"/>
      <c r="L10" s="144"/>
      <c r="M10" s="144"/>
    </row>
    <row r="11" spans="1:13" s="13" customFormat="1" ht="13.5">
      <c r="A11" s="121"/>
      <c r="B11" s="96"/>
      <c r="C11" s="146" t="s">
        <v>40</v>
      </c>
      <c r="D11" s="121" t="s">
        <v>0</v>
      </c>
      <c r="E11" s="43">
        <v>0.026</v>
      </c>
      <c r="F11" s="175">
        <f>F9*E11</f>
        <v>1.04</v>
      </c>
      <c r="G11" s="142"/>
      <c r="H11" s="144"/>
      <c r="I11" s="143"/>
      <c r="J11" s="144"/>
      <c r="K11" s="143"/>
      <c r="L11" s="144"/>
      <c r="M11" s="144"/>
    </row>
    <row r="12" spans="1:13" s="13" customFormat="1" ht="13.5">
      <c r="A12" s="121"/>
      <c r="B12" s="96"/>
      <c r="C12" s="146" t="s">
        <v>14</v>
      </c>
      <c r="D12" s="121"/>
      <c r="E12" s="43"/>
      <c r="F12" s="175"/>
      <c r="G12" s="142"/>
      <c r="H12" s="144"/>
      <c r="I12" s="143"/>
      <c r="J12" s="144"/>
      <c r="K12" s="143"/>
      <c r="L12" s="144"/>
      <c r="M12" s="144"/>
    </row>
    <row r="13" spans="1:13" s="13" customFormat="1" ht="13.5">
      <c r="A13" s="121"/>
      <c r="B13" s="96"/>
      <c r="C13" s="146" t="s">
        <v>44</v>
      </c>
      <c r="D13" s="121" t="s">
        <v>70</v>
      </c>
      <c r="E13" s="189">
        <v>0.9</v>
      </c>
      <c r="F13" s="175">
        <f>F9*E13</f>
        <v>36</v>
      </c>
      <c r="G13" s="142"/>
      <c r="H13" s="144"/>
      <c r="I13" s="143"/>
      <c r="J13" s="144"/>
      <c r="K13" s="143"/>
      <c r="L13" s="144"/>
      <c r="M13" s="144"/>
    </row>
    <row r="14" spans="1:13" s="13" customFormat="1" ht="13.5">
      <c r="A14" s="121"/>
      <c r="B14" s="96"/>
      <c r="C14" s="146" t="s">
        <v>15</v>
      </c>
      <c r="D14" s="121" t="s">
        <v>0</v>
      </c>
      <c r="E14" s="43">
        <v>0.06</v>
      </c>
      <c r="F14" s="175">
        <f>F9*E14</f>
        <v>2.4</v>
      </c>
      <c r="G14" s="143"/>
      <c r="H14" s="144"/>
      <c r="I14" s="143"/>
      <c r="J14" s="144"/>
      <c r="K14" s="143"/>
      <c r="L14" s="144"/>
      <c r="M14" s="144"/>
    </row>
    <row r="15" spans="1:13" s="20" customFormat="1" ht="13.5">
      <c r="A15" s="121"/>
      <c r="B15" s="96"/>
      <c r="C15" s="146" t="s">
        <v>116</v>
      </c>
      <c r="D15" s="121" t="s">
        <v>17</v>
      </c>
      <c r="E15" s="43"/>
      <c r="F15" s="175">
        <v>10</v>
      </c>
      <c r="G15" s="142"/>
      <c r="H15" s="144"/>
      <c r="I15" s="143"/>
      <c r="J15" s="144"/>
      <c r="K15" s="143"/>
      <c r="L15" s="144"/>
      <c r="M15" s="144"/>
    </row>
    <row r="16" spans="1:14" s="13" customFormat="1" ht="13.5">
      <c r="A16" s="121"/>
      <c r="B16" s="147"/>
      <c r="C16" s="146" t="s">
        <v>151</v>
      </c>
      <c r="D16" s="121" t="s">
        <v>17</v>
      </c>
      <c r="E16" s="175"/>
      <c r="F16" s="142">
        <v>8</v>
      </c>
      <c r="G16" s="142"/>
      <c r="H16" s="144"/>
      <c r="I16" s="143"/>
      <c r="J16" s="144"/>
      <c r="K16" s="143"/>
      <c r="L16" s="144"/>
      <c r="M16" s="144"/>
      <c r="N16" s="12"/>
    </row>
    <row r="17" spans="1:14" s="13" customFormat="1" ht="14.25">
      <c r="A17" s="121">
        <v>2</v>
      </c>
      <c r="B17" s="147" t="s">
        <v>30</v>
      </c>
      <c r="C17" s="272" t="s">
        <v>53</v>
      </c>
      <c r="D17" s="121" t="s">
        <v>17</v>
      </c>
      <c r="E17" s="175"/>
      <c r="F17" s="319">
        <v>1</v>
      </c>
      <c r="G17" s="145"/>
      <c r="H17" s="176"/>
      <c r="I17" s="143"/>
      <c r="J17" s="144"/>
      <c r="K17" s="143"/>
      <c r="L17" s="144"/>
      <c r="M17" s="144"/>
      <c r="N17" s="12"/>
    </row>
    <row r="18" spans="1:14" s="13" customFormat="1" ht="13.5">
      <c r="A18" s="121"/>
      <c r="B18" s="147"/>
      <c r="C18" s="146" t="s">
        <v>12</v>
      </c>
      <c r="D18" s="121" t="s">
        <v>13</v>
      </c>
      <c r="E18" s="175">
        <v>1.51</v>
      </c>
      <c r="F18" s="175">
        <f>F17*E18</f>
        <v>1.51</v>
      </c>
      <c r="G18" s="145"/>
      <c r="H18" s="176"/>
      <c r="I18" s="143"/>
      <c r="J18" s="144"/>
      <c r="K18" s="143"/>
      <c r="L18" s="144"/>
      <c r="M18" s="144"/>
      <c r="N18" s="12"/>
    </row>
    <row r="19" spans="1:14" s="13" customFormat="1" ht="13.5">
      <c r="A19" s="121"/>
      <c r="B19" s="96"/>
      <c r="C19" s="146" t="s">
        <v>40</v>
      </c>
      <c r="D19" s="121" t="s">
        <v>0</v>
      </c>
      <c r="E19" s="43">
        <v>0.13</v>
      </c>
      <c r="F19" s="175">
        <f>F17*E19</f>
        <v>0.13</v>
      </c>
      <c r="G19" s="142"/>
      <c r="H19" s="144"/>
      <c r="I19" s="143"/>
      <c r="J19" s="144"/>
      <c r="K19" s="143"/>
      <c r="L19" s="144"/>
      <c r="M19" s="144"/>
      <c r="N19" s="12"/>
    </row>
    <row r="20" spans="1:14" s="13" customFormat="1" ht="13.5">
      <c r="A20" s="121"/>
      <c r="B20" s="96"/>
      <c r="C20" s="146" t="s">
        <v>14</v>
      </c>
      <c r="D20" s="121"/>
      <c r="E20" s="43"/>
      <c r="F20" s="175"/>
      <c r="G20" s="142"/>
      <c r="H20" s="144"/>
      <c r="I20" s="143"/>
      <c r="J20" s="144"/>
      <c r="K20" s="143"/>
      <c r="L20" s="144"/>
      <c r="M20" s="144"/>
      <c r="N20" s="12"/>
    </row>
    <row r="21" spans="1:14" s="13" customFormat="1" ht="13.5">
      <c r="A21" s="121"/>
      <c r="B21" s="96"/>
      <c r="C21" s="146" t="s">
        <v>53</v>
      </c>
      <c r="D21" s="121" t="s">
        <v>17</v>
      </c>
      <c r="E21" s="43">
        <v>1</v>
      </c>
      <c r="F21" s="175">
        <f>F17*E21</f>
        <v>1</v>
      </c>
      <c r="G21" s="142"/>
      <c r="H21" s="144"/>
      <c r="I21" s="143"/>
      <c r="J21" s="144"/>
      <c r="K21" s="143"/>
      <c r="L21" s="144"/>
      <c r="M21" s="144"/>
      <c r="N21" s="12"/>
    </row>
    <row r="22" spans="1:14" s="13" customFormat="1" ht="13.5">
      <c r="A22" s="121"/>
      <c r="B22" s="96"/>
      <c r="C22" s="146" t="s">
        <v>31</v>
      </c>
      <c r="D22" s="121" t="s">
        <v>17</v>
      </c>
      <c r="E22" s="43">
        <v>2</v>
      </c>
      <c r="F22" s="175">
        <f>F17*E22</f>
        <v>2</v>
      </c>
      <c r="G22" s="142"/>
      <c r="H22" s="144"/>
      <c r="I22" s="143"/>
      <c r="J22" s="144"/>
      <c r="K22" s="143"/>
      <c r="L22" s="144"/>
      <c r="M22" s="144"/>
      <c r="N22" s="12"/>
    </row>
    <row r="23" spans="1:14" s="13" customFormat="1" ht="13.5">
      <c r="A23" s="121"/>
      <c r="B23" s="96"/>
      <c r="C23" s="146" t="s">
        <v>52</v>
      </c>
      <c r="D23" s="121" t="s">
        <v>16</v>
      </c>
      <c r="E23" s="43">
        <v>1.1</v>
      </c>
      <c r="F23" s="175">
        <f>F17*E23</f>
        <v>1.1</v>
      </c>
      <c r="G23" s="142"/>
      <c r="H23" s="144"/>
      <c r="I23" s="143"/>
      <c r="J23" s="144"/>
      <c r="K23" s="143"/>
      <c r="L23" s="144"/>
      <c r="M23" s="144"/>
      <c r="N23" s="12"/>
    </row>
    <row r="24" spans="1:14" s="13" customFormat="1" ht="13.5">
      <c r="A24" s="121"/>
      <c r="B24" s="96"/>
      <c r="C24" s="146" t="s">
        <v>15</v>
      </c>
      <c r="D24" s="121" t="s">
        <v>0</v>
      </c>
      <c r="E24" s="43">
        <v>0.07</v>
      </c>
      <c r="F24" s="175">
        <f>F17*E24</f>
        <v>0.07</v>
      </c>
      <c r="G24" s="143"/>
      <c r="H24" s="144"/>
      <c r="I24" s="143"/>
      <c r="J24" s="144"/>
      <c r="K24" s="143"/>
      <c r="L24" s="144"/>
      <c r="M24" s="144"/>
      <c r="N24" s="12"/>
    </row>
    <row r="25" spans="1:13" s="13" customFormat="1" ht="28.5">
      <c r="A25" s="121">
        <v>3</v>
      </c>
      <c r="B25" s="147" t="s">
        <v>51</v>
      </c>
      <c r="C25" s="149" t="s">
        <v>365</v>
      </c>
      <c r="D25" s="121" t="s">
        <v>17</v>
      </c>
      <c r="E25" s="121"/>
      <c r="F25" s="155">
        <v>2</v>
      </c>
      <c r="G25" s="142"/>
      <c r="H25" s="144"/>
      <c r="I25" s="143"/>
      <c r="J25" s="144"/>
      <c r="K25" s="143"/>
      <c r="L25" s="144"/>
      <c r="M25" s="144"/>
    </row>
    <row r="26" spans="1:13" s="13" customFormat="1" ht="13.5">
      <c r="A26" s="121"/>
      <c r="B26" s="147"/>
      <c r="C26" s="146" t="s">
        <v>12</v>
      </c>
      <c r="D26" s="121" t="s">
        <v>13</v>
      </c>
      <c r="E26" s="175">
        <v>0.82</v>
      </c>
      <c r="F26" s="144">
        <f>F25*E26</f>
        <v>1.64</v>
      </c>
      <c r="G26" s="145"/>
      <c r="H26" s="176"/>
      <c r="I26" s="143"/>
      <c r="J26" s="144"/>
      <c r="K26" s="143"/>
      <c r="L26" s="144"/>
      <c r="M26" s="144"/>
    </row>
    <row r="27" spans="1:13" s="13" customFormat="1" ht="13.5">
      <c r="A27" s="121"/>
      <c r="B27" s="96"/>
      <c r="C27" s="146" t="s">
        <v>42</v>
      </c>
      <c r="D27" s="121" t="s">
        <v>0</v>
      </c>
      <c r="E27" s="43">
        <v>0.01</v>
      </c>
      <c r="F27" s="144">
        <f>F25*E27</f>
        <v>0.02</v>
      </c>
      <c r="G27" s="142"/>
      <c r="H27" s="144"/>
      <c r="I27" s="143"/>
      <c r="J27" s="144"/>
      <c r="K27" s="143"/>
      <c r="L27" s="144"/>
      <c r="M27" s="144"/>
    </row>
    <row r="28" spans="1:13" s="13" customFormat="1" ht="13.5">
      <c r="A28" s="121"/>
      <c r="B28" s="96"/>
      <c r="C28" s="146" t="s">
        <v>14</v>
      </c>
      <c r="D28" s="121"/>
      <c r="E28" s="43"/>
      <c r="F28" s="144"/>
      <c r="G28" s="142"/>
      <c r="H28" s="144"/>
      <c r="I28" s="143"/>
      <c r="J28" s="144"/>
      <c r="K28" s="143"/>
      <c r="L28" s="144"/>
      <c r="M28" s="144"/>
    </row>
    <row r="29" spans="1:13" s="13" customFormat="1" ht="13.5">
      <c r="A29" s="121"/>
      <c r="B29" s="96"/>
      <c r="C29" s="146" t="s">
        <v>73</v>
      </c>
      <c r="D29" s="121" t="s">
        <v>17</v>
      </c>
      <c r="E29" s="43"/>
      <c r="F29" s="182">
        <v>2</v>
      </c>
      <c r="G29" s="142"/>
      <c r="H29" s="144"/>
      <c r="I29" s="143"/>
      <c r="J29" s="144"/>
      <c r="K29" s="143"/>
      <c r="L29" s="144"/>
      <c r="M29" s="144"/>
    </row>
    <row r="30" spans="1:13" s="13" customFormat="1" ht="13.5">
      <c r="A30" s="121"/>
      <c r="B30" s="96"/>
      <c r="C30" s="146" t="s">
        <v>15</v>
      </c>
      <c r="D30" s="121" t="s">
        <v>0</v>
      </c>
      <c r="E30" s="43">
        <v>0.07</v>
      </c>
      <c r="F30" s="144">
        <f>F25*E30</f>
        <v>0.14</v>
      </c>
      <c r="G30" s="142"/>
      <c r="H30" s="144"/>
      <c r="I30" s="143"/>
      <c r="J30" s="144"/>
      <c r="K30" s="143"/>
      <c r="L30" s="144"/>
      <c r="M30" s="144"/>
    </row>
    <row r="31" spans="1:14" s="56" customFormat="1" ht="14.25">
      <c r="A31" s="121"/>
      <c r="B31" s="121"/>
      <c r="C31" s="145" t="s">
        <v>6</v>
      </c>
      <c r="D31" s="142"/>
      <c r="E31" s="175"/>
      <c r="F31" s="178"/>
      <c r="G31" s="142"/>
      <c r="H31" s="153"/>
      <c r="I31" s="153"/>
      <c r="J31" s="153"/>
      <c r="K31" s="153"/>
      <c r="L31" s="153"/>
      <c r="M31" s="155"/>
      <c r="N31" s="70"/>
    </row>
    <row r="32" spans="1:14" s="493" customFormat="1" ht="14.25">
      <c r="A32" s="301"/>
      <c r="B32" s="295"/>
      <c r="C32" s="272" t="s">
        <v>199</v>
      </c>
      <c r="D32" s="235"/>
      <c r="E32" s="294" t="s">
        <v>832</v>
      </c>
      <c r="F32" s="235"/>
      <c r="G32" s="155"/>
      <c r="H32" s="155"/>
      <c r="I32" s="155"/>
      <c r="J32" s="155"/>
      <c r="K32" s="155"/>
      <c r="L32" s="155"/>
      <c r="M32" s="155"/>
      <c r="N32" s="492"/>
    </row>
    <row r="33" spans="1:14" s="493" customFormat="1" ht="14.25">
      <c r="A33" s="301"/>
      <c r="B33" s="295"/>
      <c r="C33" s="272" t="s">
        <v>6</v>
      </c>
      <c r="D33" s="295"/>
      <c r="E33" s="295"/>
      <c r="F33" s="295"/>
      <c r="G33" s="295"/>
      <c r="H33" s="159"/>
      <c r="I33" s="159"/>
      <c r="J33" s="159"/>
      <c r="K33" s="159"/>
      <c r="L33" s="159"/>
      <c r="M33" s="159"/>
      <c r="N33" s="492"/>
    </row>
    <row r="34" spans="1:14" s="493" customFormat="1" ht="14.25">
      <c r="A34" s="301"/>
      <c r="B34" s="295"/>
      <c r="C34" s="272" t="s">
        <v>200</v>
      </c>
      <c r="D34" s="295"/>
      <c r="E34" s="296" t="s">
        <v>832</v>
      </c>
      <c r="F34" s="295"/>
      <c r="G34" s="295"/>
      <c r="H34" s="159"/>
      <c r="I34" s="159"/>
      <c r="J34" s="159"/>
      <c r="K34" s="159"/>
      <c r="L34" s="159"/>
      <c r="M34" s="159"/>
      <c r="N34" s="492"/>
    </row>
    <row r="35" spans="1:16" s="493" customFormat="1" ht="14.25">
      <c r="A35" s="301"/>
      <c r="B35" s="295"/>
      <c r="C35" s="272" t="s">
        <v>6</v>
      </c>
      <c r="D35" s="295"/>
      <c r="E35" s="295"/>
      <c r="F35" s="295"/>
      <c r="G35" s="295"/>
      <c r="H35" s="159"/>
      <c r="I35" s="159"/>
      <c r="J35" s="159"/>
      <c r="K35" s="159"/>
      <c r="L35" s="159"/>
      <c r="M35" s="159"/>
      <c r="N35" s="519"/>
      <c r="P35" s="159"/>
    </row>
    <row r="36" spans="1:14" s="13" customFormat="1" ht="13.5">
      <c r="A36" s="26"/>
      <c r="B36" s="26"/>
      <c r="C36" s="5"/>
      <c r="D36" s="15"/>
      <c r="E36" s="16"/>
      <c r="F36" s="17"/>
      <c r="G36" s="15"/>
      <c r="H36" s="32"/>
      <c r="I36" s="32"/>
      <c r="J36" s="32"/>
      <c r="K36" s="32"/>
      <c r="L36" s="32"/>
      <c r="M36" s="32"/>
      <c r="N36" s="25"/>
    </row>
    <row r="37" spans="1:14" s="13" customFormat="1" ht="13.5">
      <c r="A37" s="26"/>
      <c r="B37" s="26"/>
      <c r="C37" s="5"/>
      <c r="D37" s="15"/>
      <c r="E37" s="16"/>
      <c r="F37" s="17"/>
      <c r="G37" s="15"/>
      <c r="H37" s="32"/>
      <c r="I37" s="32"/>
      <c r="J37" s="32"/>
      <c r="K37" s="32"/>
      <c r="L37" s="32"/>
      <c r="M37" s="32"/>
      <c r="N37" s="25"/>
    </row>
    <row r="38" spans="1:14" s="13" customFormat="1" ht="13.5">
      <c r="A38" s="26"/>
      <c r="B38" s="26"/>
      <c r="C38" s="5"/>
      <c r="D38" s="15"/>
      <c r="E38" s="16"/>
      <c r="F38" s="17"/>
      <c r="G38" s="15"/>
      <c r="H38" s="32"/>
      <c r="I38" s="32"/>
      <c r="J38" s="32"/>
      <c r="K38" s="32"/>
      <c r="L38" s="32"/>
      <c r="M38" s="32"/>
      <c r="N38" s="25"/>
    </row>
    <row r="39" spans="1:13" s="56" customFormat="1" ht="14.25">
      <c r="A39" s="14"/>
      <c r="B39" s="57"/>
      <c r="C39" s="58"/>
      <c r="D39" s="14"/>
      <c r="E39" s="14"/>
      <c r="F39" s="59"/>
      <c r="G39" s="15"/>
      <c r="H39" s="59"/>
      <c r="I39" s="18"/>
      <c r="J39" s="59"/>
      <c r="K39" s="18"/>
      <c r="L39" s="59"/>
      <c r="M39" s="59"/>
    </row>
    <row r="40" spans="2:10" s="88" customFormat="1" ht="13.5">
      <c r="B40" s="701"/>
      <c r="C40" s="702"/>
      <c r="E40" s="701"/>
      <c r="F40" s="701"/>
      <c r="G40" s="701"/>
      <c r="H40" s="701"/>
      <c r="I40" s="701"/>
      <c r="J40" s="702"/>
    </row>
    <row r="45" ht="15.75">
      <c r="C45" s="106"/>
    </row>
    <row r="46" ht="15.75">
      <c r="C46" s="111"/>
    </row>
  </sheetData>
  <sheetProtection/>
  <mergeCells count="16">
    <mergeCell ref="K6:L6"/>
    <mergeCell ref="B40:C40"/>
    <mergeCell ref="E40:J40"/>
    <mergeCell ref="A2:M2"/>
    <mergeCell ref="C5:K5"/>
    <mergeCell ref="A4:M4"/>
    <mergeCell ref="A1:M1"/>
    <mergeCell ref="A6:A7"/>
    <mergeCell ref="B6:B7"/>
    <mergeCell ref="C6:C7"/>
    <mergeCell ref="D6:D7"/>
    <mergeCell ref="M6:M7"/>
    <mergeCell ref="E6:F6"/>
    <mergeCell ref="C3:L3"/>
    <mergeCell ref="G6:H6"/>
    <mergeCell ref="I6:J6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Zeros="0" workbookViewId="0" topLeftCell="A43">
      <selection activeCell="Q13" sqref="Q13"/>
    </sheetView>
  </sheetViews>
  <sheetFormatPr defaultColWidth="9.00390625" defaultRowHeight="12.75"/>
  <cols>
    <col min="1" max="1" width="4.25390625" style="10" customWidth="1"/>
    <col min="2" max="2" width="7.25390625" style="10" customWidth="1"/>
    <col min="3" max="3" width="39.375" style="10" customWidth="1"/>
    <col min="4" max="4" width="8.375" style="10" customWidth="1"/>
    <col min="5" max="5" width="8.00390625" style="10" customWidth="1"/>
    <col min="6" max="6" width="8.625" style="10" customWidth="1"/>
    <col min="7" max="7" width="7.75390625" style="10" customWidth="1"/>
    <col min="8" max="10" width="8.125" style="10" customWidth="1"/>
    <col min="11" max="11" width="7.125" style="10" customWidth="1"/>
    <col min="12" max="12" width="7.625" style="10" customWidth="1"/>
    <col min="13" max="13" width="8.25390625" style="10" customWidth="1"/>
    <col min="14" max="16384" width="9.125" style="10" customWidth="1"/>
  </cols>
  <sheetData>
    <row r="1" spans="1:13" s="11" customFormat="1" ht="17.25">
      <c r="A1" s="683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643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3" s="11" customFormat="1" ht="16.5">
      <c r="A4" s="683" t="s">
        <v>152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13" ht="16.5">
      <c r="A5" s="6"/>
      <c r="B5" s="6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9"/>
    </row>
    <row r="6" spans="1:13" ht="34.5" customHeight="1">
      <c r="A6" s="694" t="s">
        <v>65</v>
      </c>
      <c r="B6" s="695" t="s">
        <v>66</v>
      </c>
      <c r="C6" s="695" t="s">
        <v>67</v>
      </c>
      <c r="D6" s="695" t="s">
        <v>1</v>
      </c>
      <c r="E6" s="697" t="s">
        <v>2</v>
      </c>
      <c r="F6" s="698"/>
      <c r="G6" s="696" t="s">
        <v>3</v>
      </c>
      <c r="H6" s="696"/>
      <c r="I6" s="700" t="s">
        <v>4</v>
      </c>
      <c r="J6" s="700"/>
      <c r="K6" s="700" t="s">
        <v>5</v>
      </c>
      <c r="L6" s="700"/>
      <c r="M6" s="696" t="s">
        <v>6</v>
      </c>
    </row>
    <row r="7" spans="1:13" ht="54">
      <c r="A7" s="694"/>
      <c r="B7" s="694"/>
      <c r="C7" s="695"/>
      <c r="D7" s="695"/>
      <c r="E7" s="43" t="s">
        <v>7</v>
      </c>
      <c r="F7" s="43" t="s">
        <v>8</v>
      </c>
      <c r="G7" s="46" t="s">
        <v>9</v>
      </c>
      <c r="H7" s="44" t="s">
        <v>6</v>
      </c>
      <c r="I7" s="45" t="s">
        <v>9</v>
      </c>
      <c r="J7" s="44" t="s">
        <v>6</v>
      </c>
      <c r="K7" s="45" t="s">
        <v>9</v>
      </c>
      <c r="L7" s="44" t="s">
        <v>6</v>
      </c>
      <c r="M7" s="696"/>
    </row>
    <row r="8" spans="1:13" ht="15.75">
      <c r="A8" s="96" t="s">
        <v>10</v>
      </c>
      <c r="B8" s="96" t="s">
        <v>18</v>
      </c>
      <c r="C8" s="96" t="s">
        <v>19</v>
      </c>
      <c r="D8" s="97" t="s">
        <v>20</v>
      </c>
      <c r="E8" s="98" t="s">
        <v>21</v>
      </c>
      <c r="F8" s="99" t="s">
        <v>22</v>
      </c>
      <c r="G8" s="97" t="s">
        <v>11</v>
      </c>
      <c r="H8" s="99" t="s">
        <v>23</v>
      </c>
      <c r="I8" s="97" t="s">
        <v>26</v>
      </c>
      <c r="J8" s="99" t="s">
        <v>27</v>
      </c>
      <c r="K8" s="99">
        <v>11</v>
      </c>
      <c r="L8" s="96" t="s">
        <v>28</v>
      </c>
      <c r="M8" s="96" t="s">
        <v>29</v>
      </c>
    </row>
    <row r="9" spans="1:13" ht="15.75">
      <c r="A9" s="121">
        <v>1</v>
      </c>
      <c r="B9" s="147" t="s">
        <v>54</v>
      </c>
      <c r="C9" s="149" t="s">
        <v>74</v>
      </c>
      <c r="D9" s="121" t="s">
        <v>70</v>
      </c>
      <c r="E9" s="121"/>
      <c r="F9" s="182">
        <v>5</v>
      </c>
      <c r="G9" s="142"/>
      <c r="H9" s="144"/>
      <c r="I9" s="143"/>
      <c r="J9" s="144"/>
      <c r="K9" s="143"/>
      <c r="L9" s="144"/>
      <c r="M9" s="177"/>
    </row>
    <row r="10" spans="1:13" ht="15.75">
      <c r="A10" s="121"/>
      <c r="B10" s="147"/>
      <c r="C10" s="146" t="s">
        <v>12</v>
      </c>
      <c r="D10" s="121" t="s">
        <v>13</v>
      </c>
      <c r="E10" s="142">
        <v>0.609</v>
      </c>
      <c r="F10" s="175">
        <f>F9*E10</f>
        <v>3.045</v>
      </c>
      <c r="G10" s="142"/>
      <c r="H10" s="236"/>
      <c r="I10" s="143"/>
      <c r="J10" s="144"/>
      <c r="K10" s="143"/>
      <c r="L10" s="144"/>
      <c r="M10" s="177"/>
    </row>
    <row r="11" spans="1:13" ht="15.75">
      <c r="A11" s="121"/>
      <c r="B11" s="181"/>
      <c r="C11" s="146" t="s">
        <v>37</v>
      </c>
      <c r="D11" s="121" t="s">
        <v>0</v>
      </c>
      <c r="E11" s="121">
        <v>0.002</v>
      </c>
      <c r="F11" s="175">
        <f>F9*E11</f>
        <v>0.01</v>
      </c>
      <c r="G11" s="142"/>
      <c r="H11" s="144"/>
      <c r="I11" s="143"/>
      <c r="J11" s="144"/>
      <c r="K11" s="143"/>
      <c r="L11" s="144"/>
      <c r="M11" s="177"/>
    </row>
    <row r="12" spans="1:13" ht="15.75">
      <c r="A12" s="121"/>
      <c r="B12" s="181"/>
      <c r="C12" s="146" t="s">
        <v>14</v>
      </c>
      <c r="D12" s="121"/>
      <c r="E12" s="121"/>
      <c r="F12" s="175"/>
      <c r="G12" s="142"/>
      <c r="H12" s="144"/>
      <c r="I12" s="143"/>
      <c r="J12" s="144"/>
      <c r="K12" s="143"/>
      <c r="L12" s="144"/>
      <c r="M12" s="177"/>
    </row>
    <row r="13" spans="1:13" ht="15.75">
      <c r="A13" s="121"/>
      <c r="B13" s="148"/>
      <c r="C13" s="146" t="s">
        <v>74</v>
      </c>
      <c r="D13" s="121" t="s">
        <v>70</v>
      </c>
      <c r="E13" s="121">
        <v>1</v>
      </c>
      <c r="F13" s="175">
        <f>F9*E13</f>
        <v>5</v>
      </c>
      <c r="G13" s="142"/>
      <c r="H13" s="144"/>
      <c r="I13" s="143"/>
      <c r="J13" s="144"/>
      <c r="K13" s="143"/>
      <c r="L13" s="144"/>
      <c r="M13" s="177"/>
    </row>
    <row r="14" spans="1:13" ht="15.75">
      <c r="A14" s="121"/>
      <c r="B14" s="148"/>
      <c r="C14" s="146" t="s">
        <v>32</v>
      </c>
      <c r="D14" s="121" t="s">
        <v>16</v>
      </c>
      <c r="E14" s="121">
        <v>0.14</v>
      </c>
      <c r="F14" s="175">
        <f>F9*E14</f>
        <v>0.7000000000000001</v>
      </c>
      <c r="G14" s="142"/>
      <c r="H14" s="144"/>
      <c r="I14" s="143"/>
      <c r="J14" s="144"/>
      <c r="K14" s="143"/>
      <c r="L14" s="144"/>
      <c r="M14" s="177"/>
    </row>
    <row r="15" spans="1:13" ht="15.75">
      <c r="A15" s="121"/>
      <c r="B15" s="181"/>
      <c r="C15" s="146" t="s">
        <v>15</v>
      </c>
      <c r="D15" s="121" t="s">
        <v>13</v>
      </c>
      <c r="E15" s="121">
        <v>0.16</v>
      </c>
      <c r="F15" s="144">
        <f>F9*E15</f>
        <v>0.8</v>
      </c>
      <c r="G15" s="142"/>
      <c r="H15" s="144"/>
      <c r="I15" s="143"/>
      <c r="J15" s="144"/>
      <c r="K15" s="143"/>
      <c r="L15" s="144"/>
      <c r="M15" s="177"/>
    </row>
    <row r="16" spans="1:13" ht="28.5">
      <c r="A16" s="121">
        <v>2</v>
      </c>
      <c r="B16" s="147" t="s">
        <v>33</v>
      </c>
      <c r="C16" s="149" t="s">
        <v>75</v>
      </c>
      <c r="D16" s="121" t="s">
        <v>70</v>
      </c>
      <c r="E16" s="121"/>
      <c r="F16" s="182">
        <v>20</v>
      </c>
      <c r="G16" s="142"/>
      <c r="H16" s="144"/>
      <c r="I16" s="143"/>
      <c r="J16" s="144"/>
      <c r="K16" s="143"/>
      <c r="L16" s="144"/>
      <c r="M16" s="177"/>
    </row>
    <row r="17" spans="1:13" ht="15.75">
      <c r="A17" s="121"/>
      <c r="B17" s="147"/>
      <c r="C17" s="146" t="s">
        <v>12</v>
      </c>
      <c r="D17" s="121" t="s">
        <v>13</v>
      </c>
      <c r="E17" s="142">
        <f>0.583</f>
        <v>0.583</v>
      </c>
      <c r="F17" s="175">
        <f>F16*E17</f>
        <v>11.66</v>
      </c>
      <c r="G17" s="142"/>
      <c r="H17" s="236"/>
      <c r="I17" s="143"/>
      <c r="J17" s="144"/>
      <c r="K17" s="143"/>
      <c r="L17" s="144"/>
      <c r="M17" s="177"/>
    </row>
    <row r="18" spans="1:13" ht="15.75">
      <c r="A18" s="121"/>
      <c r="B18" s="181"/>
      <c r="C18" s="146" t="s">
        <v>37</v>
      </c>
      <c r="D18" s="121" t="s">
        <v>0</v>
      </c>
      <c r="E18" s="121">
        <v>0.0046</v>
      </c>
      <c r="F18" s="175">
        <f>F16*E18</f>
        <v>0.092</v>
      </c>
      <c r="G18" s="142"/>
      <c r="H18" s="144"/>
      <c r="I18" s="143"/>
      <c r="J18" s="144"/>
      <c r="K18" s="143"/>
      <c r="L18" s="144"/>
      <c r="M18" s="177"/>
    </row>
    <row r="19" spans="1:13" ht="15.75">
      <c r="A19" s="121"/>
      <c r="B19" s="181"/>
      <c r="C19" s="146" t="s">
        <v>14</v>
      </c>
      <c r="D19" s="121"/>
      <c r="E19" s="121"/>
      <c r="F19" s="175"/>
      <c r="G19" s="142"/>
      <c r="H19" s="144"/>
      <c r="I19" s="143"/>
      <c r="J19" s="144"/>
      <c r="K19" s="143"/>
      <c r="L19" s="144"/>
      <c r="M19" s="177"/>
    </row>
    <row r="20" spans="1:13" ht="27">
      <c r="A20" s="121"/>
      <c r="B20" s="148"/>
      <c r="C20" s="146" t="s">
        <v>75</v>
      </c>
      <c r="D20" s="121" t="s">
        <v>70</v>
      </c>
      <c r="E20" s="121">
        <v>1</v>
      </c>
      <c r="F20" s="175">
        <f>F16*E20</f>
        <v>20</v>
      </c>
      <c r="G20" s="142"/>
      <c r="H20" s="144"/>
      <c r="I20" s="143"/>
      <c r="J20" s="144"/>
      <c r="K20" s="143"/>
      <c r="L20" s="144"/>
      <c r="M20" s="177"/>
    </row>
    <row r="21" spans="1:13" ht="15.75">
      <c r="A21" s="121"/>
      <c r="B21" s="148"/>
      <c r="C21" s="146" t="s">
        <v>32</v>
      </c>
      <c r="D21" s="121" t="s">
        <v>16</v>
      </c>
      <c r="E21" s="121">
        <v>0.24</v>
      </c>
      <c r="F21" s="175">
        <f>F16*E21</f>
        <v>4.8</v>
      </c>
      <c r="G21" s="142"/>
      <c r="H21" s="144"/>
      <c r="I21" s="143"/>
      <c r="J21" s="144"/>
      <c r="K21" s="143"/>
      <c r="L21" s="144"/>
      <c r="M21" s="177"/>
    </row>
    <row r="22" spans="1:13" ht="15.75">
      <c r="A22" s="121"/>
      <c r="B22" s="181"/>
      <c r="C22" s="146" t="s">
        <v>15</v>
      </c>
      <c r="D22" s="121" t="s">
        <v>0</v>
      </c>
      <c r="E22" s="121">
        <v>0.21</v>
      </c>
      <c r="F22" s="144">
        <f>F16*E22</f>
        <v>4.2</v>
      </c>
      <c r="G22" s="142"/>
      <c r="H22" s="144"/>
      <c r="I22" s="143"/>
      <c r="J22" s="144"/>
      <c r="K22" s="143"/>
      <c r="L22" s="144"/>
      <c r="M22" s="177"/>
    </row>
    <row r="23" spans="1:13" ht="15.75">
      <c r="A23" s="121"/>
      <c r="B23" s="148"/>
      <c r="C23" s="146" t="s">
        <v>153</v>
      </c>
      <c r="D23" s="121" t="s">
        <v>17</v>
      </c>
      <c r="E23" s="121"/>
      <c r="F23" s="142">
        <v>5</v>
      </c>
      <c r="G23" s="142"/>
      <c r="H23" s="144"/>
      <c r="I23" s="143"/>
      <c r="J23" s="144"/>
      <c r="K23" s="143"/>
      <c r="L23" s="144"/>
      <c r="M23" s="177"/>
    </row>
    <row r="24" spans="1:13" ht="15.75">
      <c r="A24" s="121"/>
      <c r="B24" s="148"/>
      <c r="C24" s="146" t="s">
        <v>154</v>
      </c>
      <c r="D24" s="121" t="s">
        <v>17</v>
      </c>
      <c r="E24" s="121"/>
      <c r="F24" s="142">
        <v>2</v>
      </c>
      <c r="G24" s="142"/>
      <c r="H24" s="144"/>
      <c r="I24" s="143"/>
      <c r="J24" s="144"/>
      <c r="K24" s="143"/>
      <c r="L24" s="144"/>
      <c r="M24" s="177"/>
    </row>
    <row r="25" spans="1:13" ht="15.75">
      <c r="A25" s="121"/>
      <c r="B25" s="181"/>
      <c r="C25" s="146" t="s">
        <v>55</v>
      </c>
      <c r="D25" s="121" t="s">
        <v>17</v>
      </c>
      <c r="E25" s="43"/>
      <c r="F25" s="190">
        <v>2</v>
      </c>
      <c r="G25" s="142"/>
      <c r="H25" s="144"/>
      <c r="I25" s="143"/>
      <c r="J25" s="144"/>
      <c r="K25" s="143"/>
      <c r="L25" s="144"/>
      <c r="M25" s="144"/>
    </row>
    <row r="26" spans="1:13" ht="15.75">
      <c r="A26" s="121"/>
      <c r="B26" s="181"/>
      <c r="C26" s="146" t="s">
        <v>47</v>
      </c>
      <c r="D26" s="121" t="s">
        <v>17</v>
      </c>
      <c r="E26" s="43"/>
      <c r="F26" s="190">
        <v>2</v>
      </c>
      <c r="G26" s="142"/>
      <c r="H26" s="144"/>
      <c r="I26" s="143"/>
      <c r="J26" s="144"/>
      <c r="K26" s="143"/>
      <c r="L26" s="144"/>
      <c r="M26" s="144"/>
    </row>
    <row r="27" spans="1:13" ht="15.75">
      <c r="A27" s="121"/>
      <c r="B27" s="181"/>
      <c r="C27" s="146" t="s">
        <v>155</v>
      </c>
      <c r="D27" s="121" t="s">
        <v>17</v>
      </c>
      <c r="E27" s="43"/>
      <c r="F27" s="190">
        <v>3</v>
      </c>
      <c r="G27" s="142"/>
      <c r="H27" s="144"/>
      <c r="I27" s="143"/>
      <c r="J27" s="144"/>
      <c r="K27" s="143"/>
      <c r="L27" s="144"/>
      <c r="M27" s="144"/>
    </row>
    <row r="28" spans="1:13" ht="15.75">
      <c r="A28" s="121"/>
      <c r="B28" s="181"/>
      <c r="C28" s="146" t="s">
        <v>156</v>
      </c>
      <c r="D28" s="121" t="s">
        <v>17</v>
      </c>
      <c r="E28" s="43"/>
      <c r="F28" s="190">
        <v>2</v>
      </c>
      <c r="G28" s="142"/>
      <c r="H28" s="144"/>
      <c r="I28" s="143"/>
      <c r="J28" s="144"/>
      <c r="K28" s="143"/>
      <c r="L28" s="144"/>
      <c r="M28" s="144"/>
    </row>
    <row r="29" spans="1:13" ht="15.75">
      <c r="A29" s="121"/>
      <c r="B29" s="181"/>
      <c r="C29" s="146" t="s">
        <v>118</v>
      </c>
      <c r="D29" s="121" t="s">
        <v>17</v>
      </c>
      <c r="E29" s="43"/>
      <c r="F29" s="190">
        <v>2</v>
      </c>
      <c r="G29" s="142"/>
      <c r="H29" s="144"/>
      <c r="I29" s="143"/>
      <c r="J29" s="144"/>
      <c r="K29" s="143"/>
      <c r="L29" s="144"/>
      <c r="M29" s="144"/>
    </row>
    <row r="30" spans="1:13" ht="15.75">
      <c r="A30" s="121">
        <v>3</v>
      </c>
      <c r="B30" s="147" t="s">
        <v>59</v>
      </c>
      <c r="C30" s="149" t="s">
        <v>157</v>
      </c>
      <c r="D30" s="142" t="s">
        <v>62</v>
      </c>
      <c r="E30" s="121"/>
      <c r="F30" s="153">
        <v>1</v>
      </c>
      <c r="G30" s="142"/>
      <c r="H30" s="144"/>
      <c r="I30" s="143"/>
      <c r="J30" s="144"/>
      <c r="K30" s="143"/>
      <c r="L30" s="144"/>
      <c r="M30" s="177"/>
    </row>
    <row r="31" spans="1:13" ht="15.75">
      <c r="A31" s="121"/>
      <c r="B31" s="147"/>
      <c r="C31" s="146" t="s">
        <v>12</v>
      </c>
      <c r="D31" s="142" t="s">
        <v>62</v>
      </c>
      <c r="E31" s="142">
        <v>1</v>
      </c>
      <c r="F31" s="142">
        <f>F30*E31</f>
        <v>1</v>
      </c>
      <c r="G31" s="142"/>
      <c r="H31" s="236"/>
      <c r="I31" s="143"/>
      <c r="J31" s="144"/>
      <c r="K31" s="143"/>
      <c r="L31" s="144"/>
      <c r="M31" s="177"/>
    </row>
    <row r="32" spans="1:13" ht="15.75">
      <c r="A32" s="121"/>
      <c r="B32" s="181"/>
      <c r="C32" s="146" t="s">
        <v>42</v>
      </c>
      <c r="D32" s="121" t="s">
        <v>0</v>
      </c>
      <c r="E32" s="121">
        <v>0.07</v>
      </c>
      <c r="F32" s="142">
        <f>F30*E32</f>
        <v>0.07</v>
      </c>
      <c r="G32" s="142"/>
      <c r="H32" s="144"/>
      <c r="I32" s="143"/>
      <c r="J32" s="144"/>
      <c r="K32" s="143"/>
      <c r="L32" s="144"/>
      <c r="M32" s="177"/>
    </row>
    <row r="33" spans="1:13" ht="15.75">
      <c r="A33" s="121"/>
      <c r="B33" s="181"/>
      <c r="C33" s="146" t="s">
        <v>14</v>
      </c>
      <c r="D33" s="121"/>
      <c r="E33" s="121"/>
      <c r="F33" s="142"/>
      <c r="G33" s="142"/>
      <c r="H33" s="144"/>
      <c r="I33" s="143"/>
      <c r="J33" s="144"/>
      <c r="K33" s="143"/>
      <c r="L33" s="144"/>
      <c r="M33" s="177"/>
    </row>
    <row r="34" spans="1:13" ht="15.75">
      <c r="A34" s="121"/>
      <c r="B34" s="191"/>
      <c r="C34" s="146" t="s">
        <v>76</v>
      </c>
      <c r="D34" s="142" t="s">
        <v>62</v>
      </c>
      <c r="E34" s="121">
        <v>1</v>
      </c>
      <c r="F34" s="142">
        <f>F30*E34</f>
        <v>1</v>
      </c>
      <c r="G34" s="142"/>
      <c r="H34" s="144"/>
      <c r="I34" s="143"/>
      <c r="J34" s="144"/>
      <c r="K34" s="143"/>
      <c r="L34" s="144"/>
      <c r="M34" s="177"/>
    </row>
    <row r="35" spans="1:13" ht="15.75">
      <c r="A35" s="121"/>
      <c r="B35" s="181"/>
      <c r="C35" s="146" t="s">
        <v>15</v>
      </c>
      <c r="D35" s="121" t="s">
        <v>0</v>
      </c>
      <c r="E35" s="121">
        <v>0.37</v>
      </c>
      <c r="F35" s="142">
        <f>F30*E35</f>
        <v>0.37</v>
      </c>
      <c r="G35" s="142"/>
      <c r="H35" s="144"/>
      <c r="I35" s="143"/>
      <c r="J35" s="144"/>
      <c r="K35" s="143"/>
      <c r="L35" s="144"/>
      <c r="M35" s="177"/>
    </row>
    <row r="36" spans="1:13" ht="15.75">
      <c r="A36" s="121">
        <v>4</v>
      </c>
      <c r="B36" s="147" t="s">
        <v>59</v>
      </c>
      <c r="C36" s="149" t="s">
        <v>777</v>
      </c>
      <c r="D36" s="142" t="s">
        <v>62</v>
      </c>
      <c r="E36" s="121"/>
      <c r="F36" s="153">
        <v>1</v>
      </c>
      <c r="G36" s="142"/>
      <c r="H36" s="144"/>
      <c r="I36" s="143"/>
      <c r="J36" s="144"/>
      <c r="K36" s="143"/>
      <c r="L36" s="144"/>
      <c r="M36" s="177"/>
    </row>
    <row r="37" spans="1:13" ht="15.75">
      <c r="A37" s="121"/>
      <c r="B37" s="147"/>
      <c r="C37" s="146" t="s">
        <v>12</v>
      </c>
      <c r="D37" s="142" t="s">
        <v>62</v>
      </c>
      <c r="E37" s="142">
        <v>1</v>
      </c>
      <c r="F37" s="142">
        <f>F36*E37</f>
        <v>1</v>
      </c>
      <c r="G37" s="142"/>
      <c r="H37" s="236"/>
      <c r="I37" s="143"/>
      <c r="J37" s="144"/>
      <c r="K37" s="143"/>
      <c r="L37" s="144"/>
      <c r="M37" s="177"/>
    </row>
    <row r="38" spans="1:13" ht="15.75">
      <c r="A38" s="121"/>
      <c r="B38" s="181"/>
      <c r="C38" s="146" t="s">
        <v>42</v>
      </c>
      <c r="D38" s="121" t="s">
        <v>0</v>
      </c>
      <c r="E38" s="121">
        <v>0.07</v>
      </c>
      <c r="F38" s="142">
        <f>F36*E38</f>
        <v>0.07</v>
      </c>
      <c r="G38" s="142"/>
      <c r="H38" s="144"/>
      <c r="I38" s="143"/>
      <c r="J38" s="144"/>
      <c r="K38" s="143"/>
      <c r="L38" s="144"/>
      <c r="M38" s="177"/>
    </row>
    <row r="39" spans="1:13" ht="15.75">
      <c r="A39" s="121"/>
      <c r="B39" s="181"/>
      <c r="C39" s="146" t="s">
        <v>14</v>
      </c>
      <c r="D39" s="121"/>
      <c r="E39" s="121"/>
      <c r="F39" s="142"/>
      <c r="G39" s="142"/>
      <c r="H39" s="144"/>
      <c r="I39" s="143"/>
      <c r="J39" s="144"/>
      <c r="K39" s="143"/>
      <c r="L39" s="144"/>
      <c r="M39" s="177"/>
    </row>
    <row r="40" spans="1:13" ht="15.75">
      <c r="A40" s="121"/>
      <c r="B40" s="191"/>
      <c r="C40" s="146" t="s">
        <v>777</v>
      </c>
      <c r="D40" s="142" t="s">
        <v>62</v>
      </c>
      <c r="E40" s="121">
        <v>1</v>
      </c>
      <c r="F40" s="142">
        <f>F36*E40</f>
        <v>1</v>
      </c>
      <c r="G40" s="142"/>
      <c r="H40" s="144"/>
      <c r="I40" s="143"/>
      <c r="J40" s="144"/>
      <c r="K40" s="143"/>
      <c r="L40" s="144"/>
      <c r="M40" s="177"/>
    </row>
    <row r="41" spans="1:13" ht="15.75">
      <c r="A41" s="121"/>
      <c r="B41" s="181"/>
      <c r="C41" s="146" t="s">
        <v>15</v>
      </c>
      <c r="D41" s="121" t="s">
        <v>0</v>
      </c>
      <c r="E41" s="121">
        <v>0.37</v>
      </c>
      <c r="F41" s="142">
        <f>F36*E41</f>
        <v>0.37</v>
      </c>
      <c r="G41" s="142"/>
      <c r="H41" s="144"/>
      <c r="I41" s="143"/>
      <c r="J41" s="144"/>
      <c r="K41" s="143"/>
      <c r="L41" s="144"/>
      <c r="M41" s="177"/>
    </row>
    <row r="42" spans="1:13" ht="15.75">
      <c r="A42" s="121">
        <v>5</v>
      </c>
      <c r="B42" s="147" t="s">
        <v>57</v>
      </c>
      <c r="C42" s="149" t="s">
        <v>158</v>
      </c>
      <c r="D42" s="142" t="s">
        <v>17</v>
      </c>
      <c r="E42" s="121"/>
      <c r="F42" s="142">
        <v>1</v>
      </c>
      <c r="G42" s="142"/>
      <c r="H42" s="144"/>
      <c r="I42" s="143"/>
      <c r="J42" s="144"/>
      <c r="K42" s="143"/>
      <c r="L42" s="144"/>
      <c r="M42" s="177"/>
    </row>
    <row r="43" spans="1:13" ht="15.75">
      <c r="A43" s="121"/>
      <c r="B43" s="147"/>
      <c r="C43" s="146" t="s">
        <v>12</v>
      </c>
      <c r="D43" s="142" t="s">
        <v>17</v>
      </c>
      <c r="E43" s="142">
        <v>1</v>
      </c>
      <c r="F43" s="142">
        <f>F42*E43</f>
        <v>1</v>
      </c>
      <c r="G43" s="142"/>
      <c r="H43" s="236"/>
      <c r="I43" s="143"/>
      <c r="J43" s="144"/>
      <c r="K43" s="143"/>
      <c r="L43" s="144"/>
      <c r="M43" s="177"/>
    </row>
    <row r="44" spans="1:13" ht="15.75">
      <c r="A44" s="121"/>
      <c r="B44" s="181"/>
      <c r="C44" s="146" t="s">
        <v>40</v>
      </c>
      <c r="D44" s="121" t="s">
        <v>0</v>
      </c>
      <c r="E44" s="121">
        <v>0.13</v>
      </c>
      <c r="F44" s="142">
        <f>F42*E44</f>
        <v>0.13</v>
      </c>
      <c r="G44" s="142"/>
      <c r="H44" s="144"/>
      <c r="I44" s="143"/>
      <c r="J44" s="144"/>
      <c r="K44" s="143"/>
      <c r="L44" s="144"/>
      <c r="M44" s="177"/>
    </row>
    <row r="45" spans="1:13" ht="15.75">
      <c r="A45" s="121"/>
      <c r="B45" s="181"/>
      <c r="C45" s="146" t="s">
        <v>14</v>
      </c>
      <c r="D45" s="121"/>
      <c r="E45" s="121"/>
      <c r="F45" s="142"/>
      <c r="G45" s="142"/>
      <c r="H45" s="144"/>
      <c r="I45" s="143"/>
      <c r="J45" s="144"/>
      <c r="K45" s="143"/>
      <c r="L45" s="144"/>
      <c r="M45" s="177"/>
    </row>
    <row r="46" spans="1:13" ht="15.75">
      <c r="A46" s="121"/>
      <c r="B46" s="181"/>
      <c r="C46" s="146" t="s">
        <v>58</v>
      </c>
      <c r="D46" s="142" t="s">
        <v>17</v>
      </c>
      <c r="E46" s="121">
        <v>1</v>
      </c>
      <c r="F46" s="142">
        <f>F42*E46</f>
        <v>1</v>
      </c>
      <c r="G46" s="142"/>
      <c r="H46" s="144"/>
      <c r="I46" s="143"/>
      <c r="J46" s="144"/>
      <c r="K46" s="143"/>
      <c r="L46" s="144"/>
      <c r="M46" s="177"/>
    </row>
    <row r="47" spans="1:13" ht="15.75">
      <c r="A47" s="121"/>
      <c r="B47" s="181"/>
      <c r="C47" s="146" t="s">
        <v>15</v>
      </c>
      <c r="D47" s="121" t="s">
        <v>0</v>
      </c>
      <c r="E47" s="121">
        <v>0.94</v>
      </c>
      <c r="F47" s="142">
        <f>F42*E47</f>
        <v>0.94</v>
      </c>
      <c r="G47" s="142"/>
      <c r="H47" s="144"/>
      <c r="I47" s="143"/>
      <c r="J47" s="144"/>
      <c r="K47" s="143"/>
      <c r="L47" s="144"/>
      <c r="M47" s="177"/>
    </row>
    <row r="48" spans="1:13" ht="15.75">
      <c r="A48" s="121"/>
      <c r="B48" s="121"/>
      <c r="C48" s="145" t="s">
        <v>24</v>
      </c>
      <c r="D48" s="142"/>
      <c r="E48" s="142"/>
      <c r="F48" s="143"/>
      <c r="G48" s="142"/>
      <c r="H48" s="153"/>
      <c r="I48" s="153"/>
      <c r="J48" s="153"/>
      <c r="K48" s="153"/>
      <c r="L48" s="153"/>
      <c r="M48" s="155"/>
    </row>
    <row r="49" spans="1:13" ht="15.75">
      <c r="A49" s="121">
        <v>6</v>
      </c>
      <c r="B49" s="147" t="s">
        <v>57</v>
      </c>
      <c r="C49" s="149" t="s">
        <v>778</v>
      </c>
      <c r="D49" s="142" t="s">
        <v>17</v>
      </c>
      <c r="E49" s="121"/>
      <c r="F49" s="142">
        <v>1</v>
      </c>
      <c r="G49" s="142"/>
      <c r="H49" s="144"/>
      <c r="I49" s="143"/>
      <c r="J49" s="144"/>
      <c r="K49" s="143"/>
      <c r="L49" s="144"/>
      <c r="M49" s="177"/>
    </row>
    <row r="50" spans="1:13" ht="15.75">
      <c r="A50" s="121"/>
      <c r="B50" s="147"/>
      <c r="C50" s="146" t="s">
        <v>12</v>
      </c>
      <c r="D50" s="142" t="s">
        <v>17</v>
      </c>
      <c r="E50" s="142">
        <v>1</v>
      </c>
      <c r="F50" s="142">
        <f>F49*E50</f>
        <v>1</v>
      </c>
      <c r="G50" s="142"/>
      <c r="H50" s="236"/>
      <c r="I50" s="143"/>
      <c r="J50" s="144"/>
      <c r="K50" s="143"/>
      <c r="L50" s="144"/>
      <c r="M50" s="177"/>
    </row>
    <row r="51" spans="1:13" ht="15.75">
      <c r="A51" s="121"/>
      <c r="B51" s="181"/>
      <c r="C51" s="146" t="s">
        <v>40</v>
      </c>
      <c r="D51" s="121" t="s">
        <v>0</v>
      </c>
      <c r="E51" s="121">
        <v>0.13</v>
      </c>
      <c r="F51" s="142">
        <f>F49*E51</f>
        <v>0.13</v>
      </c>
      <c r="G51" s="142"/>
      <c r="H51" s="144"/>
      <c r="I51" s="143"/>
      <c r="J51" s="144"/>
      <c r="K51" s="143"/>
      <c r="L51" s="144"/>
      <c r="M51" s="177"/>
    </row>
    <row r="52" spans="1:13" ht="15.75">
      <c r="A52" s="121"/>
      <c r="B52" s="181"/>
      <c r="C52" s="146" t="s">
        <v>14</v>
      </c>
      <c r="D52" s="121"/>
      <c r="E52" s="121"/>
      <c r="F52" s="142"/>
      <c r="G52" s="142"/>
      <c r="H52" s="144"/>
      <c r="I52" s="143"/>
      <c r="J52" s="144"/>
      <c r="K52" s="143"/>
      <c r="L52" s="144"/>
      <c r="M52" s="177"/>
    </row>
    <row r="53" spans="1:13" ht="15.75">
      <c r="A53" s="121"/>
      <c r="B53" s="181"/>
      <c r="C53" s="146" t="s">
        <v>778</v>
      </c>
      <c r="D53" s="142" t="s">
        <v>17</v>
      </c>
      <c r="E53" s="121">
        <v>1</v>
      </c>
      <c r="F53" s="142">
        <f>F49*E53</f>
        <v>1</v>
      </c>
      <c r="G53" s="142"/>
      <c r="H53" s="144"/>
      <c r="I53" s="143"/>
      <c r="J53" s="144"/>
      <c r="K53" s="143"/>
      <c r="L53" s="144"/>
      <c r="M53" s="177"/>
    </row>
    <row r="54" spans="1:13" ht="15.75">
      <c r="A54" s="121"/>
      <c r="B54" s="181"/>
      <c r="C54" s="146" t="s">
        <v>15</v>
      </c>
      <c r="D54" s="121" t="s">
        <v>0</v>
      </c>
      <c r="E54" s="121">
        <v>0.94</v>
      </c>
      <c r="F54" s="142">
        <f>F49*E54</f>
        <v>0.94</v>
      </c>
      <c r="G54" s="142"/>
      <c r="H54" s="144"/>
      <c r="I54" s="143"/>
      <c r="J54" s="144"/>
      <c r="K54" s="143"/>
      <c r="L54" s="144"/>
      <c r="M54" s="177"/>
    </row>
    <row r="55" spans="1:13" ht="15.75">
      <c r="A55" s="121"/>
      <c r="B55" s="121"/>
      <c r="C55" s="145" t="s">
        <v>24</v>
      </c>
      <c r="D55" s="142"/>
      <c r="E55" s="142"/>
      <c r="F55" s="143"/>
      <c r="G55" s="142"/>
      <c r="H55" s="153"/>
      <c r="I55" s="153"/>
      <c r="J55" s="153"/>
      <c r="K55" s="153"/>
      <c r="L55" s="153"/>
      <c r="M55" s="155"/>
    </row>
    <row r="56" spans="1:13" ht="15.75">
      <c r="A56" s="301"/>
      <c r="B56" s="295"/>
      <c r="C56" s="272" t="s">
        <v>199</v>
      </c>
      <c r="D56" s="235"/>
      <c r="E56" s="294" t="s">
        <v>832</v>
      </c>
      <c r="F56" s="235"/>
      <c r="G56" s="155"/>
      <c r="H56" s="155"/>
      <c r="I56" s="155"/>
      <c r="J56" s="155"/>
      <c r="K56" s="155"/>
      <c r="L56" s="155"/>
      <c r="M56" s="155"/>
    </row>
    <row r="57" spans="1:13" ht="15.75">
      <c r="A57" s="301"/>
      <c r="B57" s="295"/>
      <c r="C57" s="272" t="s">
        <v>6</v>
      </c>
      <c r="D57" s="295"/>
      <c r="E57" s="295"/>
      <c r="F57" s="295"/>
      <c r="G57" s="295"/>
      <c r="H57" s="159"/>
      <c r="I57" s="159"/>
      <c r="J57" s="159"/>
      <c r="K57" s="159"/>
      <c r="L57" s="159"/>
      <c r="M57" s="159"/>
    </row>
    <row r="58" spans="1:13" ht="15.75">
      <c r="A58" s="301"/>
      <c r="B58" s="295"/>
      <c r="C58" s="272" t="s">
        <v>200</v>
      </c>
      <c r="D58" s="295"/>
      <c r="E58" s="296" t="s">
        <v>832</v>
      </c>
      <c r="F58" s="295"/>
      <c r="G58" s="295"/>
      <c r="H58" s="159"/>
      <c r="I58" s="159"/>
      <c r="J58" s="159"/>
      <c r="K58" s="159"/>
      <c r="L58" s="159"/>
      <c r="M58" s="159"/>
    </row>
    <row r="59" spans="1:13" ht="15.75">
      <c r="A59" s="301"/>
      <c r="B59" s="295"/>
      <c r="C59" s="272" t="s">
        <v>6</v>
      </c>
      <c r="D59" s="295"/>
      <c r="E59" s="295"/>
      <c r="F59" s="295"/>
      <c r="G59" s="295"/>
      <c r="H59" s="159"/>
      <c r="I59" s="159"/>
      <c r="J59" s="159"/>
      <c r="K59" s="159"/>
      <c r="L59" s="159"/>
      <c r="M59" s="159"/>
    </row>
  </sheetData>
  <sheetProtection/>
  <mergeCells count="14">
    <mergeCell ref="M6:M7"/>
    <mergeCell ref="A6:A7"/>
    <mergeCell ref="B6:B7"/>
    <mergeCell ref="C6:C7"/>
    <mergeCell ref="D6:D7"/>
    <mergeCell ref="E6:F6"/>
    <mergeCell ref="G6:H6"/>
    <mergeCell ref="I6:J6"/>
    <mergeCell ref="K6:L6"/>
    <mergeCell ref="A1:M1"/>
    <mergeCell ref="A2:M2"/>
    <mergeCell ref="C5:L5"/>
    <mergeCell ref="A3:M3"/>
    <mergeCell ref="A4:M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81"/>
  <sheetViews>
    <sheetView zoomScalePageLayoutView="0" workbookViewId="0" topLeftCell="A259">
      <selection activeCell="M272" sqref="M272"/>
    </sheetView>
  </sheetViews>
  <sheetFormatPr defaultColWidth="9.00390625" defaultRowHeight="12.75"/>
  <cols>
    <col min="1" max="1" width="2.75390625" style="10" customWidth="1"/>
    <col min="2" max="2" width="8.625" style="10" customWidth="1"/>
    <col min="3" max="3" width="38.375" style="10" customWidth="1"/>
    <col min="4" max="5" width="8.00390625" style="10" customWidth="1"/>
    <col min="6" max="6" width="7.375" style="10" customWidth="1"/>
    <col min="7" max="7" width="8.375" style="10" customWidth="1"/>
    <col min="8" max="8" width="10.00390625" style="10" customWidth="1"/>
    <col min="9" max="9" width="8.125" style="10" customWidth="1"/>
    <col min="10" max="10" width="9.625" style="10" customWidth="1"/>
    <col min="11" max="11" width="8.25390625" style="10" customWidth="1"/>
    <col min="12" max="12" width="7.875" style="10" customWidth="1"/>
    <col min="13" max="13" width="8.375" style="10" customWidth="1"/>
    <col min="14" max="14" width="21.625" style="10" customWidth="1"/>
    <col min="15" max="15" width="9.75390625" style="10" customWidth="1"/>
    <col min="16" max="16384" width="9.125" style="10" customWidth="1"/>
  </cols>
  <sheetData>
    <row r="1" spans="1:13" s="11" customFormat="1" ht="17.25">
      <c r="A1" s="683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432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3" s="11" customFormat="1" ht="17.25">
      <c r="A4" s="7"/>
      <c r="B4" s="7"/>
      <c r="C4" s="668" t="s">
        <v>621</v>
      </c>
      <c r="D4" s="668"/>
      <c r="E4" s="668"/>
      <c r="F4" s="668"/>
      <c r="G4" s="668"/>
      <c r="H4" s="668"/>
      <c r="I4" s="668"/>
      <c r="J4" s="668"/>
      <c r="K4" s="670"/>
      <c r="L4" s="7"/>
      <c r="M4" s="7"/>
    </row>
    <row r="5" s="28" customFormat="1" ht="12.75"/>
    <row r="6" spans="1:13" s="11" customFormat="1" ht="16.5">
      <c r="A6" s="7"/>
      <c r="B6" s="7"/>
      <c r="C6" s="707" t="s">
        <v>746</v>
      </c>
      <c r="D6" s="707"/>
      <c r="E6" s="707"/>
      <c r="F6" s="707"/>
      <c r="G6" s="707"/>
      <c r="H6" s="707"/>
      <c r="I6" s="707"/>
      <c r="J6" s="707"/>
      <c r="K6" s="707"/>
      <c r="L6" s="7"/>
      <c r="M6" s="7"/>
    </row>
    <row r="7" spans="1:13" s="55" customFormat="1" ht="13.5">
      <c r="A7" s="675" t="s">
        <v>546</v>
      </c>
      <c r="B7" s="675" t="s">
        <v>547</v>
      </c>
      <c r="C7" s="675" t="s">
        <v>548</v>
      </c>
      <c r="D7" s="675" t="s">
        <v>549</v>
      </c>
      <c r="E7" s="677" t="s">
        <v>2</v>
      </c>
      <c r="F7" s="678"/>
      <c r="G7" s="679" t="s">
        <v>3</v>
      </c>
      <c r="H7" s="680"/>
      <c r="I7" s="681" t="s">
        <v>4</v>
      </c>
      <c r="J7" s="682"/>
      <c r="K7" s="681" t="s">
        <v>5</v>
      </c>
      <c r="L7" s="682"/>
      <c r="M7" s="684" t="s">
        <v>6</v>
      </c>
    </row>
    <row r="8" spans="1:13" s="55" customFormat="1" ht="54">
      <c r="A8" s="676"/>
      <c r="B8" s="676"/>
      <c r="C8" s="676"/>
      <c r="D8" s="676"/>
      <c r="E8" s="43" t="s">
        <v>7</v>
      </c>
      <c r="F8" s="43" t="s">
        <v>8</v>
      </c>
      <c r="G8" s="46" t="s">
        <v>550</v>
      </c>
      <c r="H8" s="43" t="s">
        <v>8</v>
      </c>
      <c r="I8" s="45" t="s">
        <v>550</v>
      </c>
      <c r="J8" s="43" t="s">
        <v>8</v>
      </c>
      <c r="K8" s="45" t="s">
        <v>550</v>
      </c>
      <c r="L8" s="43" t="s">
        <v>8</v>
      </c>
      <c r="M8" s="685"/>
    </row>
    <row r="9" spans="1:13" s="51" customFormat="1" ht="15">
      <c r="A9" s="47" t="s">
        <v>10</v>
      </c>
      <c r="B9" s="47">
        <v>2</v>
      </c>
      <c r="C9" s="47">
        <v>3</v>
      </c>
      <c r="D9" s="47">
        <v>4</v>
      </c>
      <c r="E9" s="47">
        <v>5</v>
      </c>
      <c r="F9" s="48">
        <v>6</v>
      </c>
      <c r="G9" s="49" t="s">
        <v>11</v>
      </c>
      <c r="H9" s="50">
        <v>8</v>
      </c>
      <c r="I9" s="48">
        <v>9</v>
      </c>
      <c r="J9" s="50">
        <v>10</v>
      </c>
      <c r="K9" s="48">
        <v>11</v>
      </c>
      <c r="L9" s="50">
        <v>12</v>
      </c>
      <c r="M9" s="50">
        <v>13</v>
      </c>
    </row>
    <row r="10" spans="1:13" s="51" customFormat="1" ht="17.25">
      <c r="A10" s="47"/>
      <c r="B10" s="47"/>
      <c r="C10" s="283" t="s">
        <v>551</v>
      </c>
      <c r="D10" s="47"/>
      <c r="E10" s="47"/>
      <c r="F10" s="48"/>
      <c r="G10" s="49"/>
      <c r="H10" s="50"/>
      <c r="I10" s="48"/>
      <c r="J10" s="50"/>
      <c r="K10" s="48"/>
      <c r="L10" s="50"/>
      <c r="M10" s="50"/>
    </row>
    <row r="11" spans="1:52" s="20" customFormat="1" ht="27">
      <c r="A11" s="96">
        <v>1</v>
      </c>
      <c r="B11" s="147" t="s">
        <v>68</v>
      </c>
      <c r="C11" s="163" t="s">
        <v>552</v>
      </c>
      <c r="D11" s="121" t="s">
        <v>17</v>
      </c>
      <c r="E11" s="142"/>
      <c r="F11" s="142">
        <v>1</v>
      </c>
      <c r="G11" s="145"/>
      <c r="H11" s="176"/>
      <c r="I11" s="143"/>
      <c r="J11" s="144"/>
      <c r="K11" s="143"/>
      <c r="L11" s="144"/>
      <c r="M11" s="144"/>
      <c r="N11" s="63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20" customFormat="1" ht="13.5">
      <c r="A12" s="121"/>
      <c r="B12" s="147"/>
      <c r="C12" s="146" t="s">
        <v>12</v>
      </c>
      <c r="D12" s="121" t="s">
        <v>17</v>
      </c>
      <c r="E12" s="175">
        <v>1</v>
      </c>
      <c r="F12" s="175">
        <f>F11</f>
        <v>1</v>
      </c>
      <c r="G12" s="145"/>
      <c r="H12" s="176"/>
      <c r="I12" s="143"/>
      <c r="J12" s="144"/>
      <c r="K12" s="143"/>
      <c r="L12" s="144"/>
      <c r="M12" s="144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20" customFormat="1" ht="14.25">
      <c r="A13" s="121"/>
      <c r="B13" s="181"/>
      <c r="C13" s="146" t="s">
        <v>14</v>
      </c>
      <c r="D13" s="121"/>
      <c r="E13" s="43"/>
      <c r="F13" s="175"/>
      <c r="G13" s="142"/>
      <c r="H13" s="144"/>
      <c r="I13" s="143"/>
      <c r="J13" s="144"/>
      <c r="K13" s="143"/>
      <c r="L13" s="144"/>
      <c r="M13" s="144"/>
      <c r="N13" s="63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20" customFormat="1" ht="27">
      <c r="A14" s="121"/>
      <c r="B14" s="181"/>
      <c r="C14" s="163" t="s">
        <v>552</v>
      </c>
      <c r="D14" s="121" t="s">
        <v>17</v>
      </c>
      <c r="E14" s="121">
        <v>1</v>
      </c>
      <c r="F14" s="142">
        <f>F11</f>
        <v>1</v>
      </c>
      <c r="G14" s="142"/>
      <c r="H14" s="144"/>
      <c r="I14" s="143"/>
      <c r="J14" s="144"/>
      <c r="K14" s="143"/>
      <c r="L14" s="144"/>
      <c r="M14" s="144"/>
      <c r="N14" s="63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20" customFormat="1" ht="27">
      <c r="A15" s="96">
        <v>2</v>
      </c>
      <c r="B15" s="147" t="s">
        <v>68</v>
      </c>
      <c r="C15" s="163" t="s">
        <v>553</v>
      </c>
      <c r="D15" s="121" t="s">
        <v>17</v>
      </c>
      <c r="E15" s="142"/>
      <c r="F15" s="142">
        <v>1</v>
      </c>
      <c r="G15" s="145"/>
      <c r="H15" s="176"/>
      <c r="I15" s="143"/>
      <c r="J15" s="144"/>
      <c r="K15" s="143"/>
      <c r="L15" s="144"/>
      <c r="M15" s="144"/>
      <c r="N15" s="63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20" customFormat="1" ht="13.5">
      <c r="A16" s="121"/>
      <c r="B16" s="147"/>
      <c r="C16" s="146" t="s">
        <v>12</v>
      </c>
      <c r="D16" s="121" t="s">
        <v>17</v>
      </c>
      <c r="E16" s="175">
        <v>1</v>
      </c>
      <c r="F16" s="175">
        <f>F15</f>
        <v>1</v>
      </c>
      <c r="G16" s="145"/>
      <c r="H16" s="176"/>
      <c r="I16" s="143"/>
      <c r="J16" s="144"/>
      <c r="K16" s="143"/>
      <c r="L16" s="144"/>
      <c r="M16" s="144"/>
      <c r="N16" s="63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s="20" customFormat="1" ht="14.25">
      <c r="A17" s="121"/>
      <c r="B17" s="181"/>
      <c r="C17" s="146" t="s">
        <v>14</v>
      </c>
      <c r="D17" s="121"/>
      <c r="E17" s="43"/>
      <c r="F17" s="175"/>
      <c r="G17" s="142"/>
      <c r="H17" s="144"/>
      <c r="I17" s="143"/>
      <c r="J17" s="144"/>
      <c r="K17" s="143"/>
      <c r="L17" s="144"/>
      <c r="M17" s="144"/>
      <c r="N17" s="6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</row>
    <row r="18" spans="1:52" s="20" customFormat="1" ht="27">
      <c r="A18" s="121"/>
      <c r="B18" s="181"/>
      <c r="C18" s="163" t="s">
        <v>553</v>
      </c>
      <c r="D18" s="121" t="s">
        <v>17</v>
      </c>
      <c r="E18" s="121">
        <v>1</v>
      </c>
      <c r="F18" s="142">
        <f>F15</f>
        <v>1</v>
      </c>
      <c r="G18" s="142"/>
      <c r="H18" s="144"/>
      <c r="I18" s="143"/>
      <c r="J18" s="144"/>
      <c r="K18" s="143"/>
      <c r="L18" s="144"/>
      <c r="M18" s="144"/>
      <c r="N18" s="63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1:52" s="20" customFormat="1" ht="27">
      <c r="A19" s="96">
        <v>3</v>
      </c>
      <c r="B19" s="147" t="s">
        <v>68</v>
      </c>
      <c r="C19" s="163" t="s">
        <v>554</v>
      </c>
      <c r="D19" s="121" t="s">
        <v>17</v>
      </c>
      <c r="E19" s="142"/>
      <c r="F19" s="142">
        <v>1</v>
      </c>
      <c r="G19" s="145"/>
      <c r="H19" s="176"/>
      <c r="I19" s="143"/>
      <c r="J19" s="144"/>
      <c r="K19" s="143"/>
      <c r="L19" s="144"/>
      <c r="M19" s="144"/>
      <c r="N19" s="63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1:52" s="20" customFormat="1" ht="13.5">
      <c r="A20" s="121"/>
      <c r="B20" s="147"/>
      <c r="C20" s="146" t="s">
        <v>12</v>
      </c>
      <c r="D20" s="121" t="s">
        <v>17</v>
      </c>
      <c r="E20" s="175">
        <v>1</v>
      </c>
      <c r="F20" s="175">
        <f>F19</f>
        <v>1</v>
      </c>
      <c r="G20" s="145"/>
      <c r="H20" s="176"/>
      <c r="I20" s="143"/>
      <c r="J20" s="144"/>
      <c r="K20" s="143"/>
      <c r="L20" s="144"/>
      <c r="M20" s="144"/>
      <c r="N20" s="6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52" s="20" customFormat="1" ht="14.25">
      <c r="A21" s="121"/>
      <c r="B21" s="181"/>
      <c r="C21" s="146" t="s">
        <v>14</v>
      </c>
      <c r="D21" s="121"/>
      <c r="E21" s="43"/>
      <c r="F21" s="175"/>
      <c r="G21" s="142"/>
      <c r="H21" s="144"/>
      <c r="I21" s="143"/>
      <c r="J21" s="144"/>
      <c r="K21" s="143"/>
      <c r="L21" s="144"/>
      <c r="M21" s="144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</row>
    <row r="22" spans="1:52" s="20" customFormat="1" ht="27">
      <c r="A22" s="121"/>
      <c r="B22" s="181"/>
      <c r="C22" s="163" t="s">
        <v>554</v>
      </c>
      <c r="D22" s="121" t="s">
        <v>17</v>
      </c>
      <c r="E22" s="121">
        <v>1</v>
      </c>
      <c r="F22" s="142">
        <f>F19</f>
        <v>1</v>
      </c>
      <c r="G22" s="142"/>
      <c r="H22" s="144"/>
      <c r="I22" s="143"/>
      <c r="J22" s="144"/>
      <c r="K22" s="143"/>
      <c r="L22" s="144"/>
      <c r="M22" s="144"/>
      <c r="N22" s="63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s="20" customFormat="1" ht="27">
      <c r="A23" s="96">
        <v>4</v>
      </c>
      <c r="B23" s="147" t="s">
        <v>68</v>
      </c>
      <c r="C23" s="163" t="s">
        <v>555</v>
      </c>
      <c r="D23" s="121" t="s">
        <v>17</v>
      </c>
      <c r="E23" s="142"/>
      <c r="F23" s="142">
        <v>2</v>
      </c>
      <c r="G23" s="145"/>
      <c r="H23" s="176"/>
      <c r="I23" s="143"/>
      <c r="J23" s="144"/>
      <c r="K23" s="143"/>
      <c r="L23" s="144"/>
      <c r="M23" s="144"/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</row>
    <row r="24" spans="1:52" s="20" customFormat="1" ht="13.5">
      <c r="A24" s="121"/>
      <c r="B24" s="147"/>
      <c r="C24" s="146" t="s">
        <v>12</v>
      </c>
      <c r="D24" s="121" t="s">
        <v>17</v>
      </c>
      <c r="E24" s="175">
        <v>1</v>
      </c>
      <c r="F24" s="175">
        <f>F23</f>
        <v>2</v>
      </c>
      <c r="G24" s="145"/>
      <c r="H24" s="176"/>
      <c r="I24" s="143"/>
      <c r="J24" s="144"/>
      <c r="K24" s="143"/>
      <c r="L24" s="144"/>
      <c r="M24" s="144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1:52" s="20" customFormat="1" ht="14.25">
      <c r="A25" s="121"/>
      <c r="B25" s="181"/>
      <c r="C25" s="146" t="s">
        <v>14</v>
      </c>
      <c r="D25" s="121"/>
      <c r="E25" s="43"/>
      <c r="F25" s="175"/>
      <c r="G25" s="142"/>
      <c r="H25" s="144"/>
      <c r="I25" s="143"/>
      <c r="J25" s="144"/>
      <c r="K25" s="143"/>
      <c r="L25" s="144"/>
      <c r="M25" s="144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</row>
    <row r="26" spans="1:52" s="20" customFormat="1" ht="27">
      <c r="A26" s="121"/>
      <c r="B26" s="181"/>
      <c r="C26" s="163" t="s">
        <v>554</v>
      </c>
      <c r="D26" s="121" t="s">
        <v>17</v>
      </c>
      <c r="E26" s="121">
        <v>1</v>
      </c>
      <c r="F26" s="142">
        <f>F23</f>
        <v>2</v>
      </c>
      <c r="G26" s="142"/>
      <c r="H26" s="144"/>
      <c r="I26" s="143"/>
      <c r="J26" s="144"/>
      <c r="K26" s="143"/>
      <c r="L26" s="144"/>
      <c r="M26" s="144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s="20" customFormat="1" ht="27">
      <c r="A27" s="96">
        <v>5</v>
      </c>
      <c r="B27" s="147" t="s">
        <v>68</v>
      </c>
      <c r="C27" s="163" t="s">
        <v>556</v>
      </c>
      <c r="D27" s="121" t="s">
        <v>17</v>
      </c>
      <c r="E27" s="142"/>
      <c r="F27" s="142">
        <v>1</v>
      </c>
      <c r="G27" s="145"/>
      <c r="H27" s="176"/>
      <c r="I27" s="143"/>
      <c r="J27" s="144"/>
      <c r="K27" s="143"/>
      <c r="L27" s="144"/>
      <c r="M27" s="144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</row>
    <row r="28" spans="1:52" s="20" customFormat="1" ht="13.5">
      <c r="A28" s="121"/>
      <c r="B28" s="147"/>
      <c r="C28" s="146" t="s">
        <v>12</v>
      </c>
      <c r="D28" s="121" t="s">
        <v>17</v>
      </c>
      <c r="E28" s="175">
        <v>1</v>
      </c>
      <c r="F28" s="175">
        <f>F27</f>
        <v>1</v>
      </c>
      <c r="G28" s="145"/>
      <c r="H28" s="176"/>
      <c r="I28" s="143"/>
      <c r="J28" s="144"/>
      <c r="K28" s="143"/>
      <c r="L28" s="144"/>
      <c r="M28" s="144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s="20" customFormat="1" ht="14.25">
      <c r="A29" s="121"/>
      <c r="B29" s="181"/>
      <c r="C29" s="146" t="s">
        <v>14</v>
      </c>
      <c r="D29" s="121"/>
      <c r="E29" s="43"/>
      <c r="F29" s="175"/>
      <c r="G29" s="142"/>
      <c r="H29" s="144"/>
      <c r="I29" s="143"/>
      <c r="J29" s="144"/>
      <c r="K29" s="143"/>
      <c r="L29" s="144"/>
      <c r="M29" s="144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</row>
    <row r="30" spans="1:52" s="20" customFormat="1" ht="27">
      <c r="A30" s="121"/>
      <c r="B30" s="181"/>
      <c r="C30" s="163" t="s">
        <v>556</v>
      </c>
      <c r="D30" s="121" t="s">
        <v>17</v>
      </c>
      <c r="E30" s="121">
        <v>1</v>
      </c>
      <c r="F30" s="142">
        <f>F27</f>
        <v>1</v>
      </c>
      <c r="G30" s="142"/>
      <c r="H30" s="144"/>
      <c r="I30" s="143"/>
      <c r="J30" s="144"/>
      <c r="K30" s="143"/>
      <c r="L30" s="144"/>
      <c r="M30" s="144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20" customFormat="1" ht="27">
      <c r="A31" s="96">
        <v>6</v>
      </c>
      <c r="B31" s="147" t="s">
        <v>68</v>
      </c>
      <c r="C31" s="163" t="s">
        <v>557</v>
      </c>
      <c r="D31" s="121" t="s">
        <v>17</v>
      </c>
      <c r="E31" s="142"/>
      <c r="F31" s="142">
        <v>3</v>
      </c>
      <c r="G31" s="145"/>
      <c r="H31" s="176"/>
      <c r="I31" s="143"/>
      <c r="J31" s="144"/>
      <c r="K31" s="143"/>
      <c r="L31" s="144"/>
      <c r="M31" s="144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20" customFormat="1" ht="13.5">
      <c r="A32" s="121"/>
      <c r="B32" s="147"/>
      <c r="C32" s="146" t="s">
        <v>12</v>
      </c>
      <c r="D32" s="121" t="s">
        <v>17</v>
      </c>
      <c r="E32" s="175">
        <v>1</v>
      </c>
      <c r="F32" s="175">
        <f>F31</f>
        <v>3</v>
      </c>
      <c r="G32" s="145"/>
      <c r="H32" s="176"/>
      <c r="I32" s="143"/>
      <c r="J32" s="144"/>
      <c r="K32" s="143"/>
      <c r="L32" s="144"/>
      <c r="M32" s="144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20" customFormat="1" ht="14.25">
      <c r="A33" s="121"/>
      <c r="B33" s="181"/>
      <c r="C33" s="146" t="s">
        <v>14</v>
      </c>
      <c r="D33" s="121"/>
      <c r="E33" s="43"/>
      <c r="F33" s="175"/>
      <c r="G33" s="142"/>
      <c r="H33" s="144"/>
      <c r="I33" s="143"/>
      <c r="J33" s="144"/>
      <c r="K33" s="143"/>
      <c r="L33" s="144"/>
      <c r="M33" s="144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20" customFormat="1" ht="27">
      <c r="A34" s="121"/>
      <c r="B34" s="181"/>
      <c r="C34" s="163" t="s">
        <v>557</v>
      </c>
      <c r="D34" s="121" t="s">
        <v>17</v>
      </c>
      <c r="E34" s="121">
        <v>1</v>
      </c>
      <c r="F34" s="142">
        <f>F31</f>
        <v>3</v>
      </c>
      <c r="G34" s="142"/>
      <c r="H34" s="144"/>
      <c r="I34" s="143"/>
      <c r="J34" s="144"/>
      <c r="K34" s="143"/>
      <c r="L34" s="144"/>
      <c r="M34" s="144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s="20" customFormat="1" ht="27">
      <c r="A35" s="96">
        <v>7</v>
      </c>
      <c r="B35" s="147" t="s">
        <v>68</v>
      </c>
      <c r="C35" s="163" t="s">
        <v>558</v>
      </c>
      <c r="D35" s="121" t="s">
        <v>17</v>
      </c>
      <c r="E35" s="142"/>
      <c r="F35" s="142">
        <v>1</v>
      </c>
      <c r="G35" s="145"/>
      <c r="H35" s="176"/>
      <c r="I35" s="143"/>
      <c r="J35" s="144"/>
      <c r="K35" s="143"/>
      <c r="L35" s="144"/>
      <c r="M35" s="144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</row>
    <row r="36" spans="1:52" s="20" customFormat="1" ht="13.5">
      <c r="A36" s="121"/>
      <c r="B36" s="147"/>
      <c r="C36" s="146" t="s">
        <v>12</v>
      </c>
      <c r="D36" s="121" t="s">
        <v>17</v>
      </c>
      <c r="E36" s="175">
        <v>1</v>
      </c>
      <c r="F36" s="175">
        <f>F35</f>
        <v>1</v>
      </c>
      <c r="G36" s="145"/>
      <c r="H36" s="176"/>
      <c r="I36" s="143"/>
      <c r="J36" s="144"/>
      <c r="K36" s="143"/>
      <c r="L36" s="144"/>
      <c r="M36" s="144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s="20" customFormat="1" ht="14.25">
      <c r="A37" s="121"/>
      <c r="B37" s="181"/>
      <c r="C37" s="146" t="s">
        <v>14</v>
      </c>
      <c r="D37" s="121"/>
      <c r="E37" s="43"/>
      <c r="F37" s="175"/>
      <c r="G37" s="142"/>
      <c r="H37" s="144"/>
      <c r="I37" s="143"/>
      <c r="J37" s="144"/>
      <c r="K37" s="143"/>
      <c r="L37" s="144"/>
      <c r="M37" s="144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</row>
    <row r="38" spans="1:52" s="20" customFormat="1" ht="27">
      <c r="A38" s="121"/>
      <c r="B38" s="181"/>
      <c r="C38" s="163" t="s">
        <v>558</v>
      </c>
      <c r="D38" s="121" t="s">
        <v>17</v>
      </c>
      <c r="E38" s="121">
        <v>1</v>
      </c>
      <c r="F38" s="142">
        <f>F35</f>
        <v>1</v>
      </c>
      <c r="G38" s="142"/>
      <c r="H38" s="144"/>
      <c r="I38" s="143"/>
      <c r="J38" s="144"/>
      <c r="K38" s="143"/>
      <c r="L38" s="144"/>
      <c r="M38" s="144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52" s="20" customFormat="1" ht="27">
      <c r="A39" s="96">
        <v>8</v>
      </c>
      <c r="B39" s="147" t="s">
        <v>68</v>
      </c>
      <c r="C39" s="163" t="s">
        <v>559</v>
      </c>
      <c r="D39" s="121" t="s">
        <v>17</v>
      </c>
      <c r="E39" s="142"/>
      <c r="F39" s="142">
        <v>4</v>
      </c>
      <c r="G39" s="145"/>
      <c r="H39" s="176"/>
      <c r="I39" s="143"/>
      <c r="J39" s="144"/>
      <c r="K39" s="143"/>
      <c r="L39" s="144"/>
      <c r="M39" s="144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2" s="20" customFormat="1" ht="13.5">
      <c r="A40" s="121"/>
      <c r="B40" s="147"/>
      <c r="C40" s="146" t="s">
        <v>12</v>
      </c>
      <c r="D40" s="121" t="s">
        <v>17</v>
      </c>
      <c r="E40" s="175">
        <v>1</v>
      </c>
      <c r="F40" s="175">
        <f>F39</f>
        <v>4</v>
      </c>
      <c r="G40" s="145"/>
      <c r="H40" s="176"/>
      <c r="I40" s="143"/>
      <c r="J40" s="144"/>
      <c r="K40" s="143"/>
      <c r="L40" s="144"/>
      <c r="M40" s="144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20" customFormat="1" ht="14.25">
      <c r="A41" s="121"/>
      <c r="B41" s="181"/>
      <c r="C41" s="146" t="s">
        <v>14</v>
      </c>
      <c r="D41" s="121"/>
      <c r="E41" s="43"/>
      <c r="F41" s="175"/>
      <c r="G41" s="142"/>
      <c r="H41" s="144"/>
      <c r="I41" s="143"/>
      <c r="J41" s="144"/>
      <c r="K41" s="143"/>
      <c r="L41" s="144"/>
      <c r="M41" s="144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s="20" customFormat="1" ht="27">
      <c r="A42" s="121"/>
      <c r="B42" s="181"/>
      <c r="C42" s="163" t="s">
        <v>559</v>
      </c>
      <c r="D42" s="121" t="s">
        <v>17</v>
      </c>
      <c r="E42" s="121">
        <v>1</v>
      </c>
      <c r="F42" s="142">
        <f>F39</f>
        <v>4</v>
      </c>
      <c r="G42" s="142"/>
      <c r="H42" s="144"/>
      <c r="I42" s="143"/>
      <c r="J42" s="144"/>
      <c r="K42" s="143"/>
      <c r="L42" s="144"/>
      <c r="M42" s="144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20" customFormat="1" ht="27">
      <c r="A43" s="96">
        <v>9</v>
      </c>
      <c r="B43" s="147" t="s">
        <v>68</v>
      </c>
      <c r="C43" s="163" t="s">
        <v>560</v>
      </c>
      <c r="D43" s="121" t="s">
        <v>17</v>
      </c>
      <c r="E43" s="142"/>
      <c r="F43" s="142">
        <v>1</v>
      </c>
      <c r="G43" s="145"/>
      <c r="H43" s="176"/>
      <c r="I43" s="143"/>
      <c r="J43" s="144"/>
      <c r="K43" s="143"/>
      <c r="L43" s="144"/>
      <c r="M43" s="144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20" customFormat="1" ht="13.5">
      <c r="A44" s="121"/>
      <c r="B44" s="147"/>
      <c r="C44" s="146" t="s">
        <v>12</v>
      </c>
      <c r="D44" s="121" t="s">
        <v>17</v>
      </c>
      <c r="E44" s="175">
        <v>1</v>
      </c>
      <c r="F44" s="175">
        <f>F43</f>
        <v>1</v>
      </c>
      <c r="G44" s="145"/>
      <c r="H44" s="176"/>
      <c r="I44" s="143"/>
      <c r="J44" s="144"/>
      <c r="K44" s="143"/>
      <c r="L44" s="144"/>
      <c r="M44" s="144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s="20" customFormat="1" ht="14.25">
      <c r="A45" s="121"/>
      <c r="B45" s="181"/>
      <c r="C45" s="146" t="s">
        <v>14</v>
      </c>
      <c r="D45" s="121"/>
      <c r="E45" s="43"/>
      <c r="F45" s="175"/>
      <c r="G45" s="142"/>
      <c r="H45" s="144"/>
      <c r="I45" s="143"/>
      <c r="J45" s="144"/>
      <c r="K45" s="143"/>
      <c r="L45" s="144"/>
      <c r="M45" s="144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s="20" customFormat="1" ht="27">
      <c r="A46" s="121"/>
      <c r="B46" s="181"/>
      <c r="C46" s="163" t="s">
        <v>560</v>
      </c>
      <c r="D46" s="121" t="s">
        <v>17</v>
      </c>
      <c r="E46" s="121">
        <v>1</v>
      </c>
      <c r="F46" s="142">
        <f>F43</f>
        <v>1</v>
      </c>
      <c r="G46" s="142"/>
      <c r="H46" s="144"/>
      <c r="I46" s="143"/>
      <c r="J46" s="144"/>
      <c r="K46" s="143"/>
      <c r="L46" s="144"/>
      <c r="M46" s="144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2" s="20" customFormat="1" ht="27">
      <c r="A47" s="96">
        <v>10</v>
      </c>
      <c r="B47" s="147" t="s">
        <v>68</v>
      </c>
      <c r="C47" s="163" t="s">
        <v>561</v>
      </c>
      <c r="D47" s="121" t="s">
        <v>17</v>
      </c>
      <c r="E47" s="142"/>
      <c r="F47" s="142">
        <v>2</v>
      </c>
      <c r="G47" s="145"/>
      <c r="H47" s="176"/>
      <c r="I47" s="143"/>
      <c r="J47" s="144"/>
      <c r="K47" s="143"/>
      <c r="L47" s="144"/>
      <c r="M47" s="144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2" s="20" customFormat="1" ht="13.5">
      <c r="A48" s="121"/>
      <c r="B48" s="147"/>
      <c r="C48" s="146" t="s">
        <v>12</v>
      </c>
      <c r="D48" s="121" t="s">
        <v>17</v>
      </c>
      <c r="E48" s="175">
        <v>1</v>
      </c>
      <c r="F48" s="175">
        <f>F47</f>
        <v>2</v>
      </c>
      <c r="G48" s="145"/>
      <c r="H48" s="176"/>
      <c r="I48" s="143"/>
      <c r="J48" s="144"/>
      <c r="K48" s="143"/>
      <c r="L48" s="144"/>
      <c r="M48" s="144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20" customFormat="1" ht="14.25">
      <c r="A49" s="121"/>
      <c r="B49" s="181"/>
      <c r="C49" s="146" t="s">
        <v>14</v>
      </c>
      <c r="D49" s="121"/>
      <c r="E49" s="43"/>
      <c r="F49" s="175"/>
      <c r="G49" s="142"/>
      <c r="H49" s="144"/>
      <c r="I49" s="143"/>
      <c r="J49" s="144"/>
      <c r="K49" s="143"/>
      <c r="L49" s="144"/>
      <c r="M49" s="144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20" customFormat="1" ht="27">
      <c r="A50" s="121"/>
      <c r="B50" s="181"/>
      <c r="C50" s="163" t="s">
        <v>561</v>
      </c>
      <c r="D50" s="121" t="s">
        <v>17</v>
      </c>
      <c r="E50" s="121">
        <v>1</v>
      </c>
      <c r="F50" s="142">
        <f>F47</f>
        <v>2</v>
      </c>
      <c r="G50" s="142"/>
      <c r="H50" s="144"/>
      <c r="I50" s="143"/>
      <c r="J50" s="144"/>
      <c r="K50" s="143"/>
      <c r="L50" s="144"/>
      <c r="M50" s="144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20" customFormat="1" ht="27">
      <c r="A51" s="96">
        <v>11</v>
      </c>
      <c r="B51" s="147" t="s">
        <v>68</v>
      </c>
      <c r="C51" s="163" t="s">
        <v>562</v>
      </c>
      <c r="D51" s="121" t="s">
        <v>17</v>
      </c>
      <c r="E51" s="142"/>
      <c r="F51" s="142">
        <v>1</v>
      </c>
      <c r="G51" s="145"/>
      <c r="H51" s="176"/>
      <c r="I51" s="143"/>
      <c r="J51" s="144"/>
      <c r="K51" s="143"/>
      <c r="L51" s="144"/>
      <c r="M51" s="144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20" customFormat="1" ht="13.5">
      <c r="A52" s="121"/>
      <c r="B52" s="147"/>
      <c r="C52" s="146" t="s">
        <v>12</v>
      </c>
      <c r="D52" s="121" t="s">
        <v>17</v>
      </c>
      <c r="E52" s="175">
        <v>1</v>
      </c>
      <c r="F52" s="175">
        <f>F51</f>
        <v>1</v>
      </c>
      <c r="G52" s="145"/>
      <c r="H52" s="176"/>
      <c r="I52" s="143"/>
      <c r="J52" s="144"/>
      <c r="K52" s="143"/>
      <c r="L52" s="144"/>
      <c r="M52" s="144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20" customFormat="1" ht="14.25">
      <c r="A53" s="121"/>
      <c r="B53" s="181"/>
      <c r="C53" s="146" t="s">
        <v>14</v>
      </c>
      <c r="D53" s="121"/>
      <c r="E53" s="43"/>
      <c r="F53" s="175"/>
      <c r="G53" s="142"/>
      <c r="H53" s="144"/>
      <c r="I53" s="143"/>
      <c r="J53" s="144"/>
      <c r="K53" s="143"/>
      <c r="L53" s="144"/>
      <c r="M53" s="144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20" customFormat="1" ht="27">
      <c r="A54" s="121"/>
      <c r="B54" s="181"/>
      <c r="C54" s="163" t="s">
        <v>562</v>
      </c>
      <c r="D54" s="121" t="s">
        <v>17</v>
      </c>
      <c r="E54" s="121">
        <v>1</v>
      </c>
      <c r="F54" s="142">
        <f>F51</f>
        <v>1</v>
      </c>
      <c r="G54" s="142"/>
      <c r="H54" s="144"/>
      <c r="I54" s="143"/>
      <c r="J54" s="144"/>
      <c r="K54" s="143"/>
      <c r="L54" s="144"/>
      <c r="M54" s="144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14" s="20" customFormat="1" ht="13.5">
      <c r="A55" s="121">
        <v>12</v>
      </c>
      <c r="B55" s="147" t="s">
        <v>30</v>
      </c>
      <c r="C55" s="469" t="s">
        <v>563</v>
      </c>
      <c r="D55" s="121" t="s">
        <v>17</v>
      </c>
      <c r="E55" s="175"/>
      <c r="F55" s="142">
        <v>18</v>
      </c>
      <c r="G55" s="145"/>
      <c r="H55" s="176"/>
      <c r="I55" s="143"/>
      <c r="J55" s="144"/>
      <c r="K55" s="143"/>
      <c r="L55" s="144"/>
      <c r="M55" s="144"/>
      <c r="N55" s="19"/>
    </row>
    <row r="56" spans="1:14" s="20" customFormat="1" ht="13.5">
      <c r="A56" s="121"/>
      <c r="B56" s="147"/>
      <c r="C56" s="146" t="s">
        <v>12</v>
      </c>
      <c r="D56" s="121" t="s">
        <v>13</v>
      </c>
      <c r="E56" s="175">
        <v>1.51</v>
      </c>
      <c r="F56" s="175">
        <f>F55*E56</f>
        <v>27.18</v>
      </c>
      <c r="G56" s="145"/>
      <c r="H56" s="176"/>
      <c r="I56" s="182"/>
      <c r="J56" s="144"/>
      <c r="K56" s="143"/>
      <c r="L56" s="144"/>
      <c r="M56" s="144"/>
      <c r="N56" s="19"/>
    </row>
    <row r="57" spans="1:14" s="20" customFormat="1" ht="14.25">
      <c r="A57" s="121"/>
      <c r="B57" s="181"/>
      <c r="C57" s="146" t="s">
        <v>40</v>
      </c>
      <c r="D57" s="121" t="s">
        <v>0</v>
      </c>
      <c r="E57" s="43">
        <v>0.13</v>
      </c>
      <c r="F57" s="175">
        <f>F55*E57</f>
        <v>2.34</v>
      </c>
      <c r="G57" s="142"/>
      <c r="H57" s="144"/>
      <c r="I57" s="143"/>
      <c r="J57" s="144"/>
      <c r="K57" s="143"/>
      <c r="L57" s="144"/>
      <c r="M57" s="144"/>
      <c r="N57" s="19"/>
    </row>
    <row r="58" spans="1:14" s="20" customFormat="1" ht="14.25">
      <c r="A58" s="121"/>
      <c r="B58" s="181"/>
      <c r="C58" s="146" t="s">
        <v>14</v>
      </c>
      <c r="D58" s="121"/>
      <c r="E58" s="43"/>
      <c r="F58" s="142"/>
      <c r="G58" s="142"/>
      <c r="H58" s="144"/>
      <c r="I58" s="143"/>
      <c r="J58" s="144"/>
      <c r="K58" s="143"/>
      <c r="L58" s="144"/>
      <c r="M58" s="144"/>
      <c r="N58" s="19"/>
    </row>
    <row r="59" spans="1:14" s="20" customFormat="1" ht="13.5">
      <c r="A59" s="121"/>
      <c r="B59" s="121"/>
      <c r="C59" s="469" t="s">
        <v>563</v>
      </c>
      <c r="D59" s="121" t="s">
        <v>17</v>
      </c>
      <c r="E59" s="43">
        <v>1</v>
      </c>
      <c r="F59" s="142">
        <f>F55*E59</f>
        <v>18</v>
      </c>
      <c r="G59" s="182"/>
      <c r="H59" s="144"/>
      <c r="I59" s="143"/>
      <c r="J59" s="144"/>
      <c r="K59" s="143"/>
      <c r="L59" s="144"/>
      <c r="M59" s="144"/>
      <c r="N59" s="19"/>
    </row>
    <row r="60" spans="1:14" s="20" customFormat="1" ht="14.25">
      <c r="A60" s="121"/>
      <c r="B60" s="181"/>
      <c r="C60" s="146" t="s">
        <v>31</v>
      </c>
      <c r="D60" s="121" t="s">
        <v>17</v>
      </c>
      <c r="E60" s="121">
        <v>2</v>
      </c>
      <c r="F60" s="142">
        <f>F55*E60</f>
        <v>36</v>
      </c>
      <c r="G60" s="142"/>
      <c r="H60" s="144"/>
      <c r="I60" s="143"/>
      <c r="J60" s="144"/>
      <c r="K60" s="143"/>
      <c r="L60" s="144"/>
      <c r="M60" s="144"/>
      <c r="N60" s="19"/>
    </row>
    <row r="61" spans="1:14" s="20" customFormat="1" ht="13.5">
      <c r="A61" s="121"/>
      <c r="B61" s="121"/>
      <c r="C61" s="146" t="s">
        <v>52</v>
      </c>
      <c r="D61" s="121" t="s">
        <v>16</v>
      </c>
      <c r="E61" s="121">
        <v>1.1</v>
      </c>
      <c r="F61" s="142">
        <f>F55*E61</f>
        <v>19.8</v>
      </c>
      <c r="G61" s="182"/>
      <c r="H61" s="144"/>
      <c r="I61" s="143"/>
      <c r="J61" s="144"/>
      <c r="K61" s="143"/>
      <c r="L61" s="144"/>
      <c r="M61" s="144"/>
      <c r="N61" s="19"/>
    </row>
    <row r="62" spans="1:14" s="20" customFormat="1" ht="14.25">
      <c r="A62" s="121"/>
      <c r="B62" s="181"/>
      <c r="C62" s="146" t="s">
        <v>15</v>
      </c>
      <c r="D62" s="121" t="s">
        <v>0</v>
      </c>
      <c r="E62" s="121">
        <v>0.07</v>
      </c>
      <c r="F62" s="142">
        <f>F55*E62</f>
        <v>1.2600000000000002</v>
      </c>
      <c r="G62" s="143"/>
      <c r="H62" s="144"/>
      <c r="I62" s="143"/>
      <c r="J62" s="144"/>
      <c r="K62" s="143"/>
      <c r="L62" s="144"/>
      <c r="M62" s="144"/>
      <c r="N62" s="19"/>
    </row>
    <row r="63" spans="1:14" s="20" customFormat="1" ht="13.5">
      <c r="A63" s="121">
        <v>13</v>
      </c>
      <c r="B63" s="147" t="s">
        <v>30</v>
      </c>
      <c r="C63" s="163" t="s">
        <v>622</v>
      </c>
      <c r="D63" s="121" t="s">
        <v>17</v>
      </c>
      <c r="E63" s="175"/>
      <c r="F63" s="142">
        <v>18</v>
      </c>
      <c r="G63" s="145"/>
      <c r="H63" s="176"/>
      <c r="I63" s="143"/>
      <c r="J63" s="144"/>
      <c r="K63" s="143"/>
      <c r="L63" s="144"/>
      <c r="M63" s="144"/>
      <c r="N63" s="19"/>
    </row>
    <row r="64" spans="1:14" s="20" customFormat="1" ht="13.5">
      <c r="A64" s="121"/>
      <c r="B64" s="147"/>
      <c r="C64" s="146" t="s">
        <v>12</v>
      </c>
      <c r="D64" s="121" t="s">
        <v>13</v>
      </c>
      <c r="E64" s="175">
        <v>1.51</v>
      </c>
      <c r="F64" s="175">
        <f>F63*E64</f>
        <v>27.18</v>
      </c>
      <c r="G64" s="145"/>
      <c r="H64" s="176"/>
      <c r="I64" s="182"/>
      <c r="J64" s="144"/>
      <c r="K64" s="143"/>
      <c r="L64" s="144"/>
      <c r="M64" s="144"/>
      <c r="N64" s="19"/>
    </row>
    <row r="65" spans="1:14" s="20" customFormat="1" ht="14.25">
      <c r="A65" s="121"/>
      <c r="B65" s="181"/>
      <c r="C65" s="146" t="s">
        <v>40</v>
      </c>
      <c r="D65" s="121" t="s">
        <v>0</v>
      </c>
      <c r="E65" s="43">
        <v>0.13</v>
      </c>
      <c r="F65" s="175">
        <f>F63*E65</f>
        <v>2.34</v>
      </c>
      <c r="G65" s="142"/>
      <c r="H65" s="144"/>
      <c r="I65" s="143"/>
      <c r="J65" s="144"/>
      <c r="K65" s="143"/>
      <c r="L65" s="144"/>
      <c r="M65" s="144"/>
      <c r="N65" s="19"/>
    </row>
    <row r="66" spans="1:14" s="20" customFormat="1" ht="14.25">
      <c r="A66" s="121"/>
      <c r="B66" s="181"/>
      <c r="C66" s="146" t="s">
        <v>14</v>
      </c>
      <c r="D66" s="121"/>
      <c r="E66" s="43"/>
      <c r="F66" s="142"/>
      <c r="G66" s="142"/>
      <c r="H66" s="144"/>
      <c r="I66" s="143"/>
      <c r="J66" s="144"/>
      <c r="K66" s="143"/>
      <c r="L66" s="144"/>
      <c r="M66" s="144"/>
      <c r="N66" s="19"/>
    </row>
    <row r="67" spans="1:14" s="20" customFormat="1" ht="13.5">
      <c r="A67" s="121"/>
      <c r="B67" s="121"/>
      <c r="C67" s="163" t="s">
        <v>622</v>
      </c>
      <c r="D67" s="121" t="s">
        <v>17</v>
      </c>
      <c r="E67" s="43">
        <v>1</v>
      </c>
      <c r="F67" s="142">
        <f>F63*E67</f>
        <v>18</v>
      </c>
      <c r="G67" s="182"/>
      <c r="H67" s="144"/>
      <c r="I67" s="143"/>
      <c r="J67" s="144"/>
      <c r="K67" s="143"/>
      <c r="L67" s="144"/>
      <c r="M67" s="144"/>
      <c r="N67" s="19"/>
    </row>
    <row r="68" spans="1:14" s="20" customFormat="1" ht="14.25">
      <c r="A68" s="121"/>
      <c r="B68" s="181"/>
      <c r="C68" s="146" t="s">
        <v>31</v>
      </c>
      <c r="D68" s="121" t="s">
        <v>17</v>
      </c>
      <c r="E68" s="121">
        <v>2</v>
      </c>
      <c r="F68" s="142">
        <f>F63*E68</f>
        <v>36</v>
      </c>
      <c r="G68" s="142"/>
      <c r="H68" s="144"/>
      <c r="I68" s="143"/>
      <c r="J68" s="144"/>
      <c r="K68" s="143"/>
      <c r="L68" s="144"/>
      <c r="M68" s="144"/>
      <c r="N68" s="19"/>
    </row>
    <row r="69" spans="1:14" s="20" customFormat="1" ht="13.5">
      <c r="A69" s="121"/>
      <c r="B69" s="121"/>
      <c r="C69" s="146" t="s">
        <v>52</v>
      </c>
      <c r="D69" s="121" t="s">
        <v>16</v>
      </c>
      <c r="E69" s="121">
        <v>1.1</v>
      </c>
      <c r="F69" s="142">
        <f>F63*E69</f>
        <v>19.8</v>
      </c>
      <c r="G69" s="182"/>
      <c r="H69" s="144"/>
      <c r="I69" s="143"/>
      <c r="J69" s="144"/>
      <c r="K69" s="143"/>
      <c r="L69" s="144"/>
      <c r="M69" s="144"/>
      <c r="N69" s="19"/>
    </row>
    <row r="70" spans="1:14" s="20" customFormat="1" ht="14.25">
      <c r="A70" s="121"/>
      <c r="B70" s="181"/>
      <c r="C70" s="146" t="s">
        <v>15</v>
      </c>
      <c r="D70" s="121" t="s">
        <v>0</v>
      </c>
      <c r="E70" s="121">
        <v>0.07</v>
      </c>
      <c r="F70" s="142">
        <f>F63*E70</f>
        <v>1.2600000000000002</v>
      </c>
      <c r="G70" s="143"/>
      <c r="H70" s="144"/>
      <c r="I70" s="143"/>
      <c r="J70" s="144"/>
      <c r="K70" s="143"/>
      <c r="L70" s="144"/>
      <c r="M70" s="144"/>
      <c r="N70" s="19"/>
    </row>
    <row r="71" spans="1:52" s="20" customFormat="1" ht="27.75">
      <c r="A71" s="96">
        <v>14</v>
      </c>
      <c r="B71" s="147"/>
      <c r="C71" s="469" t="s">
        <v>564</v>
      </c>
      <c r="D71" s="121" t="s">
        <v>17</v>
      </c>
      <c r="E71" s="142"/>
      <c r="F71" s="142">
        <v>36</v>
      </c>
      <c r="G71" s="142"/>
      <c r="H71" s="144"/>
      <c r="I71" s="143"/>
      <c r="J71" s="144"/>
      <c r="K71" s="143"/>
      <c r="L71" s="144"/>
      <c r="M71" s="144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14" s="20" customFormat="1" ht="13.5">
      <c r="A72" s="121">
        <v>15</v>
      </c>
      <c r="B72" s="147" t="s">
        <v>30</v>
      </c>
      <c r="C72" s="163" t="s">
        <v>623</v>
      </c>
      <c r="D72" s="121" t="s">
        <v>17</v>
      </c>
      <c r="E72" s="175"/>
      <c r="F72" s="142">
        <v>4</v>
      </c>
      <c r="G72" s="145"/>
      <c r="H72" s="176"/>
      <c r="I72" s="143"/>
      <c r="J72" s="144"/>
      <c r="K72" s="143"/>
      <c r="L72" s="144"/>
      <c r="M72" s="144"/>
      <c r="N72" s="19"/>
    </row>
    <row r="73" spans="1:14" s="20" customFormat="1" ht="13.5">
      <c r="A73" s="121"/>
      <c r="B73" s="147"/>
      <c r="C73" s="146" t="s">
        <v>12</v>
      </c>
      <c r="D73" s="121" t="s">
        <v>13</v>
      </c>
      <c r="E73" s="175">
        <v>1.51</v>
      </c>
      <c r="F73" s="175">
        <f>F72*E73</f>
        <v>6.04</v>
      </c>
      <c r="G73" s="145"/>
      <c r="H73" s="176"/>
      <c r="I73" s="182"/>
      <c r="J73" s="144"/>
      <c r="K73" s="143"/>
      <c r="L73" s="144"/>
      <c r="M73" s="144"/>
      <c r="N73" s="19"/>
    </row>
    <row r="74" spans="1:14" s="20" customFormat="1" ht="14.25">
      <c r="A74" s="121"/>
      <c r="B74" s="181"/>
      <c r="C74" s="146" t="s">
        <v>40</v>
      </c>
      <c r="D74" s="121" t="s">
        <v>0</v>
      </c>
      <c r="E74" s="43">
        <v>0.13</v>
      </c>
      <c r="F74" s="175">
        <f>F72*E74</f>
        <v>0.52</v>
      </c>
      <c r="G74" s="142"/>
      <c r="H74" s="144"/>
      <c r="I74" s="143"/>
      <c r="J74" s="144"/>
      <c r="K74" s="143"/>
      <c r="L74" s="144"/>
      <c r="M74" s="144"/>
      <c r="N74" s="19"/>
    </row>
    <row r="75" spans="1:14" s="20" customFormat="1" ht="14.25">
      <c r="A75" s="121"/>
      <c r="B75" s="181"/>
      <c r="C75" s="146" t="s">
        <v>14</v>
      </c>
      <c r="D75" s="121"/>
      <c r="E75" s="43"/>
      <c r="F75" s="142"/>
      <c r="G75" s="142"/>
      <c r="H75" s="144"/>
      <c r="I75" s="143"/>
      <c r="J75" s="144"/>
      <c r="K75" s="143"/>
      <c r="L75" s="144"/>
      <c r="M75" s="144"/>
      <c r="N75" s="19"/>
    </row>
    <row r="76" spans="1:14" s="20" customFormat="1" ht="13.5">
      <c r="A76" s="121"/>
      <c r="B76" s="121"/>
      <c r="C76" s="163" t="s">
        <v>623</v>
      </c>
      <c r="D76" s="121" t="s">
        <v>17</v>
      </c>
      <c r="E76" s="43">
        <v>1</v>
      </c>
      <c r="F76" s="142">
        <f>F72*E76</f>
        <v>4</v>
      </c>
      <c r="G76" s="142"/>
      <c r="H76" s="144"/>
      <c r="I76" s="143"/>
      <c r="J76" s="144"/>
      <c r="K76" s="143"/>
      <c r="L76" s="144"/>
      <c r="M76" s="144"/>
      <c r="N76" s="19"/>
    </row>
    <row r="77" spans="1:14" s="20" customFormat="1" ht="14.25">
      <c r="A77" s="121"/>
      <c r="B77" s="181"/>
      <c r="C77" s="146" t="s">
        <v>31</v>
      </c>
      <c r="D77" s="121" t="s">
        <v>17</v>
      </c>
      <c r="E77" s="121">
        <v>2</v>
      </c>
      <c r="F77" s="142">
        <f>F72*E77</f>
        <v>8</v>
      </c>
      <c r="G77" s="142"/>
      <c r="H77" s="144"/>
      <c r="I77" s="143"/>
      <c r="J77" s="144"/>
      <c r="K77" s="143"/>
      <c r="L77" s="144"/>
      <c r="M77" s="144"/>
      <c r="N77" s="19"/>
    </row>
    <row r="78" spans="1:14" s="20" customFormat="1" ht="13.5">
      <c r="A78" s="121"/>
      <c r="B78" s="121"/>
      <c r="C78" s="146" t="s">
        <v>52</v>
      </c>
      <c r="D78" s="121" t="s">
        <v>16</v>
      </c>
      <c r="E78" s="121">
        <v>1.1</v>
      </c>
      <c r="F78" s="142">
        <f>F72*E78</f>
        <v>4.4</v>
      </c>
      <c r="G78" s="182"/>
      <c r="H78" s="144"/>
      <c r="I78" s="143"/>
      <c r="J78" s="144"/>
      <c r="K78" s="143"/>
      <c r="L78" s="144"/>
      <c r="M78" s="144"/>
      <c r="N78" s="19"/>
    </row>
    <row r="79" spans="1:14" s="20" customFormat="1" ht="14.25">
      <c r="A79" s="121"/>
      <c r="B79" s="181"/>
      <c r="C79" s="146" t="s">
        <v>15</v>
      </c>
      <c r="D79" s="121" t="s">
        <v>0</v>
      </c>
      <c r="E79" s="121">
        <v>0.07</v>
      </c>
      <c r="F79" s="142">
        <f>F72*E79</f>
        <v>0.28</v>
      </c>
      <c r="G79" s="143"/>
      <c r="H79" s="144"/>
      <c r="I79" s="143"/>
      <c r="J79" s="144"/>
      <c r="K79" s="143"/>
      <c r="L79" s="144"/>
      <c r="M79" s="144"/>
      <c r="N79" s="19"/>
    </row>
    <row r="80" spans="1:13" s="20" customFormat="1" ht="13.5">
      <c r="A80" s="121">
        <v>16</v>
      </c>
      <c r="B80" s="147" t="s">
        <v>34</v>
      </c>
      <c r="C80" s="145" t="s">
        <v>565</v>
      </c>
      <c r="D80" s="121" t="s">
        <v>70</v>
      </c>
      <c r="E80" s="175"/>
      <c r="F80" s="142">
        <v>200</v>
      </c>
      <c r="G80" s="145"/>
      <c r="H80" s="176"/>
      <c r="I80" s="143"/>
      <c r="J80" s="144"/>
      <c r="K80" s="143"/>
      <c r="L80" s="144"/>
      <c r="M80" s="144"/>
    </row>
    <row r="81" spans="1:13" s="20" customFormat="1" ht="13.5">
      <c r="A81" s="121"/>
      <c r="B81" s="147"/>
      <c r="C81" s="146" t="s">
        <v>12</v>
      </c>
      <c r="D81" s="121" t="s">
        <v>13</v>
      </c>
      <c r="E81" s="178">
        <v>1.43</v>
      </c>
      <c r="F81" s="175">
        <f>F80*E81</f>
        <v>286</v>
      </c>
      <c r="G81" s="145"/>
      <c r="H81" s="176"/>
      <c r="I81" s="143"/>
      <c r="J81" s="144"/>
      <c r="K81" s="143"/>
      <c r="L81" s="144"/>
      <c r="M81" s="144"/>
    </row>
    <row r="82" spans="1:13" s="20" customFormat="1" ht="14.25">
      <c r="A82" s="121"/>
      <c r="B82" s="181"/>
      <c r="C82" s="146" t="s">
        <v>40</v>
      </c>
      <c r="D82" s="121" t="s">
        <v>0</v>
      </c>
      <c r="E82" s="43">
        <v>0.026</v>
      </c>
      <c r="F82" s="175">
        <f>F80*E82</f>
        <v>5.2</v>
      </c>
      <c r="G82" s="142"/>
      <c r="H82" s="144"/>
      <c r="I82" s="143"/>
      <c r="J82" s="144"/>
      <c r="K82" s="143"/>
      <c r="L82" s="144"/>
      <c r="M82" s="144"/>
    </row>
    <row r="83" spans="1:13" s="20" customFormat="1" ht="14.25">
      <c r="A83" s="121"/>
      <c r="B83" s="181"/>
      <c r="C83" s="146" t="s">
        <v>14</v>
      </c>
      <c r="D83" s="121"/>
      <c r="E83" s="43"/>
      <c r="F83" s="175"/>
      <c r="G83" s="142"/>
      <c r="H83" s="144"/>
      <c r="I83" s="143"/>
      <c r="J83" s="144"/>
      <c r="K83" s="143"/>
      <c r="L83" s="144"/>
      <c r="M83" s="144"/>
    </row>
    <row r="84" spans="1:13" s="20" customFormat="1" ht="14.25">
      <c r="A84" s="121"/>
      <c r="B84" s="181"/>
      <c r="C84" s="145" t="s">
        <v>565</v>
      </c>
      <c r="D84" s="121" t="s">
        <v>70</v>
      </c>
      <c r="E84" s="189">
        <v>0.929</v>
      </c>
      <c r="F84" s="175">
        <f>F80*E84</f>
        <v>185.8</v>
      </c>
      <c r="G84" s="142"/>
      <c r="H84" s="144"/>
      <c r="I84" s="143"/>
      <c r="J84" s="144"/>
      <c r="K84" s="143"/>
      <c r="L84" s="144"/>
      <c r="M84" s="144"/>
    </row>
    <row r="85" spans="1:13" s="20" customFormat="1" ht="14.25">
      <c r="A85" s="121"/>
      <c r="B85" s="181"/>
      <c r="C85" s="146" t="s">
        <v>15</v>
      </c>
      <c r="D85" s="121" t="s">
        <v>0</v>
      </c>
      <c r="E85" s="43">
        <v>0.06</v>
      </c>
      <c r="F85" s="175">
        <f>F80*E85</f>
        <v>12</v>
      </c>
      <c r="G85" s="143"/>
      <c r="H85" s="144"/>
      <c r="I85" s="143"/>
      <c r="J85" s="144"/>
      <c r="K85" s="143"/>
      <c r="L85" s="144"/>
      <c r="M85" s="144"/>
    </row>
    <row r="86" spans="1:14" s="20" customFormat="1" ht="13.5">
      <c r="A86" s="121">
        <v>17</v>
      </c>
      <c r="B86" s="147" t="s">
        <v>35</v>
      </c>
      <c r="C86" s="145" t="s">
        <v>566</v>
      </c>
      <c r="D86" s="121" t="s">
        <v>70</v>
      </c>
      <c r="E86" s="142"/>
      <c r="F86" s="142">
        <v>30</v>
      </c>
      <c r="G86" s="145"/>
      <c r="H86" s="144"/>
      <c r="I86" s="143"/>
      <c r="J86" s="144"/>
      <c r="K86" s="143"/>
      <c r="L86" s="144"/>
      <c r="M86" s="144"/>
      <c r="N86" s="19"/>
    </row>
    <row r="87" spans="1:14" s="20" customFormat="1" ht="13.5">
      <c r="A87" s="121"/>
      <c r="B87" s="147"/>
      <c r="C87" s="146" t="s">
        <v>12</v>
      </c>
      <c r="D87" s="121" t="s">
        <v>13</v>
      </c>
      <c r="E87" s="142">
        <v>1.17</v>
      </c>
      <c r="F87" s="144">
        <f>F86*E87</f>
        <v>35.099999999999994</v>
      </c>
      <c r="G87" s="145"/>
      <c r="H87" s="144"/>
      <c r="I87" s="143"/>
      <c r="J87" s="144"/>
      <c r="K87" s="143"/>
      <c r="L87" s="144"/>
      <c r="M87" s="144"/>
      <c r="N87" s="19"/>
    </row>
    <row r="88" spans="1:14" s="20" customFormat="1" ht="14.25">
      <c r="A88" s="121"/>
      <c r="B88" s="181"/>
      <c r="C88" s="146" t="s">
        <v>42</v>
      </c>
      <c r="D88" s="121" t="s">
        <v>0</v>
      </c>
      <c r="E88" s="121">
        <v>0.019</v>
      </c>
      <c r="F88" s="144">
        <f>F86*E88</f>
        <v>0.57</v>
      </c>
      <c r="G88" s="142"/>
      <c r="H88" s="144"/>
      <c r="I88" s="143"/>
      <c r="J88" s="144"/>
      <c r="K88" s="143"/>
      <c r="L88" s="144"/>
      <c r="M88" s="144"/>
      <c r="N88" s="19"/>
    </row>
    <row r="89" spans="1:14" s="20" customFormat="1" ht="14.25">
      <c r="A89" s="121"/>
      <c r="B89" s="181"/>
      <c r="C89" s="146" t="s">
        <v>14</v>
      </c>
      <c r="D89" s="121"/>
      <c r="E89" s="121"/>
      <c r="F89" s="144"/>
      <c r="G89" s="142"/>
      <c r="H89" s="144"/>
      <c r="I89" s="143"/>
      <c r="J89" s="144"/>
      <c r="K89" s="143"/>
      <c r="L89" s="144"/>
      <c r="M89" s="144"/>
      <c r="N89" s="19"/>
    </row>
    <row r="90" spans="1:14" s="20" customFormat="1" ht="14.25">
      <c r="A90" s="121"/>
      <c r="B90" s="181"/>
      <c r="C90" s="145" t="s">
        <v>566</v>
      </c>
      <c r="D90" s="121" t="s">
        <v>70</v>
      </c>
      <c r="E90" s="121">
        <v>0.938</v>
      </c>
      <c r="F90" s="144">
        <f>F86*E90</f>
        <v>28.139999999999997</v>
      </c>
      <c r="G90" s="142"/>
      <c r="H90" s="144"/>
      <c r="I90" s="143"/>
      <c r="J90" s="144"/>
      <c r="K90" s="143"/>
      <c r="L90" s="144"/>
      <c r="M90" s="144"/>
      <c r="N90" s="19"/>
    </row>
    <row r="91" spans="1:14" s="20" customFormat="1" ht="14.25">
      <c r="A91" s="121"/>
      <c r="B91" s="181"/>
      <c r="C91" s="146" t="s">
        <v>15</v>
      </c>
      <c r="D91" s="121" t="s">
        <v>0</v>
      </c>
      <c r="E91" s="121">
        <v>0.0393</v>
      </c>
      <c r="F91" s="144">
        <f>F86*E91</f>
        <v>1.179</v>
      </c>
      <c r="G91" s="143"/>
      <c r="H91" s="144"/>
      <c r="I91" s="143"/>
      <c r="J91" s="144"/>
      <c r="K91" s="143"/>
      <c r="L91" s="144"/>
      <c r="M91" s="144"/>
      <c r="N91" s="19"/>
    </row>
    <row r="92" spans="1:52" s="20" customFormat="1" ht="26.25">
      <c r="A92" s="121">
        <v>18</v>
      </c>
      <c r="B92" s="147"/>
      <c r="C92" s="469" t="s">
        <v>624</v>
      </c>
      <c r="D92" s="121" t="s">
        <v>43</v>
      </c>
      <c r="E92" s="175"/>
      <c r="F92" s="520">
        <v>60</v>
      </c>
      <c r="G92" s="142"/>
      <c r="H92" s="144"/>
      <c r="I92" s="143"/>
      <c r="J92" s="144"/>
      <c r="K92" s="143"/>
      <c r="L92" s="144"/>
      <c r="M92" s="144"/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</row>
    <row r="93" spans="1:52" s="20" customFormat="1" ht="26.25">
      <c r="A93" s="121">
        <v>19</v>
      </c>
      <c r="B93" s="181"/>
      <c r="C93" s="469" t="s">
        <v>626</v>
      </c>
      <c r="D93" s="121" t="s">
        <v>43</v>
      </c>
      <c r="E93" s="43"/>
      <c r="F93" s="520">
        <v>4</v>
      </c>
      <c r="G93" s="142"/>
      <c r="H93" s="144"/>
      <c r="I93" s="143"/>
      <c r="J93" s="144"/>
      <c r="K93" s="143"/>
      <c r="L93" s="144"/>
      <c r="M93" s="144"/>
      <c r="N93" s="63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</row>
    <row r="94" spans="1:52" s="20" customFormat="1" ht="27">
      <c r="A94" s="121">
        <v>20</v>
      </c>
      <c r="B94" s="181"/>
      <c r="C94" s="469" t="s">
        <v>625</v>
      </c>
      <c r="D94" s="121" t="s">
        <v>43</v>
      </c>
      <c r="E94" s="121"/>
      <c r="F94" s="168">
        <v>40</v>
      </c>
      <c r="G94" s="142"/>
      <c r="H94" s="144"/>
      <c r="I94" s="143"/>
      <c r="J94" s="144"/>
      <c r="K94" s="143"/>
      <c r="L94" s="144"/>
      <c r="M94" s="144"/>
      <c r="N94" s="63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</row>
    <row r="95" spans="1:52" s="20" customFormat="1" ht="27">
      <c r="A95" s="121">
        <v>21</v>
      </c>
      <c r="B95" s="147"/>
      <c r="C95" s="469" t="s">
        <v>627</v>
      </c>
      <c r="D95" s="121" t="s">
        <v>43</v>
      </c>
      <c r="E95" s="142"/>
      <c r="F95" s="520">
        <v>8</v>
      </c>
      <c r="G95" s="142"/>
      <c r="H95" s="144"/>
      <c r="I95" s="143"/>
      <c r="J95" s="144"/>
      <c r="K95" s="143"/>
      <c r="L95" s="144"/>
      <c r="M95" s="144"/>
      <c r="N95" s="63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</row>
    <row r="96" spans="1:52" s="20" customFormat="1" ht="13.5">
      <c r="A96" s="121">
        <v>22</v>
      </c>
      <c r="B96" s="147"/>
      <c r="C96" s="163" t="s">
        <v>628</v>
      </c>
      <c r="D96" s="121" t="s">
        <v>43</v>
      </c>
      <c r="E96" s="175"/>
      <c r="F96" s="520">
        <v>4</v>
      </c>
      <c r="G96" s="145"/>
      <c r="H96" s="144"/>
      <c r="I96" s="143"/>
      <c r="J96" s="144"/>
      <c r="K96" s="143"/>
      <c r="L96" s="144"/>
      <c r="M96" s="144"/>
      <c r="N96" s="63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</row>
    <row r="97" spans="1:52" s="20" customFormat="1" ht="14.25">
      <c r="A97" s="121">
        <v>23</v>
      </c>
      <c r="B97" s="181"/>
      <c r="C97" s="163" t="s">
        <v>629</v>
      </c>
      <c r="D97" s="121" t="s">
        <v>43</v>
      </c>
      <c r="E97" s="43"/>
      <c r="F97" s="520">
        <v>50</v>
      </c>
      <c r="G97" s="142"/>
      <c r="H97" s="144"/>
      <c r="I97" s="143"/>
      <c r="J97" s="144"/>
      <c r="K97" s="143"/>
      <c r="L97" s="144"/>
      <c r="M97" s="144"/>
      <c r="N97" s="63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</row>
    <row r="98" spans="1:52" s="20" customFormat="1" ht="14.25">
      <c r="A98" s="121">
        <v>24</v>
      </c>
      <c r="B98" s="181"/>
      <c r="C98" s="163" t="s">
        <v>630</v>
      </c>
      <c r="D98" s="121" t="s">
        <v>43</v>
      </c>
      <c r="E98" s="121"/>
      <c r="F98" s="520">
        <v>8</v>
      </c>
      <c r="G98" s="142"/>
      <c r="H98" s="144"/>
      <c r="I98" s="143"/>
      <c r="J98" s="144"/>
      <c r="K98" s="143"/>
      <c r="L98" s="144"/>
      <c r="M98" s="144"/>
      <c r="N98" s="63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</row>
    <row r="99" spans="1:14" s="20" customFormat="1" ht="40.5">
      <c r="A99" s="121">
        <v>25</v>
      </c>
      <c r="B99" s="121" t="s">
        <v>68</v>
      </c>
      <c r="C99" s="146" t="s">
        <v>567</v>
      </c>
      <c r="D99" s="121" t="s">
        <v>70</v>
      </c>
      <c r="E99" s="43"/>
      <c r="F99" s="144">
        <f>SUM(F102:F103)</f>
        <v>230</v>
      </c>
      <c r="G99" s="142"/>
      <c r="H99" s="144"/>
      <c r="I99" s="143"/>
      <c r="J99" s="144"/>
      <c r="K99" s="143"/>
      <c r="L99" s="144"/>
      <c r="M99" s="144"/>
      <c r="N99" s="19"/>
    </row>
    <row r="100" spans="1:14" s="29" customFormat="1" ht="13.5">
      <c r="A100" s="121"/>
      <c r="B100" s="121"/>
      <c r="C100" s="146" t="s">
        <v>12</v>
      </c>
      <c r="D100" s="121" t="s">
        <v>70</v>
      </c>
      <c r="E100" s="121">
        <v>1</v>
      </c>
      <c r="F100" s="144">
        <f>F99*E100</f>
        <v>230</v>
      </c>
      <c r="G100" s="142"/>
      <c r="H100" s="144"/>
      <c r="I100" s="143"/>
      <c r="J100" s="144"/>
      <c r="K100" s="143"/>
      <c r="L100" s="144"/>
      <c r="M100" s="144"/>
      <c r="N100" s="68"/>
    </row>
    <row r="101" spans="1:14" s="29" customFormat="1" ht="13.5">
      <c r="A101" s="121"/>
      <c r="B101" s="96"/>
      <c r="C101" s="146" t="s">
        <v>14</v>
      </c>
      <c r="D101" s="121"/>
      <c r="E101" s="121"/>
      <c r="F101" s="144"/>
      <c r="G101" s="142"/>
      <c r="H101" s="144"/>
      <c r="I101" s="143"/>
      <c r="J101" s="144"/>
      <c r="K101" s="143"/>
      <c r="L101" s="144"/>
      <c r="M101" s="144"/>
      <c r="N101" s="68"/>
    </row>
    <row r="102" spans="1:14" s="75" customFormat="1" ht="27">
      <c r="A102" s="121"/>
      <c r="B102" s="121"/>
      <c r="C102" s="146" t="s">
        <v>613</v>
      </c>
      <c r="D102" s="121" t="s">
        <v>70</v>
      </c>
      <c r="E102" s="121"/>
      <c r="F102" s="144">
        <v>200</v>
      </c>
      <c r="G102" s="142"/>
      <c r="H102" s="144"/>
      <c r="I102" s="143"/>
      <c r="J102" s="144"/>
      <c r="K102" s="143"/>
      <c r="L102" s="144"/>
      <c r="M102" s="144"/>
      <c r="N102" s="93"/>
    </row>
    <row r="103" spans="1:14" s="75" customFormat="1" ht="27">
      <c r="A103" s="121"/>
      <c r="B103" s="121"/>
      <c r="C103" s="146" t="s">
        <v>614</v>
      </c>
      <c r="D103" s="121" t="s">
        <v>70</v>
      </c>
      <c r="E103" s="121"/>
      <c r="F103" s="144">
        <v>30</v>
      </c>
      <c r="G103" s="142"/>
      <c r="H103" s="144"/>
      <c r="I103" s="143"/>
      <c r="J103" s="144"/>
      <c r="K103" s="143"/>
      <c r="L103" s="144"/>
      <c r="M103" s="144"/>
      <c r="N103" s="93"/>
    </row>
    <row r="104" spans="1:14" s="75" customFormat="1" ht="13.5">
      <c r="A104" s="121">
        <v>26</v>
      </c>
      <c r="B104" s="121"/>
      <c r="C104" s="145" t="s">
        <v>568</v>
      </c>
      <c r="D104" s="121" t="s">
        <v>43</v>
      </c>
      <c r="E104" s="121"/>
      <c r="F104" s="144">
        <v>10</v>
      </c>
      <c r="G104" s="142"/>
      <c r="H104" s="144"/>
      <c r="I104" s="143"/>
      <c r="J104" s="144"/>
      <c r="K104" s="143"/>
      <c r="L104" s="144"/>
      <c r="M104" s="144"/>
      <c r="N104" s="93"/>
    </row>
    <row r="105" spans="1:14" s="75" customFormat="1" ht="17.25">
      <c r="A105" s="121"/>
      <c r="B105" s="121"/>
      <c r="C105" s="521" t="s">
        <v>569</v>
      </c>
      <c r="D105" s="121"/>
      <c r="E105" s="121"/>
      <c r="F105" s="144"/>
      <c r="G105" s="142"/>
      <c r="H105" s="144"/>
      <c r="I105" s="143"/>
      <c r="J105" s="144"/>
      <c r="K105" s="143"/>
      <c r="L105" s="144"/>
      <c r="M105" s="144"/>
      <c r="N105" s="93"/>
    </row>
    <row r="106" spans="1:13" ht="108">
      <c r="A106" s="96">
        <v>27</v>
      </c>
      <c r="B106" s="522" t="s">
        <v>68</v>
      </c>
      <c r="C106" s="123" t="s">
        <v>570</v>
      </c>
      <c r="D106" s="523" t="s">
        <v>62</v>
      </c>
      <c r="E106" s="98"/>
      <c r="F106" s="99">
        <v>1</v>
      </c>
      <c r="G106" s="97"/>
      <c r="H106" s="99"/>
      <c r="I106" s="97"/>
      <c r="J106" s="99"/>
      <c r="K106" s="99"/>
      <c r="L106" s="96"/>
      <c r="M106" s="96"/>
    </row>
    <row r="107" spans="1:13" ht="15.75">
      <c r="A107" s="121"/>
      <c r="B107" s="147"/>
      <c r="C107" s="524" t="s">
        <v>12</v>
      </c>
      <c r="D107" s="129" t="s">
        <v>62</v>
      </c>
      <c r="E107" s="142">
        <v>1</v>
      </c>
      <c r="F107" s="142">
        <f>F106*E107</f>
        <v>1</v>
      </c>
      <c r="G107" s="145"/>
      <c r="H107" s="176"/>
      <c r="I107" s="143"/>
      <c r="J107" s="144"/>
      <c r="K107" s="143"/>
      <c r="L107" s="144"/>
      <c r="M107" s="144"/>
    </row>
    <row r="108" spans="1:13" ht="15.75">
      <c r="A108" s="121"/>
      <c r="B108" s="181"/>
      <c r="C108" s="146" t="s">
        <v>14</v>
      </c>
      <c r="D108" s="121"/>
      <c r="E108" s="121"/>
      <c r="F108" s="144"/>
      <c r="G108" s="142"/>
      <c r="H108" s="144"/>
      <c r="I108" s="143"/>
      <c r="J108" s="144"/>
      <c r="K108" s="143"/>
      <c r="L108" s="144"/>
      <c r="M108" s="144"/>
    </row>
    <row r="109" spans="1:13" ht="27">
      <c r="A109" s="121"/>
      <c r="B109" s="181"/>
      <c r="C109" s="123" t="s">
        <v>571</v>
      </c>
      <c r="D109" s="129" t="s">
        <v>62</v>
      </c>
      <c r="E109" s="121">
        <v>1</v>
      </c>
      <c r="F109" s="153">
        <f>F106*E109</f>
        <v>1</v>
      </c>
      <c r="G109" s="142"/>
      <c r="H109" s="144"/>
      <c r="I109" s="143"/>
      <c r="J109" s="144"/>
      <c r="K109" s="143"/>
      <c r="L109" s="144"/>
      <c r="M109" s="144"/>
    </row>
    <row r="110" spans="1:13" ht="108">
      <c r="A110" s="96">
        <v>28</v>
      </c>
      <c r="B110" s="522" t="s">
        <v>68</v>
      </c>
      <c r="C110" s="123" t="s">
        <v>572</v>
      </c>
      <c r="D110" s="523" t="s">
        <v>62</v>
      </c>
      <c r="E110" s="98"/>
      <c r="F110" s="99">
        <v>1</v>
      </c>
      <c r="G110" s="97"/>
      <c r="H110" s="99"/>
      <c r="I110" s="97"/>
      <c r="J110" s="99"/>
      <c r="K110" s="99"/>
      <c r="L110" s="96"/>
      <c r="M110" s="96"/>
    </row>
    <row r="111" spans="1:13" ht="15.75">
      <c r="A111" s="121"/>
      <c r="B111" s="147"/>
      <c r="C111" s="524" t="s">
        <v>12</v>
      </c>
      <c r="D111" s="129" t="s">
        <v>62</v>
      </c>
      <c r="E111" s="142">
        <v>1</v>
      </c>
      <c r="F111" s="142">
        <f>F110*E111</f>
        <v>1</v>
      </c>
      <c r="G111" s="145"/>
      <c r="H111" s="176"/>
      <c r="I111" s="143"/>
      <c r="J111" s="144"/>
      <c r="K111" s="143"/>
      <c r="L111" s="144"/>
      <c r="M111" s="144"/>
    </row>
    <row r="112" spans="1:13" ht="15.75">
      <c r="A112" s="121"/>
      <c r="B112" s="181"/>
      <c r="C112" s="146" t="s">
        <v>14</v>
      </c>
      <c r="D112" s="121"/>
      <c r="E112" s="121"/>
      <c r="F112" s="144"/>
      <c r="G112" s="142"/>
      <c r="H112" s="144"/>
      <c r="I112" s="143"/>
      <c r="J112" s="144"/>
      <c r="K112" s="143"/>
      <c r="L112" s="144"/>
      <c r="M112" s="144"/>
    </row>
    <row r="113" spans="1:13" ht="27">
      <c r="A113" s="121"/>
      <c r="B113" s="181"/>
      <c r="C113" s="123" t="s">
        <v>571</v>
      </c>
      <c r="D113" s="129" t="s">
        <v>62</v>
      </c>
      <c r="E113" s="121">
        <v>1</v>
      </c>
      <c r="F113" s="153">
        <f>F110*E113</f>
        <v>1</v>
      </c>
      <c r="G113" s="142"/>
      <c r="H113" s="144"/>
      <c r="I113" s="143"/>
      <c r="J113" s="144"/>
      <c r="K113" s="143"/>
      <c r="L113" s="144"/>
      <c r="M113" s="144"/>
    </row>
    <row r="114" spans="1:13" ht="108">
      <c r="A114" s="96">
        <v>29</v>
      </c>
      <c r="B114" s="522" t="s">
        <v>68</v>
      </c>
      <c r="C114" s="123" t="s">
        <v>573</v>
      </c>
      <c r="D114" s="523" t="s">
        <v>62</v>
      </c>
      <c r="E114" s="98"/>
      <c r="F114" s="99">
        <v>1</v>
      </c>
      <c r="G114" s="97"/>
      <c r="H114" s="99"/>
      <c r="I114" s="97"/>
      <c r="J114" s="99"/>
      <c r="K114" s="99"/>
      <c r="L114" s="96"/>
      <c r="M114" s="96"/>
    </row>
    <row r="115" spans="1:13" ht="15.75">
      <c r="A115" s="121"/>
      <c r="B115" s="147"/>
      <c r="C115" s="524" t="s">
        <v>12</v>
      </c>
      <c r="D115" s="129" t="s">
        <v>62</v>
      </c>
      <c r="E115" s="142">
        <v>1</v>
      </c>
      <c r="F115" s="142">
        <f>F114*E115</f>
        <v>1</v>
      </c>
      <c r="G115" s="145"/>
      <c r="H115" s="176"/>
      <c r="I115" s="143"/>
      <c r="J115" s="144"/>
      <c r="K115" s="143"/>
      <c r="L115" s="144"/>
      <c r="M115" s="144"/>
    </row>
    <row r="116" spans="1:13" ht="15.75">
      <c r="A116" s="121"/>
      <c r="B116" s="181"/>
      <c r="C116" s="146" t="s">
        <v>14</v>
      </c>
      <c r="D116" s="121"/>
      <c r="E116" s="121"/>
      <c r="F116" s="144"/>
      <c r="G116" s="142"/>
      <c r="H116" s="144"/>
      <c r="I116" s="143"/>
      <c r="J116" s="144"/>
      <c r="K116" s="143"/>
      <c r="L116" s="144"/>
      <c r="M116" s="144"/>
    </row>
    <row r="117" spans="1:13" ht="27">
      <c r="A117" s="121"/>
      <c r="B117" s="181"/>
      <c r="C117" s="123" t="s">
        <v>571</v>
      </c>
      <c r="D117" s="129" t="s">
        <v>62</v>
      </c>
      <c r="E117" s="121">
        <v>1</v>
      </c>
      <c r="F117" s="153">
        <f>F114*E117</f>
        <v>1</v>
      </c>
      <c r="G117" s="142"/>
      <c r="H117" s="144"/>
      <c r="I117" s="143"/>
      <c r="J117" s="144"/>
      <c r="K117" s="143"/>
      <c r="L117" s="144"/>
      <c r="M117" s="144"/>
    </row>
    <row r="118" spans="1:13" ht="108">
      <c r="A118" s="96">
        <v>30</v>
      </c>
      <c r="B118" s="522" t="s">
        <v>68</v>
      </c>
      <c r="C118" s="123" t="s">
        <v>574</v>
      </c>
      <c r="D118" s="523" t="s">
        <v>62</v>
      </c>
      <c r="E118" s="98"/>
      <c r="F118" s="99">
        <v>1</v>
      </c>
      <c r="G118" s="97"/>
      <c r="H118" s="99"/>
      <c r="I118" s="97"/>
      <c r="J118" s="99"/>
      <c r="K118" s="99"/>
      <c r="L118" s="96"/>
      <c r="M118" s="96"/>
    </row>
    <row r="119" spans="1:13" ht="15.75">
      <c r="A119" s="121"/>
      <c r="B119" s="147"/>
      <c r="C119" s="524" t="s">
        <v>12</v>
      </c>
      <c r="D119" s="129" t="s">
        <v>62</v>
      </c>
      <c r="E119" s="142">
        <v>1</v>
      </c>
      <c r="F119" s="142">
        <f>F118*E119</f>
        <v>1</v>
      </c>
      <c r="G119" s="145"/>
      <c r="H119" s="176"/>
      <c r="I119" s="143"/>
      <c r="J119" s="144"/>
      <c r="K119" s="143"/>
      <c r="L119" s="144"/>
      <c r="M119" s="144"/>
    </row>
    <row r="120" spans="1:13" ht="15.75">
      <c r="A120" s="121"/>
      <c r="B120" s="181"/>
      <c r="C120" s="146" t="s">
        <v>14</v>
      </c>
      <c r="D120" s="121"/>
      <c r="E120" s="121"/>
      <c r="F120" s="144"/>
      <c r="G120" s="142"/>
      <c r="H120" s="144"/>
      <c r="I120" s="143"/>
      <c r="J120" s="144"/>
      <c r="K120" s="143"/>
      <c r="L120" s="144"/>
      <c r="M120" s="144"/>
    </row>
    <row r="121" spans="1:13" ht="27">
      <c r="A121" s="121"/>
      <c r="B121" s="181"/>
      <c r="C121" s="123" t="s">
        <v>571</v>
      </c>
      <c r="D121" s="129" t="s">
        <v>62</v>
      </c>
      <c r="E121" s="121">
        <v>1</v>
      </c>
      <c r="F121" s="153">
        <f>F118*E121</f>
        <v>1</v>
      </c>
      <c r="G121" s="142"/>
      <c r="H121" s="144"/>
      <c r="I121" s="143"/>
      <c r="J121" s="144"/>
      <c r="K121" s="143"/>
      <c r="L121" s="144"/>
      <c r="M121" s="144"/>
    </row>
    <row r="122" spans="1:13" ht="108">
      <c r="A122" s="96">
        <v>31</v>
      </c>
      <c r="B122" s="522" t="s">
        <v>68</v>
      </c>
      <c r="C122" s="123" t="s">
        <v>575</v>
      </c>
      <c r="D122" s="523" t="s">
        <v>62</v>
      </c>
      <c r="E122" s="98"/>
      <c r="F122" s="99">
        <v>1</v>
      </c>
      <c r="G122" s="97"/>
      <c r="H122" s="99"/>
      <c r="I122" s="97"/>
      <c r="J122" s="99"/>
      <c r="K122" s="99"/>
      <c r="L122" s="96"/>
      <c r="M122" s="96"/>
    </row>
    <row r="123" spans="1:13" ht="15.75">
      <c r="A123" s="121"/>
      <c r="B123" s="147"/>
      <c r="C123" s="524" t="s">
        <v>12</v>
      </c>
      <c r="D123" s="129" t="s">
        <v>62</v>
      </c>
      <c r="E123" s="142">
        <v>1</v>
      </c>
      <c r="F123" s="142">
        <f>F122*E123</f>
        <v>1</v>
      </c>
      <c r="G123" s="145"/>
      <c r="H123" s="176"/>
      <c r="I123" s="143"/>
      <c r="J123" s="144"/>
      <c r="K123" s="143"/>
      <c r="L123" s="144"/>
      <c r="M123" s="144"/>
    </row>
    <row r="124" spans="1:13" ht="15.75">
      <c r="A124" s="121"/>
      <c r="B124" s="181"/>
      <c r="C124" s="146" t="s">
        <v>14</v>
      </c>
      <c r="D124" s="121"/>
      <c r="E124" s="121"/>
      <c r="F124" s="144"/>
      <c r="G124" s="142"/>
      <c r="H124" s="144"/>
      <c r="I124" s="143"/>
      <c r="J124" s="144"/>
      <c r="K124" s="143"/>
      <c r="L124" s="144"/>
      <c r="M124" s="144"/>
    </row>
    <row r="125" spans="1:13" ht="27">
      <c r="A125" s="121"/>
      <c r="B125" s="181"/>
      <c r="C125" s="123" t="s">
        <v>571</v>
      </c>
      <c r="D125" s="129" t="s">
        <v>62</v>
      </c>
      <c r="E125" s="121">
        <v>1</v>
      </c>
      <c r="F125" s="153">
        <f>F122*E125</f>
        <v>1</v>
      </c>
      <c r="G125" s="142"/>
      <c r="H125" s="144"/>
      <c r="I125" s="143"/>
      <c r="J125" s="144"/>
      <c r="K125" s="143"/>
      <c r="L125" s="144"/>
      <c r="M125" s="144"/>
    </row>
    <row r="126" spans="1:13" ht="108">
      <c r="A126" s="96">
        <v>32</v>
      </c>
      <c r="B126" s="522" t="s">
        <v>68</v>
      </c>
      <c r="C126" s="123" t="s">
        <v>576</v>
      </c>
      <c r="D126" s="523" t="s">
        <v>62</v>
      </c>
      <c r="E126" s="98"/>
      <c r="F126" s="99">
        <v>1</v>
      </c>
      <c r="G126" s="97"/>
      <c r="H126" s="99"/>
      <c r="I126" s="97"/>
      <c r="J126" s="99"/>
      <c r="K126" s="99"/>
      <c r="L126" s="96"/>
      <c r="M126" s="96"/>
    </row>
    <row r="127" spans="1:13" ht="15.75">
      <c r="A127" s="121"/>
      <c r="B127" s="147"/>
      <c r="C127" s="524" t="s">
        <v>12</v>
      </c>
      <c r="D127" s="129" t="s">
        <v>62</v>
      </c>
      <c r="E127" s="142">
        <v>1</v>
      </c>
      <c r="F127" s="142">
        <f>F126*E127</f>
        <v>1</v>
      </c>
      <c r="G127" s="145"/>
      <c r="H127" s="176"/>
      <c r="I127" s="143"/>
      <c r="J127" s="144"/>
      <c r="K127" s="143"/>
      <c r="L127" s="144"/>
      <c r="M127" s="144"/>
    </row>
    <row r="128" spans="1:13" ht="15.75">
      <c r="A128" s="121"/>
      <c r="B128" s="181"/>
      <c r="C128" s="146" t="s">
        <v>14</v>
      </c>
      <c r="D128" s="121"/>
      <c r="E128" s="121"/>
      <c r="F128" s="144"/>
      <c r="G128" s="142"/>
      <c r="H128" s="144"/>
      <c r="I128" s="143"/>
      <c r="J128" s="144"/>
      <c r="K128" s="143"/>
      <c r="L128" s="144"/>
      <c r="M128" s="144"/>
    </row>
    <row r="129" spans="1:13" ht="27">
      <c r="A129" s="121"/>
      <c r="B129" s="181"/>
      <c r="C129" s="123" t="s">
        <v>571</v>
      </c>
      <c r="D129" s="129" t="s">
        <v>62</v>
      </c>
      <c r="E129" s="121">
        <v>1</v>
      </c>
      <c r="F129" s="153">
        <f>F126*E129</f>
        <v>1</v>
      </c>
      <c r="G129" s="142"/>
      <c r="H129" s="144"/>
      <c r="I129" s="143"/>
      <c r="J129" s="144"/>
      <c r="K129" s="143"/>
      <c r="L129" s="144"/>
      <c r="M129" s="144"/>
    </row>
    <row r="130" spans="1:13" ht="108">
      <c r="A130" s="96">
        <v>33</v>
      </c>
      <c r="B130" s="522" t="s">
        <v>68</v>
      </c>
      <c r="C130" s="123" t="s">
        <v>577</v>
      </c>
      <c r="D130" s="523" t="s">
        <v>62</v>
      </c>
      <c r="E130" s="98"/>
      <c r="F130" s="99">
        <v>1</v>
      </c>
      <c r="G130" s="97"/>
      <c r="H130" s="99"/>
      <c r="I130" s="97"/>
      <c r="J130" s="99"/>
      <c r="K130" s="99"/>
      <c r="L130" s="96"/>
      <c r="M130" s="96"/>
    </row>
    <row r="131" spans="1:13" ht="15.75">
      <c r="A131" s="121"/>
      <c r="B131" s="147"/>
      <c r="C131" s="524" t="s">
        <v>12</v>
      </c>
      <c r="D131" s="129" t="s">
        <v>62</v>
      </c>
      <c r="E131" s="142">
        <v>1</v>
      </c>
      <c r="F131" s="142">
        <f>F130*E131</f>
        <v>1</v>
      </c>
      <c r="G131" s="145"/>
      <c r="H131" s="176"/>
      <c r="I131" s="143"/>
      <c r="J131" s="144"/>
      <c r="K131" s="143"/>
      <c r="L131" s="144"/>
      <c r="M131" s="144"/>
    </row>
    <row r="132" spans="1:13" ht="15.75">
      <c r="A132" s="121"/>
      <c r="B132" s="181"/>
      <c r="C132" s="146" t="s">
        <v>14</v>
      </c>
      <c r="D132" s="121"/>
      <c r="E132" s="121"/>
      <c r="F132" s="144"/>
      <c r="G132" s="142"/>
      <c r="H132" s="144"/>
      <c r="I132" s="143"/>
      <c r="J132" s="144"/>
      <c r="K132" s="143"/>
      <c r="L132" s="144"/>
      <c r="M132" s="144"/>
    </row>
    <row r="133" spans="1:13" ht="27">
      <c r="A133" s="121"/>
      <c r="B133" s="181"/>
      <c r="C133" s="123" t="s">
        <v>571</v>
      </c>
      <c r="D133" s="129" t="s">
        <v>62</v>
      </c>
      <c r="E133" s="121">
        <v>1</v>
      </c>
      <c r="F133" s="153">
        <f>F130*E133</f>
        <v>1</v>
      </c>
      <c r="G133" s="142"/>
      <c r="H133" s="144"/>
      <c r="I133" s="143"/>
      <c r="J133" s="144"/>
      <c r="K133" s="143"/>
      <c r="L133" s="144"/>
      <c r="M133" s="144"/>
    </row>
    <row r="134" spans="1:13" ht="108">
      <c r="A134" s="96">
        <v>34</v>
      </c>
      <c r="B134" s="522" t="s">
        <v>68</v>
      </c>
      <c r="C134" s="123" t="s">
        <v>578</v>
      </c>
      <c r="D134" s="523" t="s">
        <v>62</v>
      </c>
      <c r="E134" s="98"/>
      <c r="F134" s="99">
        <v>2</v>
      </c>
      <c r="G134" s="97"/>
      <c r="H134" s="99"/>
      <c r="I134" s="97"/>
      <c r="J134" s="99"/>
      <c r="K134" s="99"/>
      <c r="L134" s="96"/>
      <c r="M134" s="96"/>
    </row>
    <row r="135" spans="1:13" ht="15.75">
      <c r="A135" s="121"/>
      <c r="B135" s="147"/>
      <c r="C135" s="524" t="s">
        <v>12</v>
      </c>
      <c r="D135" s="129" t="s">
        <v>62</v>
      </c>
      <c r="E135" s="142">
        <v>1</v>
      </c>
      <c r="F135" s="142">
        <f>F134*E135</f>
        <v>2</v>
      </c>
      <c r="G135" s="145"/>
      <c r="H135" s="176"/>
      <c r="I135" s="143"/>
      <c r="J135" s="144"/>
      <c r="K135" s="143"/>
      <c r="L135" s="144"/>
      <c r="M135" s="144"/>
    </row>
    <row r="136" spans="1:13" ht="15.75">
      <c r="A136" s="121"/>
      <c r="B136" s="181"/>
      <c r="C136" s="146" t="s">
        <v>14</v>
      </c>
      <c r="D136" s="121"/>
      <c r="E136" s="121"/>
      <c r="F136" s="144"/>
      <c r="G136" s="142"/>
      <c r="H136" s="144"/>
      <c r="I136" s="143"/>
      <c r="J136" s="144"/>
      <c r="K136" s="143"/>
      <c r="L136" s="144"/>
      <c r="M136" s="144"/>
    </row>
    <row r="137" spans="1:13" ht="27">
      <c r="A137" s="121"/>
      <c r="B137" s="181"/>
      <c r="C137" s="123" t="s">
        <v>571</v>
      </c>
      <c r="D137" s="129" t="s">
        <v>62</v>
      </c>
      <c r="E137" s="121">
        <v>1</v>
      </c>
      <c r="F137" s="153">
        <f>F134*E137</f>
        <v>2</v>
      </c>
      <c r="G137" s="142"/>
      <c r="H137" s="144"/>
      <c r="I137" s="143"/>
      <c r="J137" s="144"/>
      <c r="K137" s="143"/>
      <c r="L137" s="144"/>
      <c r="M137" s="144"/>
    </row>
    <row r="138" spans="1:13" ht="108">
      <c r="A138" s="96">
        <v>35</v>
      </c>
      <c r="B138" s="522" t="s">
        <v>68</v>
      </c>
      <c r="C138" s="123" t="s">
        <v>579</v>
      </c>
      <c r="D138" s="523" t="s">
        <v>62</v>
      </c>
      <c r="E138" s="98"/>
      <c r="F138" s="99">
        <v>2</v>
      </c>
      <c r="G138" s="97"/>
      <c r="H138" s="99"/>
      <c r="I138" s="97"/>
      <c r="J138" s="99"/>
      <c r="K138" s="99"/>
      <c r="L138" s="96"/>
      <c r="M138" s="96"/>
    </row>
    <row r="139" spans="1:13" ht="15.75">
      <c r="A139" s="121"/>
      <c r="B139" s="147"/>
      <c r="C139" s="524" t="s">
        <v>12</v>
      </c>
      <c r="D139" s="129" t="s">
        <v>62</v>
      </c>
      <c r="E139" s="142">
        <v>1</v>
      </c>
      <c r="F139" s="142">
        <f>F138*E139</f>
        <v>2</v>
      </c>
      <c r="G139" s="145"/>
      <c r="H139" s="176"/>
      <c r="I139" s="143"/>
      <c r="J139" s="144"/>
      <c r="K139" s="143"/>
      <c r="L139" s="144"/>
      <c r="M139" s="144"/>
    </row>
    <row r="140" spans="1:13" ht="15.75">
      <c r="A140" s="121"/>
      <c r="B140" s="181"/>
      <c r="C140" s="146" t="s">
        <v>14</v>
      </c>
      <c r="D140" s="121"/>
      <c r="E140" s="121"/>
      <c r="F140" s="144"/>
      <c r="G140" s="142"/>
      <c r="H140" s="144"/>
      <c r="I140" s="143"/>
      <c r="J140" s="144"/>
      <c r="K140" s="143"/>
      <c r="L140" s="144"/>
      <c r="M140" s="144"/>
    </row>
    <row r="141" spans="1:13" ht="27">
      <c r="A141" s="121"/>
      <c r="B141" s="181"/>
      <c r="C141" s="123" t="s">
        <v>571</v>
      </c>
      <c r="D141" s="129" t="s">
        <v>62</v>
      </c>
      <c r="E141" s="121">
        <v>1</v>
      </c>
      <c r="F141" s="153">
        <f>F138*E141</f>
        <v>2</v>
      </c>
      <c r="G141" s="142"/>
      <c r="H141" s="144"/>
      <c r="I141" s="143"/>
      <c r="J141" s="144"/>
      <c r="K141" s="143"/>
      <c r="L141" s="144"/>
      <c r="M141" s="144"/>
    </row>
    <row r="142" spans="1:14" s="75" customFormat="1" ht="14.25">
      <c r="A142" s="121"/>
      <c r="B142" s="121"/>
      <c r="C142" s="282" t="s">
        <v>580</v>
      </c>
      <c r="D142" s="121"/>
      <c r="E142" s="121"/>
      <c r="F142" s="144"/>
      <c r="G142" s="142"/>
      <c r="H142" s="144"/>
      <c r="I142" s="143"/>
      <c r="J142" s="144"/>
      <c r="K142" s="143"/>
      <c r="L142" s="144"/>
      <c r="M142" s="144"/>
      <c r="N142" s="93"/>
    </row>
    <row r="143" spans="1:14" s="526" customFormat="1" ht="82.5">
      <c r="A143" s="121">
        <v>36</v>
      </c>
      <c r="B143" s="147" t="s">
        <v>68</v>
      </c>
      <c r="C143" s="145" t="s">
        <v>779</v>
      </c>
      <c r="D143" s="121" t="s">
        <v>62</v>
      </c>
      <c r="E143" s="142"/>
      <c r="F143" s="142">
        <v>1</v>
      </c>
      <c r="G143" s="178"/>
      <c r="H143" s="177"/>
      <c r="I143" s="163"/>
      <c r="J143" s="192"/>
      <c r="K143" s="178"/>
      <c r="L143" s="177"/>
      <c r="M143" s="177"/>
      <c r="N143" s="525"/>
    </row>
    <row r="144" spans="1:14" s="20" customFormat="1" ht="13.5">
      <c r="A144" s="121"/>
      <c r="B144" s="147"/>
      <c r="C144" s="146" t="s">
        <v>581</v>
      </c>
      <c r="D144" s="121" t="s">
        <v>62</v>
      </c>
      <c r="E144" s="175">
        <v>1</v>
      </c>
      <c r="F144" s="144">
        <f>F143*E144</f>
        <v>1</v>
      </c>
      <c r="G144" s="143"/>
      <c r="H144" s="144"/>
      <c r="I144" s="143"/>
      <c r="J144" s="144"/>
      <c r="K144" s="143"/>
      <c r="L144" s="144"/>
      <c r="M144" s="144"/>
      <c r="N144" s="19"/>
    </row>
    <row r="145" spans="1:14" s="20" customFormat="1" ht="14.25">
      <c r="A145" s="121"/>
      <c r="B145" s="181"/>
      <c r="C145" s="146" t="s">
        <v>14</v>
      </c>
      <c r="D145" s="43"/>
      <c r="E145" s="43"/>
      <c r="F145" s="153"/>
      <c r="G145" s="143"/>
      <c r="H145" s="144"/>
      <c r="I145" s="142"/>
      <c r="J145" s="144"/>
      <c r="K145" s="143"/>
      <c r="L145" s="144"/>
      <c r="M145" s="144"/>
      <c r="N145" s="19"/>
    </row>
    <row r="146" spans="1:14" s="20" customFormat="1" ht="83.25">
      <c r="A146" s="121"/>
      <c r="B146" s="181"/>
      <c r="C146" s="145" t="s">
        <v>794</v>
      </c>
      <c r="D146" s="121" t="s">
        <v>62</v>
      </c>
      <c r="E146" s="43">
        <v>1</v>
      </c>
      <c r="F146" s="182">
        <f>F143*E146</f>
        <v>1</v>
      </c>
      <c r="G146" s="142"/>
      <c r="H146" s="144"/>
      <c r="I146" s="142"/>
      <c r="J146" s="144"/>
      <c r="K146" s="143"/>
      <c r="L146" s="144"/>
      <c r="M146" s="144"/>
      <c r="N146" s="527"/>
    </row>
    <row r="147" spans="1:16" s="64" customFormat="1" ht="13.5">
      <c r="A147" s="142">
        <v>37</v>
      </c>
      <c r="B147" s="147" t="s">
        <v>582</v>
      </c>
      <c r="C147" s="185" t="s">
        <v>583</v>
      </c>
      <c r="D147" s="142" t="s">
        <v>514</v>
      </c>
      <c r="E147" s="175"/>
      <c r="F147" s="144">
        <v>0.005</v>
      </c>
      <c r="G147" s="142"/>
      <c r="H147" s="144"/>
      <c r="I147" s="143"/>
      <c r="J147" s="144"/>
      <c r="K147" s="143"/>
      <c r="L147" s="144"/>
      <c r="M147" s="144"/>
      <c r="N147" s="473"/>
      <c r="O147" s="350"/>
      <c r="P147" s="350"/>
    </row>
    <row r="148" spans="1:16" s="64" customFormat="1" ht="13.5">
      <c r="A148" s="142"/>
      <c r="B148" s="147"/>
      <c r="C148" s="185" t="s">
        <v>12</v>
      </c>
      <c r="D148" s="142" t="s">
        <v>13</v>
      </c>
      <c r="E148" s="175">
        <v>52.2</v>
      </c>
      <c r="F148" s="175">
        <f>F147*E148</f>
        <v>0.261</v>
      </c>
      <c r="G148" s="145"/>
      <c r="H148" s="144"/>
      <c r="I148" s="182"/>
      <c r="J148" s="144"/>
      <c r="K148" s="143"/>
      <c r="L148" s="144"/>
      <c r="M148" s="144"/>
      <c r="N148" s="473"/>
      <c r="O148" s="350"/>
      <c r="P148" s="350"/>
    </row>
    <row r="149" spans="1:16" s="64" customFormat="1" ht="14.25">
      <c r="A149" s="142"/>
      <c r="B149" s="194"/>
      <c r="C149" s="185" t="s">
        <v>42</v>
      </c>
      <c r="D149" s="175" t="s">
        <v>0</v>
      </c>
      <c r="E149" s="175">
        <v>8.2</v>
      </c>
      <c r="F149" s="175">
        <f>F147*E149</f>
        <v>0.040999999999999995</v>
      </c>
      <c r="G149" s="142"/>
      <c r="H149" s="144"/>
      <c r="I149" s="143"/>
      <c r="J149" s="144"/>
      <c r="K149" s="143"/>
      <c r="L149" s="144"/>
      <c r="M149" s="144"/>
      <c r="N149" s="473"/>
      <c r="O149" s="350"/>
      <c r="P149" s="350"/>
    </row>
    <row r="150" spans="1:16" s="64" customFormat="1" ht="14.25">
      <c r="A150" s="142"/>
      <c r="B150" s="194"/>
      <c r="C150" s="185" t="s">
        <v>14</v>
      </c>
      <c r="D150" s="142"/>
      <c r="E150" s="175"/>
      <c r="F150" s="198"/>
      <c r="G150" s="142"/>
      <c r="H150" s="144"/>
      <c r="I150" s="143"/>
      <c r="J150" s="144"/>
      <c r="K150" s="143"/>
      <c r="L150" s="144"/>
      <c r="M150" s="144"/>
      <c r="N150" s="473"/>
      <c r="O150" s="350"/>
      <c r="P150" s="350"/>
    </row>
    <row r="151" spans="1:16" s="64" customFormat="1" ht="14.25">
      <c r="A151" s="142"/>
      <c r="B151" s="194"/>
      <c r="C151" s="185" t="s">
        <v>584</v>
      </c>
      <c r="D151" s="142" t="s">
        <v>70</v>
      </c>
      <c r="E151" s="175"/>
      <c r="F151" s="144">
        <v>2.5</v>
      </c>
      <c r="G151" s="142"/>
      <c r="H151" s="144"/>
      <c r="I151" s="143"/>
      <c r="J151" s="144"/>
      <c r="K151" s="143"/>
      <c r="L151" s="144"/>
      <c r="M151" s="144"/>
      <c r="N151" s="473"/>
      <c r="O151" s="350"/>
      <c r="P151" s="350"/>
    </row>
    <row r="152" spans="1:16" s="64" customFormat="1" ht="14.25">
      <c r="A152" s="142"/>
      <c r="B152" s="194"/>
      <c r="C152" s="185" t="s">
        <v>585</v>
      </c>
      <c r="D152" s="142" t="s">
        <v>70</v>
      </c>
      <c r="E152" s="175"/>
      <c r="F152" s="144">
        <v>1</v>
      </c>
      <c r="G152" s="142"/>
      <c r="H152" s="144"/>
      <c r="I152" s="143"/>
      <c r="J152" s="144"/>
      <c r="K152" s="143"/>
      <c r="L152" s="144"/>
      <c r="M152" s="144"/>
      <c r="N152" s="473"/>
      <c r="O152" s="350"/>
      <c r="P152" s="350"/>
    </row>
    <row r="153" spans="1:16" s="64" customFormat="1" ht="27">
      <c r="A153" s="142"/>
      <c r="B153" s="194"/>
      <c r="C153" s="185" t="s">
        <v>586</v>
      </c>
      <c r="D153" s="142" t="s">
        <v>16</v>
      </c>
      <c r="E153" s="142">
        <v>10.5</v>
      </c>
      <c r="F153" s="144">
        <f>F147*E153</f>
        <v>0.0525</v>
      </c>
      <c r="G153" s="142"/>
      <c r="H153" s="144"/>
      <c r="I153" s="143"/>
      <c r="J153" s="144"/>
      <c r="K153" s="143"/>
      <c r="L153" s="144"/>
      <c r="M153" s="144"/>
      <c r="N153" s="473"/>
      <c r="O153" s="350"/>
      <c r="P153" s="350"/>
    </row>
    <row r="154" spans="1:16" s="64" customFormat="1" ht="14.25">
      <c r="A154" s="142"/>
      <c r="B154" s="194"/>
      <c r="C154" s="185" t="s">
        <v>193</v>
      </c>
      <c r="D154" s="142" t="s">
        <v>16</v>
      </c>
      <c r="E154" s="142">
        <v>20.7</v>
      </c>
      <c r="F154" s="152">
        <f>F147*E154</f>
        <v>0.1035</v>
      </c>
      <c r="G154" s="142"/>
      <c r="H154" s="144"/>
      <c r="I154" s="143"/>
      <c r="J154" s="144"/>
      <c r="K154" s="143"/>
      <c r="L154" s="144"/>
      <c r="M154" s="144"/>
      <c r="N154" s="473"/>
      <c r="O154" s="350"/>
      <c r="P154" s="350"/>
    </row>
    <row r="155" spans="1:16" s="64" customFormat="1" ht="14.25">
      <c r="A155" s="142"/>
      <c r="B155" s="194"/>
      <c r="C155" s="185" t="s">
        <v>587</v>
      </c>
      <c r="D155" s="142" t="s">
        <v>16</v>
      </c>
      <c r="E155" s="142">
        <v>2.53</v>
      </c>
      <c r="F155" s="152">
        <f>F147*E155</f>
        <v>0.01265</v>
      </c>
      <c r="G155" s="182"/>
      <c r="H155" s="144"/>
      <c r="I155" s="143"/>
      <c r="J155" s="144"/>
      <c r="K155" s="143"/>
      <c r="L155" s="144"/>
      <c r="M155" s="144"/>
      <c r="N155" s="473"/>
      <c r="O155" s="350"/>
      <c r="P155" s="350"/>
    </row>
    <row r="156" spans="1:16" s="64" customFormat="1" ht="14.25">
      <c r="A156" s="142"/>
      <c r="B156" s="194"/>
      <c r="C156" s="185" t="s">
        <v>15</v>
      </c>
      <c r="D156" s="175" t="s">
        <v>0</v>
      </c>
      <c r="E156" s="142">
        <v>2.78</v>
      </c>
      <c r="F156" s="152">
        <f>F147*E156</f>
        <v>0.0139</v>
      </c>
      <c r="G156" s="142"/>
      <c r="H156" s="144"/>
      <c r="I156" s="143"/>
      <c r="J156" s="144"/>
      <c r="K156" s="143"/>
      <c r="L156" s="144"/>
      <c r="M156" s="144"/>
      <c r="N156" s="473"/>
      <c r="O156" s="350"/>
      <c r="P156" s="350"/>
    </row>
    <row r="157" spans="1:16" s="651" customFormat="1" ht="40.5">
      <c r="A157" s="43">
        <v>38</v>
      </c>
      <c r="B157" s="401" t="s">
        <v>68</v>
      </c>
      <c r="C157" s="469" t="s">
        <v>588</v>
      </c>
      <c r="D157" s="43" t="s">
        <v>56</v>
      </c>
      <c r="E157" s="639">
        <v>1</v>
      </c>
      <c r="F157" s="190">
        <v>1</v>
      </c>
      <c r="G157" s="638"/>
      <c r="H157" s="638"/>
      <c r="I157" s="647"/>
      <c r="J157" s="178"/>
      <c r="K157" s="177"/>
      <c r="L157" s="178"/>
      <c r="M157" s="177"/>
      <c r="N157" s="648"/>
      <c r="O157" s="649"/>
      <c r="P157" s="650"/>
    </row>
    <row r="158" spans="1:16" s="20" customFormat="1" ht="13.5">
      <c r="A158" s="121"/>
      <c r="B158" s="147"/>
      <c r="C158" s="146" t="s">
        <v>61</v>
      </c>
      <c r="D158" s="121" t="s">
        <v>56</v>
      </c>
      <c r="E158" s="175">
        <v>1</v>
      </c>
      <c r="F158" s="175">
        <f>F157*E158</f>
        <v>1</v>
      </c>
      <c r="G158" s="145"/>
      <c r="H158" s="176"/>
      <c r="I158" s="143"/>
      <c r="J158" s="144"/>
      <c r="K158" s="143"/>
      <c r="L158" s="144"/>
      <c r="M158" s="144"/>
      <c r="N158" s="19"/>
      <c r="O158" s="78"/>
      <c r="P158" s="62"/>
    </row>
    <row r="159" spans="1:16" s="20" customFormat="1" ht="14.25">
      <c r="A159" s="121"/>
      <c r="B159" s="181"/>
      <c r="C159" s="146" t="s">
        <v>14</v>
      </c>
      <c r="D159" s="43"/>
      <c r="E159" s="43"/>
      <c r="F159" s="175"/>
      <c r="G159" s="142"/>
      <c r="H159" s="144"/>
      <c r="I159" s="143"/>
      <c r="J159" s="144"/>
      <c r="K159" s="143"/>
      <c r="L159" s="144"/>
      <c r="M159" s="144"/>
      <c r="N159" s="19"/>
      <c r="O159" s="35"/>
      <c r="P159" s="62"/>
    </row>
    <row r="160" spans="1:16" s="20" customFormat="1" ht="40.5">
      <c r="A160" s="121"/>
      <c r="B160" s="181"/>
      <c r="C160" s="469" t="s">
        <v>588</v>
      </c>
      <c r="D160" s="121" t="s">
        <v>56</v>
      </c>
      <c r="E160" s="121">
        <v>1</v>
      </c>
      <c r="F160" s="142">
        <f>F157*E160</f>
        <v>1</v>
      </c>
      <c r="G160" s="142"/>
      <c r="H160" s="144"/>
      <c r="I160" s="143"/>
      <c r="J160" s="144"/>
      <c r="K160" s="143"/>
      <c r="L160" s="144"/>
      <c r="M160" s="150"/>
      <c r="N160" s="19"/>
      <c r="O160" s="35"/>
      <c r="P160" s="62"/>
    </row>
    <row r="161" spans="1:16" s="646" customFormat="1" ht="40.5">
      <c r="A161" s="121">
        <v>39</v>
      </c>
      <c r="B161" s="147" t="s">
        <v>68</v>
      </c>
      <c r="C161" s="185" t="s">
        <v>589</v>
      </c>
      <c r="D161" s="121" t="s">
        <v>56</v>
      </c>
      <c r="E161" s="640">
        <v>1</v>
      </c>
      <c r="F161" s="153">
        <v>1</v>
      </c>
      <c r="G161" s="641"/>
      <c r="H161" s="641"/>
      <c r="I161" s="642"/>
      <c r="J161" s="143"/>
      <c r="K161" s="144"/>
      <c r="L161" s="143"/>
      <c r="M161" s="144"/>
      <c r="N161" s="643"/>
      <c r="O161" s="644"/>
      <c r="P161" s="645"/>
    </row>
    <row r="162" spans="1:16" s="20" customFormat="1" ht="13.5">
      <c r="A162" s="121"/>
      <c r="B162" s="147"/>
      <c r="C162" s="146" t="s">
        <v>61</v>
      </c>
      <c r="D162" s="121" t="s">
        <v>56</v>
      </c>
      <c r="E162" s="175">
        <v>1</v>
      </c>
      <c r="F162" s="175">
        <f>F161*E162</f>
        <v>1</v>
      </c>
      <c r="G162" s="145"/>
      <c r="H162" s="176"/>
      <c r="I162" s="143"/>
      <c r="J162" s="144"/>
      <c r="K162" s="143"/>
      <c r="L162" s="144"/>
      <c r="M162" s="245"/>
      <c r="N162" s="19"/>
      <c r="O162" s="78"/>
      <c r="P162" s="62"/>
    </row>
    <row r="163" spans="1:16" s="20" customFormat="1" ht="14.25">
      <c r="A163" s="121"/>
      <c r="B163" s="181"/>
      <c r="C163" s="146" t="s">
        <v>14</v>
      </c>
      <c r="D163" s="43"/>
      <c r="E163" s="43"/>
      <c r="F163" s="175"/>
      <c r="G163" s="142"/>
      <c r="H163" s="144"/>
      <c r="I163" s="143"/>
      <c r="J163" s="144"/>
      <c r="K163" s="143"/>
      <c r="L163" s="144"/>
      <c r="M163" s="144"/>
      <c r="N163" s="19"/>
      <c r="O163" s="35"/>
      <c r="P163" s="62"/>
    </row>
    <row r="164" spans="1:16" s="20" customFormat="1" ht="40.5">
      <c r="A164" s="121"/>
      <c r="B164" s="181"/>
      <c r="C164" s="469" t="s">
        <v>589</v>
      </c>
      <c r="D164" s="121" t="s">
        <v>56</v>
      </c>
      <c r="E164" s="121">
        <v>1</v>
      </c>
      <c r="F164" s="142">
        <f>F161*E164</f>
        <v>1</v>
      </c>
      <c r="G164" s="142"/>
      <c r="H164" s="144"/>
      <c r="I164" s="143"/>
      <c r="J164" s="144"/>
      <c r="K164" s="143"/>
      <c r="L164" s="144"/>
      <c r="M164" s="150"/>
      <c r="N164" s="19"/>
      <c r="O164" s="35"/>
      <c r="P164" s="62"/>
    </row>
    <row r="165" spans="1:16" s="40" customFormat="1" ht="54">
      <c r="A165" s="121">
        <v>40</v>
      </c>
      <c r="B165" s="147" t="s">
        <v>68</v>
      </c>
      <c r="C165" s="469" t="s">
        <v>590</v>
      </c>
      <c r="D165" s="121" t="s">
        <v>56</v>
      </c>
      <c r="E165" s="180"/>
      <c r="F165" s="153">
        <v>1</v>
      </c>
      <c r="G165" s="193"/>
      <c r="H165" s="193"/>
      <c r="I165" s="193"/>
      <c r="J165" s="143"/>
      <c r="K165" s="144"/>
      <c r="L165" s="143"/>
      <c r="M165" s="144"/>
      <c r="N165" s="39"/>
      <c r="O165" s="528"/>
      <c r="P165" s="62"/>
    </row>
    <row r="166" spans="1:16" s="20" customFormat="1" ht="13.5">
      <c r="A166" s="121"/>
      <c r="B166" s="147"/>
      <c r="C166" s="146" t="s">
        <v>61</v>
      </c>
      <c r="D166" s="121" t="s">
        <v>56</v>
      </c>
      <c r="E166" s="175">
        <v>1</v>
      </c>
      <c r="F166" s="175">
        <f>F165*E166</f>
        <v>1</v>
      </c>
      <c r="G166" s="145"/>
      <c r="H166" s="176"/>
      <c r="I166" s="143"/>
      <c r="J166" s="144"/>
      <c r="K166" s="143"/>
      <c r="L166" s="144"/>
      <c r="M166" s="144"/>
      <c r="N166" s="19"/>
      <c r="O166" s="78"/>
      <c r="P166" s="62"/>
    </row>
    <row r="167" spans="1:16" s="20" customFormat="1" ht="14.25">
      <c r="A167" s="121"/>
      <c r="B167" s="181"/>
      <c r="C167" s="146" t="s">
        <v>14</v>
      </c>
      <c r="D167" s="43"/>
      <c r="E167" s="43"/>
      <c r="F167" s="175"/>
      <c r="G167" s="142"/>
      <c r="H167" s="144"/>
      <c r="I167" s="143"/>
      <c r="J167" s="144"/>
      <c r="K167" s="143"/>
      <c r="L167" s="144"/>
      <c r="M167" s="144"/>
      <c r="N167" s="19"/>
      <c r="O167" s="35"/>
      <c r="P167" s="62"/>
    </row>
    <row r="168" spans="1:16" s="20" customFormat="1" ht="54">
      <c r="A168" s="121"/>
      <c r="B168" s="181"/>
      <c r="C168" s="469" t="s">
        <v>590</v>
      </c>
      <c r="D168" s="121" t="s">
        <v>56</v>
      </c>
      <c r="E168" s="121">
        <v>1</v>
      </c>
      <c r="F168" s="142">
        <f>F165*E168</f>
        <v>1</v>
      </c>
      <c r="G168" s="142"/>
      <c r="H168" s="144"/>
      <c r="I168" s="143"/>
      <c r="J168" s="144"/>
      <c r="K168" s="143"/>
      <c r="L168" s="144"/>
      <c r="M168" s="150"/>
      <c r="N168" s="19"/>
      <c r="O168" s="35"/>
      <c r="P168" s="62"/>
    </row>
    <row r="169" spans="1:16" s="40" customFormat="1" ht="40.5">
      <c r="A169" s="121">
        <v>41</v>
      </c>
      <c r="B169" s="147" t="s">
        <v>68</v>
      </c>
      <c r="C169" s="469" t="s">
        <v>591</v>
      </c>
      <c r="D169" s="121" t="s">
        <v>56</v>
      </c>
      <c r="E169" s="180"/>
      <c r="F169" s="153">
        <v>1</v>
      </c>
      <c r="G169" s="193"/>
      <c r="H169" s="193"/>
      <c r="I169" s="193"/>
      <c r="J169" s="143"/>
      <c r="K169" s="144"/>
      <c r="L169" s="143"/>
      <c r="M169" s="144"/>
      <c r="N169" s="39"/>
      <c r="O169" s="528"/>
      <c r="P169" s="62"/>
    </row>
    <row r="170" spans="1:16" s="20" customFormat="1" ht="13.5">
      <c r="A170" s="121"/>
      <c r="B170" s="147"/>
      <c r="C170" s="146" t="s">
        <v>61</v>
      </c>
      <c r="D170" s="121" t="s">
        <v>56</v>
      </c>
      <c r="E170" s="175">
        <v>1</v>
      </c>
      <c r="F170" s="175">
        <f>F169*E170</f>
        <v>1</v>
      </c>
      <c r="G170" s="145"/>
      <c r="H170" s="176"/>
      <c r="I170" s="143"/>
      <c r="J170" s="144"/>
      <c r="K170" s="143"/>
      <c r="L170" s="144"/>
      <c r="M170" s="144"/>
      <c r="N170" s="19"/>
      <c r="O170" s="78"/>
      <c r="P170" s="62"/>
    </row>
    <row r="171" spans="1:16" s="20" customFormat="1" ht="14.25">
      <c r="A171" s="121"/>
      <c r="B171" s="181"/>
      <c r="C171" s="146" t="s">
        <v>14</v>
      </c>
      <c r="D171" s="43"/>
      <c r="E171" s="43"/>
      <c r="F171" s="175"/>
      <c r="G171" s="142"/>
      <c r="H171" s="144"/>
      <c r="I171" s="143"/>
      <c r="J171" s="144"/>
      <c r="K171" s="143"/>
      <c r="L171" s="144"/>
      <c r="M171" s="144"/>
      <c r="N171" s="19"/>
      <c r="O171" s="35"/>
      <c r="P171" s="62"/>
    </row>
    <row r="172" spans="1:16" s="20" customFormat="1" ht="40.5">
      <c r="A172" s="121"/>
      <c r="B172" s="181"/>
      <c r="C172" s="469" t="s">
        <v>591</v>
      </c>
      <c r="D172" s="121" t="s">
        <v>56</v>
      </c>
      <c r="E172" s="121">
        <v>1</v>
      </c>
      <c r="F172" s="142">
        <f>F169*E172</f>
        <v>1</v>
      </c>
      <c r="G172" s="142"/>
      <c r="H172" s="144"/>
      <c r="I172" s="143"/>
      <c r="J172" s="144"/>
      <c r="K172" s="143"/>
      <c r="L172" s="144"/>
      <c r="M172" s="144"/>
      <c r="N172" s="19"/>
      <c r="O172" s="35"/>
      <c r="P172" s="62"/>
    </row>
    <row r="173" spans="1:14" s="530" customFormat="1" ht="14.25">
      <c r="A173" s="142">
        <v>42</v>
      </c>
      <c r="B173" s="147" t="s">
        <v>592</v>
      </c>
      <c r="C173" s="272" t="s">
        <v>593</v>
      </c>
      <c r="D173" s="142" t="s">
        <v>17</v>
      </c>
      <c r="E173" s="142"/>
      <c r="F173" s="142">
        <v>10</v>
      </c>
      <c r="G173" s="142"/>
      <c r="H173" s="142"/>
      <c r="I173" s="143"/>
      <c r="J173" s="144"/>
      <c r="K173" s="143"/>
      <c r="L173" s="144"/>
      <c r="M173" s="144"/>
      <c r="N173" s="529"/>
    </row>
    <row r="174" spans="1:14" s="530" customFormat="1" ht="13.5">
      <c r="A174" s="142"/>
      <c r="B174" s="147"/>
      <c r="C174" s="185" t="s">
        <v>41</v>
      </c>
      <c r="D174" s="142" t="s">
        <v>13</v>
      </c>
      <c r="E174" s="142">
        <v>0.13</v>
      </c>
      <c r="F174" s="144">
        <f>F173*E174</f>
        <v>1.3</v>
      </c>
      <c r="G174" s="145"/>
      <c r="H174" s="176"/>
      <c r="I174" s="143"/>
      <c r="J174" s="144"/>
      <c r="K174" s="143"/>
      <c r="L174" s="144"/>
      <c r="M174" s="144"/>
      <c r="N174" s="529"/>
    </row>
    <row r="175" spans="1:14" s="530" customFormat="1" ht="14.25">
      <c r="A175" s="142"/>
      <c r="B175" s="194"/>
      <c r="C175" s="185" t="s">
        <v>14</v>
      </c>
      <c r="D175" s="142"/>
      <c r="E175" s="142"/>
      <c r="F175" s="144"/>
      <c r="G175" s="142"/>
      <c r="H175" s="144"/>
      <c r="I175" s="143"/>
      <c r="J175" s="144"/>
      <c r="K175" s="143"/>
      <c r="L175" s="144"/>
      <c r="M175" s="144"/>
      <c r="N175" s="529"/>
    </row>
    <row r="176" spans="1:14" s="530" customFormat="1" ht="14.25">
      <c r="A176" s="142"/>
      <c r="B176" s="194"/>
      <c r="C176" s="145" t="s">
        <v>593</v>
      </c>
      <c r="D176" s="142" t="s">
        <v>17</v>
      </c>
      <c r="E176" s="142">
        <v>1</v>
      </c>
      <c r="F176" s="144">
        <f>F173*E176</f>
        <v>10</v>
      </c>
      <c r="G176" s="142"/>
      <c r="H176" s="144"/>
      <c r="I176" s="143"/>
      <c r="J176" s="144"/>
      <c r="K176" s="143"/>
      <c r="L176" s="144"/>
      <c r="M176" s="144"/>
      <c r="N176" s="529"/>
    </row>
    <row r="177" spans="1:14" s="530" customFormat="1" ht="14.25">
      <c r="A177" s="142"/>
      <c r="B177" s="194"/>
      <c r="C177" s="185" t="s">
        <v>15</v>
      </c>
      <c r="D177" s="175" t="s">
        <v>0</v>
      </c>
      <c r="E177" s="142">
        <v>0.02</v>
      </c>
      <c r="F177" s="144">
        <f>F173*E177</f>
        <v>0.2</v>
      </c>
      <c r="G177" s="142"/>
      <c r="H177" s="144"/>
      <c r="I177" s="143"/>
      <c r="J177" s="144"/>
      <c r="K177" s="143"/>
      <c r="L177" s="144"/>
      <c r="M177" s="144"/>
      <c r="N177" s="529"/>
    </row>
    <row r="178" spans="1:52" s="20" customFormat="1" ht="27.75">
      <c r="A178" s="96">
        <v>43</v>
      </c>
      <c r="B178" s="147"/>
      <c r="C178" s="469" t="s">
        <v>594</v>
      </c>
      <c r="D178" s="121" t="s">
        <v>17</v>
      </c>
      <c r="E178" s="142"/>
      <c r="F178" s="142">
        <v>2</v>
      </c>
      <c r="G178" s="182"/>
      <c r="H178" s="144"/>
      <c r="I178" s="143"/>
      <c r="J178" s="144"/>
      <c r="K178" s="143"/>
      <c r="L178" s="144"/>
      <c r="M178" s="144"/>
      <c r="N178" s="171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</row>
    <row r="179" spans="1:13" s="20" customFormat="1" ht="14.25">
      <c r="A179" s="121">
        <v>44</v>
      </c>
      <c r="B179" s="147" t="s">
        <v>34</v>
      </c>
      <c r="C179" s="272" t="s">
        <v>565</v>
      </c>
      <c r="D179" s="121" t="s">
        <v>70</v>
      </c>
      <c r="E179" s="175"/>
      <c r="F179" s="182">
        <v>10</v>
      </c>
      <c r="G179" s="145"/>
      <c r="H179" s="176"/>
      <c r="I179" s="143"/>
      <c r="J179" s="144"/>
      <c r="K179" s="143"/>
      <c r="L179" s="144"/>
      <c r="M179" s="144"/>
    </row>
    <row r="180" spans="1:13" s="20" customFormat="1" ht="13.5">
      <c r="A180" s="121"/>
      <c r="B180" s="147"/>
      <c r="C180" s="146" t="s">
        <v>12</v>
      </c>
      <c r="D180" s="121" t="s">
        <v>13</v>
      </c>
      <c r="E180" s="178">
        <v>1.43</v>
      </c>
      <c r="F180" s="175">
        <f>F179*E180</f>
        <v>14.299999999999999</v>
      </c>
      <c r="G180" s="145"/>
      <c r="H180" s="176"/>
      <c r="I180" s="143"/>
      <c r="J180" s="144"/>
      <c r="K180" s="143"/>
      <c r="L180" s="144"/>
      <c r="M180" s="144"/>
    </row>
    <row r="181" spans="1:13" s="20" customFormat="1" ht="14.25">
      <c r="A181" s="121"/>
      <c r="B181" s="181"/>
      <c r="C181" s="146" t="s">
        <v>40</v>
      </c>
      <c r="D181" s="121" t="s">
        <v>0</v>
      </c>
      <c r="E181" s="43">
        <v>0.026</v>
      </c>
      <c r="F181" s="175">
        <f>F179*E181</f>
        <v>0.26</v>
      </c>
      <c r="G181" s="142"/>
      <c r="H181" s="144"/>
      <c r="I181" s="143"/>
      <c r="J181" s="144"/>
      <c r="K181" s="143"/>
      <c r="L181" s="144"/>
      <c r="M181" s="144"/>
    </row>
    <row r="182" spans="1:13" s="20" customFormat="1" ht="14.25">
      <c r="A182" s="121"/>
      <c r="B182" s="181"/>
      <c r="C182" s="146" t="s">
        <v>14</v>
      </c>
      <c r="D182" s="121"/>
      <c r="E182" s="43"/>
      <c r="F182" s="175"/>
      <c r="G182" s="142"/>
      <c r="H182" s="144"/>
      <c r="I182" s="143"/>
      <c r="J182" s="144"/>
      <c r="K182" s="143"/>
      <c r="L182" s="144"/>
      <c r="M182" s="144"/>
    </row>
    <row r="183" spans="1:13" s="20" customFormat="1" ht="14.25">
      <c r="A183" s="121"/>
      <c r="B183" s="181"/>
      <c r="C183" s="145" t="s">
        <v>565</v>
      </c>
      <c r="D183" s="121" t="s">
        <v>70</v>
      </c>
      <c r="E183" s="189">
        <v>0.929</v>
      </c>
      <c r="F183" s="175">
        <f>F179*E183</f>
        <v>9.290000000000001</v>
      </c>
      <c r="G183" s="142"/>
      <c r="H183" s="144"/>
      <c r="I183" s="143"/>
      <c r="J183" s="144"/>
      <c r="K183" s="143"/>
      <c r="L183" s="144"/>
      <c r="M183" s="144"/>
    </row>
    <row r="184" spans="1:13" s="20" customFormat="1" ht="14.25">
      <c r="A184" s="121"/>
      <c r="B184" s="181"/>
      <c r="C184" s="146" t="s">
        <v>15</v>
      </c>
      <c r="D184" s="121" t="s">
        <v>0</v>
      </c>
      <c r="E184" s="43">
        <v>0.06</v>
      </c>
      <c r="F184" s="175">
        <f>F179*E184</f>
        <v>0.6</v>
      </c>
      <c r="G184" s="143"/>
      <c r="H184" s="144"/>
      <c r="I184" s="143"/>
      <c r="J184" s="144"/>
      <c r="K184" s="143"/>
      <c r="L184" s="144"/>
      <c r="M184" s="144"/>
    </row>
    <row r="185" spans="1:14" s="20" customFormat="1" ht="14.25">
      <c r="A185" s="121">
        <v>45</v>
      </c>
      <c r="B185" s="147" t="s">
        <v>35</v>
      </c>
      <c r="C185" s="272" t="s">
        <v>566</v>
      </c>
      <c r="D185" s="121" t="s">
        <v>70</v>
      </c>
      <c r="E185" s="142"/>
      <c r="F185" s="182">
        <v>40</v>
      </c>
      <c r="G185" s="145"/>
      <c r="H185" s="144"/>
      <c r="I185" s="143"/>
      <c r="J185" s="144"/>
      <c r="K185" s="143"/>
      <c r="L185" s="144"/>
      <c r="M185" s="144"/>
      <c r="N185" s="19"/>
    </row>
    <row r="186" spans="1:14" s="20" customFormat="1" ht="13.5">
      <c r="A186" s="121"/>
      <c r="B186" s="147"/>
      <c r="C186" s="146" t="s">
        <v>12</v>
      </c>
      <c r="D186" s="121" t="s">
        <v>13</v>
      </c>
      <c r="E186" s="142">
        <v>1.17</v>
      </c>
      <c r="F186" s="144">
        <f>F185*E186</f>
        <v>46.8</v>
      </c>
      <c r="G186" s="145"/>
      <c r="H186" s="144"/>
      <c r="I186" s="143"/>
      <c r="J186" s="144"/>
      <c r="K186" s="143"/>
      <c r="L186" s="144"/>
      <c r="M186" s="144"/>
      <c r="N186" s="19"/>
    </row>
    <row r="187" spans="1:14" s="20" customFormat="1" ht="14.25">
      <c r="A187" s="121"/>
      <c r="B187" s="181"/>
      <c r="C187" s="146" t="s">
        <v>42</v>
      </c>
      <c r="D187" s="121" t="s">
        <v>0</v>
      </c>
      <c r="E187" s="121">
        <v>0.019</v>
      </c>
      <c r="F187" s="144">
        <f>F185*E187</f>
        <v>0.76</v>
      </c>
      <c r="G187" s="142"/>
      <c r="H187" s="144"/>
      <c r="I187" s="143"/>
      <c r="J187" s="144"/>
      <c r="K187" s="143"/>
      <c r="L187" s="144"/>
      <c r="M187" s="144"/>
      <c r="N187" s="19"/>
    </row>
    <row r="188" spans="1:14" s="20" customFormat="1" ht="14.25">
      <c r="A188" s="121"/>
      <c r="B188" s="181"/>
      <c r="C188" s="146" t="s">
        <v>14</v>
      </c>
      <c r="D188" s="121"/>
      <c r="E188" s="121"/>
      <c r="F188" s="144"/>
      <c r="G188" s="142"/>
      <c r="H188" s="144"/>
      <c r="I188" s="143"/>
      <c r="J188" s="144"/>
      <c r="K188" s="143"/>
      <c r="L188" s="144"/>
      <c r="M188" s="144"/>
      <c r="N188" s="19"/>
    </row>
    <row r="189" spans="1:14" s="20" customFormat="1" ht="14.25">
      <c r="A189" s="121"/>
      <c r="B189" s="181"/>
      <c r="C189" s="145" t="s">
        <v>566</v>
      </c>
      <c r="D189" s="121" t="s">
        <v>70</v>
      </c>
      <c r="E189" s="121">
        <v>0.938</v>
      </c>
      <c r="F189" s="144">
        <f>F185*E189</f>
        <v>37.519999999999996</v>
      </c>
      <c r="G189" s="142"/>
      <c r="H189" s="144"/>
      <c r="I189" s="143"/>
      <c r="J189" s="144"/>
      <c r="K189" s="143"/>
      <c r="L189" s="144"/>
      <c r="M189" s="144"/>
      <c r="N189" s="19"/>
    </row>
    <row r="190" spans="1:14" s="20" customFormat="1" ht="14.25">
      <c r="A190" s="121"/>
      <c r="B190" s="181"/>
      <c r="C190" s="146" t="s">
        <v>15</v>
      </c>
      <c r="D190" s="121" t="s">
        <v>0</v>
      </c>
      <c r="E190" s="121">
        <v>0.0393</v>
      </c>
      <c r="F190" s="144">
        <f>F185*E190</f>
        <v>1.572</v>
      </c>
      <c r="G190" s="143"/>
      <c r="H190" s="144"/>
      <c r="I190" s="143"/>
      <c r="J190" s="144"/>
      <c r="K190" s="143"/>
      <c r="L190" s="144"/>
      <c r="M190" s="144"/>
      <c r="N190" s="19"/>
    </row>
    <row r="191" spans="1:14" s="20" customFormat="1" ht="14.25">
      <c r="A191" s="121">
        <v>46</v>
      </c>
      <c r="B191" s="147" t="s">
        <v>46</v>
      </c>
      <c r="C191" s="272" t="s">
        <v>595</v>
      </c>
      <c r="D191" s="121" t="s">
        <v>70</v>
      </c>
      <c r="E191" s="142"/>
      <c r="F191" s="182">
        <v>10</v>
      </c>
      <c r="G191" s="145"/>
      <c r="H191" s="176"/>
      <c r="I191" s="143"/>
      <c r="J191" s="144"/>
      <c r="K191" s="143"/>
      <c r="L191" s="144"/>
      <c r="M191" s="144"/>
      <c r="N191" s="19"/>
    </row>
    <row r="192" spans="1:14" s="20" customFormat="1" ht="13.5">
      <c r="A192" s="121"/>
      <c r="B192" s="147"/>
      <c r="C192" s="146" t="s">
        <v>41</v>
      </c>
      <c r="D192" s="121" t="s">
        <v>13</v>
      </c>
      <c r="E192" s="142">
        <v>1.56</v>
      </c>
      <c r="F192" s="144">
        <f>F191*E192</f>
        <v>15.600000000000001</v>
      </c>
      <c r="G192" s="145"/>
      <c r="H192" s="176"/>
      <c r="I192" s="143"/>
      <c r="J192" s="144"/>
      <c r="K192" s="143"/>
      <c r="L192" s="144"/>
      <c r="M192" s="144"/>
      <c r="N192" s="19"/>
    </row>
    <row r="193" spans="1:14" s="20" customFormat="1" ht="14.25">
      <c r="A193" s="121"/>
      <c r="B193" s="181"/>
      <c r="C193" s="146" t="s">
        <v>40</v>
      </c>
      <c r="D193" s="121" t="s">
        <v>0</v>
      </c>
      <c r="E193" s="121">
        <v>0.02</v>
      </c>
      <c r="F193" s="144">
        <f>F191*E193</f>
        <v>0.2</v>
      </c>
      <c r="G193" s="142"/>
      <c r="H193" s="144"/>
      <c r="I193" s="143"/>
      <c r="J193" s="144"/>
      <c r="K193" s="143"/>
      <c r="L193" s="144"/>
      <c r="M193" s="144"/>
      <c r="N193" s="19"/>
    </row>
    <row r="194" spans="1:14" s="20" customFormat="1" ht="14.25">
      <c r="A194" s="121"/>
      <c r="B194" s="181"/>
      <c r="C194" s="146" t="s">
        <v>14</v>
      </c>
      <c r="D194" s="121"/>
      <c r="E194" s="121"/>
      <c r="F194" s="144"/>
      <c r="G194" s="142"/>
      <c r="H194" s="144"/>
      <c r="I194" s="143"/>
      <c r="J194" s="144"/>
      <c r="K194" s="143"/>
      <c r="L194" s="144"/>
      <c r="M194" s="144"/>
      <c r="N194" s="19"/>
    </row>
    <row r="195" spans="1:14" s="20" customFormat="1" ht="14.25">
      <c r="A195" s="121"/>
      <c r="B195" s="181"/>
      <c r="C195" s="145" t="s">
        <v>595</v>
      </c>
      <c r="D195" s="121" t="s">
        <v>70</v>
      </c>
      <c r="E195" s="121">
        <v>0.937</v>
      </c>
      <c r="F195" s="144">
        <f>F191*E195</f>
        <v>9.370000000000001</v>
      </c>
      <c r="G195" s="142"/>
      <c r="H195" s="144"/>
      <c r="I195" s="143"/>
      <c r="J195" s="144"/>
      <c r="K195" s="143"/>
      <c r="L195" s="144"/>
      <c r="M195" s="144"/>
      <c r="N195" s="19"/>
    </row>
    <row r="196" spans="1:14" s="20" customFormat="1" ht="14.25">
      <c r="A196" s="121"/>
      <c r="B196" s="181"/>
      <c r="C196" s="146" t="s">
        <v>15</v>
      </c>
      <c r="D196" s="121" t="s">
        <v>0</v>
      </c>
      <c r="E196" s="121">
        <v>0.0708</v>
      </c>
      <c r="F196" s="144">
        <f>F191*E196</f>
        <v>0.708</v>
      </c>
      <c r="G196" s="143"/>
      <c r="H196" s="144"/>
      <c r="I196" s="143"/>
      <c r="J196" s="144"/>
      <c r="K196" s="143"/>
      <c r="L196" s="144"/>
      <c r="M196" s="144"/>
      <c r="N196" s="19"/>
    </row>
    <row r="197" spans="1:14" s="20" customFormat="1" ht="14.25">
      <c r="A197" s="121">
        <v>47</v>
      </c>
      <c r="B197" s="147" t="s">
        <v>50</v>
      </c>
      <c r="C197" s="272" t="s">
        <v>596</v>
      </c>
      <c r="D197" s="121" t="s">
        <v>70</v>
      </c>
      <c r="E197" s="142"/>
      <c r="F197" s="182">
        <v>2</v>
      </c>
      <c r="G197" s="143"/>
      <c r="H197" s="144"/>
      <c r="I197" s="145"/>
      <c r="J197" s="176"/>
      <c r="K197" s="143"/>
      <c r="L197" s="144"/>
      <c r="M197" s="144"/>
      <c r="N197" s="19"/>
    </row>
    <row r="198" spans="1:14" s="20" customFormat="1" ht="13.5">
      <c r="A198" s="121"/>
      <c r="B198" s="147"/>
      <c r="C198" s="146" t="s">
        <v>41</v>
      </c>
      <c r="D198" s="121" t="s">
        <v>13</v>
      </c>
      <c r="E198" s="175">
        <v>1.35</v>
      </c>
      <c r="F198" s="175">
        <f>F197*E198</f>
        <v>2.7</v>
      </c>
      <c r="G198" s="143"/>
      <c r="H198" s="144"/>
      <c r="I198" s="143"/>
      <c r="J198" s="144"/>
      <c r="K198" s="143"/>
      <c r="L198" s="144"/>
      <c r="M198" s="144"/>
      <c r="N198" s="19"/>
    </row>
    <row r="199" spans="1:14" s="20" customFormat="1" ht="14.25">
      <c r="A199" s="121"/>
      <c r="B199" s="181"/>
      <c r="C199" s="146" t="s">
        <v>40</v>
      </c>
      <c r="D199" s="121" t="s">
        <v>0</v>
      </c>
      <c r="E199" s="43">
        <v>0.03</v>
      </c>
      <c r="F199" s="175">
        <f>F197*E199</f>
        <v>0.06</v>
      </c>
      <c r="G199" s="143"/>
      <c r="H199" s="144"/>
      <c r="I199" s="143"/>
      <c r="J199" s="144"/>
      <c r="K199" s="143"/>
      <c r="L199" s="144"/>
      <c r="M199" s="144"/>
      <c r="N199" s="19"/>
    </row>
    <row r="200" spans="1:14" s="20" customFormat="1" ht="14.25">
      <c r="A200" s="121"/>
      <c r="B200" s="181"/>
      <c r="C200" s="146" t="s">
        <v>14</v>
      </c>
      <c r="D200" s="121"/>
      <c r="E200" s="43"/>
      <c r="F200" s="175"/>
      <c r="G200" s="143"/>
      <c r="H200" s="144"/>
      <c r="I200" s="142"/>
      <c r="J200" s="144"/>
      <c r="K200" s="143"/>
      <c r="L200" s="144"/>
      <c r="M200" s="144"/>
      <c r="N200" s="19"/>
    </row>
    <row r="201" spans="1:14" s="20" customFormat="1" ht="14.25">
      <c r="A201" s="121"/>
      <c r="B201" s="181"/>
      <c r="C201" s="145" t="s">
        <v>596</v>
      </c>
      <c r="D201" s="121" t="s">
        <v>70</v>
      </c>
      <c r="E201" s="121">
        <v>0.946</v>
      </c>
      <c r="F201" s="142">
        <f>F197*E201</f>
        <v>1.892</v>
      </c>
      <c r="G201" s="142"/>
      <c r="H201" s="144"/>
      <c r="I201" s="182"/>
      <c r="J201" s="144"/>
      <c r="K201" s="143"/>
      <c r="L201" s="144"/>
      <c r="M201" s="144"/>
      <c r="N201" s="19"/>
    </row>
    <row r="202" spans="1:14" s="20" customFormat="1" ht="14.25">
      <c r="A202" s="121"/>
      <c r="B202" s="181"/>
      <c r="C202" s="146" t="s">
        <v>15</v>
      </c>
      <c r="D202" s="121" t="s">
        <v>0</v>
      </c>
      <c r="E202" s="43">
        <v>0.07</v>
      </c>
      <c r="F202" s="175">
        <f>F197*E202</f>
        <v>0.14</v>
      </c>
      <c r="G202" s="143"/>
      <c r="H202" s="144"/>
      <c r="I202" s="142"/>
      <c r="J202" s="144"/>
      <c r="K202" s="143"/>
      <c r="L202" s="144"/>
      <c r="M202" s="144"/>
      <c r="N202" s="19"/>
    </row>
    <row r="203" spans="1:14" s="20" customFormat="1" ht="14.25">
      <c r="A203" s="121">
        <v>48</v>
      </c>
      <c r="B203" s="147" t="s">
        <v>50</v>
      </c>
      <c r="C203" s="272" t="s">
        <v>597</v>
      </c>
      <c r="D203" s="121" t="s">
        <v>70</v>
      </c>
      <c r="E203" s="175"/>
      <c r="F203" s="182">
        <v>2</v>
      </c>
      <c r="G203" s="145"/>
      <c r="H203" s="176"/>
      <c r="I203" s="143"/>
      <c r="J203" s="144"/>
      <c r="K203" s="143"/>
      <c r="L203" s="144"/>
      <c r="M203" s="144"/>
      <c r="N203" s="19"/>
    </row>
    <row r="204" spans="1:14" s="20" customFormat="1" ht="13.5">
      <c r="A204" s="121"/>
      <c r="B204" s="147"/>
      <c r="C204" s="146" t="s">
        <v>41</v>
      </c>
      <c r="D204" s="121" t="s">
        <v>13</v>
      </c>
      <c r="E204" s="175">
        <v>1.35</v>
      </c>
      <c r="F204" s="175">
        <f>F203*E204</f>
        <v>2.7</v>
      </c>
      <c r="G204" s="143"/>
      <c r="H204" s="144"/>
      <c r="I204" s="143"/>
      <c r="J204" s="144"/>
      <c r="K204" s="143"/>
      <c r="L204" s="144"/>
      <c r="M204" s="144"/>
      <c r="N204" s="19"/>
    </row>
    <row r="205" spans="1:14" s="20" customFormat="1" ht="14.25">
      <c r="A205" s="121"/>
      <c r="B205" s="181"/>
      <c r="C205" s="146" t="s">
        <v>40</v>
      </c>
      <c r="D205" s="121" t="s">
        <v>0</v>
      </c>
      <c r="E205" s="43">
        <v>0.03</v>
      </c>
      <c r="F205" s="175">
        <f>F203*E205</f>
        <v>0.06</v>
      </c>
      <c r="G205" s="143"/>
      <c r="H205" s="144"/>
      <c r="I205" s="142"/>
      <c r="J205" s="144"/>
      <c r="K205" s="143"/>
      <c r="L205" s="144"/>
      <c r="M205" s="144"/>
      <c r="N205" s="19"/>
    </row>
    <row r="206" spans="1:14" s="20" customFormat="1" ht="14.25">
      <c r="A206" s="121"/>
      <c r="B206" s="181"/>
      <c r="C206" s="146" t="s">
        <v>14</v>
      </c>
      <c r="D206" s="121"/>
      <c r="E206" s="43"/>
      <c r="F206" s="175"/>
      <c r="G206" s="142"/>
      <c r="H206" s="144"/>
      <c r="I206" s="143"/>
      <c r="J206" s="144"/>
      <c r="K206" s="143"/>
      <c r="L206" s="144"/>
      <c r="M206" s="144"/>
      <c r="N206" s="19"/>
    </row>
    <row r="207" spans="1:14" s="20" customFormat="1" ht="14.25">
      <c r="A207" s="121"/>
      <c r="B207" s="181"/>
      <c r="C207" s="145" t="s">
        <v>597</v>
      </c>
      <c r="D207" s="121" t="s">
        <v>70</v>
      </c>
      <c r="E207" s="43">
        <v>0.946</v>
      </c>
      <c r="F207" s="175">
        <f>F203*E207</f>
        <v>1.892</v>
      </c>
      <c r="G207" s="144"/>
      <c r="H207" s="144"/>
      <c r="I207" s="143"/>
      <c r="J207" s="144"/>
      <c r="K207" s="143"/>
      <c r="L207" s="144"/>
      <c r="M207" s="144"/>
      <c r="N207" s="19"/>
    </row>
    <row r="208" spans="1:14" s="20" customFormat="1" ht="14.25">
      <c r="A208" s="121"/>
      <c r="B208" s="181"/>
      <c r="C208" s="146" t="s">
        <v>15</v>
      </c>
      <c r="D208" s="121" t="s">
        <v>0</v>
      </c>
      <c r="E208" s="43">
        <v>0.0652</v>
      </c>
      <c r="F208" s="175">
        <f>F203*E208</f>
        <v>0.1304</v>
      </c>
      <c r="G208" s="143"/>
      <c r="H208" s="144"/>
      <c r="I208" s="143"/>
      <c r="J208" s="144"/>
      <c r="K208" s="143"/>
      <c r="L208" s="144"/>
      <c r="M208" s="144"/>
      <c r="N208" s="19"/>
    </row>
    <row r="209" spans="1:14" s="20" customFormat="1" ht="14.25">
      <c r="A209" s="121">
        <v>49</v>
      </c>
      <c r="B209" s="147" t="s">
        <v>30</v>
      </c>
      <c r="C209" s="149" t="s">
        <v>701</v>
      </c>
      <c r="D209" s="121" t="s">
        <v>17</v>
      </c>
      <c r="E209" s="175"/>
      <c r="F209" s="190">
        <v>3</v>
      </c>
      <c r="G209" s="145"/>
      <c r="H209" s="176"/>
      <c r="I209" s="143"/>
      <c r="J209" s="144"/>
      <c r="K209" s="143"/>
      <c r="L209" s="144"/>
      <c r="M209" s="144"/>
      <c r="N209" s="19"/>
    </row>
    <row r="210" spans="1:14" s="20" customFormat="1" ht="13.5">
      <c r="A210" s="121"/>
      <c r="B210" s="147"/>
      <c r="C210" s="146" t="s">
        <v>41</v>
      </c>
      <c r="D210" s="121" t="s">
        <v>13</v>
      </c>
      <c r="E210" s="175">
        <v>1.51</v>
      </c>
      <c r="F210" s="144">
        <f>F209*E210</f>
        <v>4.53</v>
      </c>
      <c r="G210" s="145"/>
      <c r="H210" s="176"/>
      <c r="I210" s="182"/>
      <c r="J210" s="144"/>
      <c r="K210" s="143"/>
      <c r="L210" s="144"/>
      <c r="M210" s="144"/>
      <c r="N210" s="19"/>
    </row>
    <row r="211" spans="1:14" s="20" customFormat="1" ht="14.25">
      <c r="A211" s="121"/>
      <c r="B211" s="181"/>
      <c r="C211" s="146" t="s">
        <v>40</v>
      </c>
      <c r="D211" s="43" t="s">
        <v>0</v>
      </c>
      <c r="E211" s="43">
        <v>0.13</v>
      </c>
      <c r="F211" s="144">
        <f>F209*E211</f>
        <v>0.39</v>
      </c>
      <c r="G211" s="142"/>
      <c r="H211" s="144"/>
      <c r="I211" s="143"/>
      <c r="J211" s="144"/>
      <c r="K211" s="143"/>
      <c r="L211" s="144"/>
      <c r="M211" s="144"/>
      <c r="N211" s="19"/>
    </row>
    <row r="212" spans="1:14" s="20" customFormat="1" ht="14.25">
      <c r="A212" s="121"/>
      <c r="B212" s="181"/>
      <c r="C212" s="146" t="s">
        <v>14</v>
      </c>
      <c r="D212" s="121"/>
      <c r="E212" s="43"/>
      <c r="F212" s="144"/>
      <c r="G212" s="142"/>
      <c r="H212" s="144"/>
      <c r="I212" s="143"/>
      <c r="J212" s="144"/>
      <c r="K212" s="143"/>
      <c r="L212" s="144"/>
      <c r="M212" s="144"/>
      <c r="N212" s="19"/>
    </row>
    <row r="213" spans="1:14" s="20" customFormat="1" ht="14.25">
      <c r="A213" s="121"/>
      <c r="B213" s="181"/>
      <c r="C213" s="146" t="s">
        <v>598</v>
      </c>
      <c r="D213" s="121" t="s">
        <v>17</v>
      </c>
      <c r="E213" s="43">
        <v>1</v>
      </c>
      <c r="F213" s="153">
        <f>F209*E213</f>
        <v>3</v>
      </c>
      <c r="G213" s="142"/>
      <c r="H213" s="144"/>
      <c r="I213" s="143"/>
      <c r="J213" s="144"/>
      <c r="K213" s="143"/>
      <c r="L213" s="144"/>
      <c r="M213" s="144"/>
      <c r="N213" s="19"/>
    </row>
    <row r="214" spans="1:14" s="20" customFormat="1" ht="14.25">
      <c r="A214" s="121"/>
      <c r="B214" s="181"/>
      <c r="C214" s="146" t="s">
        <v>31</v>
      </c>
      <c r="D214" s="121" t="s">
        <v>17</v>
      </c>
      <c r="E214" s="43">
        <v>2</v>
      </c>
      <c r="F214" s="182">
        <f>F209*E214</f>
        <v>6</v>
      </c>
      <c r="G214" s="142"/>
      <c r="H214" s="144"/>
      <c r="I214" s="143"/>
      <c r="J214" s="144"/>
      <c r="K214" s="143"/>
      <c r="L214" s="144"/>
      <c r="M214" s="144"/>
      <c r="N214" s="19"/>
    </row>
    <row r="215" spans="1:14" s="20" customFormat="1" ht="14.25">
      <c r="A215" s="121"/>
      <c r="B215" s="181"/>
      <c r="C215" s="146" t="s">
        <v>52</v>
      </c>
      <c r="D215" s="121" t="s">
        <v>16</v>
      </c>
      <c r="E215" s="43">
        <v>1.1</v>
      </c>
      <c r="F215" s="175">
        <f>F209*E215</f>
        <v>3.3000000000000003</v>
      </c>
      <c r="G215" s="142"/>
      <c r="H215" s="144"/>
      <c r="I215" s="143"/>
      <c r="J215" s="144"/>
      <c r="K215" s="143"/>
      <c r="L215" s="144"/>
      <c r="M215" s="144"/>
      <c r="N215" s="19"/>
    </row>
    <row r="216" spans="1:14" s="20" customFormat="1" ht="14.25">
      <c r="A216" s="121"/>
      <c r="B216" s="181"/>
      <c r="C216" s="146" t="s">
        <v>15</v>
      </c>
      <c r="D216" s="43" t="s">
        <v>0</v>
      </c>
      <c r="E216" s="43">
        <v>0.07</v>
      </c>
      <c r="F216" s="175">
        <f>F209*E216</f>
        <v>0.21000000000000002</v>
      </c>
      <c r="G216" s="142"/>
      <c r="H216" s="144"/>
      <c r="I216" s="143"/>
      <c r="J216" s="144"/>
      <c r="K216" s="143"/>
      <c r="L216" s="144"/>
      <c r="M216" s="144"/>
      <c r="N216" s="19"/>
    </row>
    <row r="217" spans="1:14" s="20" customFormat="1" ht="14.25">
      <c r="A217" s="121">
        <v>50</v>
      </c>
      <c r="B217" s="147" t="s">
        <v>30</v>
      </c>
      <c r="C217" s="149" t="s">
        <v>702</v>
      </c>
      <c r="D217" s="121" t="s">
        <v>17</v>
      </c>
      <c r="E217" s="175"/>
      <c r="F217" s="190">
        <v>5</v>
      </c>
      <c r="G217" s="145"/>
      <c r="H217" s="176"/>
      <c r="I217" s="143"/>
      <c r="J217" s="144"/>
      <c r="K217" s="143"/>
      <c r="L217" s="144"/>
      <c r="M217" s="144"/>
      <c r="N217" s="19"/>
    </row>
    <row r="218" spans="1:14" s="20" customFormat="1" ht="13.5">
      <c r="A218" s="121"/>
      <c r="B218" s="147"/>
      <c r="C218" s="146" t="s">
        <v>41</v>
      </c>
      <c r="D218" s="121" t="s">
        <v>13</v>
      </c>
      <c r="E218" s="175">
        <v>1.51</v>
      </c>
      <c r="F218" s="144">
        <f>F217*E218</f>
        <v>7.55</v>
      </c>
      <c r="G218" s="145"/>
      <c r="H218" s="176"/>
      <c r="I218" s="182"/>
      <c r="J218" s="144"/>
      <c r="K218" s="143"/>
      <c r="L218" s="144"/>
      <c r="M218" s="144"/>
      <c r="N218" s="19"/>
    </row>
    <row r="219" spans="1:14" s="20" customFormat="1" ht="14.25">
      <c r="A219" s="121"/>
      <c r="B219" s="181"/>
      <c r="C219" s="146" t="s">
        <v>40</v>
      </c>
      <c r="D219" s="43" t="s">
        <v>0</v>
      </c>
      <c r="E219" s="43">
        <v>0.13</v>
      </c>
      <c r="F219" s="144">
        <f>F217*E219</f>
        <v>0.65</v>
      </c>
      <c r="G219" s="142"/>
      <c r="H219" s="144"/>
      <c r="I219" s="143"/>
      <c r="J219" s="144"/>
      <c r="K219" s="143"/>
      <c r="L219" s="144"/>
      <c r="M219" s="144"/>
      <c r="N219" s="19"/>
    </row>
    <row r="220" spans="1:14" s="20" customFormat="1" ht="14.25">
      <c r="A220" s="121"/>
      <c r="B220" s="181"/>
      <c r="C220" s="146" t="s">
        <v>14</v>
      </c>
      <c r="D220" s="121"/>
      <c r="E220" s="43"/>
      <c r="F220" s="144"/>
      <c r="G220" s="142"/>
      <c r="H220" s="144"/>
      <c r="I220" s="143"/>
      <c r="J220" s="144"/>
      <c r="K220" s="143"/>
      <c r="L220" s="144"/>
      <c r="M220" s="144"/>
      <c r="N220" s="19"/>
    </row>
    <row r="221" spans="1:14" s="20" customFormat="1" ht="14.25">
      <c r="A221" s="121"/>
      <c r="B221" s="181"/>
      <c r="C221" s="146" t="s">
        <v>599</v>
      </c>
      <c r="D221" s="121" t="s">
        <v>17</v>
      </c>
      <c r="E221" s="43">
        <v>1</v>
      </c>
      <c r="F221" s="153">
        <f>F217*E221</f>
        <v>5</v>
      </c>
      <c r="G221" s="142"/>
      <c r="H221" s="144"/>
      <c r="I221" s="143"/>
      <c r="J221" s="144"/>
      <c r="K221" s="143"/>
      <c r="L221" s="144"/>
      <c r="M221" s="144"/>
      <c r="N221" s="19"/>
    </row>
    <row r="222" spans="1:14" s="20" customFormat="1" ht="14.25">
      <c r="A222" s="121"/>
      <c r="B222" s="181"/>
      <c r="C222" s="146" t="s">
        <v>31</v>
      </c>
      <c r="D222" s="121" t="s">
        <v>17</v>
      </c>
      <c r="E222" s="43">
        <v>2</v>
      </c>
      <c r="F222" s="182">
        <f>F217*E222</f>
        <v>10</v>
      </c>
      <c r="G222" s="142"/>
      <c r="H222" s="144"/>
      <c r="I222" s="143"/>
      <c r="J222" s="144"/>
      <c r="K222" s="143"/>
      <c r="L222" s="144"/>
      <c r="M222" s="144"/>
      <c r="N222" s="19"/>
    </row>
    <row r="223" spans="1:14" s="20" customFormat="1" ht="14.25">
      <c r="A223" s="121"/>
      <c r="B223" s="181"/>
      <c r="C223" s="146" t="s">
        <v>52</v>
      </c>
      <c r="D223" s="121" t="s">
        <v>16</v>
      </c>
      <c r="E223" s="43">
        <v>1.1</v>
      </c>
      <c r="F223" s="175">
        <f>F217*E223</f>
        <v>5.5</v>
      </c>
      <c r="G223" s="142"/>
      <c r="H223" s="144"/>
      <c r="I223" s="143"/>
      <c r="J223" s="144"/>
      <c r="K223" s="143"/>
      <c r="L223" s="144"/>
      <c r="M223" s="144"/>
      <c r="N223" s="19"/>
    </row>
    <row r="224" spans="1:14" s="20" customFormat="1" ht="14.25">
      <c r="A224" s="121"/>
      <c r="B224" s="181"/>
      <c r="C224" s="146" t="s">
        <v>15</v>
      </c>
      <c r="D224" s="43" t="s">
        <v>0</v>
      </c>
      <c r="E224" s="43">
        <v>0.07</v>
      </c>
      <c r="F224" s="175">
        <f>F217*E224</f>
        <v>0.35000000000000003</v>
      </c>
      <c r="G224" s="142"/>
      <c r="H224" s="144"/>
      <c r="I224" s="143"/>
      <c r="J224" s="144"/>
      <c r="K224" s="143"/>
      <c r="L224" s="144"/>
      <c r="M224" s="144"/>
      <c r="N224" s="19"/>
    </row>
    <row r="225" spans="1:14" s="20" customFormat="1" ht="14.25">
      <c r="A225" s="121">
        <v>51</v>
      </c>
      <c r="B225" s="147" t="s">
        <v>30</v>
      </c>
      <c r="C225" s="149" t="s">
        <v>703</v>
      </c>
      <c r="D225" s="121" t="s">
        <v>17</v>
      </c>
      <c r="E225" s="175"/>
      <c r="F225" s="190">
        <v>2</v>
      </c>
      <c r="G225" s="145"/>
      <c r="H225" s="176"/>
      <c r="I225" s="143"/>
      <c r="J225" s="144"/>
      <c r="K225" s="143"/>
      <c r="L225" s="144"/>
      <c r="M225" s="144"/>
      <c r="N225" s="19"/>
    </row>
    <row r="226" spans="1:14" s="20" customFormat="1" ht="13.5">
      <c r="A226" s="121"/>
      <c r="B226" s="147"/>
      <c r="C226" s="146" t="s">
        <v>41</v>
      </c>
      <c r="D226" s="121" t="s">
        <v>13</v>
      </c>
      <c r="E226" s="175">
        <v>1.51</v>
      </c>
      <c r="F226" s="144">
        <f>F225*E226</f>
        <v>3.02</v>
      </c>
      <c r="G226" s="145"/>
      <c r="H226" s="176"/>
      <c r="I226" s="182"/>
      <c r="J226" s="144"/>
      <c r="K226" s="143"/>
      <c r="L226" s="144"/>
      <c r="M226" s="144"/>
      <c r="N226" s="19"/>
    </row>
    <row r="227" spans="1:14" s="20" customFormat="1" ht="14.25">
      <c r="A227" s="121"/>
      <c r="B227" s="181"/>
      <c r="C227" s="146" t="s">
        <v>40</v>
      </c>
      <c r="D227" s="43" t="s">
        <v>0</v>
      </c>
      <c r="E227" s="43">
        <v>0.13</v>
      </c>
      <c r="F227" s="144">
        <f>F225*E227</f>
        <v>0.26</v>
      </c>
      <c r="G227" s="142"/>
      <c r="H227" s="144"/>
      <c r="I227" s="143"/>
      <c r="J227" s="144"/>
      <c r="K227" s="143"/>
      <c r="L227" s="144"/>
      <c r="M227" s="144"/>
      <c r="N227" s="19"/>
    </row>
    <row r="228" spans="1:14" s="20" customFormat="1" ht="14.25">
      <c r="A228" s="121"/>
      <c r="B228" s="181"/>
      <c r="C228" s="146" t="s">
        <v>14</v>
      </c>
      <c r="D228" s="121"/>
      <c r="E228" s="43"/>
      <c r="F228" s="144"/>
      <c r="G228" s="142"/>
      <c r="H228" s="144"/>
      <c r="I228" s="143"/>
      <c r="J228" s="144"/>
      <c r="K228" s="143"/>
      <c r="L228" s="144"/>
      <c r="M228" s="144"/>
      <c r="N228" s="19"/>
    </row>
    <row r="229" spans="1:14" s="20" customFormat="1" ht="14.25">
      <c r="A229" s="121"/>
      <c r="B229" s="181"/>
      <c r="C229" s="146" t="s">
        <v>600</v>
      </c>
      <c r="D229" s="121" t="s">
        <v>17</v>
      </c>
      <c r="E229" s="43">
        <v>1</v>
      </c>
      <c r="F229" s="153">
        <v>23.7</v>
      </c>
      <c r="G229" s="142"/>
      <c r="H229" s="144"/>
      <c r="I229" s="143"/>
      <c r="J229" s="144"/>
      <c r="K229" s="143"/>
      <c r="L229" s="144"/>
      <c r="M229" s="144"/>
      <c r="N229" s="19"/>
    </row>
    <row r="230" spans="1:14" s="20" customFormat="1" ht="14.25">
      <c r="A230" s="121"/>
      <c r="B230" s="181"/>
      <c r="C230" s="146" t="s">
        <v>31</v>
      </c>
      <c r="D230" s="121" t="s">
        <v>17</v>
      </c>
      <c r="E230" s="43">
        <v>2</v>
      </c>
      <c r="F230" s="182">
        <f>F225*E230</f>
        <v>4</v>
      </c>
      <c r="G230" s="142"/>
      <c r="H230" s="144"/>
      <c r="I230" s="143"/>
      <c r="J230" s="144"/>
      <c r="K230" s="143"/>
      <c r="L230" s="144"/>
      <c r="M230" s="144"/>
      <c r="N230" s="19"/>
    </row>
    <row r="231" spans="1:14" s="20" customFormat="1" ht="14.25">
      <c r="A231" s="121"/>
      <c r="B231" s="181"/>
      <c r="C231" s="146" t="s">
        <v>52</v>
      </c>
      <c r="D231" s="121" t="s">
        <v>16</v>
      </c>
      <c r="E231" s="43">
        <v>1.1</v>
      </c>
      <c r="F231" s="175">
        <f>F225*E231</f>
        <v>2.2</v>
      </c>
      <c r="G231" s="142"/>
      <c r="H231" s="144"/>
      <c r="I231" s="143"/>
      <c r="J231" s="144"/>
      <c r="K231" s="143"/>
      <c r="L231" s="144"/>
      <c r="M231" s="144"/>
      <c r="N231" s="19"/>
    </row>
    <row r="232" spans="1:14" s="20" customFormat="1" ht="14.25">
      <c r="A232" s="121"/>
      <c r="B232" s="181"/>
      <c r="C232" s="146" t="s">
        <v>15</v>
      </c>
      <c r="D232" s="43" t="s">
        <v>0</v>
      </c>
      <c r="E232" s="43">
        <v>0.07</v>
      </c>
      <c r="F232" s="175">
        <f>F225*E232</f>
        <v>0.14</v>
      </c>
      <c r="G232" s="142"/>
      <c r="H232" s="144"/>
      <c r="I232" s="143"/>
      <c r="J232" s="144"/>
      <c r="K232" s="143"/>
      <c r="L232" s="144"/>
      <c r="M232" s="144"/>
      <c r="N232" s="19"/>
    </row>
    <row r="233" spans="1:14" s="20" customFormat="1" ht="14.25">
      <c r="A233" s="121">
        <v>52</v>
      </c>
      <c r="B233" s="147" t="s">
        <v>30</v>
      </c>
      <c r="C233" s="149" t="s">
        <v>704</v>
      </c>
      <c r="D233" s="121" t="s">
        <v>17</v>
      </c>
      <c r="E233" s="175"/>
      <c r="F233" s="190">
        <v>2</v>
      </c>
      <c r="G233" s="145"/>
      <c r="H233" s="176"/>
      <c r="I233" s="143"/>
      <c r="J233" s="144"/>
      <c r="K233" s="143"/>
      <c r="L233" s="144"/>
      <c r="M233" s="144"/>
      <c r="N233" s="19"/>
    </row>
    <row r="234" spans="1:14" s="20" customFormat="1" ht="13.5">
      <c r="A234" s="121"/>
      <c r="B234" s="147"/>
      <c r="C234" s="146" t="s">
        <v>41</v>
      </c>
      <c r="D234" s="121" t="s">
        <v>13</v>
      </c>
      <c r="E234" s="175">
        <v>1.51</v>
      </c>
      <c r="F234" s="144">
        <f>F233*E234</f>
        <v>3.02</v>
      </c>
      <c r="G234" s="145"/>
      <c r="H234" s="176"/>
      <c r="I234" s="182"/>
      <c r="J234" s="144"/>
      <c r="K234" s="143"/>
      <c r="L234" s="144"/>
      <c r="M234" s="144"/>
      <c r="N234" s="19"/>
    </row>
    <row r="235" spans="1:14" s="20" customFormat="1" ht="14.25">
      <c r="A235" s="121"/>
      <c r="B235" s="181"/>
      <c r="C235" s="146" t="s">
        <v>40</v>
      </c>
      <c r="D235" s="43" t="s">
        <v>0</v>
      </c>
      <c r="E235" s="43">
        <v>0.13</v>
      </c>
      <c r="F235" s="144">
        <f>F233*E235</f>
        <v>0.26</v>
      </c>
      <c r="G235" s="142"/>
      <c r="H235" s="144"/>
      <c r="I235" s="143"/>
      <c r="J235" s="144"/>
      <c r="K235" s="143"/>
      <c r="L235" s="144"/>
      <c r="M235" s="144"/>
      <c r="N235" s="19"/>
    </row>
    <row r="236" spans="1:14" s="20" customFormat="1" ht="14.25">
      <c r="A236" s="121"/>
      <c r="B236" s="181"/>
      <c r="C236" s="146" t="s">
        <v>14</v>
      </c>
      <c r="D236" s="121"/>
      <c r="E236" s="43"/>
      <c r="F236" s="144"/>
      <c r="G236" s="142"/>
      <c r="H236" s="144"/>
      <c r="I236" s="143"/>
      <c r="J236" s="144"/>
      <c r="K236" s="143"/>
      <c r="L236" s="144"/>
      <c r="M236" s="144"/>
      <c r="N236" s="19"/>
    </row>
    <row r="237" spans="1:14" s="20" customFormat="1" ht="14.25">
      <c r="A237" s="121"/>
      <c r="B237" s="181"/>
      <c r="C237" s="146" t="s">
        <v>601</v>
      </c>
      <c r="D237" s="121" t="s">
        <v>17</v>
      </c>
      <c r="E237" s="43">
        <v>1</v>
      </c>
      <c r="F237" s="153">
        <f>F233*E237</f>
        <v>2</v>
      </c>
      <c r="G237" s="142"/>
      <c r="H237" s="144"/>
      <c r="I237" s="143"/>
      <c r="J237" s="144"/>
      <c r="K237" s="143"/>
      <c r="L237" s="144"/>
      <c r="M237" s="144"/>
      <c r="N237" s="19"/>
    </row>
    <row r="238" spans="1:14" s="20" customFormat="1" ht="14.25">
      <c r="A238" s="121"/>
      <c r="B238" s="181"/>
      <c r="C238" s="146" t="s">
        <v>31</v>
      </c>
      <c r="D238" s="121" t="s">
        <v>17</v>
      </c>
      <c r="E238" s="43">
        <v>2</v>
      </c>
      <c r="F238" s="182">
        <f>F233*E238</f>
        <v>4</v>
      </c>
      <c r="G238" s="142"/>
      <c r="H238" s="144"/>
      <c r="I238" s="143"/>
      <c r="J238" s="144"/>
      <c r="K238" s="143"/>
      <c r="L238" s="144"/>
      <c r="M238" s="144"/>
      <c r="N238" s="19"/>
    </row>
    <row r="239" spans="1:14" s="20" customFormat="1" ht="14.25">
      <c r="A239" s="121"/>
      <c r="B239" s="181"/>
      <c r="C239" s="146" t="s">
        <v>52</v>
      </c>
      <c r="D239" s="121" t="s">
        <v>16</v>
      </c>
      <c r="E239" s="43">
        <v>1.1</v>
      </c>
      <c r="F239" s="175">
        <f>F233*E239</f>
        <v>2.2</v>
      </c>
      <c r="G239" s="142"/>
      <c r="H239" s="144"/>
      <c r="I239" s="143"/>
      <c r="J239" s="144"/>
      <c r="K239" s="143"/>
      <c r="L239" s="144"/>
      <c r="M239" s="144"/>
      <c r="N239" s="19"/>
    </row>
    <row r="240" spans="1:14" s="20" customFormat="1" ht="14.25">
      <c r="A240" s="121"/>
      <c r="B240" s="181"/>
      <c r="C240" s="146" t="s">
        <v>15</v>
      </c>
      <c r="D240" s="43" t="s">
        <v>0</v>
      </c>
      <c r="E240" s="43">
        <v>0.07</v>
      </c>
      <c r="F240" s="175">
        <f>F233*E240</f>
        <v>0.14</v>
      </c>
      <c r="G240" s="142"/>
      <c r="H240" s="144"/>
      <c r="I240" s="143"/>
      <c r="J240" s="144"/>
      <c r="K240" s="143"/>
      <c r="L240" s="144"/>
      <c r="M240" s="144"/>
      <c r="N240" s="19"/>
    </row>
    <row r="241" spans="1:14" s="82" customFormat="1" ht="27.75">
      <c r="A241" s="121">
        <v>53</v>
      </c>
      <c r="B241" s="147" t="s">
        <v>68</v>
      </c>
      <c r="C241" s="145" t="s">
        <v>602</v>
      </c>
      <c r="D241" s="121" t="s">
        <v>56</v>
      </c>
      <c r="E241" s="142"/>
      <c r="F241" s="142">
        <v>1</v>
      </c>
      <c r="G241" s="145"/>
      <c r="H241" s="176"/>
      <c r="I241" s="143"/>
      <c r="J241" s="144"/>
      <c r="K241" s="143"/>
      <c r="L241" s="144"/>
      <c r="M241" s="144"/>
      <c r="N241" s="81"/>
    </row>
    <row r="242" spans="1:14" s="82" customFormat="1" ht="13.5">
      <c r="A242" s="121"/>
      <c r="B242" s="147"/>
      <c r="C242" s="146" t="s">
        <v>12</v>
      </c>
      <c r="D242" s="121" t="s">
        <v>13</v>
      </c>
      <c r="E242" s="142">
        <v>1</v>
      </c>
      <c r="F242" s="142">
        <f>F241*E242</f>
        <v>1</v>
      </c>
      <c r="G242" s="145"/>
      <c r="H242" s="176"/>
      <c r="I242" s="143"/>
      <c r="J242" s="144"/>
      <c r="K242" s="143"/>
      <c r="L242" s="144"/>
      <c r="M242" s="144"/>
      <c r="N242" s="81"/>
    </row>
    <row r="243" spans="1:14" s="82" customFormat="1" ht="14.25">
      <c r="A243" s="121"/>
      <c r="B243" s="181"/>
      <c r="C243" s="146" t="s">
        <v>14</v>
      </c>
      <c r="D243" s="121"/>
      <c r="E243" s="121"/>
      <c r="F243" s="142"/>
      <c r="G243" s="142"/>
      <c r="H243" s="144"/>
      <c r="I243" s="143"/>
      <c r="J243" s="144"/>
      <c r="K243" s="143"/>
      <c r="L243" s="144"/>
      <c r="M243" s="144"/>
      <c r="N243" s="81"/>
    </row>
    <row r="244" spans="1:14" s="82" customFormat="1" ht="27.75">
      <c r="A244" s="121"/>
      <c r="B244" s="181"/>
      <c r="C244" s="145" t="s">
        <v>602</v>
      </c>
      <c r="D244" s="121" t="s">
        <v>56</v>
      </c>
      <c r="E244" s="121">
        <v>1</v>
      </c>
      <c r="F244" s="142">
        <f>F241*E244</f>
        <v>1</v>
      </c>
      <c r="G244" s="142"/>
      <c r="H244" s="144"/>
      <c r="I244" s="143"/>
      <c r="J244" s="144"/>
      <c r="K244" s="143"/>
      <c r="L244" s="144"/>
      <c r="M244" s="144"/>
      <c r="N244" s="81"/>
    </row>
    <row r="245" spans="1:16" s="40" customFormat="1" ht="40.5">
      <c r="A245" s="121">
        <v>54</v>
      </c>
      <c r="B245" s="147" t="s">
        <v>68</v>
      </c>
      <c r="C245" s="469" t="s">
        <v>603</v>
      </c>
      <c r="D245" s="121" t="s">
        <v>62</v>
      </c>
      <c r="E245" s="180"/>
      <c r="F245" s="153">
        <v>1</v>
      </c>
      <c r="G245" s="193"/>
      <c r="H245" s="193"/>
      <c r="I245" s="193"/>
      <c r="J245" s="143"/>
      <c r="K245" s="144"/>
      <c r="L245" s="143"/>
      <c r="M245" s="144"/>
      <c r="N245" s="39"/>
      <c r="O245" s="528"/>
      <c r="P245" s="62"/>
    </row>
    <row r="246" spans="1:16" s="20" customFormat="1" ht="13.5">
      <c r="A246" s="121"/>
      <c r="B246" s="147"/>
      <c r="C246" s="146" t="s">
        <v>61</v>
      </c>
      <c r="D246" s="121" t="s">
        <v>62</v>
      </c>
      <c r="E246" s="175">
        <v>1</v>
      </c>
      <c r="F246" s="175">
        <f>F245*E246</f>
        <v>1</v>
      </c>
      <c r="G246" s="145"/>
      <c r="H246" s="176"/>
      <c r="I246" s="143"/>
      <c r="J246" s="144"/>
      <c r="K246" s="143"/>
      <c r="L246" s="144"/>
      <c r="M246" s="144"/>
      <c r="N246" s="19"/>
      <c r="O246" s="78"/>
      <c r="P246" s="62"/>
    </row>
    <row r="247" spans="1:16" s="20" customFormat="1" ht="14.25">
      <c r="A247" s="121"/>
      <c r="B247" s="181"/>
      <c r="C247" s="146" t="s">
        <v>14</v>
      </c>
      <c r="D247" s="121"/>
      <c r="E247" s="43"/>
      <c r="F247" s="175"/>
      <c r="G247" s="142"/>
      <c r="H247" s="144"/>
      <c r="I247" s="143"/>
      <c r="J247" s="144"/>
      <c r="K247" s="143"/>
      <c r="L247" s="144"/>
      <c r="M247" s="144"/>
      <c r="N247" s="19"/>
      <c r="O247" s="35"/>
      <c r="P247" s="62"/>
    </row>
    <row r="248" spans="1:16" s="20" customFormat="1" ht="40.5">
      <c r="A248" s="121"/>
      <c r="B248" s="181"/>
      <c r="C248" s="469" t="s">
        <v>603</v>
      </c>
      <c r="D248" s="121" t="s">
        <v>62</v>
      </c>
      <c r="E248" s="121">
        <v>1</v>
      </c>
      <c r="F248" s="142">
        <f>F245*E248</f>
        <v>1</v>
      </c>
      <c r="G248" s="142"/>
      <c r="H248" s="144"/>
      <c r="I248" s="143"/>
      <c r="J248" s="144"/>
      <c r="K248" s="143"/>
      <c r="L248" s="144"/>
      <c r="M248" s="144"/>
      <c r="N248" s="19"/>
      <c r="O248" s="35"/>
      <c r="P248" s="62"/>
    </row>
    <row r="249" spans="1:16" s="40" customFormat="1" ht="27">
      <c r="A249" s="121">
        <v>55</v>
      </c>
      <c r="B249" s="147" t="s">
        <v>68</v>
      </c>
      <c r="C249" s="469" t="s">
        <v>604</v>
      </c>
      <c r="D249" s="121" t="s">
        <v>62</v>
      </c>
      <c r="E249" s="180"/>
      <c r="F249" s="153">
        <v>1</v>
      </c>
      <c r="G249" s="193"/>
      <c r="H249" s="193"/>
      <c r="I249" s="193"/>
      <c r="J249" s="143"/>
      <c r="K249" s="144"/>
      <c r="L249" s="143"/>
      <c r="M249" s="144"/>
      <c r="N249" s="39"/>
      <c r="O249" s="528"/>
      <c r="P249" s="62"/>
    </row>
    <row r="250" spans="1:16" s="20" customFormat="1" ht="13.5">
      <c r="A250" s="121"/>
      <c r="B250" s="147"/>
      <c r="C250" s="146" t="s">
        <v>61</v>
      </c>
      <c r="D250" s="121" t="s">
        <v>62</v>
      </c>
      <c r="E250" s="175">
        <v>1</v>
      </c>
      <c r="F250" s="175">
        <f>F249*E250</f>
        <v>1</v>
      </c>
      <c r="G250" s="145"/>
      <c r="H250" s="176"/>
      <c r="I250" s="143"/>
      <c r="J250" s="144"/>
      <c r="K250" s="143"/>
      <c r="L250" s="144"/>
      <c r="M250" s="144"/>
      <c r="N250" s="19"/>
      <c r="O250" s="78"/>
      <c r="P250" s="62"/>
    </row>
    <row r="251" spans="1:16" s="20" customFormat="1" ht="14.25">
      <c r="A251" s="121"/>
      <c r="B251" s="181"/>
      <c r="C251" s="146" t="s">
        <v>14</v>
      </c>
      <c r="D251" s="121"/>
      <c r="E251" s="43"/>
      <c r="F251" s="175"/>
      <c r="G251" s="142"/>
      <c r="H251" s="144"/>
      <c r="I251" s="143"/>
      <c r="J251" s="144"/>
      <c r="K251" s="143"/>
      <c r="L251" s="144"/>
      <c r="M251" s="144"/>
      <c r="N251" s="19"/>
      <c r="O251" s="35"/>
      <c r="P251" s="62"/>
    </row>
    <row r="252" spans="1:16" s="20" customFormat="1" ht="27">
      <c r="A252" s="121"/>
      <c r="B252" s="181"/>
      <c r="C252" s="469" t="s">
        <v>604</v>
      </c>
      <c r="D252" s="121" t="s">
        <v>62</v>
      </c>
      <c r="E252" s="121">
        <v>1</v>
      </c>
      <c r="F252" s="142">
        <f>F249*E252</f>
        <v>1</v>
      </c>
      <c r="G252" s="142"/>
      <c r="H252" s="144"/>
      <c r="I252" s="143"/>
      <c r="J252" s="144"/>
      <c r="K252" s="143"/>
      <c r="L252" s="144"/>
      <c r="M252" s="144"/>
      <c r="N252" s="19"/>
      <c r="O252" s="35"/>
      <c r="P252" s="62"/>
    </row>
    <row r="253" spans="1:14" s="82" customFormat="1" ht="29.25">
      <c r="A253" s="121">
        <v>56</v>
      </c>
      <c r="B253" s="181"/>
      <c r="C253" s="531" t="s">
        <v>605</v>
      </c>
      <c r="D253" s="121" t="s">
        <v>43</v>
      </c>
      <c r="E253" s="121"/>
      <c r="F253" s="142">
        <v>6</v>
      </c>
      <c r="G253" s="143"/>
      <c r="H253" s="144"/>
      <c r="I253" s="143"/>
      <c r="J253" s="144"/>
      <c r="K253" s="143"/>
      <c r="L253" s="144"/>
      <c r="M253" s="144"/>
      <c r="N253" s="81"/>
    </row>
    <row r="254" spans="1:14" s="82" customFormat="1" ht="29.25">
      <c r="A254" s="121">
        <v>57</v>
      </c>
      <c r="B254" s="181"/>
      <c r="C254" s="531" t="s">
        <v>606</v>
      </c>
      <c r="D254" s="121" t="s">
        <v>43</v>
      </c>
      <c r="E254" s="121"/>
      <c r="F254" s="142">
        <v>10</v>
      </c>
      <c r="G254" s="143"/>
      <c r="H254" s="144"/>
      <c r="I254" s="143"/>
      <c r="J254" s="144"/>
      <c r="K254" s="143"/>
      <c r="L254" s="144"/>
      <c r="M254" s="144"/>
      <c r="N254" s="81"/>
    </row>
    <row r="255" spans="1:14" s="82" customFormat="1" ht="29.25">
      <c r="A255" s="121">
        <v>58</v>
      </c>
      <c r="B255" s="181"/>
      <c r="C255" s="531" t="s">
        <v>607</v>
      </c>
      <c r="D255" s="121" t="s">
        <v>43</v>
      </c>
      <c r="E255" s="121"/>
      <c r="F255" s="142">
        <v>6</v>
      </c>
      <c r="G255" s="143"/>
      <c r="H255" s="144"/>
      <c r="I255" s="143"/>
      <c r="J255" s="144"/>
      <c r="K255" s="143"/>
      <c r="L255" s="144"/>
      <c r="M255" s="144"/>
      <c r="N255" s="81"/>
    </row>
    <row r="256" spans="1:14" s="82" customFormat="1" ht="29.25">
      <c r="A256" s="121">
        <v>59</v>
      </c>
      <c r="B256" s="181"/>
      <c r="C256" s="531" t="s">
        <v>608</v>
      </c>
      <c r="D256" s="121" t="s">
        <v>43</v>
      </c>
      <c r="E256" s="121"/>
      <c r="F256" s="142">
        <v>4</v>
      </c>
      <c r="G256" s="143"/>
      <c r="H256" s="144"/>
      <c r="I256" s="143"/>
      <c r="J256" s="144"/>
      <c r="K256" s="143"/>
      <c r="L256" s="144"/>
      <c r="M256" s="144"/>
      <c r="N256" s="81"/>
    </row>
    <row r="257" spans="1:14" s="20" customFormat="1" ht="14.25">
      <c r="A257" s="121">
        <v>60</v>
      </c>
      <c r="B257" s="181"/>
      <c r="C257" s="531" t="s">
        <v>609</v>
      </c>
      <c r="D257" s="121" t="s">
        <v>43</v>
      </c>
      <c r="E257" s="121"/>
      <c r="F257" s="175">
        <v>3</v>
      </c>
      <c r="G257" s="143"/>
      <c r="H257" s="144"/>
      <c r="I257" s="143"/>
      <c r="J257" s="144"/>
      <c r="K257" s="143"/>
      <c r="L257" s="144"/>
      <c r="M257" s="144"/>
      <c r="N257" s="19"/>
    </row>
    <row r="258" spans="1:14" s="20" customFormat="1" ht="14.25">
      <c r="A258" s="121">
        <v>61</v>
      </c>
      <c r="B258" s="181"/>
      <c r="C258" s="531" t="s">
        <v>610</v>
      </c>
      <c r="D258" s="121" t="s">
        <v>43</v>
      </c>
      <c r="E258" s="121"/>
      <c r="F258" s="175">
        <v>10</v>
      </c>
      <c r="G258" s="143"/>
      <c r="H258" s="144"/>
      <c r="I258" s="143"/>
      <c r="J258" s="144"/>
      <c r="K258" s="143"/>
      <c r="L258" s="144"/>
      <c r="M258" s="144"/>
      <c r="N258" s="19"/>
    </row>
    <row r="259" spans="1:14" s="20" customFormat="1" ht="14.25">
      <c r="A259" s="121">
        <v>62</v>
      </c>
      <c r="B259" s="181"/>
      <c r="C259" s="531" t="s">
        <v>611</v>
      </c>
      <c r="D259" s="121" t="s">
        <v>43</v>
      </c>
      <c r="E259" s="121"/>
      <c r="F259" s="175">
        <v>3</v>
      </c>
      <c r="G259" s="143"/>
      <c r="H259" s="144"/>
      <c r="I259" s="143"/>
      <c r="J259" s="144"/>
      <c r="K259" s="143"/>
      <c r="L259" s="144"/>
      <c r="M259" s="144"/>
      <c r="N259" s="19"/>
    </row>
    <row r="260" spans="1:14" s="20" customFormat="1" ht="14.25">
      <c r="A260" s="121">
        <v>63</v>
      </c>
      <c r="B260" s="181"/>
      <c r="C260" s="531" t="s">
        <v>612</v>
      </c>
      <c r="D260" s="121" t="s">
        <v>43</v>
      </c>
      <c r="E260" s="121"/>
      <c r="F260" s="175">
        <v>1</v>
      </c>
      <c r="G260" s="143"/>
      <c r="H260" s="144"/>
      <c r="I260" s="143"/>
      <c r="J260" s="144"/>
      <c r="K260" s="143"/>
      <c r="L260" s="144"/>
      <c r="M260" s="144"/>
      <c r="N260" s="19"/>
    </row>
    <row r="261" spans="1:14" s="20" customFormat="1" ht="40.5">
      <c r="A261" s="121">
        <v>64</v>
      </c>
      <c r="B261" s="121" t="s">
        <v>68</v>
      </c>
      <c r="C261" s="146" t="s">
        <v>567</v>
      </c>
      <c r="D261" s="121" t="s">
        <v>70</v>
      </c>
      <c r="E261" s="43"/>
      <c r="F261" s="144">
        <f>SUM(F264:F268)</f>
        <v>64</v>
      </c>
      <c r="G261" s="142"/>
      <c r="H261" s="144"/>
      <c r="I261" s="143"/>
      <c r="J261" s="144"/>
      <c r="K261" s="143"/>
      <c r="L261" s="144"/>
      <c r="M261" s="144"/>
      <c r="N261" s="19"/>
    </row>
    <row r="262" spans="1:14" s="29" customFormat="1" ht="13.5">
      <c r="A262" s="121"/>
      <c r="B262" s="121"/>
      <c r="C262" s="146" t="s">
        <v>12</v>
      </c>
      <c r="D262" s="121" t="s">
        <v>70</v>
      </c>
      <c r="E262" s="121">
        <v>1</v>
      </c>
      <c r="F262" s="144">
        <f>F261*E262</f>
        <v>64</v>
      </c>
      <c r="G262" s="142"/>
      <c r="H262" s="144"/>
      <c r="I262" s="143"/>
      <c r="J262" s="144"/>
      <c r="K262" s="143"/>
      <c r="L262" s="144"/>
      <c r="M262" s="144"/>
      <c r="N262" s="68"/>
    </row>
    <row r="263" spans="1:14" s="29" customFormat="1" ht="13.5">
      <c r="A263" s="121"/>
      <c r="B263" s="96"/>
      <c r="C263" s="146" t="s">
        <v>14</v>
      </c>
      <c r="D263" s="121"/>
      <c r="E263" s="121"/>
      <c r="F263" s="144"/>
      <c r="G263" s="142"/>
      <c r="H263" s="144"/>
      <c r="I263" s="143"/>
      <c r="J263" s="144"/>
      <c r="K263" s="143"/>
      <c r="L263" s="144"/>
      <c r="M263" s="144"/>
      <c r="N263" s="68"/>
    </row>
    <row r="264" spans="1:14" s="75" customFormat="1" ht="27">
      <c r="A264" s="121"/>
      <c r="B264" s="121"/>
      <c r="C264" s="146" t="s">
        <v>613</v>
      </c>
      <c r="D264" s="121" t="s">
        <v>70</v>
      </c>
      <c r="E264" s="121"/>
      <c r="F264" s="144">
        <v>10</v>
      </c>
      <c r="G264" s="142"/>
      <c r="H264" s="144"/>
      <c r="I264" s="143"/>
      <c r="J264" s="144"/>
      <c r="K264" s="143"/>
      <c r="L264" s="144"/>
      <c r="M264" s="144"/>
      <c r="N264" s="93"/>
    </row>
    <row r="265" spans="1:14" s="75" customFormat="1" ht="27">
      <c r="A265" s="121"/>
      <c r="B265" s="121"/>
      <c r="C265" s="146" t="s">
        <v>614</v>
      </c>
      <c r="D265" s="121" t="s">
        <v>70</v>
      </c>
      <c r="E265" s="121"/>
      <c r="F265" s="144">
        <v>40</v>
      </c>
      <c r="G265" s="142"/>
      <c r="H265" s="144"/>
      <c r="I265" s="143"/>
      <c r="J265" s="144"/>
      <c r="K265" s="143"/>
      <c r="L265" s="144"/>
      <c r="M265" s="144"/>
      <c r="N265" s="93"/>
    </row>
    <row r="266" spans="1:14" s="75" customFormat="1" ht="27">
      <c r="A266" s="121"/>
      <c r="B266" s="121"/>
      <c r="C266" s="146" t="s">
        <v>615</v>
      </c>
      <c r="D266" s="121" t="s">
        <v>70</v>
      </c>
      <c r="E266" s="121"/>
      <c r="F266" s="144">
        <v>10</v>
      </c>
      <c r="G266" s="142"/>
      <c r="H266" s="144"/>
      <c r="I266" s="143"/>
      <c r="J266" s="144"/>
      <c r="K266" s="143"/>
      <c r="L266" s="144"/>
      <c r="M266" s="144"/>
      <c r="N266" s="93"/>
    </row>
    <row r="267" spans="1:14" s="75" customFormat="1" ht="27">
      <c r="A267" s="121"/>
      <c r="B267" s="121"/>
      <c r="C267" s="146" t="s">
        <v>616</v>
      </c>
      <c r="D267" s="121" t="s">
        <v>70</v>
      </c>
      <c r="E267" s="121"/>
      <c r="F267" s="144">
        <v>2</v>
      </c>
      <c r="G267" s="142"/>
      <c r="H267" s="144"/>
      <c r="I267" s="143"/>
      <c r="J267" s="144"/>
      <c r="K267" s="143"/>
      <c r="L267" s="144"/>
      <c r="M267" s="144"/>
      <c r="N267" s="93"/>
    </row>
    <row r="268" spans="1:14" s="75" customFormat="1" ht="27">
      <c r="A268" s="121"/>
      <c r="B268" s="121"/>
      <c r="C268" s="146" t="s">
        <v>617</v>
      </c>
      <c r="D268" s="121" t="s">
        <v>70</v>
      </c>
      <c r="E268" s="121"/>
      <c r="F268" s="144">
        <v>2</v>
      </c>
      <c r="G268" s="142"/>
      <c r="H268" s="144"/>
      <c r="I268" s="143"/>
      <c r="J268" s="144"/>
      <c r="K268" s="143"/>
      <c r="L268" s="144"/>
      <c r="M268" s="144"/>
      <c r="N268" s="93"/>
    </row>
    <row r="269" spans="1:14" s="75" customFormat="1" ht="13.5">
      <c r="A269" s="121">
        <v>65</v>
      </c>
      <c r="B269" s="121"/>
      <c r="C269" s="145" t="s">
        <v>568</v>
      </c>
      <c r="D269" s="121" t="s">
        <v>43</v>
      </c>
      <c r="E269" s="121"/>
      <c r="F269" s="144">
        <v>10</v>
      </c>
      <c r="G269" s="142"/>
      <c r="H269" s="144"/>
      <c r="I269" s="143"/>
      <c r="J269" s="144"/>
      <c r="K269" s="143"/>
      <c r="L269" s="144"/>
      <c r="M269" s="144"/>
      <c r="N269" s="93"/>
    </row>
    <row r="270" spans="1:14" s="71" customFormat="1" ht="14.25">
      <c r="A270" s="207"/>
      <c r="B270" s="207"/>
      <c r="C270" s="272" t="s">
        <v>6</v>
      </c>
      <c r="D270" s="235"/>
      <c r="E270" s="235"/>
      <c r="F270" s="319"/>
      <c r="G270" s="235"/>
      <c r="H270" s="155"/>
      <c r="I270" s="155"/>
      <c r="J270" s="155"/>
      <c r="K270" s="155"/>
      <c r="L270" s="155"/>
      <c r="M270" s="155"/>
      <c r="N270" s="84"/>
    </row>
    <row r="271" spans="1:14" s="71" customFormat="1" ht="13.5">
      <c r="A271" s="207"/>
      <c r="B271" s="207"/>
      <c r="C271" s="145" t="s">
        <v>49</v>
      </c>
      <c r="D271" s="142"/>
      <c r="E271" s="142"/>
      <c r="F271" s="175"/>
      <c r="G271" s="142"/>
      <c r="H271" s="657">
        <f>M271</f>
        <v>0</v>
      </c>
      <c r="I271" s="153"/>
      <c r="J271" s="153"/>
      <c r="K271" s="153"/>
      <c r="L271" s="153"/>
      <c r="M271" s="658">
        <f>M109+M113+M117+M121+M125+M129+M133+M137+M141+M146+M160+M164+M168</f>
        <v>0</v>
      </c>
      <c r="N271" s="84"/>
    </row>
    <row r="272" spans="1:14" s="71" customFormat="1" ht="27">
      <c r="A272" s="207"/>
      <c r="B272" s="207"/>
      <c r="C272" s="145" t="s">
        <v>618</v>
      </c>
      <c r="D272" s="142"/>
      <c r="E272" s="142"/>
      <c r="F272" s="175"/>
      <c r="G272" s="142"/>
      <c r="H272" s="153"/>
      <c r="I272" s="153"/>
      <c r="J272" s="153"/>
      <c r="K272" s="153"/>
      <c r="L272" s="153"/>
      <c r="M272" s="144"/>
      <c r="N272" s="84"/>
    </row>
    <row r="273" spans="1:14" s="71" customFormat="1" ht="14.25">
      <c r="A273" s="121"/>
      <c r="B273" s="121"/>
      <c r="C273" s="272" t="s">
        <v>63</v>
      </c>
      <c r="D273" s="235"/>
      <c r="E273" s="235"/>
      <c r="F273" s="491"/>
      <c r="G273" s="235"/>
      <c r="H273" s="144"/>
      <c r="I273" s="144"/>
      <c r="J273" s="144"/>
      <c r="K273" s="144"/>
      <c r="L273" s="144"/>
      <c r="M273" s="144"/>
      <c r="N273" s="84"/>
    </row>
    <row r="274" spans="1:14" s="20" customFormat="1" ht="27">
      <c r="A274" s="532"/>
      <c r="B274" s="532"/>
      <c r="C274" s="145" t="s">
        <v>262</v>
      </c>
      <c r="D274" s="142"/>
      <c r="E274" s="268" t="s">
        <v>832</v>
      </c>
      <c r="F274" s="142"/>
      <c r="G274" s="153"/>
      <c r="H274" s="153"/>
      <c r="I274" s="153"/>
      <c r="J274" s="153"/>
      <c r="K274" s="153"/>
      <c r="L274" s="153"/>
      <c r="M274" s="144"/>
      <c r="N274" s="321"/>
    </row>
    <row r="275" spans="1:13" s="533" customFormat="1" ht="27">
      <c r="A275" s="200"/>
      <c r="B275" s="200"/>
      <c r="C275" s="145" t="s">
        <v>619</v>
      </c>
      <c r="D275" s="142"/>
      <c r="E275" s="268" t="s">
        <v>832</v>
      </c>
      <c r="F275" s="143"/>
      <c r="G275" s="142"/>
      <c r="H275" s="182"/>
      <c r="I275" s="182"/>
      <c r="J275" s="182"/>
      <c r="K275" s="182"/>
      <c r="L275" s="182"/>
      <c r="M275" s="144"/>
    </row>
    <row r="276" spans="1:14" s="20" customFormat="1" ht="14.25">
      <c r="A276" s="200"/>
      <c r="B276" s="200"/>
      <c r="C276" s="272" t="s">
        <v>6</v>
      </c>
      <c r="D276" s="142"/>
      <c r="E276" s="142"/>
      <c r="F276" s="143"/>
      <c r="G276" s="142"/>
      <c r="H276" s="144"/>
      <c r="I276" s="153"/>
      <c r="J276" s="144"/>
      <c r="K276" s="153"/>
      <c r="L276" s="144"/>
      <c r="M276" s="144"/>
      <c r="N276" s="84"/>
    </row>
    <row r="277" spans="1:14" s="20" customFormat="1" ht="40.5">
      <c r="A277" s="121"/>
      <c r="B277" s="121"/>
      <c r="C277" s="145" t="s">
        <v>620</v>
      </c>
      <c r="D277" s="142"/>
      <c r="E277" s="268" t="s">
        <v>832</v>
      </c>
      <c r="F277" s="143"/>
      <c r="G277" s="142"/>
      <c r="H277" s="153"/>
      <c r="I277" s="153"/>
      <c r="J277" s="153"/>
      <c r="K277" s="153"/>
      <c r="L277" s="153"/>
      <c r="M277" s="144"/>
      <c r="N277" s="19"/>
    </row>
    <row r="278" spans="1:14" s="20" customFormat="1" ht="14.25">
      <c r="A278" s="121"/>
      <c r="B278" s="148"/>
      <c r="C278" s="272" t="s">
        <v>6</v>
      </c>
      <c r="D278" s="235"/>
      <c r="E278" s="235"/>
      <c r="F278" s="491"/>
      <c r="G278" s="235"/>
      <c r="H278" s="150"/>
      <c r="I278" s="150"/>
      <c r="J278" s="150"/>
      <c r="K278" s="150"/>
      <c r="L278" s="150"/>
      <c r="M278" s="150"/>
      <c r="N278" s="84"/>
    </row>
    <row r="279" spans="1:14" s="69" customFormat="1" ht="13.5">
      <c r="A279" s="26"/>
      <c r="B279" s="33"/>
      <c r="C279" s="27"/>
      <c r="D279" s="26"/>
      <c r="E279" s="26"/>
      <c r="F279" s="34"/>
      <c r="G279" s="38"/>
      <c r="H279" s="34"/>
      <c r="I279" s="35"/>
      <c r="J279" s="34"/>
      <c r="K279" s="38"/>
      <c r="L279" s="34"/>
      <c r="M279" s="36"/>
      <c r="N279" s="68"/>
    </row>
    <row r="280" spans="1:14" s="69" customFormat="1" ht="13.5">
      <c r="A280" s="26"/>
      <c r="B280" s="33"/>
      <c r="C280" s="27"/>
      <c r="D280" s="26"/>
      <c r="E280" s="26"/>
      <c r="F280" s="34"/>
      <c r="G280" s="38"/>
      <c r="H280" s="34"/>
      <c r="I280" s="35"/>
      <c r="J280" s="34"/>
      <c r="K280" s="38"/>
      <c r="L280" s="34"/>
      <c r="M280" s="36"/>
      <c r="N280" s="68"/>
    </row>
    <row r="281" spans="2:10" s="88" customFormat="1" ht="13.5">
      <c r="B281" s="701"/>
      <c r="C281" s="702"/>
      <c r="E281" s="701"/>
      <c r="F281" s="701"/>
      <c r="G281" s="701"/>
      <c r="H281" s="701"/>
      <c r="I281" s="701"/>
      <c r="J281" s="702"/>
    </row>
  </sheetData>
  <sheetProtection/>
  <mergeCells count="16">
    <mergeCell ref="B281:C281"/>
    <mergeCell ref="E281:J281"/>
    <mergeCell ref="C4:K4"/>
    <mergeCell ref="C6:K6"/>
    <mergeCell ref="I7:J7"/>
    <mergeCell ref="A1:M1"/>
    <mergeCell ref="A3:M3"/>
    <mergeCell ref="A2:M2"/>
    <mergeCell ref="K7:L7"/>
    <mergeCell ref="M7:M8"/>
    <mergeCell ref="A7:A8"/>
    <mergeCell ref="B7:B8"/>
    <mergeCell ref="C7:C8"/>
    <mergeCell ref="D7:D8"/>
    <mergeCell ref="E7:F7"/>
    <mergeCell ref="G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9"/>
  <sheetViews>
    <sheetView zoomScalePageLayoutView="0" workbookViewId="0" topLeftCell="A121">
      <selection activeCell="H147" sqref="H147"/>
    </sheetView>
  </sheetViews>
  <sheetFormatPr defaultColWidth="9.00390625" defaultRowHeight="12.75"/>
  <cols>
    <col min="1" max="1" width="4.25390625" style="55" customWidth="1"/>
    <col min="2" max="2" width="8.625" style="55" customWidth="1"/>
    <col min="3" max="3" width="39.00390625" style="55" customWidth="1"/>
    <col min="4" max="4" width="7.75390625" style="55" customWidth="1"/>
    <col min="5" max="5" width="8.00390625" style="55" customWidth="1"/>
    <col min="6" max="6" width="8.625" style="55" customWidth="1"/>
    <col min="7" max="7" width="7.375" style="55" customWidth="1"/>
    <col min="8" max="8" width="11.625" style="55" bestFit="1" customWidth="1"/>
    <col min="9" max="9" width="7.625" style="55" customWidth="1"/>
    <col min="10" max="10" width="7.375" style="55" customWidth="1"/>
    <col min="11" max="11" width="7.00390625" style="55" customWidth="1"/>
    <col min="12" max="12" width="8.625" style="55" customWidth="1"/>
    <col min="13" max="13" width="8.25390625" style="55" customWidth="1"/>
    <col min="14" max="14" width="47.75390625" style="55" customWidth="1"/>
    <col min="15" max="15" width="9.25390625" style="55" bestFit="1" customWidth="1"/>
    <col min="16" max="16" width="9.875" style="55" bestFit="1" customWidth="1"/>
    <col min="17" max="16384" width="9.125" style="55" customWidth="1"/>
  </cols>
  <sheetData>
    <row r="1" spans="1:13" s="11" customFormat="1" ht="17.25">
      <c r="A1" s="668" t="s">
        <v>410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s="11" customFormat="1" ht="16.5">
      <c r="A2" s="683" t="s">
        <v>815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5" s="54" customFormat="1" ht="16.5">
      <c r="A3" s="683" t="s">
        <v>433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O3" s="109"/>
    </row>
    <row r="4" spans="1:14" ht="17.25">
      <c r="A4" s="30"/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1"/>
    </row>
    <row r="5" spans="1:15" s="54" customFormat="1" ht="16.5">
      <c r="A5" s="683" t="s">
        <v>249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74"/>
      <c r="O5" s="74"/>
    </row>
    <row r="6" spans="1:14" ht="17.25">
      <c r="A6" s="30"/>
      <c r="B6" s="30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31"/>
    </row>
    <row r="7" spans="1:13" s="28" customFormat="1" ht="13.5">
      <c r="A7" s="694" t="s">
        <v>65</v>
      </c>
      <c r="B7" s="695" t="s">
        <v>66</v>
      </c>
      <c r="C7" s="695" t="s">
        <v>67</v>
      </c>
      <c r="D7" s="695" t="s">
        <v>1</v>
      </c>
      <c r="E7" s="697" t="s">
        <v>2</v>
      </c>
      <c r="F7" s="698"/>
      <c r="G7" s="696" t="s">
        <v>3</v>
      </c>
      <c r="H7" s="696"/>
      <c r="I7" s="700" t="s">
        <v>4</v>
      </c>
      <c r="J7" s="700"/>
      <c r="K7" s="700" t="s">
        <v>5</v>
      </c>
      <c r="L7" s="700"/>
      <c r="M7" s="696" t="s">
        <v>6</v>
      </c>
    </row>
    <row r="8" spans="1:13" s="28" customFormat="1" ht="54">
      <c r="A8" s="694"/>
      <c r="B8" s="694"/>
      <c r="C8" s="695"/>
      <c r="D8" s="695"/>
      <c r="E8" s="43" t="s">
        <v>7</v>
      </c>
      <c r="F8" s="43" t="s">
        <v>8</v>
      </c>
      <c r="G8" s="46" t="s">
        <v>9</v>
      </c>
      <c r="H8" s="44" t="s">
        <v>6</v>
      </c>
      <c r="I8" s="45" t="s">
        <v>9</v>
      </c>
      <c r="J8" s="44" t="s">
        <v>6</v>
      </c>
      <c r="K8" s="45" t="s">
        <v>9</v>
      </c>
      <c r="L8" s="44" t="s">
        <v>6</v>
      </c>
      <c r="M8" s="696"/>
    </row>
    <row r="9" spans="1:13" s="85" customFormat="1" ht="13.5">
      <c r="A9" s="96" t="s">
        <v>10</v>
      </c>
      <c r="B9" s="96" t="s">
        <v>18</v>
      </c>
      <c r="C9" s="96" t="s">
        <v>19</v>
      </c>
      <c r="D9" s="97" t="s">
        <v>20</v>
      </c>
      <c r="E9" s="98" t="s">
        <v>21</v>
      </c>
      <c r="F9" s="99" t="s">
        <v>22</v>
      </c>
      <c r="G9" s="97" t="s">
        <v>11</v>
      </c>
      <c r="H9" s="99" t="s">
        <v>23</v>
      </c>
      <c r="I9" s="97" t="s">
        <v>26</v>
      </c>
      <c r="J9" s="99" t="s">
        <v>27</v>
      </c>
      <c r="K9" s="99">
        <v>11</v>
      </c>
      <c r="L9" s="96" t="s">
        <v>28</v>
      </c>
      <c r="M9" s="96" t="s">
        <v>29</v>
      </c>
    </row>
    <row r="10" spans="1:14" s="91" customFormat="1" ht="14.25">
      <c r="A10" s="3"/>
      <c r="B10" s="147"/>
      <c r="C10" s="235" t="s">
        <v>134</v>
      </c>
      <c r="D10" s="121"/>
      <c r="E10" s="142"/>
      <c r="F10" s="142"/>
      <c r="G10" s="142"/>
      <c r="H10" s="236"/>
      <c r="I10" s="143"/>
      <c r="J10" s="144"/>
      <c r="K10" s="143"/>
      <c r="L10" s="144"/>
      <c r="M10" s="144"/>
      <c r="N10" s="90"/>
    </row>
    <row r="11" spans="1:14" ht="85.5">
      <c r="A11" s="3">
        <v>1</v>
      </c>
      <c r="B11" s="121" t="s">
        <v>68</v>
      </c>
      <c r="C11" s="272" t="s">
        <v>388</v>
      </c>
      <c r="D11" s="121" t="s">
        <v>56</v>
      </c>
      <c r="E11" s="263"/>
      <c r="F11" s="143">
        <v>1</v>
      </c>
      <c r="G11" s="142"/>
      <c r="H11" s="144"/>
      <c r="I11" s="143"/>
      <c r="J11" s="144"/>
      <c r="K11" s="143"/>
      <c r="L11" s="144"/>
      <c r="M11" s="144"/>
      <c r="N11" s="92"/>
    </row>
    <row r="12" spans="1:14" ht="13.5">
      <c r="A12" s="3"/>
      <c r="B12" s="47"/>
      <c r="C12" s="146" t="s">
        <v>12</v>
      </c>
      <c r="D12" s="121"/>
      <c r="E12" s="121"/>
      <c r="F12" s="144">
        <v>1</v>
      </c>
      <c r="G12" s="142"/>
      <c r="H12" s="144"/>
      <c r="I12" s="143"/>
      <c r="J12" s="144"/>
      <c r="K12" s="143"/>
      <c r="L12" s="144"/>
      <c r="M12" s="144"/>
      <c r="N12" s="92"/>
    </row>
    <row r="13" spans="1:14" s="94" customFormat="1" ht="13.5">
      <c r="A13" s="3"/>
      <c r="B13" s="47"/>
      <c r="C13" s="146" t="s">
        <v>14</v>
      </c>
      <c r="D13" s="121"/>
      <c r="E13" s="121"/>
      <c r="F13" s="144"/>
      <c r="G13" s="142"/>
      <c r="H13" s="144"/>
      <c r="I13" s="143"/>
      <c r="J13" s="144"/>
      <c r="K13" s="143"/>
      <c r="L13" s="144"/>
      <c r="M13" s="144"/>
      <c r="N13" s="92"/>
    </row>
    <row r="14" spans="1:14" s="94" customFormat="1" ht="27">
      <c r="A14" s="3"/>
      <c r="B14" s="47"/>
      <c r="C14" s="145" t="s">
        <v>135</v>
      </c>
      <c r="D14" s="121" t="s">
        <v>56</v>
      </c>
      <c r="E14" s="121">
        <v>1</v>
      </c>
      <c r="F14" s="223">
        <f>F11*E14</f>
        <v>1</v>
      </c>
      <c r="G14" s="142"/>
      <c r="H14" s="144"/>
      <c r="I14" s="143"/>
      <c r="J14" s="144"/>
      <c r="K14" s="143"/>
      <c r="L14" s="144"/>
      <c r="M14" s="144"/>
      <c r="N14" s="92"/>
    </row>
    <row r="15" spans="1:14" ht="14.25">
      <c r="A15" s="3">
        <v>2</v>
      </c>
      <c r="B15" s="121" t="s">
        <v>138</v>
      </c>
      <c r="C15" s="272" t="s">
        <v>389</v>
      </c>
      <c r="D15" s="121" t="s">
        <v>17</v>
      </c>
      <c r="E15" s="263"/>
      <c r="F15" s="143">
        <v>1</v>
      </c>
      <c r="G15" s="142"/>
      <c r="H15" s="144"/>
      <c r="I15" s="143"/>
      <c r="J15" s="144"/>
      <c r="K15" s="143"/>
      <c r="L15" s="144"/>
      <c r="M15" s="144"/>
      <c r="N15" s="92"/>
    </row>
    <row r="16" spans="1:14" ht="13.5">
      <c r="A16" s="3"/>
      <c r="B16" s="96"/>
      <c r="C16" s="146" t="s">
        <v>12</v>
      </c>
      <c r="D16" s="121" t="s">
        <v>13</v>
      </c>
      <c r="E16" s="121">
        <v>5.12</v>
      </c>
      <c r="F16" s="144">
        <f>F15*E16</f>
        <v>5.12</v>
      </c>
      <c r="G16" s="142"/>
      <c r="H16" s="144"/>
      <c r="I16" s="143"/>
      <c r="J16" s="144"/>
      <c r="K16" s="143"/>
      <c r="L16" s="144"/>
      <c r="M16" s="144"/>
      <c r="N16" s="92"/>
    </row>
    <row r="17" spans="1:14" s="91" customFormat="1" ht="14.25">
      <c r="A17" s="3"/>
      <c r="B17" s="181"/>
      <c r="C17" s="146" t="s">
        <v>40</v>
      </c>
      <c r="D17" s="121" t="s">
        <v>0</v>
      </c>
      <c r="E17" s="43">
        <v>0.43</v>
      </c>
      <c r="F17" s="142">
        <f>F15*E17</f>
        <v>0.43</v>
      </c>
      <c r="G17" s="142"/>
      <c r="H17" s="144"/>
      <c r="I17" s="143"/>
      <c r="J17" s="144"/>
      <c r="K17" s="143"/>
      <c r="L17" s="144"/>
      <c r="M17" s="144"/>
      <c r="N17" s="90"/>
    </row>
    <row r="18" spans="1:14" s="94" customFormat="1" ht="13.5">
      <c r="A18" s="3"/>
      <c r="B18" s="96"/>
      <c r="C18" s="146" t="s">
        <v>14</v>
      </c>
      <c r="D18" s="121"/>
      <c r="E18" s="121"/>
      <c r="F18" s="144"/>
      <c r="G18" s="142"/>
      <c r="H18" s="144"/>
      <c r="I18" s="143"/>
      <c r="J18" s="144"/>
      <c r="K18" s="143"/>
      <c r="L18" s="144"/>
      <c r="M18" s="144"/>
      <c r="N18" s="92"/>
    </row>
    <row r="19" spans="1:14" s="94" customFormat="1" ht="13.5">
      <c r="A19" s="3"/>
      <c r="B19" s="96"/>
      <c r="C19" s="145" t="s">
        <v>137</v>
      </c>
      <c r="D19" s="121" t="s">
        <v>17</v>
      </c>
      <c r="E19" s="121">
        <v>1</v>
      </c>
      <c r="F19" s="144">
        <f>F15*E19</f>
        <v>1</v>
      </c>
      <c r="G19" s="182"/>
      <c r="H19" s="144"/>
      <c r="I19" s="143"/>
      <c r="J19" s="144"/>
      <c r="K19" s="143"/>
      <c r="L19" s="144"/>
      <c r="M19" s="144"/>
      <c r="N19" s="92"/>
    </row>
    <row r="20" spans="1:14" s="91" customFormat="1" ht="14.25">
      <c r="A20" s="3"/>
      <c r="B20" s="181"/>
      <c r="C20" s="146" t="s">
        <v>15</v>
      </c>
      <c r="D20" s="121" t="s">
        <v>0</v>
      </c>
      <c r="E20" s="43">
        <v>2.83</v>
      </c>
      <c r="F20" s="142">
        <f>F15*E20</f>
        <v>2.83</v>
      </c>
      <c r="G20" s="142"/>
      <c r="H20" s="144"/>
      <c r="I20" s="143"/>
      <c r="J20" s="144"/>
      <c r="K20" s="143"/>
      <c r="L20" s="144"/>
      <c r="M20" s="144"/>
      <c r="N20" s="90"/>
    </row>
    <row r="21" spans="1:14" s="91" customFormat="1" ht="42.75">
      <c r="A21" s="3">
        <v>3</v>
      </c>
      <c r="B21" s="147" t="s">
        <v>113</v>
      </c>
      <c r="C21" s="272" t="s">
        <v>139</v>
      </c>
      <c r="D21" s="121" t="s">
        <v>48</v>
      </c>
      <c r="E21" s="142"/>
      <c r="F21" s="142">
        <v>38</v>
      </c>
      <c r="G21" s="142"/>
      <c r="H21" s="236"/>
      <c r="I21" s="143"/>
      <c r="J21" s="144"/>
      <c r="K21" s="143"/>
      <c r="L21" s="144"/>
      <c r="M21" s="144"/>
      <c r="N21" s="90"/>
    </row>
    <row r="22" spans="1:14" s="91" customFormat="1" ht="13.5">
      <c r="A22" s="3"/>
      <c r="B22" s="147"/>
      <c r="C22" s="146" t="s">
        <v>12</v>
      </c>
      <c r="D22" s="121" t="s">
        <v>13</v>
      </c>
      <c r="E22" s="175">
        <v>1.54</v>
      </c>
      <c r="F22" s="175">
        <f>F21*E22</f>
        <v>58.52</v>
      </c>
      <c r="G22" s="145"/>
      <c r="H22" s="176"/>
      <c r="I22" s="143"/>
      <c r="J22" s="144"/>
      <c r="K22" s="143"/>
      <c r="L22" s="144"/>
      <c r="M22" s="144"/>
      <c r="N22" s="90"/>
    </row>
    <row r="23" spans="1:14" s="91" customFormat="1" ht="14.25">
      <c r="A23" s="3"/>
      <c r="B23" s="181"/>
      <c r="C23" s="146" t="s">
        <v>40</v>
      </c>
      <c r="D23" s="121" t="s">
        <v>0</v>
      </c>
      <c r="E23" s="43">
        <v>0.0373</v>
      </c>
      <c r="F23" s="142">
        <f>F21*E23</f>
        <v>1.4174</v>
      </c>
      <c r="G23" s="142"/>
      <c r="H23" s="144"/>
      <c r="I23" s="143"/>
      <c r="J23" s="144"/>
      <c r="K23" s="143"/>
      <c r="L23" s="144"/>
      <c r="M23" s="144"/>
      <c r="N23" s="90"/>
    </row>
    <row r="24" spans="1:14" s="91" customFormat="1" ht="14.25">
      <c r="A24" s="3"/>
      <c r="B24" s="181"/>
      <c r="C24" s="146" t="s">
        <v>14</v>
      </c>
      <c r="D24" s="121"/>
      <c r="E24" s="43"/>
      <c r="F24" s="142"/>
      <c r="G24" s="142"/>
      <c r="H24" s="144"/>
      <c r="I24" s="143"/>
      <c r="J24" s="144"/>
      <c r="K24" s="143"/>
      <c r="L24" s="144"/>
      <c r="M24" s="144"/>
      <c r="N24" s="90"/>
    </row>
    <row r="25" spans="1:14" s="91" customFormat="1" ht="14.25">
      <c r="A25" s="3"/>
      <c r="B25" s="181"/>
      <c r="C25" s="146" t="s">
        <v>114</v>
      </c>
      <c r="D25" s="121" t="s">
        <v>48</v>
      </c>
      <c r="E25" s="43">
        <v>1</v>
      </c>
      <c r="F25" s="142">
        <f>F21*E25</f>
        <v>38</v>
      </c>
      <c r="G25" s="142"/>
      <c r="H25" s="144"/>
      <c r="I25" s="143"/>
      <c r="J25" s="144"/>
      <c r="K25" s="143"/>
      <c r="L25" s="144"/>
      <c r="M25" s="144"/>
      <c r="N25" s="90"/>
    </row>
    <row r="26" spans="1:14" s="91" customFormat="1" ht="14.25">
      <c r="A26" s="3"/>
      <c r="B26" s="181"/>
      <c r="C26" s="146" t="s">
        <v>32</v>
      </c>
      <c r="D26" s="121" t="s">
        <v>16</v>
      </c>
      <c r="E26" s="43">
        <v>0.65</v>
      </c>
      <c r="F26" s="142">
        <f>F21*E26</f>
        <v>24.7</v>
      </c>
      <c r="G26" s="142"/>
      <c r="H26" s="144"/>
      <c r="I26" s="143"/>
      <c r="J26" s="144"/>
      <c r="K26" s="143"/>
      <c r="L26" s="144"/>
      <c r="M26" s="144"/>
      <c r="N26" s="90"/>
    </row>
    <row r="27" spans="1:14" s="91" customFormat="1" ht="14.25">
      <c r="A27" s="3"/>
      <c r="B27" s="181"/>
      <c r="C27" s="146" t="s">
        <v>15</v>
      </c>
      <c r="D27" s="121" t="s">
        <v>0</v>
      </c>
      <c r="E27" s="43">
        <v>0.169</v>
      </c>
      <c r="F27" s="142">
        <f>F21*E27</f>
        <v>6.422000000000001</v>
      </c>
      <c r="G27" s="142"/>
      <c r="H27" s="144"/>
      <c r="I27" s="143"/>
      <c r="J27" s="144"/>
      <c r="K27" s="143"/>
      <c r="L27" s="144"/>
      <c r="M27" s="144"/>
      <c r="N27" s="90"/>
    </row>
    <row r="28" spans="1:14" s="91" customFormat="1" ht="42.75">
      <c r="A28" s="3">
        <v>4</v>
      </c>
      <c r="B28" s="147" t="s">
        <v>140</v>
      </c>
      <c r="C28" s="272" t="s">
        <v>143</v>
      </c>
      <c r="D28" s="121" t="s">
        <v>48</v>
      </c>
      <c r="E28" s="142"/>
      <c r="F28" s="142">
        <v>29</v>
      </c>
      <c r="G28" s="142"/>
      <c r="H28" s="236"/>
      <c r="I28" s="143"/>
      <c r="J28" s="144"/>
      <c r="K28" s="143"/>
      <c r="L28" s="144"/>
      <c r="M28" s="144"/>
      <c r="N28" s="90"/>
    </row>
    <row r="29" spans="1:14" s="91" customFormat="1" ht="13.5">
      <c r="A29" s="3"/>
      <c r="B29" s="147"/>
      <c r="C29" s="146" t="s">
        <v>61</v>
      </c>
      <c r="D29" s="121" t="s">
        <v>13</v>
      </c>
      <c r="E29" s="175">
        <v>1.19</v>
      </c>
      <c r="F29" s="175">
        <f>F28*E29</f>
        <v>34.51</v>
      </c>
      <c r="G29" s="145"/>
      <c r="H29" s="176"/>
      <c r="I29" s="143"/>
      <c r="J29" s="144"/>
      <c r="K29" s="143"/>
      <c r="L29" s="144"/>
      <c r="M29" s="144"/>
      <c r="N29" s="90"/>
    </row>
    <row r="30" spans="1:14" s="91" customFormat="1" ht="14.25">
      <c r="A30" s="3"/>
      <c r="B30" s="181"/>
      <c r="C30" s="146" t="s">
        <v>42</v>
      </c>
      <c r="D30" s="121" t="s">
        <v>0</v>
      </c>
      <c r="E30" s="43">
        <v>0.0359</v>
      </c>
      <c r="F30" s="142">
        <f>F28*E30</f>
        <v>1.0411000000000001</v>
      </c>
      <c r="G30" s="142"/>
      <c r="H30" s="144"/>
      <c r="I30" s="143"/>
      <c r="J30" s="144"/>
      <c r="K30" s="143"/>
      <c r="L30" s="144"/>
      <c r="M30" s="144"/>
      <c r="N30" s="90"/>
    </row>
    <row r="31" spans="1:14" s="91" customFormat="1" ht="14.25">
      <c r="A31" s="3"/>
      <c r="B31" s="181"/>
      <c r="C31" s="146" t="s">
        <v>14</v>
      </c>
      <c r="D31" s="121"/>
      <c r="E31" s="43"/>
      <c r="F31" s="142"/>
      <c r="G31" s="142"/>
      <c r="H31" s="144"/>
      <c r="I31" s="143"/>
      <c r="J31" s="144"/>
      <c r="K31" s="143"/>
      <c r="L31" s="144"/>
      <c r="M31" s="144"/>
      <c r="N31" s="90"/>
    </row>
    <row r="32" spans="1:14" s="91" customFormat="1" ht="14.25">
      <c r="A32" s="3"/>
      <c r="B32" s="181"/>
      <c r="C32" s="146" t="s">
        <v>114</v>
      </c>
      <c r="D32" s="121" t="s">
        <v>48</v>
      </c>
      <c r="E32" s="43">
        <v>1</v>
      </c>
      <c r="F32" s="142">
        <f>F28*E32</f>
        <v>29</v>
      </c>
      <c r="G32" s="142"/>
      <c r="H32" s="144"/>
      <c r="I32" s="143"/>
      <c r="J32" s="144"/>
      <c r="K32" s="143"/>
      <c r="L32" s="144"/>
      <c r="M32" s="144"/>
      <c r="N32" s="90"/>
    </row>
    <row r="33" spans="1:14" s="91" customFormat="1" ht="14.25">
      <c r="A33" s="3"/>
      <c r="B33" s="181"/>
      <c r="C33" s="146" t="s">
        <v>32</v>
      </c>
      <c r="D33" s="121" t="s">
        <v>16</v>
      </c>
      <c r="E33" s="43">
        <v>1.22</v>
      </c>
      <c r="F33" s="142">
        <f>F28*E33</f>
        <v>35.38</v>
      </c>
      <c r="G33" s="142"/>
      <c r="H33" s="144"/>
      <c r="I33" s="143"/>
      <c r="J33" s="144"/>
      <c r="K33" s="143"/>
      <c r="L33" s="144"/>
      <c r="M33" s="144"/>
      <c r="N33" s="90"/>
    </row>
    <row r="34" spans="1:14" s="91" customFormat="1" ht="14.25">
      <c r="A34" s="3"/>
      <c r="B34" s="181"/>
      <c r="C34" s="146" t="s">
        <v>15</v>
      </c>
      <c r="D34" s="121" t="s">
        <v>0</v>
      </c>
      <c r="E34" s="43">
        <v>0.148</v>
      </c>
      <c r="F34" s="142">
        <f>F28*E34</f>
        <v>4.292</v>
      </c>
      <c r="G34" s="142"/>
      <c r="H34" s="144"/>
      <c r="I34" s="143"/>
      <c r="J34" s="144"/>
      <c r="K34" s="143"/>
      <c r="L34" s="144"/>
      <c r="M34" s="144"/>
      <c r="N34" s="90"/>
    </row>
    <row r="35" spans="1:14" s="91" customFormat="1" ht="14.25">
      <c r="A35" s="3"/>
      <c r="B35" s="181"/>
      <c r="C35" s="146" t="s">
        <v>144</v>
      </c>
      <c r="D35" s="121" t="s">
        <v>17</v>
      </c>
      <c r="E35" s="43"/>
      <c r="F35" s="142">
        <v>1</v>
      </c>
      <c r="G35" s="142"/>
      <c r="H35" s="144"/>
      <c r="I35" s="143"/>
      <c r="J35" s="144"/>
      <c r="K35" s="143"/>
      <c r="L35" s="144"/>
      <c r="M35" s="144"/>
      <c r="N35" s="90"/>
    </row>
    <row r="36" spans="1:14" ht="14.25">
      <c r="A36" s="3">
        <v>5</v>
      </c>
      <c r="B36" s="264" t="s">
        <v>68</v>
      </c>
      <c r="C36" s="272" t="s">
        <v>390</v>
      </c>
      <c r="D36" s="121" t="s">
        <v>70</v>
      </c>
      <c r="E36" s="142"/>
      <c r="F36" s="143">
        <v>2</v>
      </c>
      <c r="G36" s="142"/>
      <c r="H36" s="144"/>
      <c r="I36" s="143"/>
      <c r="J36" s="144"/>
      <c r="K36" s="143"/>
      <c r="L36" s="144"/>
      <c r="M36" s="144"/>
      <c r="N36" s="92"/>
    </row>
    <row r="37" spans="1:14" ht="13.5">
      <c r="A37" s="3"/>
      <c r="B37" s="47"/>
      <c r="C37" s="146" t="s">
        <v>12</v>
      </c>
      <c r="D37" s="121" t="s">
        <v>70</v>
      </c>
      <c r="E37" s="121">
        <v>1</v>
      </c>
      <c r="F37" s="144">
        <f>F36*E37</f>
        <v>2</v>
      </c>
      <c r="G37" s="142"/>
      <c r="H37" s="144"/>
      <c r="I37" s="143"/>
      <c r="J37" s="144"/>
      <c r="K37" s="143"/>
      <c r="L37" s="144"/>
      <c r="M37" s="144"/>
      <c r="N37" s="92"/>
    </row>
    <row r="38" spans="1:14" s="94" customFormat="1" ht="13.5">
      <c r="A38" s="3"/>
      <c r="B38" s="47"/>
      <c r="C38" s="146" t="s">
        <v>14</v>
      </c>
      <c r="D38" s="121"/>
      <c r="E38" s="121"/>
      <c r="F38" s="144"/>
      <c r="G38" s="142"/>
      <c r="H38" s="144"/>
      <c r="I38" s="143"/>
      <c r="J38" s="144"/>
      <c r="K38" s="143"/>
      <c r="L38" s="144"/>
      <c r="M38" s="144"/>
      <c r="N38" s="92"/>
    </row>
    <row r="39" spans="1:14" s="94" customFormat="1" ht="13.5">
      <c r="A39" s="3"/>
      <c r="B39" s="47"/>
      <c r="C39" s="145" t="s">
        <v>125</v>
      </c>
      <c r="D39" s="121" t="s">
        <v>70</v>
      </c>
      <c r="E39" s="121">
        <v>1</v>
      </c>
      <c r="F39" s="153">
        <f>F36*E39</f>
        <v>2</v>
      </c>
      <c r="G39" s="182"/>
      <c r="H39" s="144"/>
      <c r="I39" s="143"/>
      <c r="J39" s="144"/>
      <c r="K39" s="143"/>
      <c r="L39" s="144"/>
      <c r="M39" s="144"/>
      <c r="N39" s="92"/>
    </row>
    <row r="40" spans="1:14" s="94" customFormat="1" ht="27">
      <c r="A40" s="3"/>
      <c r="B40" s="47"/>
      <c r="C40" s="145" t="s">
        <v>141</v>
      </c>
      <c r="D40" s="121" t="s">
        <v>70</v>
      </c>
      <c r="E40" s="121"/>
      <c r="F40" s="153">
        <v>10</v>
      </c>
      <c r="G40" s="182"/>
      <c r="H40" s="144"/>
      <c r="I40" s="143"/>
      <c r="J40" s="144"/>
      <c r="K40" s="143"/>
      <c r="L40" s="144"/>
      <c r="M40" s="144"/>
      <c r="N40" s="92"/>
    </row>
    <row r="41" spans="1:14" ht="28.5">
      <c r="A41" s="3">
        <v>7</v>
      </c>
      <c r="B41" s="264" t="s">
        <v>68</v>
      </c>
      <c r="C41" s="272" t="s">
        <v>145</v>
      </c>
      <c r="D41" s="121" t="s">
        <v>126</v>
      </c>
      <c r="E41" s="142"/>
      <c r="F41" s="143">
        <v>3</v>
      </c>
      <c r="G41" s="142"/>
      <c r="H41" s="144"/>
      <c r="I41" s="143"/>
      <c r="J41" s="144"/>
      <c r="K41" s="143"/>
      <c r="L41" s="144"/>
      <c r="M41" s="144"/>
      <c r="N41" s="92"/>
    </row>
    <row r="42" spans="1:14" ht="13.5">
      <c r="A42" s="3"/>
      <c r="B42" s="47"/>
      <c r="C42" s="146" t="s">
        <v>12</v>
      </c>
      <c r="D42" s="121" t="s">
        <v>126</v>
      </c>
      <c r="E42" s="121">
        <v>1</v>
      </c>
      <c r="F42" s="144">
        <f>F41*E42</f>
        <v>3</v>
      </c>
      <c r="G42" s="142"/>
      <c r="H42" s="144"/>
      <c r="I42" s="143"/>
      <c r="J42" s="144"/>
      <c r="K42" s="143"/>
      <c r="L42" s="144"/>
      <c r="M42" s="144"/>
      <c r="N42" s="92"/>
    </row>
    <row r="43" spans="1:14" s="94" customFormat="1" ht="13.5">
      <c r="A43" s="3"/>
      <c r="B43" s="47"/>
      <c r="C43" s="146" t="s">
        <v>14</v>
      </c>
      <c r="D43" s="121"/>
      <c r="E43" s="121"/>
      <c r="F43" s="144"/>
      <c r="G43" s="142"/>
      <c r="H43" s="144"/>
      <c r="I43" s="143"/>
      <c r="J43" s="144"/>
      <c r="K43" s="143"/>
      <c r="L43" s="144"/>
      <c r="M43" s="144"/>
      <c r="N43" s="92"/>
    </row>
    <row r="44" spans="1:14" s="94" customFormat="1" ht="13.5">
      <c r="A44" s="3"/>
      <c r="B44" s="47"/>
      <c r="C44" s="145" t="s">
        <v>127</v>
      </c>
      <c r="D44" s="121" t="s">
        <v>70</v>
      </c>
      <c r="E44" s="121">
        <v>1</v>
      </c>
      <c r="F44" s="153">
        <f>F41*E44</f>
        <v>3</v>
      </c>
      <c r="G44" s="182"/>
      <c r="H44" s="144"/>
      <c r="I44" s="143"/>
      <c r="J44" s="144"/>
      <c r="K44" s="143"/>
      <c r="L44" s="144"/>
      <c r="M44" s="144"/>
      <c r="N44" s="92"/>
    </row>
    <row r="45" spans="1:14" s="91" customFormat="1" ht="28.5">
      <c r="A45" s="3">
        <v>8</v>
      </c>
      <c r="B45" s="147" t="s">
        <v>99</v>
      </c>
      <c r="C45" s="272" t="s">
        <v>391</v>
      </c>
      <c r="D45" s="121" t="s">
        <v>36</v>
      </c>
      <c r="E45" s="175"/>
      <c r="F45" s="142">
        <v>2</v>
      </c>
      <c r="G45" s="145"/>
      <c r="H45" s="176"/>
      <c r="I45" s="143"/>
      <c r="J45" s="144"/>
      <c r="K45" s="143"/>
      <c r="L45" s="144"/>
      <c r="M45" s="144"/>
      <c r="N45" s="90"/>
    </row>
    <row r="46" spans="1:14" s="91" customFormat="1" ht="13.5">
      <c r="A46" s="3"/>
      <c r="B46" s="147"/>
      <c r="C46" s="146" t="s">
        <v>12</v>
      </c>
      <c r="D46" s="121" t="s">
        <v>13</v>
      </c>
      <c r="E46" s="175">
        <v>13.8</v>
      </c>
      <c r="F46" s="175">
        <f>F45*E46</f>
        <v>27.6</v>
      </c>
      <c r="G46" s="145"/>
      <c r="H46" s="176"/>
      <c r="I46" s="143"/>
      <c r="J46" s="144"/>
      <c r="K46" s="143"/>
      <c r="L46" s="144"/>
      <c r="M46" s="144"/>
      <c r="N46" s="90"/>
    </row>
    <row r="47" spans="1:14" s="91" customFormat="1" ht="14.25">
      <c r="A47" s="3"/>
      <c r="B47" s="181"/>
      <c r="C47" s="146" t="s">
        <v>40</v>
      </c>
      <c r="D47" s="121" t="s">
        <v>0</v>
      </c>
      <c r="E47" s="43">
        <v>0.17</v>
      </c>
      <c r="F47" s="142">
        <f>F45*E47</f>
        <v>0.34</v>
      </c>
      <c r="G47" s="142"/>
      <c r="H47" s="144"/>
      <c r="I47" s="143"/>
      <c r="J47" s="144"/>
      <c r="K47" s="143"/>
      <c r="L47" s="144"/>
      <c r="M47" s="144"/>
      <c r="N47" s="90"/>
    </row>
    <row r="48" spans="1:14" s="91" customFormat="1" ht="14.25">
      <c r="A48" s="3"/>
      <c r="B48" s="181"/>
      <c r="C48" s="146" t="s">
        <v>14</v>
      </c>
      <c r="D48" s="121"/>
      <c r="E48" s="43"/>
      <c r="F48" s="142"/>
      <c r="G48" s="142"/>
      <c r="H48" s="144"/>
      <c r="I48" s="143"/>
      <c r="J48" s="144"/>
      <c r="K48" s="143"/>
      <c r="L48" s="144"/>
      <c r="M48" s="144"/>
      <c r="N48" s="90"/>
    </row>
    <row r="49" spans="1:14" s="91" customFormat="1" ht="14.25">
      <c r="A49" s="3"/>
      <c r="B49" s="181"/>
      <c r="C49" s="146" t="s">
        <v>128</v>
      </c>
      <c r="D49" s="121" t="s">
        <v>36</v>
      </c>
      <c r="E49" s="43">
        <v>1.03</v>
      </c>
      <c r="F49" s="142">
        <f>F45*E49</f>
        <v>2.06</v>
      </c>
      <c r="G49" s="142"/>
      <c r="H49" s="144"/>
      <c r="I49" s="143"/>
      <c r="J49" s="144"/>
      <c r="K49" s="143"/>
      <c r="L49" s="144"/>
      <c r="M49" s="144"/>
      <c r="N49" s="90"/>
    </row>
    <row r="50" spans="1:14" s="91" customFormat="1" ht="14.25">
      <c r="A50" s="3"/>
      <c r="B50" s="181"/>
      <c r="C50" s="146" t="s">
        <v>100</v>
      </c>
      <c r="D50" s="121" t="s">
        <v>16</v>
      </c>
      <c r="E50" s="43">
        <v>10.6</v>
      </c>
      <c r="F50" s="142">
        <f>F45*E50</f>
        <v>21.2</v>
      </c>
      <c r="G50" s="142"/>
      <c r="H50" s="144"/>
      <c r="I50" s="143"/>
      <c r="J50" s="144"/>
      <c r="K50" s="143"/>
      <c r="L50" s="144"/>
      <c r="M50" s="144"/>
      <c r="N50" s="90"/>
    </row>
    <row r="51" spans="1:14" s="91" customFormat="1" ht="13.5">
      <c r="A51" s="3"/>
      <c r="B51" s="147"/>
      <c r="C51" s="146" t="s">
        <v>101</v>
      </c>
      <c r="D51" s="121" t="s">
        <v>16</v>
      </c>
      <c r="E51" s="175">
        <v>1</v>
      </c>
      <c r="F51" s="142">
        <f>F45*E51</f>
        <v>2</v>
      </c>
      <c r="G51" s="142"/>
      <c r="H51" s="144"/>
      <c r="I51" s="143"/>
      <c r="J51" s="144"/>
      <c r="K51" s="143"/>
      <c r="L51" s="144"/>
      <c r="M51" s="144"/>
      <c r="N51" s="90"/>
    </row>
    <row r="52" spans="1:14" s="91" customFormat="1" ht="14.25">
      <c r="A52" s="3"/>
      <c r="B52" s="181"/>
      <c r="C52" s="146" t="s">
        <v>15</v>
      </c>
      <c r="D52" s="121" t="s">
        <v>0</v>
      </c>
      <c r="E52" s="43">
        <v>0.9</v>
      </c>
      <c r="F52" s="142">
        <f>F45*E52</f>
        <v>1.8</v>
      </c>
      <c r="G52" s="142"/>
      <c r="H52" s="144"/>
      <c r="I52" s="143"/>
      <c r="J52" s="144"/>
      <c r="K52" s="143"/>
      <c r="L52" s="144"/>
      <c r="M52" s="144"/>
      <c r="N52" s="102"/>
    </row>
    <row r="53" spans="1:14" s="94" customFormat="1" ht="14.25">
      <c r="A53" s="3">
        <v>9</v>
      </c>
      <c r="B53" s="147" t="s">
        <v>129</v>
      </c>
      <c r="C53" s="272" t="s">
        <v>133</v>
      </c>
      <c r="D53" s="143" t="s">
        <v>48</v>
      </c>
      <c r="E53" s="265"/>
      <c r="F53" s="144">
        <v>65</v>
      </c>
      <c r="G53" s="265"/>
      <c r="H53" s="265"/>
      <c r="I53" s="265"/>
      <c r="J53" s="143"/>
      <c r="K53" s="144"/>
      <c r="L53" s="143"/>
      <c r="M53" s="144"/>
      <c r="N53" s="92"/>
    </row>
    <row r="54" spans="1:14" s="94" customFormat="1" ht="13.5">
      <c r="A54" s="3"/>
      <c r="B54" s="96"/>
      <c r="C54" s="146" t="s">
        <v>12</v>
      </c>
      <c r="D54" s="121" t="s">
        <v>13</v>
      </c>
      <c r="E54" s="121">
        <v>0.835</v>
      </c>
      <c r="F54" s="175">
        <f>F53*E54</f>
        <v>54.275</v>
      </c>
      <c r="G54" s="142"/>
      <c r="H54" s="144"/>
      <c r="I54" s="143"/>
      <c r="J54" s="144"/>
      <c r="K54" s="143"/>
      <c r="L54" s="144"/>
      <c r="M54" s="144"/>
      <c r="N54" s="92"/>
    </row>
    <row r="55" spans="1:14" s="91" customFormat="1" ht="14.25">
      <c r="A55" s="3"/>
      <c r="B55" s="181"/>
      <c r="C55" s="146" t="s">
        <v>40</v>
      </c>
      <c r="D55" s="121" t="s">
        <v>0</v>
      </c>
      <c r="E55" s="43">
        <v>0.0095</v>
      </c>
      <c r="F55" s="142">
        <f>F53*E55</f>
        <v>0.6174999999999999</v>
      </c>
      <c r="G55" s="142"/>
      <c r="H55" s="144"/>
      <c r="I55" s="143"/>
      <c r="J55" s="144"/>
      <c r="K55" s="143"/>
      <c r="L55" s="144"/>
      <c r="M55" s="144"/>
      <c r="N55" s="90"/>
    </row>
    <row r="56" spans="1:14" s="94" customFormat="1" ht="13.5">
      <c r="A56" s="3"/>
      <c r="B56" s="96"/>
      <c r="C56" s="146" t="s">
        <v>14</v>
      </c>
      <c r="D56" s="121"/>
      <c r="E56" s="121"/>
      <c r="F56" s="142"/>
      <c r="G56" s="142"/>
      <c r="H56" s="144"/>
      <c r="I56" s="143"/>
      <c r="J56" s="144"/>
      <c r="K56" s="143"/>
      <c r="L56" s="144"/>
      <c r="M56" s="144"/>
      <c r="N56" s="92"/>
    </row>
    <row r="57" spans="1:14" s="28" customFormat="1" ht="13.5">
      <c r="A57" s="3"/>
      <c r="B57" s="121"/>
      <c r="C57" s="145" t="s">
        <v>130</v>
      </c>
      <c r="D57" s="121" t="s">
        <v>48</v>
      </c>
      <c r="E57" s="121">
        <v>1.01</v>
      </c>
      <c r="F57" s="142">
        <f>F53*E57</f>
        <v>65.65</v>
      </c>
      <c r="G57" s="142"/>
      <c r="H57" s="144"/>
      <c r="I57" s="143"/>
      <c r="J57" s="144"/>
      <c r="K57" s="143"/>
      <c r="L57" s="144"/>
      <c r="M57" s="144"/>
      <c r="N57" s="92"/>
    </row>
    <row r="58" spans="1:14" s="28" customFormat="1" ht="13.5">
      <c r="A58" s="3"/>
      <c r="B58" s="121"/>
      <c r="C58" s="145" t="s">
        <v>131</v>
      </c>
      <c r="D58" s="121" t="s">
        <v>16</v>
      </c>
      <c r="E58" s="121">
        <v>1.89</v>
      </c>
      <c r="F58" s="142">
        <f>F53*E58</f>
        <v>122.85</v>
      </c>
      <c r="G58" s="142"/>
      <c r="H58" s="144"/>
      <c r="I58" s="143"/>
      <c r="J58" s="144"/>
      <c r="K58" s="143"/>
      <c r="L58" s="144"/>
      <c r="M58" s="144"/>
      <c r="N58" s="92"/>
    </row>
    <row r="59" spans="1:14" s="91" customFormat="1" ht="14.25">
      <c r="A59" s="3"/>
      <c r="B59" s="181"/>
      <c r="C59" s="146" t="s">
        <v>15</v>
      </c>
      <c r="D59" s="121" t="s">
        <v>0</v>
      </c>
      <c r="E59" s="43">
        <v>0.0116</v>
      </c>
      <c r="F59" s="142">
        <f>F53*E59</f>
        <v>0.754</v>
      </c>
      <c r="G59" s="142"/>
      <c r="H59" s="144"/>
      <c r="I59" s="143"/>
      <c r="J59" s="144"/>
      <c r="K59" s="143"/>
      <c r="L59" s="144"/>
      <c r="M59" s="144"/>
      <c r="N59" s="90"/>
    </row>
    <row r="60" spans="1:14" ht="14.25">
      <c r="A60" s="3">
        <v>10</v>
      </c>
      <c r="B60" s="266" t="s">
        <v>115</v>
      </c>
      <c r="C60" s="272" t="s">
        <v>132</v>
      </c>
      <c r="D60" s="142" t="s">
        <v>17</v>
      </c>
      <c r="E60" s="142"/>
      <c r="F60" s="143">
        <v>14</v>
      </c>
      <c r="G60" s="142"/>
      <c r="H60" s="144"/>
      <c r="I60" s="143"/>
      <c r="J60" s="144"/>
      <c r="K60" s="143"/>
      <c r="L60" s="144"/>
      <c r="M60" s="144"/>
      <c r="N60" s="92"/>
    </row>
    <row r="61" spans="1:14" ht="13.5">
      <c r="A61" s="3"/>
      <c r="B61" s="47"/>
      <c r="C61" s="146" t="s">
        <v>12</v>
      </c>
      <c r="D61" s="121" t="s">
        <v>13</v>
      </c>
      <c r="E61" s="121">
        <v>1.34</v>
      </c>
      <c r="F61" s="144">
        <f>F60*E61</f>
        <v>18.76</v>
      </c>
      <c r="G61" s="142"/>
      <c r="H61" s="144"/>
      <c r="I61" s="143"/>
      <c r="J61" s="144"/>
      <c r="K61" s="143"/>
      <c r="L61" s="144"/>
      <c r="M61" s="144"/>
      <c r="N61" s="92"/>
    </row>
    <row r="62" spans="1:14" s="75" customFormat="1" ht="13.5">
      <c r="A62" s="3"/>
      <c r="B62" s="121"/>
      <c r="C62" s="146" t="s">
        <v>37</v>
      </c>
      <c r="D62" s="121" t="s">
        <v>0</v>
      </c>
      <c r="E62" s="142">
        <v>0.05</v>
      </c>
      <c r="F62" s="144">
        <f>F60*E62</f>
        <v>0.7000000000000001</v>
      </c>
      <c r="G62" s="142"/>
      <c r="H62" s="144"/>
      <c r="I62" s="143"/>
      <c r="J62" s="144"/>
      <c r="K62" s="143"/>
      <c r="L62" s="144"/>
      <c r="M62" s="144"/>
      <c r="N62" s="92"/>
    </row>
    <row r="63" spans="1:14" s="94" customFormat="1" ht="13.5">
      <c r="A63" s="3"/>
      <c r="B63" s="47"/>
      <c r="C63" s="146" t="s">
        <v>14</v>
      </c>
      <c r="D63" s="121"/>
      <c r="E63" s="121"/>
      <c r="F63" s="144"/>
      <c r="G63" s="142"/>
      <c r="H63" s="144"/>
      <c r="I63" s="143"/>
      <c r="J63" s="144"/>
      <c r="K63" s="143"/>
      <c r="L63" s="144"/>
      <c r="M63" s="144"/>
      <c r="N63" s="92"/>
    </row>
    <row r="64" spans="1:14" s="94" customFormat="1" ht="13.5">
      <c r="A64" s="3"/>
      <c r="B64" s="47"/>
      <c r="C64" s="145" t="s">
        <v>132</v>
      </c>
      <c r="D64" s="142" t="s">
        <v>17</v>
      </c>
      <c r="E64" s="121">
        <v>1</v>
      </c>
      <c r="F64" s="153">
        <f>F60*E64</f>
        <v>14</v>
      </c>
      <c r="G64" s="182"/>
      <c r="H64" s="144"/>
      <c r="I64" s="143"/>
      <c r="J64" s="144"/>
      <c r="K64" s="143"/>
      <c r="L64" s="144"/>
      <c r="M64" s="144"/>
      <c r="N64" s="92"/>
    </row>
    <row r="65" spans="1:14" s="94" customFormat="1" ht="13.5">
      <c r="A65" s="3"/>
      <c r="B65" s="47"/>
      <c r="C65" s="146" t="s">
        <v>15</v>
      </c>
      <c r="D65" s="121" t="s">
        <v>0</v>
      </c>
      <c r="E65" s="121">
        <v>0.16</v>
      </c>
      <c r="F65" s="144">
        <f>F60*E65</f>
        <v>2.24</v>
      </c>
      <c r="G65" s="142"/>
      <c r="H65" s="144"/>
      <c r="I65" s="143"/>
      <c r="J65" s="144"/>
      <c r="K65" s="143"/>
      <c r="L65" s="144"/>
      <c r="M65" s="144"/>
      <c r="N65" s="92"/>
    </row>
    <row r="66" spans="1:14" s="91" customFormat="1" ht="14.25">
      <c r="A66" s="101"/>
      <c r="B66" s="181"/>
      <c r="C66" s="148" t="s">
        <v>142</v>
      </c>
      <c r="D66" s="121"/>
      <c r="E66" s="43"/>
      <c r="F66" s="142"/>
      <c r="G66" s="142"/>
      <c r="H66" s="144"/>
      <c r="I66" s="143"/>
      <c r="J66" s="144"/>
      <c r="K66" s="143"/>
      <c r="L66" s="144"/>
      <c r="M66" s="144"/>
      <c r="N66" s="90"/>
    </row>
    <row r="67" spans="1:14" ht="42.75">
      <c r="A67" s="3">
        <v>11</v>
      </c>
      <c r="B67" s="121" t="s">
        <v>68</v>
      </c>
      <c r="C67" s="272" t="s">
        <v>455</v>
      </c>
      <c r="D67" s="121" t="s">
        <v>60</v>
      </c>
      <c r="E67" s="263"/>
      <c r="F67" s="143">
        <v>1</v>
      </c>
      <c r="G67" s="142"/>
      <c r="H67" s="144"/>
      <c r="I67" s="143"/>
      <c r="J67" s="144"/>
      <c r="K67" s="143"/>
      <c r="L67" s="144"/>
      <c r="M67" s="144"/>
      <c r="N67" s="92"/>
    </row>
    <row r="68" spans="1:14" ht="13.5">
      <c r="A68" s="3"/>
      <c r="B68" s="96"/>
      <c r="C68" s="146" t="s">
        <v>12</v>
      </c>
      <c r="D68" s="121" t="s">
        <v>13</v>
      </c>
      <c r="E68" s="121">
        <v>1</v>
      </c>
      <c r="F68" s="144">
        <f>E68*1</f>
        <v>1</v>
      </c>
      <c r="G68" s="142"/>
      <c r="H68" s="144"/>
      <c r="I68" s="143"/>
      <c r="J68" s="144"/>
      <c r="K68" s="143"/>
      <c r="L68" s="144"/>
      <c r="M68" s="144"/>
      <c r="N68" s="92"/>
    </row>
    <row r="69" spans="1:14" s="94" customFormat="1" ht="13.5">
      <c r="A69" s="3"/>
      <c r="B69" s="96"/>
      <c r="C69" s="146" t="s">
        <v>14</v>
      </c>
      <c r="D69" s="121"/>
      <c r="E69" s="121"/>
      <c r="F69" s="144"/>
      <c r="G69" s="142"/>
      <c r="H69" s="144"/>
      <c r="I69" s="143"/>
      <c r="J69" s="144"/>
      <c r="K69" s="143"/>
      <c r="L69" s="144"/>
      <c r="M69" s="144"/>
      <c r="N69" s="92"/>
    </row>
    <row r="70" spans="1:14" s="94" customFormat="1" ht="40.5">
      <c r="A70" s="3"/>
      <c r="B70" s="96"/>
      <c r="C70" s="145" t="s">
        <v>456</v>
      </c>
      <c r="D70" s="121" t="s">
        <v>17</v>
      </c>
      <c r="E70" s="121">
        <v>1</v>
      </c>
      <c r="F70" s="144">
        <f>E70*1</f>
        <v>1</v>
      </c>
      <c r="G70" s="182"/>
      <c r="H70" s="144"/>
      <c r="I70" s="143"/>
      <c r="J70" s="144"/>
      <c r="K70" s="143"/>
      <c r="L70" s="144"/>
      <c r="M70" s="144"/>
      <c r="N70" s="92"/>
    </row>
    <row r="71" spans="1:14" s="91" customFormat="1" ht="42.75">
      <c r="A71" s="3">
        <v>12</v>
      </c>
      <c r="B71" s="147" t="s">
        <v>113</v>
      </c>
      <c r="C71" s="272" t="s">
        <v>139</v>
      </c>
      <c r="D71" s="121" t="s">
        <v>48</v>
      </c>
      <c r="E71" s="142"/>
      <c r="F71" s="142">
        <v>32</v>
      </c>
      <c r="G71" s="142"/>
      <c r="H71" s="236"/>
      <c r="I71" s="143"/>
      <c r="J71" s="144"/>
      <c r="K71" s="143"/>
      <c r="L71" s="144"/>
      <c r="M71" s="144"/>
      <c r="N71" s="90"/>
    </row>
    <row r="72" spans="1:14" s="91" customFormat="1" ht="13.5">
      <c r="A72" s="3"/>
      <c r="B72" s="147"/>
      <c r="C72" s="146" t="s">
        <v>12</v>
      </c>
      <c r="D72" s="121" t="s">
        <v>13</v>
      </c>
      <c r="E72" s="175">
        <v>1.54</v>
      </c>
      <c r="F72" s="175">
        <f>F71*E72</f>
        <v>49.28</v>
      </c>
      <c r="G72" s="145"/>
      <c r="H72" s="176"/>
      <c r="I72" s="143"/>
      <c r="J72" s="144"/>
      <c r="K72" s="143"/>
      <c r="L72" s="144"/>
      <c r="M72" s="144"/>
      <c r="N72" s="90"/>
    </row>
    <row r="73" spans="1:14" s="91" customFormat="1" ht="14.25">
      <c r="A73" s="3"/>
      <c r="B73" s="181"/>
      <c r="C73" s="146" t="s">
        <v>40</v>
      </c>
      <c r="D73" s="121" t="s">
        <v>0</v>
      </c>
      <c r="E73" s="43">
        <v>0.0373</v>
      </c>
      <c r="F73" s="142">
        <f>F71*E73</f>
        <v>1.1936</v>
      </c>
      <c r="G73" s="142"/>
      <c r="H73" s="144"/>
      <c r="I73" s="143"/>
      <c r="J73" s="144"/>
      <c r="K73" s="143"/>
      <c r="L73" s="144"/>
      <c r="M73" s="144"/>
      <c r="N73" s="90"/>
    </row>
    <row r="74" spans="1:14" s="91" customFormat="1" ht="14.25">
      <c r="A74" s="3"/>
      <c r="B74" s="181"/>
      <c r="C74" s="146" t="s">
        <v>14</v>
      </c>
      <c r="D74" s="121"/>
      <c r="E74" s="43"/>
      <c r="F74" s="142"/>
      <c r="G74" s="142"/>
      <c r="H74" s="144"/>
      <c r="I74" s="143"/>
      <c r="J74" s="144"/>
      <c r="K74" s="143"/>
      <c r="L74" s="144"/>
      <c r="M74" s="144"/>
      <c r="N74" s="90"/>
    </row>
    <row r="75" spans="1:14" s="91" customFormat="1" ht="14.25">
      <c r="A75" s="3"/>
      <c r="B75" s="181"/>
      <c r="C75" s="146" t="s">
        <v>114</v>
      </c>
      <c r="D75" s="121" t="s">
        <v>48</v>
      </c>
      <c r="E75" s="43">
        <v>1</v>
      </c>
      <c r="F75" s="142">
        <f>F71*E75</f>
        <v>32</v>
      </c>
      <c r="G75" s="142"/>
      <c r="H75" s="144"/>
      <c r="I75" s="143"/>
      <c r="J75" s="144"/>
      <c r="K75" s="143"/>
      <c r="L75" s="144"/>
      <c r="M75" s="144"/>
      <c r="N75" s="90"/>
    </row>
    <row r="76" spans="1:14" s="91" customFormat="1" ht="14.25">
      <c r="A76" s="3"/>
      <c r="B76" s="181"/>
      <c r="C76" s="146" t="s">
        <v>32</v>
      </c>
      <c r="D76" s="121" t="s">
        <v>16</v>
      </c>
      <c r="E76" s="43">
        <v>0.65</v>
      </c>
      <c r="F76" s="142">
        <f>F71*E76</f>
        <v>20.8</v>
      </c>
      <c r="G76" s="142"/>
      <c r="H76" s="144"/>
      <c r="I76" s="143"/>
      <c r="J76" s="144"/>
      <c r="K76" s="143"/>
      <c r="L76" s="144"/>
      <c r="M76" s="144"/>
      <c r="N76" s="90"/>
    </row>
    <row r="77" spans="1:14" s="91" customFormat="1" ht="14.25">
      <c r="A77" s="3"/>
      <c r="B77" s="181"/>
      <c r="C77" s="146" t="s">
        <v>15</v>
      </c>
      <c r="D77" s="121" t="s">
        <v>0</v>
      </c>
      <c r="E77" s="43">
        <v>0.169</v>
      </c>
      <c r="F77" s="142">
        <f>F71*E77</f>
        <v>5.408</v>
      </c>
      <c r="G77" s="142"/>
      <c r="H77" s="144"/>
      <c r="I77" s="143"/>
      <c r="J77" s="144"/>
      <c r="K77" s="143"/>
      <c r="L77" s="144"/>
      <c r="M77" s="144"/>
      <c r="N77" s="90"/>
    </row>
    <row r="78" spans="1:14" s="91" customFormat="1" ht="42.75">
      <c r="A78" s="3">
        <v>13</v>
      </c>
      <c r="B78" s="147" t="s">
        <v>140</v>
      </c>
      <c r="C78" s="272" t="s">
        <v>143</v>
      </c>
      <c r="D78" s="121" t="s">
        <v>48</v>
      </c>
      <c r="E78" s="142"/>
      <c r="F78" s="310">
        <v>17</v>
      </c>
      <c r="G78" s="142"/>
      <c r="H78" s="236"/>
      <c r="I78" s="143"/>
      <c r="J78" s="144"/>
      <c r="K78" s="143"/>
      <c r="L78" s="144"/>
      <c r="M78" s="144"/>
      <c r="N78" s="90"/>
    </row>
    <row r="79" spans="1:14" s="91" customFormat="1" ht="13.5">
      <c r="A79" s="3"/>
      <c r="B79" s="147"/>
      <c r="C79" s="146" t="s">
        <v>61</v>
      </c>
      <c r="D79" s="121" t="s">
        <v>13</v>
      </c>
      <c r="E79" s="175">
        <v>1.19</v>
      </c>
      <c r="F79" s="175">
        <f>F78*E79</f>
        <v>20.23</v>
      </c>
      <c r="G79" s="145"/>
      <c r="H79" s="176"/>
      <c r="I79" s="143"/>
      <c r="J79" s="144"/>
      <c r="K79" s="143"/>
      <c r="L79" s="144"/>
      <c r="M79" s="144"/>
      <c r="N79" s="90"/>
    </row>
    <row r="80" spans="1:14" s="91" customFormat="1" ht="14.25">
      <c r="A80" s="3"/>
      <c r="B80" s="181"/>
      <c r="C80" s="146" t="s">
        <v>42</v>
      </c>
      <c r="D80" s="121" t="s">
        <v>0</v>
      </c>
      <c r="E80" s="43">
        <v>0.0359</v>
      </c>
      <c r="F80" s="142">
        <f>F78*E80</f>
        <v>0.6103000000000001</v>
      </c>
      <c r="G80" s="142"/>
      <c r="H80" s="144"/>
      <c r="I80" s="143"/>
      <c r="J80" s="144"/>
      <c r="K80" s="143"/>
      <c r="L80" s="144"/>
      <c r="M80" s="144"/>
      <c r="N80" s="90"/>
    </row>
    <row r="81" spans="1:14" s="91" customFormat="1" ht="14.25">
      <c r="A81" s="3"/>
      <c r="B81" s="181"/>
      <c r="C81" s="146" t="s">
        <v>14</v>
      </c>
      <c r="D81" s="121"/>
      <c r="E81" s="43"/>
      <c r="F81" s="142"/>
      <c r="G81" s="142"/>
      <c r="H81" s="144"/>
      <c r="I81" s="143"/>
      <c r="J81" s="144"/>
      <c r="K81" s="143"/>
      <c r="L81" s="144"/>
      <c r="M81" s="144"/>
      <c r="N81" s="90"/>
    </row>
    <row r="82" spans="1:14" s="91" customFormat="1" ht="14.25">
      <c r="A82" s="3"/>
      <c r="B82" s="181"/>
      <c r="C82" s="146" t="s">
        <v>114</v>
      </c>
      <c r="D82" s="121" t="s">
        <v>48</v>
      </c>
      <c r="E82" s="43">
        <v>1</v>
      </c>
      <c r="F82" s="142">
        <f>F78*E82</f>
        <v>17</v>
      </c>
      <c r="G82" s="142"/>
      <c r="H82" s="144"/>
      <c r="I82" s="143"/>
      <c r="J82" s="144"/>
      <c r="K82" s="143"/>
      <c r="L82" s="144"/>
      <c r="M82" s="144"/>
      <c r="N82" s="90"/>
    </row>
    <row r="83" spans="1:14" s="91" customFormat="1" ht="14.25">
      <c r="A83" s="3"/>
      <c r="B83" s="181"/>
      <c r="C83" s="146" t="s">
        <v>32</v>
      </c>
      <c r="D83" s="121" t="s">
        <v>16</v>
      </c>
      <c r="E83" s="43">
        <v>1.22</v>
      </c>
      <c r="F83" s="142">
        <f>F78*E83</f>
        <v>20.74</v>
      </c>
      <c r="G83" s="142"/>
      <c r="H83" s="144"/>
      <c r="I83" s="143"/>
      <c r="J83" s="144"/>
      <c r="K83" s="143"/>
      <c r="L83" s="144"/>
      <c r="M83" s="144"/>
      <c r="N83" s="90"/>
    </row>
    <row r="84" spans="1:14" s="91" customFormat="1" ht="14.25">
      <c r="A84" s="3"/>
      <c r="B84" s="181"/>
      <c r="C84" s="146" t="s">
        <v>15</v>
      </c>
      <c r="D84" s="121" t="s">
        <v>0</v>
      </c>
      <c r="E84" s="43">
        <v>0.148</v>
      </c>
      <c r="F84" s="142">
        <f>F78*E84</f>
        <v>2.516</v>
      </c>
      <c r="G84" s="142"/>
      <c r="H84" s="144"/>
      <c r="I84" s="143"/>
      <c r="J84" s="144"/>
      <c r="K84" s="143"/>
      <c r="L84" s="144"/>
      <c r="M84" s="144"/>
      <c r="N84" s="90"/>
    </row>
    <row r="85" spans="1:14" s="94" customFormat="1" ht="27">
      <c r="A85" s="3"/>
      <c r="B85" s="47"/>
      <c r="C85" s="145" t="s">
        <v>141</v>
      </c>
      <c r="D85" s="121" t="s">
        <v>70</v>
      </c>
      <c r="E85" s="121"/>
      <c r="F85" s="153">
        <v>20</v>
      </c>
      <c r="G85" s="182"/>
      <c r="H85" s="144"/>
      <c r="I85" s="143"/>
      <c r="J85" s="144"/>
      <c r="K85" s="143"/>
      <c r="L85" s="144"/>
      <c r="M85" s="144"/>
      <c r="N85" s="92"/>
    </row>
    <row r="86" spans="1:14" s="91" customFormat="1" ht="14.25">
      <c r="A86" s="3"/>
      <c r="B86" s="181"/>
      <c r="C86" s="146" t="s">
        <v>167</v>
      </c>
      <c r="D86" s="121" t="s">
        <v>17</v>
      </c>
      <c r="E86" s="43"/>
      <c r="F86" s="142">
        <v>1</v>
      </c>
      <c r="G86" s="142"/>
      <c r="H86" s="144"/>
      <c r="I86" s="143"/>
      <c r="J86" s="144"/>
      <c r="K86" s="143"/>
      <c r="L86" s="144"/>
      <c r="M86" s="144"/>
      <c r="N86" s="90"/>
    </row>
    <row r="87" spans="1:14" ht="28.5">
      <c r="A87" s="3">
        <v>14</v>
      </c>
      <c r="B87" s="264" t="s">
        <v>68</v>
      </c>
      <c r="C87" s="272" t="s">
        <v>145</v>
      </c>
      <c r="D87" s="121" t="s">
        <v>126</v>
      </c>
      <c r="E87" s="142"/>
      <c r="F87" s="143">
        <v>3</v>
      </c>
      <c r="G87" s="142"/>
      <c r="H87" s="144"/>
      <c r="I87" s="143"/>
      <c r="J87" s="144"/>
      <c r="K87" s="143"/>
      <c r="L87" s="144"/>
      <c r="M87" s="144"/>
      <c r="N87" s="92"/>
    </row>
    <row r="88" spans="1:14" ht="13.5">
      <c r="A88" s="3"/>
      <c r="B88" s="47"/>
      <c r="C88" s="146" t="s">
        <v>12</v>
      </c>
      <c r="D88" s="121" t="s">
        <v>126</v>
      </c>
      <c r="E88" s="121">
        <v>1</v>
      </c>
      <c r="F88" s="144">
        <f>F87*E88</f>
        <v>3</v>
      </c>
      <c r="G88" s="142"/>
      <c r="H88" s="144"/>
      <c r="I88" s="143"/>
      <c r="J88" s="144"/>
      <c r="K88" s="143"/>
      <c r="L88" s="144"/>
      <c r="M88" s="144"/>
      <c r="N88" s="92"/>
    </row>
    <row r="89" spans="1:14" s="94" customFormat="1" ht="13.5">
      <c r="A89" s="3"/>
      <c r="B89" s="47"/>
      <c r="C89" s="146" t="s">
        <v>14</v>
      </c>
      <c r="D89" s="121"/>
      <c r="E89" s="121"/>
      <c r="F89" s="144"/>
      <c r="G89" s="142"/>
      <c r="H89" s="144"/>
      <c r="I89" s="143"/>
      <c r="J89" s="144"/>
      <c r="K89" s="143"/>
      <c r="L89" s="144"/>
      <c r="M89" s="144"/>
      <c r="N89" s="92"/>
    </row>
    <row r="90" spans="1:14" s="94" customFormat="1" ht="13.5">
      <c r="A90" s="3"/>
      <c r="B90" s="47"/>
      <c r="C90" s="145" t="s">
        <v>127</v>
      </c>
      <c r="D90" s="121" t="s">
        <v>70</v>
      </c>
      <c r="E90" s="121">
        <v>1</v>
      </c>
      <c r="F90" s="153">
        <f>F87*E90</f>
        <v>3</v>
      </c>
      <c r="G90" s="182"/>
      <c r="H90" s="144"/>
      <c r="I90" s="143"/>
      <c r="J90" s="144"/>
      <c r="K90" s="143"/>
      <c r="L90" s="144"/>
      <c r="M90" s="144"/>
      <c r="N90" s="92"/>
    </row>
    <row r="91" spans="1:14" s="91" customFormat="1" ht="28.5">
      <c r="A91" s="3">
        <v>15</v>
      </c>
      <c r="B91" s="147" t="s">
        <v>99</v>
      </c>
      <c r="C91" s="272" t="s">
        <v>391</v>
      </c>
      <c r="D91" s="121" t="s">
        <v>36</v>
      </c>
      <c r="E91" s="175"/>
      <c r="F91" s="142">
        <v>1.5</v>
      </c>
      <c r="G91" s="145"/>
      <c r="H91" s="176"/>
      <c r="I91" s="143"/>
      <c r="J91" s="144"/>
      <c r="K91" s="143"/>
      <c r="L91" s="144"/>
      <c r="M91" s="144"/>
      <c r="N91" s="90"/>
    </row>
    <row r="92" spans="1:14" s="91" customFormat="1" ht="13.5">
      <c r="A92" s="3"/>
      <c r="B92" s="147"/>
      <c r="C92" s="146" t="s">
        <v>12</v>
      </c>
      <c r="D92" s="121" t="s">
        <v>13</v>
      </c>
      <c r="E92" s="175">
        <v>13.8</v>
      </c>
      <c r="F92" s="175">
        <f>F91*E92</f>
        <v>20.700000000000003</v>
      </c>
      <c r="G92" s="145"/>
      <c r="H92" s="176"/>
      <c r="I92" s="143"/>
      <c r="J92" s="144"/>
      <c r="K92" s="143"/>
      <c r="L92" s="144"/>
      <c r="M92" s="144"/>
      <c r="N92" s="90"/>
    </row>
    <row r="93" spans="1:14" s="91" customFormat="1" ht="14.25">
      <c r="A93" s="3"/>
      <c r="B93" s="181"/>
      <c r="C93" s="146" t="s">
        <v>40</v>
      </c>
      <c r="D93" s="121" t="s">
        <v>0</v>
      </c>
      <c r="E93" s="43">
        <v>0.17</v>
      </c>
      <c r="F93" s="142">
        <f>F91*E93</f>
        <v>0.255</v>
      </c>
      <c r="G93" s="142"/>
      <c r="H93" s="144"/>
      <c r="I93" s="143"/>
      <c r="J93" s="144"/>
      <c r="K93" s="143"/>
      <c r="L93" s="144"/>
      <c r="M93" s="144"/>
      <c r="N93" s="90"/>
    </row>
    <row r="94" spans="1:14" s="91" customFormat="1" ht="14.25">
      <c r="A94" s="3"/>
      <c r="B94" s="181"/>
      <c r="C94" s="146" t="s">
        <v>14</v>
      </c>
      <c r="D94" s="121"/>
      <c r="E94" s="43"/>
      <c r="F94" s="142"/>
      <c r="G94" s="142"/>
      <c r="H94" s="144"/>
      <c r="I94" s="143"/>
      <c r="J94" s="144"/>
      <c r="K94" s="143"/>
      <c r="L94" s="144"/>
      <c r="M94" s="144"/>
      <c r="N94" s="90"/>
    </row>
    <row r="95" spans="1:14" s="91" customFormat="1" ht="14.25">
      <c r="A95" s="3"/>
      <c r="B95" s="181"/>
      <c r="C95" s="146" t="s">
        <v>128</v>
      </c>
      <c r="D95" s="121" t="s">
        <v>36</v>
      </c>
      <c r="E95" s="43">
        <v>1.03</v>
      </c>
      <c r="F95" s="142">
        <f>F91*E95</f>
        <v>1.545</v>
      </c>
      <c r="G95" s="142"/>
      <c r="H95" s="144"/>
      <c r="I95" s="143"/>
      <c r="J95" s="144"/>
      <c r="K95" s="143"/>
      <c r="L95" s="144"/>
      <c r="M95" s="144"/>
      <c r="N95" s="90"/>
    </row>
    <row r="96" spans="1:14" s="91" customFormat="1" ht="14.25">
      <c r="A96" s="3"/>
      <c r="B96" s="181"/>
      <c r="C96" s="146" t="s">
        <v>100</v>
      </c>
      <c r="D96" s="121" t="s">
        <v>16</v>
      </c>
      <c r="E96" s="43">
        <v>10.6</v>
      </c>
      <c r="F96" s="142">
        <f>F91*E96</f>
        <v>15.899999999999999</v>
      </c>
      <c r="G96" s="142"/>
      <c r="H96" s="144"/>
      <c r="I96" s="143"/>
      <c r="J96" s="144"/>
      <c r="K96" s="143"/>
      <c r="L96" s="144"/>
      <c r="M96" s="144"/>
      <c r="N96" s="90"/>
    </row>
    <row r="97" spans="1:14" s="91" customFormat="1" ht="13.5">
      <c r="A97" s="3"/>
      <c r="B97" s="147"/>
      <c r="C97" s="146" t="s">
        <v>101</v>
      </c>
      <c r="D97" s="121" t="s">
        <v>16</v>
      </c>
      <c r="E97" s="175">
        <v>1</v>
      </c>
      <c r="F97" s="142">
        <f>F91*E97</f>
        <v>1.5</v>
      </c>
      <c r="G97" s="142"/>
      <c r="H97" s="144"/>
      <c r="I97" s="143"/>
      <c r="J97" s="144"/>
      <c r="K97" s="143"/>
      <c r="L97" s="144"/>
      <c r="M97" s="144"/>
      <c r="N97" s="90"/>
    </row>
    <row r="98" spans="1:14" s="91" customFormat="1" ht="14.25">
      <c r="A98" s="3"/>
      <c r="B98" s="181"/>
      <c r="C98" s="146" t="s">
        <v>15</v>
      </c>
      <c r="D98" s="121" t="s">
        <v>0</v>
      </c>
      <c r="E98" s="43">
        <v>0.9</v>
      </c>
      <c r="F98" s="142">
        <f>F91*E98</f>
        <v>1.35</v>
      </c>
      <c r="G98" s="142"/>
      <c r="H98" s="144"/>
      <c r="I98" s="143"/>
      <c r="J98" s="144"/>
      <c r="K98" s="143"/>
      <c r="L98" s="144"/>
      <c r="M98" s="144"/>
      <c r="N98" s="102"/>
    </row>
    <row r="99" spans="1:14" s="94" customFormat="1" ht="14.25">
      <c r="A99" s="3">
        <v>16</v>
      </c>
      <c r="B99" s="147" t="s">
        <v>129</v>
      </c>
      <c r="C99" s="272" t="s">
        <v>392</v>
      </c>
      <c r="D99" s="143" t="s">
        <v>48</v>
      </c>
      <c r="E99" s="265"/>
      <c r="F99" s="144">
        <v>27</v>
      </c>
      <c r="G99" s="265"/>
      <c r="H99" s="265"/>
      <c r="I99" s="265"/>
      <c r="J99" s="143"/>
      <c r="K99" s="144"/>
      <c r="L99" s="143"/>
      <c r="M99" s="144"/>
      <c r="N99" s="92"/>
    </row>
    <row r="100" spans="1:14" s="94" customFormat="1" ht="13.5">
      <c r="A100" s="3"/>
      <c r="B100" s="96"/>
      <c r="C100" s="146" t="s">
        <v>12</v>
      </c>
      <c r="D100" s="121" t="s">
        <v>13</v>
      </c>
      <c r="E100" s="121">
        <v>0.835</v>
      </c>
      <c r="F100" s="175">
        <f>F99*E100</f>
        <v>22.544999999999998</v>
      </c>
      <c r="G100" s="142"/>
      <c r="H100" s="144"/>
      <c r="I100" s="143"/>
      <c r="J100" s="144"/>
      <c r="K100" s="143"/>
      <c r="L100" s="144"/>
      <c r="M100" s="144"/>
      <c r="N100" s="92"/>
    </row>
    <row r="101" spans="1:14" s="91" customFormat="1" ht="14.25">
      <c r="A101" s="3"/>
      <c r="B101" s="181"/>
      <c r="C101" s="146" t="s">
        <v>40</v>
      </c>
      <c r="D101" s="121" t="s">
        <v>0</v>
      </c>
      <c r="E101" s="43">
        <v>0.0095</v>
      </c>
      <c r="F101" s="142">
        <f>F99*E101</f>
        <v>0.2565</v>
      </c>
      <c r="G101" s="142"/>
      <c r="H101" s="144"/>
      <c r="I101" s="143"/>
      <c r="J101" s="144"/>
      <c r="K101" s="143"/>
      <c r="L101" s="144"/>
      <c r="M101" s="144"/>
      <c r="N101" s="90"/>
    </row>
    <row r="102" spans="1:14" s="94" customFormat="1" ht="13.5">
      <c r="A102" s="3"/>
      <c r="B102" s="96"/>
      <c r="C102" s="146" t="s">
        <v>14</v>
      </c>
      <c r="D102" s="121"/>
      <c r="E102" s="121"/>
      <c r="F102" s="142"/>
      <c r="G102" s="142"/>
      <c r="H102" s="144"/>
      <c r="I102" s="143"/>
      <c r="J102" s="144"/>
      <c r="K102" s="143"/>
      <c r="L102" s="144"/>
      <c r="M102" s="144"/>
      <c r="N102" s="92"/>
    </row>
    <row r="103" spans="1:14" s="28" customFormat="1" ht="13.5">
      <c r="A103" s="3"/>
      <c r="B103" s="121"/>
      <c r="C103" s="145" t="s">
        <v>130</v>
      </c>
      <c r="D103" s="121" t="s">
        <v>48</v>
      </c>
      <c r="E103" s="121">
        <v>1.01</v>
      </c>
      <c r="F103" s="142">
        <v>27</v>
      </c>
      <c r="G103" s="142"/>
      <c r="H103" s="144"/>
      <c r="I103" s="143"/>
      <c r="J103" s="144"/>
      <c r="K103" s="143"/>
      <c r="L103" s="144"/>
      <c r="M103" s="144"/>
      <c r="N103" s="92"/>
    </row>
    <row r="104" spans="1:14" s="28" customFormat="1" ht="13.5">
      <c r="A104" s="3"/>
      <c r="B104" s="121"/>
      <c r="C104" s="145" t="s">
        <v>131</v>
      </c>
      <c r="D104" s="121" t="s">
        <v>16</v>
      </c>
      <c r="E104" s="121">
        <v>1.89</v>
      </c>
      <c r="F104" s="142">
        <f>F99*E104</f>
        <v>51.029999999999994</v>
      </c>
      <c r="G104" s="142"/>
      <c r="H104" s="144"/>
      <c r="I104" s="143"/>
      <c r="J104" s="144"/>
      <c r="K104" s="143"/>
      <c r="L104" s="144"/>
      <c r="M104" s="144"/>
      <c r="N104" s="92"/>
    </row>
    <row r="105" spans="1:14" s="91" customFormat="1" ht="14.25">
      <c r="A105" s="3"/>
      <c r="B105" s="181"/>
      <c r="C105" s="146" t="s">
        <v>15</v>
      </c>
      <c r="D105" s="121" t="s">
        <v>0</v>
      </c>
      <c r="E105" s="43">
        <v>0.0116</v>
      </c>
      <c r="F105" s="142">
        <f>F99*E105</f>
        <v>0.3132</v>
      </c>
      <c r="G105" s="142"/>
      <c r="H105" s="144"/>
      <c r="I105" s="143"/>
      <c r="J105" s="144"/>
      <c r="K105" s="143"/>
      <c r="L105" s="144"/>
      <c r="M105" s="144"/>
      <c r="N105" s="90"/>
    </row>
    <row r="106" spans="1:14" ht="14.25">
      <c r="A106" s="3">
        <v>17</v>
      </c>
      <c r="B106" s="266" t="s">
        <v>115</v>
      </c>
      <c r="C106" s="272" t="s">
        <v>146</v>
      </c>
      <c r="D106" s="142" t="s">
        <v>17</v>
      </c>
      <c r="E106" s="142"/>
      <c r="F106" s="143">
        <v>14</v>
      </c>
      <c r="G106" s="142"/>
      <c r="H106" s="144"/>
      <c r="I106" s="143"/>
      <c r="J106" s="144"/>
      <c r="K106" s="143"/>
      <c r="L106" s="144"/>
      <c r="M106" s="144"/>
      <c r="N106" s="92"/>
    </row>
    <row r="107" spans="1:14" ht="13.5">
      <c r="A107" s="3"/>
      <c r="B107" s="47"/>
      <c r="C107" s="146" t="s">
        <v>12</v>
      </c>
      <c r="D107" s="121" t="s">
        <v>13</v>
      </c>
      <c r="E107" s="121">
        <v>1.34</v>
      </c>
      <c r="F107" s="144">
        <f>F106*E107</f>
        <v>18.76</v>
      </c>
      <c r="G107" s="142"/>
      <c r="H107" s="144"/>
      <c r="I107" s="143"/>
      <c r="J107" s="144"/>
      <c r="K107" s="143"/>
      <c r="L107" s="144"/>
      <c r="M107" s="144"/>
      <c r="N107" s="92"/>
    </row>
    <row r="108" spans="1:14" s="75" customFormat="1" ht="13.5">
      <c r="A108" s="3"/>
      <c r="B108" s="121"/>
      <c r="C108" s="146" t="s">
        <v>37</v>
      </c>
      <c r="D108" s="121" t="s">
        <v>0</v>
      </c>
      <c r="E108" s="142">
        <v>0.05</v>
      </c>
      <c r="F108" s="144">
        <f>F106*E108</f>
        <v>0.7000000000000001</v>
      </c>
      <c r="G108" s="142"/>
      <c r="H108" s="144"/>
      <c r="I108" s="143"/>
      <c r="J108" s="144"/>
      <c r="K108" s="143"/>
      <c r="L108" s="144"/>
      <c r="M108" s="144"/>
      <c r="N108" s="92"/>
    </row>
    <row r="109" spans="1:14" s="94" customFormat="1" ht="13.5">
      <c r="A109" s="3"/>
      <c r="B109" s="47"/>
      <c r="C109" s="146" t="s">
        <v>14</v>
      </c>
      <c r="D109" s="121"/>
      <c r="E109" s="121"/>
      <c r="F109" s="144"/>
      <c r="G109" s="142"/>
      <c r="H109" s="144"/>
      <c r="I109" s="143"/>
      <c r="J109" s="144"/>
      <c r="K109" s="143"/>
      <c r="L109" s="144"/>
      <c r="M109" s="144"/>
      <c r="N109" s="92"/>
    </row>
    <row r="110" spans="1:14" s="94" customFormat="1" ht="13.5">
      <c r="A110" s="3"/>
      <c r="B110" s="47"/>
      <c r="C110" s="145" t="s">
        <v>146</v>
      </c>
      <c r="D110" s="142" t="s">
        <v>17</v>
      </c>
      <c r="E110" s="121">
        <v>1</v>
      </c>
      <c r="F110" s="153">
        <f>F106*E110</f>
        <v>14</v>
      </c>
      <c r="G110" s="182"/>
      <c r="H110" s="144"/>
      <c r="I110" s="143"/>
      <c r="J110" s="144"/>
      <c r="K110" s="143"/>
      <c r="L110" s="144"/>
      <c r="M110" s="144"/>
      <c r="N110" s="92"/>
    </row>
    <row r="111" spans="1:14" s="94" customFormat="1" ht="13.5">
      <c r="A111" s="3"/>
      <c r="B111" s="47"/>
      <c r="C111" s="146" t="s">
        <v>15</v>
      </c>
      <c r="D111" s="121" t="s">
        <v>0</v>
      </c>
      <c r="E111" s="121">
        <v>0.16</v>
      </c>
      <c r="F111" s="144">
        <f>F106*E111</f>
        <v>2.24</v>
      </c>
      <c r="G111" s="142"/>
      <c r="H111" s="144"/>
      <c r="I111" s="143"/>
      <c r="J111" s="144"/>
      <c r="K111" s="143"/>
      <c r="L111" s="144"/>
      <c r="M111" s="144"/>
      <c r="N111" s="92"/>
    </row>
    <row r="112" spans="1:14" s="91" customFormat="1" ht="14.25">
      <c r="A112" s="101"/>
      <c r="B112" s="181"/>
      <c r="C112" s="148" t="s">
        <v>366</v>
      </c>
      <c r="D112" s="121"/>
      <c r="E112" s="43"/>
      <c r="F112" s="142"/>
      <c r="G112" s="142"/>
      <c r="H112" s="144"/>
      <c r="I112" s="143"/>
      <c r="J112" s="144"/>
      <c r="K112" s="143"/>
      <c r="L112" s="144"/>
      <c r="M112" s="144"/>
      <c r="N112" s="90"/>
    </row>
    <row r="113" spans="1:14" ht="28.5">
      <c r="A113" s="3">
        <v>18</v>
      </c>
      <c r="B113" s="121" t="s">
        <v>136</v>
      </c>
      <c r="C113" s="272" t="s">
        <v>393</v>
      </c>
      <c r="D113" s="121" t="s">
        <v>17</v>
      </c>
      <c r="E113" s="263"/>
      <c r="F113" s="143">
        <v>2</v>
      </c>
      <c r="G113" s="142"/>
      <c r="H113" s="144"/>
      <c r="I113" s="143"/>
      <c r="J113" s="144"/>
      <c r="K113" s="143"/>
      <c r="L113" s="144"/>
      <c r="M113" s="144"/>
      <c r="N113" s="92"/>
    </row>
    <row r="114" spans="1:14" ht="13.5">
      <c r="A114" s="3"/>
      <c r="B114" s="96"/>
      <c r="C114" s="146" t="s">
        <v>12</v>
      </c>
      <c r="D114" s="121" t="s">
        <v>13</v>
      </c>
      <c r="E114" s="121">
        <v>3.8</v>
      </c>
      <c r="F114" s="144">
        <f>F113*E114</f>
        <v>7.6</v>
      </c>
      <c r="G114" s="142"/>
      <c r="H114" s="144"/>
      <c r="I114" s="143"/>
      <c r="J114" s="144"/>
      <c r="K114" s="143"/>
      <c r="L114" s="144"/>
      <c r="M114" s="144"/>
      <c r="N114" s="92"/>
    </row>
    <row r="115" spans="1:14" s="91" customFormat="1" ht="14.25">
      <c r="A115" s="3"/>
      <c r="B115" s="181"/>
      <c r="C115" s="146" t="s">
        <v>40</v>
      </c>
      <c r="D115" s="121" t="s">
        <v>0</v>
      </c>
      <c r="E115" s="43">
        <v>0.08</v>
      </c>
      <c r="F115" s="142">
        <f>F113*E115</f>
        <v>0.16</v>
      </c>
      <c r="G115" s="142"/>
      <c r="H115" s="144"/>
      <c r="I115" s="143"/>
      <c r="J115" s="144"/>
      <c r="K115" s="143"/>
      <c r="L115" s="144"/>
      <c r="M115" s="144"/>
      <c r="N115" s="90"/>
    </row>
    <row r="116" spans="1:14" s="94" customFormat="1" ht="13.5">
      <c r="A116" s="3"/>
      <c r="B116" s="96"/>
      <c r="C116" s="146" t="s">
        <v>14</v>
      </c>
      <c r="D116" s="121"/>
      <c r="E116" s="121"/>
      <c r="F116" s="144"/>
      <c r="G116" s="142"/>
      <c r="H116" s="144"/>
      <c r="I116" s="143"/>
      <c r="J116" s="144"/>
      <c r="K116" s="143"/>
      <c r="L116" s="144"/>
      <c r="M116" s="144"/>
      <c r="N116" s="92"/>
    </row>
    <row r="117" spans="1:14" s="372" customFormat="1" ht="27">
      <c r="A117" s="328"/>
      <c r="B117" s="233"/>
      <c r="C117" s="222" t="s">
        <v>147</v>
      </c>
      <c r="D117" s="216" t="s">
        <v>17</v>
      </c>
      <c r="E117" s="216">
        <v>2</v>
      </c>
      <c r="F117" s="220">
        <v>2</v>
      </c>
      <c r="G117" s="221"/>
      <c r="H117" s="220"/>
      <c r="I117" s="219"/>
      <c r="J117" s="220"/>
      <c r="K117" s="219"/>
      <c r="L117" s="220"/>
      <c r="M117" s="220"/>
      <c r="N117" s="371"/>
    </row>
    <row r="118" spans="1:14" s="91" customFormat="1" ht="14.25">
      <c r="A118" s="3"/>
      <c r="B118" s="181"/>
      <c r="C118" s="146" t="s">
        <v>15</v>
      </c>
      <c r="D118" s="121" t="s">
        <v>0</v>
      </c>
      <c r="E118" s="43">
        <v>0.66</v>
      </c>
      <c r="F118" s="142">
        <f>F113*E118</f>
        <v>1.32</v>
      </c>
      <c r="G118" s="142"/>
      <c r="H118" s="144"/>
      <c r="I118" s="143"/>
      <c r="J118" s="144"/>
      <c r="K118" s="143"/>
      <c r="L118" s="144"/>
      <c r="M118" s="144"/>
      <c r="N118" s="90"/>
    </row>
    <row r="119" spans="1:14" ht="14.25">
      <c r="A119" s="3">
        <v>19</v>
      </c>
      <c r="B119" s="266" t="s">
        <v>115</v>
      </c>
      <c r="C119" s="272" t="s">
        <v>148</v>
      </c>
      <c r="D119" s="142" t="s">
        <v>17</v>
      </c>
      <c r="E119" s="142"/>
      <c r="F119" s="143">
        <v>2</v>
      </c>
      <c r="G119" s="142"/>
      <c r="H119" s="144"/>
      <c r="I119" s="143"/>
      <c r="J119" s="144"/>
      <c r="K119" s="143"/>
      <c r="L119" s="144"/>
      <c r="M119" s="144"/>
      <c r="N119" s="92"/>
    </row>
    <row r="120" spans="1:14" ht="13.5">
      <c r="A120" s="3"/>
      <c r="B120" s="47"/>
      <c r="C120" s="146" t="s">
        <v>12</v>
      </c>
      <c r="D120" s="121" t="s">
        <v>13</v>
      </c>
      <c r="E120" s="121">
        <v>1.34</v>
      </c>
      <c r="F120" s="144">
        <f>F119*E120</f>
        <v>2.68</v>
      </c>
      <c r="G120" s="142"/>
      <c r="H120" s="144"/>
      <c r="I120" s="143"/>
      <c r="J120" s="144"/>
      <c r="K120" s="143"/>
      <c r="L120" s="144"/>
      <c r="M120" s="144"/>
      <c r="N120" s="92"/>
    </row>
    <row r="121" spans="1:14" s="75" customFormat="1" ht="13.5">
      <c r="A121" s="3"/>
      <c r="B121" s="121"/>
      <c r="C121" s="146" t="s">
        <v>37</v>
      </c>
      <c r="D121" s="121" t="s">
        <v>0</v>
      </c>
      <c r="E121" s="142">
        <v>0.05</v>
      </c>
      <c r="F121" s="144">
        <f>F119*E121</f>
        <v>0.1</v>
      </c>
      <c r="G121" s="142"/>
      <c r="H121" s="144"/>
      <c r="I121" s="143"/>
      <c r="J121" s="144"/>
      <c r="K121" s="143"/>
      <c r="L121" s="144"/>
      <c r="M121" s="144"/>
      <c r="N121" s="92"/>
    </row>
    <row r="122" spans="1:14" s="94" customFormat="1" ht="13.5">
      <c r="A122" s="3"/>
      <c r="B122" s="47"/>
      <c r="C122" s="146" t="s">
        <v>14</v>
      </c>
      <c r="D122" s="121"/>
      <c r="E122" s="121"/>
      <c r="F122" s="144"/>
      <c r="G122" s="142"/>
      <c r="H122" s="144"/>
      <c r="I122" s="143"/>
      <c r="J122" s="144"/>
      <c r="K122" s="143"/>
      <c r="L122" s="144"/>
      <c r="M122" s="144"/>
      <c r="N122" s="92"/>
    </row>
    <row r="123" spans="1:14" s="94" customFormat="1" ht="13.5">
      <c r="A123" s="3"/>
      <c r="B123" s="47"/>
      <c r="C123" s="145" t="s">
        <v>148</v>
      </c>
      <c r="D123" s="142" t="s">
        <v>17</v>
      </c>
      <c r="E123" s="121">
        <v>1</v>
      </c>
      <c r="F123" s="153">
        <f>F119*E123</f>
        <v>2</v>
      </c>
      <c r="G123" s="182"/>
      <c r="H123" s="144"/>
      <c r="I123" s="143"/>
      <c r="J123" s="144"/>
      <c r="K123" s="143"/>
      <c r="L123" s="144"/>
      <c r="M123" s="144"/>
      <c r="N123" s="92"/>
    </row>
    <row r="124" spans="1:14" s="94" customFormat="1" ht="13.5">
      <c r="A124" s="3"/>
      <c r="B124" s="47"/>
      <c r="C124" s="146" t="s">
        <v>15</v>
      </c>
      <c r="D124" s="121" t="s">
        <v>0</v>
      </c>
      <c r="E124" s="121">
        <v>0.16</v>
      </c>
      <c r="F124" s="144">
        <f>F119*E124</f>
        <v>0.32</v>
      </c>
      <c r="G124" s="142"/>
      <c r="H124" s="144"/>
      <c r="I124" s="143"/>
      <c r="J124" s="144"/>
      <c r="K124" s="143"/>
      <c r="L124" s="144"/>
      <c r="M124" s="144"/>
      <c r="N124" s="92"/>
    </row>
    <row r="125" spans="1:14" s="91" customFormat="1" ht="14.25">
      <c r="A125" s="3">
        <v>20</v>
      </c>
      <c r="B125" s="147" t="s">
        <v>124</v>
      </c>
      <c r="C125" s="272" t="s">
        <v>149</v>
      </c>
      <c r="D125" s="121" t="s">
        <v>17</v>
      </c>
      <c r="E125" s="142"/>
      <c r="F125" s="142">
        <v>2</v>
      </c>
      <c r="G125" s="142"/>
      <c r="H125" s="236"/>
      <c r="I125" s="143"/>
      <c r="J125" s="144"/>
      <c r="K125" s="143"/>
      <c r="L125" s="144"/>
      <c r="M125" s="144"/>
      <c r="N125" s="90"/>
    </row>
    <row r="126" spans="1:14" s="91" customFormat="1" ht="13.5">
      <c r="A126" s="3"/>
      <c r="B126" s="147"/>
      <c r="C126" s="146" t="s">
        <v>12</v>
      </c>
      <c r="D126" s="121" t="s">
        <v>13</v>
      </c>
      <c r="E126" s="175">
        <v>1.34</v>
      </c>
      <c r="F126" s="175">
        <f>F125*E126</f>
        <v>2.68</v>
      </c>
      <c r="G126" s="145"/>
      <c r="H126" s="176"/>
      <c r="I126" s="143"/>
      <c r="J126" s="144"/>
      <c r="K126" s="143"/>
      <c r="L126" s="144"/>
      <c r="M126" s="144"/>
      <c r="N126" s="90"/>
    </row>
    <row r="127" spans="1:14" s="91" customFormat="1" ht="14.25">
      <c r="A127" s="3"/>
      <c r="B127" s="181"/>
      <c r="C127" s="146" t="s">
        <v>42</v>
      </c>
      <c r="D127" s="121" t="s">
        <v>0</v>
      </c>
      <c r="E127" s="43">
        <v>0.06</v>
      </c>
      <c r="F127" s="175">
        <f>F125*E127</f>
        <v>0.12</v>
      </c>
      <c r="G127" s="142"/>
      <c r="H127" s="144"/>
      <c r="I127" s="143"/>
      <c r="J127" s="144"/>
      <c r="K127" s="143"/>
      <c r="L127" s="144"/>
      <c r="M127" s="144"/>
      <c r="N127" s="90"/>
    </row>
    <row r="128" spans="1:14" s="91" customFormat="1" ht="14.25">
      <c r="A128" s="3"/>
      <c r="B128" s="181"/>
      <c r="C128" s="146" t="s">
        <v>14</v>
      </c>
      <c r="D128" s="121"/>
      <c r="E128" s="43"/>
      <c r="F128" s="175"/>
      <c r="G128" s="142"/>
      <c r="H128" s="144"/>
      <c r="I128" s="143"/>
      <c r="J128" s="144"/>
      <c r="K128" s="143"/>
      <c r="L128" s="144"/>
      <c r="M128" s="144"/>
      <c r="N128" s="90"/>
    </row>
    <row r="129" spans="1:14" s="91" customFormat="1" ht="14.25">
      <c r="A129" s="3"/>
      <c r="B129" s="181"/>
      <c r="C129" s="145" t="s">
        <v>150</v>
      </c>
      <c r="D129" s="121" t="s">
        <v>17</v>
      </c>
      <c r="E129" s="43">
        <v>1</v>
      </c>
      <c r="F129" s="175">
        <f>F125*E129</f>
        <v>2</v>
      </c>
      <c r="G129" s="142"/>
      <c r="H129" s="144"/>
      <c r="I129" s="143"/>
      <c r="J129" s="144"/>
      <c r="K129" s="143"/>
      <c r="L129" s="144"/>
      <c r="M129" s="144"/>
      <c r="N129" s="90"/>
    </row>
    <row r="130" spans="1:14" s="91" customFormat="1" ht="14.25">
      <c r="A130" s="3"/>
      <c r="B130" s="181"/>
      <c r="C130" s="146" t="s">
        <v>15</v>
      </c>
      <c r="D130" s="121" t="s">
        <v>0</v>
      </c>
      <c r="E130" s="43">
        <v>1.33</v>
      </c>
      <c r="F130" s="175">
        <f>F125*E130</f>
        <v>2.66</v>
      </c>
      <c r="G130" s="142"/>
      <c r="H130" s="144"/>
      <c r="I130" s="143"/>
      <c r="J130" s="144"/>
      <c r="K130" s="143"/>
      <c r="L130" s="144"/>
      <c r="M130" s="144"/>
      <c r="N130" s="90"/>
    </row>
    <row r="131" spans="1:14" ht="14.25">
      <c r="A131" s="3"/>
      <c r="B131" s="47"/>
      <c r="C131" s="149" t="s">
        <v>24</v>
      </c>
      <c r="D131" s="121"/>
      <c r="E131" s="121"/>
      <c r="F131" s="144"/>
      <c r="G131" s="142"/>
      <c r="H131" s="578"/>
      <c r="I131" s="153"/>
      <c r="J131" s="578"/>
      <c r="K131" s="153"/>
      <c r="L131" s="153"/>
      <c r="M131" s="578"/>
      <c r="N131" s="103"/>
    </row>
    <row r="132" spans="1:14" ht="14.25">
      <c r="A132" s="3"/>
      <c r="B132" s="47"/>
      <c r="C132" s="149"/>
      <c r="D132" s="121"/>
      <c r="E132" s="121"/>
      <c r="F132" s="144"/>
      <c r="G132" s="142"/>
      <c r="H132" s="578"/>
      <c r="I132" s="153"/>
      <c r="J132" s="578"/>
      <c r="K132" s="153"/>
      <c r="L132" s="153"/>
      <c r="M132" s="578"/>
      <c r="N132" s="103"/>
    </row>
    <row r="133" spans="1:14" s="71" customFormat="1" ht="14.25">
      <c r="A133" s="2"/>
      <c r="B133" s="142"/>
      <c r="C133" s="145" t="s">
        <v>49</v>
      </c>
      <c r="D133" s="142"/>
      <c r="E133" s="142"/>
      <c r="F133" s="267"/>
      <c r="G133" s="142"/>
      <c r="H133" s="657">
        <f>M133</f>
        <v>0</v>
      </c>
      <c r="I133" s="153"/>
      <c r="J133" s="153"/>
      <c r="K133" s="153"/>
      <c r="L133" s="153"/>
      <c r="M133" s="659">
        <f>M14+M70+M117+M19</f>
        <v>0</v>
      </c>
      <c r="N133" s="327"/>
    </row>
    <row r="134" spans="1:14" s="71" customFormat="1" ht="14.25">
      <c r="A134" s="2"/>
      <c r="B134" s="142"/>
      <c r="C134" s="145" t="s">
        <v>64</v>
      </c>
      <c r="D134" s="142"/>
      <c r="E134" s="142"/>
      <c r="F134" s="267"/>
      <c r="G134" s="142"/>
      <c r="H134" s="153"/>
      <c r="I134" s="153"/>
      <c r="J134" s="223"/>
      <c r="K134" s="153"/>
      <c r="L134" s="153"/>
      <c r="M134" s="370"/>
      <c r="N134" s="104"/>
    </row>
    <row r="135" spans="1:14" s="71" customFormat="1" ht="14.25">
      <c r="A135" s="2"/>
      <c r="B135" s="142"/>
      <c r="C135" s="145" t="s">
        <v>109</v>
      </c>
      <c r="D135" s="142"/>
      <c r="E135" s="142"/>
      <c r="F135" s="267"/>
      <c r="G135" s="142"/>
      <c r="H135" s="153"/>
      <c r="I135" s="153"/>
      <c r="J135" s="153"/>
      <c r="K135" s="153"/>
      <c r="L135" s="153"/>
      <c r="M135" s="155"/>
      <c r="N135" s="710"/>
    </row>
    <row r="136" spans="1:14" s="71" customFormat="1" ht="14.25">
      <c r="A136" s="2"/>
      <c r="B136" s="142"/>
      <c r="C136" s="145" t="s">
        <v>63</v>
      </c>
      <c r="D136" s="142"/>
      <c r="E136" s="142"/>
      <c r="F136" s="267"/>
      <c r="G136" s="142"/>
      <c r="H136" s="153"/>
      <c r="I136" s="153"/>
      <c r="J136" s="153"/>
      <c r="K136" s="153"/>
      <c r="L136" s="153"/>
      <c r="M136" s="155"/>
      <c r="N136" s="711"/>
    </row>
    <row r="137" spans="1:14" s="71" customFormat="1" ht="27">
      <c r="A137" s="2"/>
      <c r="B137" s="142"/>
      <c r="C137" s="146" t="s">
        <v>261</v>
      </c>
      <c r="D137" s="142"/>
      <c r="E137" s="577" t="s">
        <v>832</v>
      </c>
      <c r="F137" s="267"/>
      <c r="G137" s="142"/>
      <c r="H137" s="153"/>
      <c r="I137" s="153"/>
      <c r="J137" s="153"/>
      <c r="K137" s="153"/>
      <c r="L137" s="153"/>
      <c r="M137" s="155"/>
      <c r="N137" s="104"/>
    </row>
    <row r="138" spans="1:14" s="71" customFormat="1" ht="27">
      <c r="A138" s="2"/>
      <c r="B138" s="142"/>
      <c r="C138" s="146" t="s">
        <v>264</v>
      </c>
      <c r="D138" s="142"/>
      <c r="E138" s="577" t="s">
        <v>832</v>
      </c>
      <c r="F138" s="267"/>
      <c r="G138" s="142"/>
      <c r="H138" s="153"/>
      <c r="I138" s="153"/>
      <c r="J138" s="153"/>
      <c r="K138" s="153"/>
      <c r="L138" s="153"/>
      <c r="M138" s="155"/>
      <c r="N138" s="104"/>
    </row>
    <row r="139" spans="1:14" s="71" customFormat="1" ht="27">
      <c r="A139" s="2"/>
      <c r="B139" s="142"/>
      <c r="C139" s="146" t="s">
        <v>263</v>
      </c>
      <c r="D139" s="142"/>
      <c r="E139" s="577" t="s">
        <v>832</v>
      </c>
      <c r="F139" s="267"/>
      <c r="G139" s="142"/>
      <c r="H139" s="153"/>
      <c r="I139" s="153"/>
      <c r="J139" s="153"/>
      <c r="K139" s="153"/>
      <c r="L139" s="153"/>
      <c r="M139" s="155"/>
      <c r="N139" s="104"/>
    </row>
    <row r="140" spans="1:14" ht="14.25">
      <c r="A140" s="3"/>
      <c r="B140" s="47"/>
      <c r="C140" s="146" t="s">
        <v>24</v>
      </c>
      <c r="D140" s="121"/>
      <c r="E140" s="121"/>
      <c r="F140" s="144"/>
      <c r="G140" s="142"/>
      <c r="H140" s="153"/>
      <c r="I140" s="153"/>
      <c r="J140" s="153"/>
      <c r="K140" s="153"/>
      <c r="L140" s="153"/>
      <c r="M140" s="155"/>
      <c r="N140" s="92"/>
    </row>
    <row r="141" spans="1:14" s="91" customFormat="1" ht="14.25">
      <c r="A141" s="3"/>
      <c r="B141" s="121"/>
      <c r="C141" s="145" t="s">
        <v>245</v>
      </c>
      <c r="D141" s="142"/>
      <c r="E141" s="577" t="s">
        <v>832</v>
      </c>
      <c r="F141" s="178"/>
      <c r="G141" s="142"/>
      <c r="H141" s="153"/>
      <c r="I141" s="153"/>
      <c r="J141" s="153"/>
      <c r="K141" s="153"/>
      <c r="L141" s="153"/>
      <c r="M141" s="155"/>
      <c r="N141" s="90"/>
    </row>
    <row r="142" spans="1:14" s="91" customFormat="1" ht="14.25">
      <c r="A142" s="3"/>
      <c r="B142" s="121"/>
      <c r="C142" s="272" t="s">
        <v>6</v>
      </c>
      <c r="D142" s="142"/>
      <c r="E142" s="175"/>
      <c r="F142" s="178"/>
      <c r="G142" s="142"/>
      <c r="H142" s="155"/>
      <c r="I142" s="153"/>
      <c r="J142" s="155"/>
      <c r="K142" s="153"/>
      <c r="L142" s="155"/>
      <c r="M142" s="155"/>
      <c r="N142" s="90"/>
    </row>
    <row r="143" spans="1:15" ht="16.5">
      <c r="A143" s="105"/>
      <c r="B143" s="105"/>
      <c r="C143" s="37"/>
      <c r="D143" s="35"/>
      <c r="E143" s="259"/>
      <c r="F143" s="205"/>
      <c r="G143" s="35"/>
      <c r="H143" s="36"/>
      <c r="I143" s="36"/>
      <c r="J143" s="36"/>
      <c r="K143" s="36"/>
      <c r="L143" s="36"/>
      <c r="M143" s="260"/>
      <c r="N143" s="34"/>
      <c r="O143" s="92"/>
    </row>
    <row r="144" spans="1:13" ht="14.25">
      <c r="A144" s="60"/>
      <c r="B144" s="708"/>
      <c r="C144" s="709"/>
      <c r="D144" s="35"/>
      <c r="E144" s="259"/>
      <c r="F144" s="205"/>
      <c r="G144" s="35"/>
      <c r="H144" s="36"/>
      <c r="I144" s="36"/>
      <c r="J144" s="36"/>
      <c r="K144" s="36"/>
      <c r="L144" s="36"/>
      <c r="M144" s="260"/>
    </row>
    <row r="145" spans="1:15" ht="16.5">
      <c r="A145" s="105"/>
      <c r="B145" s="105"/>
      <c r="C145" s="37"/>
      <c r="D145" s="26"/>
      <c r="E145" s="26"/>
      <c r="F145" s="34"/>
      <c r="G145" s="35"/>
      <c r="H145" s="36"/>
      <c r="I145" s="36"/>
      <c r="J145" s="36"/>
      <c r="K145" s="36"/>
      <c r="L145" s="36"/>
      <c r="M145" s="260"/>
      <c r="N145" s="34"/>
      <c r="O145" s="92"/>
    </row>
    <row r="146" spans="1:15" ht="16.5">
      <c r="A146" s="105"/>
      <c r="B146" s="105"/>
      <c r="C146" s="37"/>
      <c r="D146" s="35"/>
      <c r="E146" s="261"/>
      <c r="F146" s="173"/>
      <c r="G146" s="35"/>
      <c r="H146" s="36"/>
      <c r="I146" s="36"/>
      <c r="J146" s="36"/>
      <c r="K146" s="36"/>
      <c r="L146" s="36"/>
      <c r="M146" s="260"/>
      <c r="N146" s="34"/>
      <c r="O146" s="92"/>
    </row>
    <row r="147" spans="1:15" ht="16.5">
      <c r="A147" s="105"/>
      <c r="B147" s="105"/>
      <c r="C147" s="37"/>
      <c r="D147" s="35"/>
      <c r="E147" s="172"/>
      <c r="F147" s="173"/>
      <c r="G147" s="35"/>
      <c r="H147" s="36"/>
      <c r="I147" s="36"/>
      <c r="J147" s="36"/>
      <c r="K147" s="36"/>
      <c r="L147" s="36"/>
      <c r="M147" s="260"/>
      <c r="N147" s="34"/>
      <c r="O147" s="92"/>
    </row>
    <row r="148" spans="1:13" ht="14.25">
      <c r="A148" s="60"/>
      <c r="B148" s="60"/>
      <c r="C148" s="60"/>
      <c r="D148" s="35"/>
      <c r="E148" s="35"/>
      <c r="F148" s="205"/>
      <c r="G148" s="35"/>
      <c r="H148" s="36"/>
      <c r="I148" s="36"/>
      <c r="J148" s="36"/>
      <c r="K148" s="36"/>
      <c r="L148" s="36"/>
      <c r="M148" s="260"/>
    </row>
    <row r="149" spans="1:13" ht="12.75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</row>
  </sheetData>
  <sheetProtection/>
  <mergeCells count="16">
    <mergeCell ref="A3:M3"/>
    <mergeCell ref="A5:M5"/>
    <mergeCell ref="E7:F7"/>
    <mergeCell ref="A1:M1"/>
    <mergeCell ref="A2:M2"/>
    <mergeCell ref="N135:N136"/>
    <mergeCell ref="B144:C144"/>
    <mergeCell ref="C6:M6"/>
    <mergeCell ref="A7:A8"/>
    <mergeCell ref="B7:B8"/>
    <mergeCell ref="C7:C8"/>
    <mergeCell ref="K7:L7"/>
    <mergeCell ref="M7:M8"/>
    <mergeCell ref="D7:D8"/>
    <mergeCell ref="G7:H7"/>
    <mergeCell ref="I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2"/>
  <sheetViews>
    <sheetView zoomScalePageLayoutView="0" workbookViewId="0" topLeftCell="A109">
      <selection activeCell="G115" sqref="G115"/>
    </sheetView>
  </sheetViews>
  <sheetFormatPr defaultColWidth="9.00390625" defaultRowHeight="12.75"/>
  <cols>
    <col min="1" max="1" width="4.25390625" style="67" customWidth="1"/>
    <col min="2" max="2" width="39.625" style="67" customWidth="1"/>
    <col min="3" max="3" width="12.375" style="67" customWidth="1"/>
    <col min="4" max="4" width="8.125" style="67" customWidth="1"/>
    <col min="5" max="5" width="8.00390625" style="67" customWidth="1"/>
    <col min="6" max="6" width="8.125" style="67" customWidth="1"/>
    <col min="7" max="7" width="10.25390625" style="67" customWidth="1"/>
    <col min="8" max="8" width="7.75390625" style="67" customWidth="1"/>
    <col min="9" max="9" width="8.875" style="67" customWidth="1"/>
    <col min="10" max="10" width="7.375" style="67" customWidth="1"/>
    <col min="11" max="11" width="7.00390625" style="67" customWidth="1"/>
    <col min="12" max="12" width="10.75390625" style="67" customWidth="1"/>
    <col min="13" max="13" width="8.25390625" style="67" customWidth="1"/>
    <col min="14" max="16384" width="9.125" style="55" customWidth="1"/>
  </cols>
  <sheetData>
    <row r="1" spans="1:13" s="11" customFormat="1" ht="16.5">
      <c r="A1" s="722" t="s">
        <v>817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54" customFormat="1" ht="41.25" customHeight="1">
      <c r="A2" s="722" t="s">
        <v>434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</row>
    <row r="3" spans="1:12" ht="17.25">
      <c r="A3" s="399"/>
      <c r="B3" s="626" t="s">
        <v>746</v>
      </c>
      <c r="C3" s="724"/>
      <c r="D3" s="724"/>
      <c r="E3" s="724"/>
      <c r="F3" s="724"/>
      <c r="G3" s="724"/>
      <c r="H3" s="724"/>
      <c r="I3" s="724"/>
      <c r="J3" s="724"/>
      <c r="K3" s="724"/>
      <c r="L3" s="428"/>
    </row>
    <row r="4" spans="1:13" ht="13.5">
      <c r="A4" s="725" t="s">
        <v>65</v>
      </c>
      <c r="B4" s="726" t="s">
        <v>67</v>
      </c>
      <c r="C4" s="726" t="s">
        <v>1</v>
      </c>
      <c r="D4" s="727" t="s">
        <v>2</v>
      </c>
      <c r="E4" s="728"/>
      <c r="F4" s="717" t="s">
        <v>3</v>
      </c>
      <c r="G4" s="717"/>
      <c r="H4" s="716" t="s">
        <v>4</v>
      </c>
      <c r="I4" s="716"/>
      <c r="J4" s="716" t="s">
        <v>5</v>
      </c>
      <c r="K4" s="716"/>
      <c r="L4" s="717" t="s">
        <v>6</v>
      </c>
      <c r="M4" s="55"/>
    </row>
    <row r="5" spans="1:12" s="75" customFormat="1" ht="54">
      <c r="A5" s="725"/>
      <c r="B5" s="726"/>
      <c r="C5" s="726"/>
      <c r="D5" s="175" t="s">
        <v>7</v>
      </c>
      <c r="E5" s="175" t="s">
        <v>8</v>
      </c>
      <c r="F5" s="177" t="s">
        <v>9</v>
      </c>
      <c r="G5" s="177" t="s">
        <v>6</v>
      </c>
      <c r="H5" s="470" t="s">
        <v>9</v>
      </c>
      <c r="I5" s="177" t="s">
        <v>6</v>
      </c>
      <c r="J5" s="178" t="s">
        <v>9</v>
      </c>
      <c r="K5" s="177" t="s">
        <v>6</v>
      </c>
      <c r="L5" s="717"/>
    </row>
    <row r="6" spans="1:12" s="75" customFormat="1" ht="13.5">
      <c r="A6" s="258" t="s">
        <v>10</v>
      </c>
      <c r="B6" s="258">
        <v>2</v>
      </c>
      <c r="C6" s="424">
        <v>3</v>
      </c>
      <c r="D6" s="214" t="s">
        <v>20</v>
      </c>
      <c r="E6" s="425">
        <v>5</v>
      </c>
      <c r="F6" s="425">
        <v>6</v>
      </c>
      <c r="G6" s="425">
        <v>7</v>
      </c>
      <c r="H6" s="471">
        <v>8</v>
      </c>
      <c r="I6" s="425">
        <v>9</v>
      </c>
      <c r="J6" s="425">
        <v>10</v>
      </c>
      <c r="K6" s="258">
        <v>11</v>
      </c>
      <c r="L6" s="258">
        <v>12</v>
      </c>
    </row>
    <row r="7" spans="1:12" s="85" customFormat="1" ht="42.75">
      <c r="A7" s="175">
        <v>1</v>
      </c>
      <c r="B7" s="487" t="s">
        <v>470</v>
      </c>
      <c r="C7" s="255" t="s">
        <v>60</v>
      </c>
      <c r="D7" s="256"/>
      <c r="E7" s="223">
        <v>1</v>
      </c>
      <c r="F7" s="144"/>
      <c r="G7" s="144"/>
      <c r="H7" s="142"/>
      <c r="I7" s="144"/>
      <c r="J7" s="143"/>
      <c r="K7" s="144"/>
      <c r="L7" s="144"/>
    </row>
    <row r="8" spans="1:13" s="66" customFormat="1" ht="13.5">
      <c r="A8" s="142"/>
      <c r="B8" s="185" t="s">
        <v>12</v>
      </c>
      <c r="C8" s="142" t="s">
        <v>471</v>
      </c>
      <c r="D8" s="256"/>
      <c r="E8" s="223">
        <v>77</v>
      </c>
      <c r="F8" s="144"/>
      <c r="G8" s="144"/>
      <c r="H8" s="144"/>
      <c r="I8" s="144"/>
      <c r="J8" s="143"/>
      <c r="K8" s="144"/>
      <c r="L8" s="144"/>
      <c r="M8" s="451"/>
    </row>
    <row r="9" spans="1:13" s="67" customFormat="1" ht="14.25">
      <c r="A9" s="472"/>
      <c r="B9" s="185" t="s">
        <v>472</v>
      </c>
      <c r="C9" s="142" t="s">
        <v>60</v>
      </c>
      <c r="D9" s="256"/>
      <c r="E9" s="223">
        <v>1</v>
      </c>
      <c r="F9" s="144"/>
      <c r="G9" s="150"/>
      <c r="H9" s="143"/>
      <c r="I9" s="144"/>
      <c r="J9" s="143"/>
      <c r="K9" s="144"/>
      <c r="L9" s="150"/>
      <c r="M9" s="451"/>
    </row>
    <row r="10" spans="1:13" s="66" customFormat="1" ht="27">
      <c r="A10" s="35"/>
      <c r="B10" s="185" t="s">
        <v>473</v>
      </c>
      <c r="C10" s="142" t="s">
        <v>43</v>
      </c>
      <c r="D10" s="142"/>
      <c r="E10" s="223">
        <v>1</v>
      </c>
      <c r="F10" s="144"/>
      <c r="G10" s="144"/>
      <c r="H10" s="143"/>
      <c r="I10" s="144"/>
      <c r="J10" s="143"/>
      <c r="K10" s="144"/>
      <c r="L10" s="144"/>
      <c r="M10" s="451"/>
    </row>
    <row r="11" spans="1:15" s="66" customFormat="1" ht="27">
      <c r="A11" s="35"/>
      <c r="B11" s="185" t="s">
        <v>474</v>
      </c>
      <c r="C11" s="142" t="s">
        <v>43</v>
      </c>
      <c r="D11" s="142"/>
      <c r="E11" s="223">
        <v>1</v>
      </c>
      <c r="F11" s="144"/>
      <c r="G11" s="144"/>
      <c r="H11" s="143"/>
      <c r="I11" s="144"/>
      <c r="J11" s="143"/>
      <c r="K11" s="144"/>
      <c r="L11" s="144"/>
      <c r="M11" s="718"/>
      <c r="N11" s="719"/>
      <c r="O11" s="719"/>
    </row>
    <row r="12" spans="1:15" s="66" customFormat="1" ht="27">
      <c r="A12" s="35"/>
      <c r="B12" s="185" t="s">
        <v>475</v>
      </c>
      <c r="C12" s="142" t="s">
        <v>43</v>
      </c>
      <c r="D12" s="142"/>
      <c r="E12" s="223">
        <v>2</v>
      </c>
      <c r="F12" s="144"/>
      <c r="G12" s="144"/>
      <c r="H12" s="143"/>
      <c r="I12" s="144"/>
      <c r="J12" s="143"/>
      <c r="K12" s="144"/>
      <c r="L12" s="144"/>
      <c r="M12" s="720"/>
      <c r="N12" s="721"/>
      <c r="O12" s="721"/>
    </row>
    <row r="13" spans="1:12" s="77" customFormat="1" ht="27">
      <c r="A13" s="35"/>
      <c r="B13" s="185" t="s">
        <v>476</v>
      </c>
      <c r="C13" s="142" t="s">
        <v>43</v>
      </c>
      <c r="D13" s="142"/>
      <c r="E13" s="223">
        <v>1</v>
      </c>
      <c r="F13" s="144"/>
      <c r="G13" s="144"/>
      <c r="H13" s="143"/>
      <c r="I13" s="144"/>
      <c r="J13" s="143"/>
      <c r="K13" s="144"/>
      <c r="L13" s="144"/>
    </row>
    <row r="14" spans="1:13" s="66" customFormat="1" ht="27">
      <c r="A14" s="35"/>
      <c r="B14" s="185" t="s">
        <v>477</v>
      </c>
      <c r="C14" s="142" t="s">
        <v>43</v>
      </c>
      <c r="D14" s="142"/>
      <c r="E14" s="223">
        <v>2</v>
      </c>
      <c r="F14" s="144"/>
      <c r="G14" s="144"/>
      <c r="H14" s="143"/>
      <c r="I14" s="144"/>
      <c r="J14" s="143"/>
      <c r="K14" s="144"/>
      <c r="L14" s="144"/>
      <c r="M14" s="451"/>
    </row>
    <row r="15" spans="1:13" s="67" customFormat="1" ht="27">
      <c r="A15" s="35"/>
      <c r="B15" s="185" t="s">
        <v>478</v>
      </c>
      <c r="C15" s="142" t="s">
        <v>43</v>
      </c>
      <c r="D15" s="142"/>
      <c r="E15" s="223">
        <v>1</v>
      </c>
      <c r="F15" s="144"/>
      <c r="G15" s="144"/>
      <c r="H15" s="143"/>
      <c r="I15" s="144"/>
      <c r="J15" s="143"/>
      <c r="K15" s="144"/>
      <c r="L15" s="144"/>
      <c r="M15" s="451"/>
    </row>
    <row r="16" spans="1:13" s="89" customFormat="1" ht="27">
      <c r="A16" s="35"/>
      <c r="B16" s="185" t="s">
        <v>479</v>
      </c>
      <c r="C16" s="142" t="s">
        <v>43</v>
      </c>
      <c r="D16" s="142"/>
      <c r="E16" s="223">
        <v>2</v>
      </c>
      <c r="F16" s="144"/>
      <c r="G16" s="144"/>
      <c r="H16" s="143"/>
      <c r="I16" s="144"/>
      <c r="J16" s="143"/>
      <c r="K16" s="144"/>
      <c r="L16" s="144"/>
      <c r="M16" s="451"/>
    </row>
    <row r="17" spans="1:13" s="66" customFormat="1" ht="27">
      <c r="A17" s="35"/>
      <c r="B17" s="185" t="s">
        <v>480</v>
      </c>
      <c r="C17" s="142" t="s">
        <v>43</v>
      </c>
      <c r="D17" s="142"/>
      <c r="E17" s="223">
        <v>14</v>
      </c>
      <c r="F17" s="144"/>
      <c r="G17" s="144"/>
      <c r="H17" s="143"/>
      <c r="I17" s="144"/>
      <c r="J17" s="143"/>
      <c r="K17" s="144"/>
      <c r="L17" s="144"/>
      <c r="M17" s="451"/>
    </row>
    <row r="18" spans="1:13" s="66" customFormat="1" ht="27">
      <c r="A18" s="35"/>
      <c r="B18" s="185" t="s">
        <v>481</v>
      </c>
      <c r="C18" s="142" t="s">
        <v>43</v>
      </c>
      <c r="D18" s="142"/>
      <c r="E18" s="223">
        <v>1</v>
      </c>
      <c r="F18" s="144"/>
      <c r="G18" s="144"/>
      <c r="H18" s="143"/>
      <c r="I18" s="144"/>
      <c r="J18" s="143"/>
      <c r="K18" s="144"/>
      <c r="L18" s="144"/>
      <c r="M18" s="451"/>
    </row>
    <row r="19" spans="1:13" s="66" customFormat="1" ht="27">
      <c r="A19" s="35"/>
      <c r="B19" s="185" t="s">
        <v>482</v>
      </c>
      <c r="C19" s="142" t="s">
        <v>43</v>
      </c>
      <c r="D19" s="142"/>
      <c r="E19" s="223">
        <v>1</v>
      </c>
      <c r="F19" s="144"/>
      <c r="G19" s="144"/>
      <c r="H19" s="143"/>
      <c r="I19" s="144"/>
      <c r="J19" s="143"/>
      <c r="K19" s="144"/>
      <c r="L19" s="144"/>
      <c r="M19" s="451"/>
    </row>
    <row r="20" spans="1:13" s="66" customFormat="1" ht="13.5">
      <c r="A20" s="35"/>
      <c r="B20" s="185" t="s">
        <v>483</v>
      </c>
      <c r="C20" s="142" t="s">
        <v>43</v>
      </c>
      <c r="D20" s="142"/>
      <c r="E20" s="223">
        <v>6</v>
      </c>
      <c r="F20" s="144"/>
      <c r="G20" s="144"/>
      <c r="H20" s="143"/>
      <c r="I20" s="144"/>
      <c r="J20" s="143"/>
      <c r="K20" s="144"/>
      <c r="L20" s="144"/>
      <c r="M20" s="451"/>
    </row>
    <row r="21" spans="1:13" s="67" customFormat="1" ht="13.5">
      <c r="A21" s="35"/>
      <c r="B21" s="185" t="s">
        <v>484</v>
      </c>
      <c r="C21" s="142" t="s">
        <v>43</v>
      </c>
      <c r="D21" s="142"/>
      <c r="E21" s="223">
        <v>2</v>
      </c>
      <c r="F21" s="144"/>
      <c r="G21" s="144"/>
      <c r="H21" s="143"/>
      <c r="I21" s="144"/>
      <c r="J21" s="143"/>
      <c r="K21" s="144"/>
      <c r="L21" s="144"/>
      <c r="M21" s="451"/>
    </row>
    <row r="22" spans="1:13" s="89" customFormat="1" ht="13.5">
      <c r="A22" s="35"/>
      <c r="B22" s="185" t="s">
        <v>485</v>
      </c>
      <c r="C22" s="142" t="s">
        <v>43</v>
      </c>
      <c r="D22" s="142"/>
      <c r="E22" s="223">
        <v>1</v>
      </c>
      <c r="F22" s="144"/>
      <c r="G22" s="144"/>
      <c r="H22" s="143"/>
      <c r="I22" s="144"/>
      <c r="J22" s="143"/>
      <c r="K22" s="144"/>
      <c r="L22" s="144"/>
      <c r="M22" s="451"/>
    </row>
    <row r="23" spans="1:13" s="66" customFormat="1" ht="13.5">
      <c r="A23" s="35"/>
      <c r="B23" s="185" t="s">
        <v>486</v>
      </c>
      <c r="C23" s="142" t="s">
        <v>43</v>
      </c>
      <c r="D23" s="142"/>
      <c r="E23" s="223">
        <v>2</v>
      </c>
      <c r="F23" s="144"/>
      <c r="G23" s="144"/>
      <c r="H23" s="143"/>
      <c r="I23" s="144"/>
      <c r="J23" s="143"/>
      <c r="K23" s="144"/>
      <c r="L23" s="144"/>
      <c r="M23" s="451"/>
    </row>
    <row r="24" spans="1:13" s="476" customFormat="1" ht="27">
      <c r="A24" s="172"/>
      <c r="B24" s="469" t="s">
        <v>487</v>
      </c>
      <c r="C24" s="175" t="s">
        <v>43</v>
      </c>
      <c r="D24" s="175"/>
      <c r="E24" s="474">
        <v>1</v>
      </c>
      <c r="F24" s="177"/>
      <c r="G24" s="177"/>
      <c r="H24" s="178"/>
      <c r="I24" s="177"/>
      <c r="J24" s="178"/>
      <c r="K24" s="177"/>
      <c r="L24" s="177"/>
      <c r="M24" s="475"/>
    </row>
    <row r="25" spans="1:13" s="66" customFormat="1" ht="13.5">
      <c r="A25" s="35"/>
      <c r="B25" s="185" t="s">
        <v>488</v>
      </c>
      <c r="C25" s="142" t="s">
        <v>43</v>
      </c>
      <c r="D25" s="142"/>
      <c r="E25" s="223">
        <v>1</v>
      </c>
      <c r="F25" s="144"/>
      <c r="G25" s="144"/>
      <c r="H25" s="143"/>
      <c r="I25" s="144"/>
      <c r="J25" s="143"/>
      <c r="K25" s="144"/>
      <c r="L25" s="144"/>
      <c r="M25" s="451"/>
    </row>
    <row r="26" spans="1:16" s="66" customFormat="1" ht="13.5">
      <c r="A26" s="35"/>
      <c r="B26" s="185" t="s">
        <v>489</v>
      </c>
      <c r="C26" s="142" t="s">
        <v>43</v>
      </c>
      <c r="D26" s="142"/>
      <c r="E26" s="223">
        <v>1</v>
      </c>
      <c r="F26" s="144"/>
      <c r="G26" s="144"/>
      <c r="H26" s="143"/>
      <c r="I26" s="144"/>
      <c r="J26" s="143"/>
      <c r="K26" s="144"/>
      <c r="L26" s="144"/>
      <c r="M26" s="712"/>
      <c r="N26" s="713"/>
      <c r="O26" s="713"/>
      <c r="P26" s="713"/>
    </row>
    <row r="27" spans="1:16" s="67" customFormat="1" ht="13.5">
      <c r="A27" s="35"/>
      <c r="B27" s="185" t="s">
        <v>490</v>
      </c>
      <c r="C27" s="142" t="s">
        <v>43</v>
      </c>
      <c r="D27" s="142"/>
      <c r="E27" s="223">
        <v>2</v>
      </c>
      <c r="F27" s="144"/>
      <c r="G27" s="144"/>
      <c r="H27" s="143"/>
      <c r="I27" s="144"/>
      <c r="J27" s="143"/>
      <c r="K27" s="144"/>
      <c r="L27" s="144"/>
      <c r="M27" s="712"/>
      <c r="N27" s="713"/>
      <c r="O27" s="713"/>
      <c r="P27" s="713"/>
    </row>
    <row r="28" spans="1:16" s="89" customFormat="1" ht="27">
      <c r="A28" s="35"/>
      <c r="B28" s="185" t="s">
        <v>491</v>
      </c>
      <c r="C28" s="142" t="s">
        <v>43</v>
      </c>
      <c r="D28" s="142"/>
      <c r="E28" s="223">
        <v>1</v>
      </c>
      <c r="F28" s="144"/>
      <c r="G28" s="144"/>
      <c r="H28" s="143"/>
      <c r="I28" s="144"/>
      <c r="J28" s="143"/>
      <c r="K28" s="144"/>
      <c r="L28" s="144"/>
      <c r="M28" s="712"/>
      <c r="N28" s="713"/>
      <c r="O28" s="713"/>
      <c r="P28" s="713"/>
    </row>
    <row r="29" spans="1:16" s="66" customFormat="1" ht="27">
      <c r="A29" s="477"/>
      <c r="B29" s="185" t="s">
        <v>492</v>
      </c>
      <c r="C29" s="142" t="s">
        <v>43</v>
      </c>
      <c r="D29" s="142"/>
      <c r="E29" s="223">
        <v>1</v>
      </c>
      <c r="F29" s="144"/>
      <c r="G29" s="144"/>
      <c r="H29" s="143"/>
      <c r="I29" s="144"/>
      <c r="J29" s="143"/>
      <c r="K29" s="144"/>
      <c r="L29" s="144"/>
      <c r="M29" s="714"/>
      <c r="N29" s="715"/>
      <c r="O29" s="715"/>
      <c r="P29" s="715"/>
    </row>
    <row r="30" spans="1:13" s="64" customFormat="1" ht="13.5">
      <c r="A30" s="231"/>
      <c r="B30" s="218" t="s">
        <v>493</v>
      </c>
      <c r="C30" s="142" t="s">
        <v>43</v>
      </c>
      <c r="D30" s="216"/>
      <c r="E30" s="223">
        <v>1</v>
      </c>
      <c r="F30" s="448"/>
      <c r="G30" s="448"/>
      <c r="H30" s="219"/>
      <c r="I30" s="448"/>
      <c r="J30" s="219"/>
      <c r="K30" s="448"/>
      <c r="L30" s="448"/>
      <c r="M30" s="473"/>
    </row>
    <row r="31" spans="1:13" s="64" customFormat="1" ht="13.5">
      <c r="A31" s="231"/>
      <c r="B31" s="478"/>
      <c r="C31" s="142"/>
      <c r="D31" s="216"/>
      <c r="E31" s="223"/>
      <c r="F31" s="448"/>
      <c r="G31" s="448"/>
      <c r="H31" s="219"/>
      <c r="I31" s="448"/>
      <c r="J31" s="219"/>
      <c r="K31" s="448"/>
      <c r="L31" s="448"/>
      <c r="M31" s="473"/>
    </row>
    <row r="32" spans="1:13" s="202" customFormat="1" ht="42.75">
      <c r="A32" s="142">
        <v>2</v>
      </c>
      <c r="B32" s="272" t="s">
        <v>494</v>
      </c>
      <c r="C32" s="255" t="s">
        <v>17</v>
      </c>
      <c r="D32" s="142"/>
      <c r="E32" s="143">
        <v>95</v>
      </c>
      <c r="F32" s="144"/>
      <c r="G32" s="144"/>
      <c r="H32" s="142"/>
      <c r="I32" s="144"/>
      <c r="J32" s="143"/>
      <c r="K32" s="144"/>
      <c r="L32" s="144"/>
      <c r="M32" s="201"/>
    </row>
    <row r="33" spans="1:13" ht="13.5">
      <c r="A33" s="142"/>
      <c r="B33" s="185" t="s">
        <v>12</v>
      </c>
      <c r="C33" s="142" t="s">
        <v>471</v>
      </c>
      <c r="D33" s="142">
        <v>1</v>
      </c>
      <c r="E33" s="175">
        <f>E32*D33</f>
        <v>95</v>
      </c>
      <c r="F33" s="144"/>
      <c r="G33" s="144"/>
      <c r="H33" s="144"/>
      <c r="I33" s="144"/>
      <c r="J33" s="143"/>
      <c r="K33" s="144"/>
      <c r="L33" s="144"/>
      <c r="M33" s="68"/>
    </row>
    <row r="34" spans="1:13" ht="13.5">
      <c r="A34" s="142"/>
      <c r="B34" s="185" t="s">
        <v>42</v>
      </c>
      <c r="C34" s="142" t="s">
        <v>0</v>
      </c>
      <c r="D34" s="142">
        <v>0.013</v>
      </c>
      <c r="E34" s="142">
        <f>E32*D34</f>
        <v>1.2349999999999999</v>
      </c>
      <c r="F34" s="144"/>
      <c r="G34" s="144"/>
      <c r="H34" s="143"/>
      <c r="I34" s="144"/>
      <c r="J34" s="143"/>
      <c r="K34" s="144"/>
      <c r="L34" s="144"/>
      <c r="M34" s="68"/>
    </row>
    <row r="35" spans="1:13" s="75" customFormat="1" ht="13.5">
      <c r="A35" s="142"/>
      <c r="B35" s="185" t="s">
        <v>14</v>
      </c>
      <c r="C35" s="142"/>
      <c r="D35" s="142"/>
      <c r="E35" s="175"/>
      <c r="F35" s="144"/>
      <c r="G35" s="144"/>
      <c r="H35" s="142"/>
      <c r="I35" s="144"/>
      <c r="J35" s="143"/>
      <c r="K35" s="144"/>
      <c r="L35" s="144"/>
      <c r="M35" s="68"/>
    </row>
    <row r="36" spans="1:13" s="29" customFormat="1" ht="27">
      <c r="A36" s="142"/>
      <c r="B36" s="145" t="s">
        <v>89</v>
      </c>
      <c r="C36" s="255" t="s">
        <v>17</v>
      </c>
      <c r="D36" s="142">
        <v>1</v>
      </c>
      <c r="E36" s="142">
        <f>E32*D36</f>
        <v>95</v>
      </c>
      <c r="F36" s="144"/>
      <c r="G36" s="144"/>
      <c r="H36" s="142"/>
      <c r="I36" s="144"/>
      <c r="J36" s="143"/>
      <c r="K36" s="144"/>
      <c r="L36" s="144"/>
      <c r="M36" s="68"/>
    </row>
    <row r="37" spans="1:13" s="29" customFormat="1" ht="13.5">
      <c r="A37" s="142"/>
      <c r="B37" s="185" t="s">
        <v>15</v>
      </c>
      <c r="C37" s="142" t="s">
        <v>0</v>
      </c>
      <c r="D37" s="142">
        <v>0.094</v>
      </c>
      <c r="E37" s="152">
        <f>E32*D37</f>
        <v>8.93</v>
      </c>
      <c r="F37" s="144"/>
      <c r="G37" s="144"/>
      <c r="H37" s="142"/>
      <c r="I37" s="144"/>
      <c r="J37" s="143"/>
      <c r="K37" s="144"/>
      <c r="L37" s="144"/>
      <c r="M37" s="68"/>
    </row>
    <row r="38" spans="1:13" s="202" customFormat="1" ht="28.5">
      <c r="A38" s="142">
        <v>3</v>
      </c>
      <c r="B38" s="272" t="s">
        <v>786</v>
      </c>
      <c r="C38" s="255"/>
      <c r="D38" s="142"/>
      <c r="E38" s="143"/>
      <c r="F38" s="144"/>
      <c r="G38" s="144"/>
      <c r="H38" s="142"/>
      <c r="I38" s="144"/>
      <c r="J38" s="143"/>
      <c r="K38" s="144"/>
      <c r="L38" s="144"/>
      <c r="M38" s="201"/>
    </row>
    <row r="39" spans="1:13" ht="13.5">
      <c r="A39" s="142"/>
      <c r="B39" s="185" t="s">
        <v>12</v>
      </c>
      <c r="C39" s="142" t="s">
        <v>17</v>
      </c>
      <c r="D39" s="142">
        <v>1</v>
      </c>
      <c r="E39" s="175">
        <v>1</v>
      </c>
      <c r="F39" s="144"/>
      <c r="G39" s="144"/>
      <c r="H39" s="144"/>
      <c r="I39" s="144"/>
      <c r="J39" s="143"/>
      <c r="K39" s="144"/>
      <c r="L39" s="144"/>
      <c r="M39" s="68"/>
    </row>
    <row r="40" spans="1:13" ht="13.5">
      <c r="A40" s="142"/>
      <c r="B40" s="185" t="s">
        <v>42</v>
      </c>
      <c r="C40" s="142" t="s">
        <v>0</v>
      </c>
      <c r="D40" s="142">
        <v>0.013</v>
      </c>
      <c r="E40" s="142">
        <f>E38*D40</f>
        <v>0</v>
      </c>
      <c r="F40" s="144"/>
      <c r="G40" s="144"/>
      <c r="H40" s="143"/>
      <c r="I40" s="144"/>
      <c r="J40" s="143"/>
      <c r="K40" s="144"/>
      <c r="L40" s="144"/>
      <c r="M40" s="68"/>
    </row>
    <row r="41" spans="1:13" s="75" customFormat="1" ht="13.5">
      <c r="A41" s="142"/>
      <c r="B41" s="185" t="s">
        <v>14</v>
      </c>
      <c r="C41" s="142"/>
      <c r="D41" s="142"/>
      <c r="E41" s="175"/>
      <c r="F41" s="144"/>
      <c r="G41" s="144"/>
      <c r="H41" s="142"/>
      <c r="I41" s="144"/>
      <c r="J41" s="143"/>
      <c r="K41" s="144"/>
      <c r="L41" s="144"/>
      <c r="M41" s="68"/>
    </row>
    <row r="42" spans="1:13" s="29" customFormat="1" ht="27">
      <c r="A42" s="142"/>
      <c r="B42" s="145" t="s">
        <v>787</v>
      </c>
      <c r="C42" s="255" t="s">
        <v>17</v>
      </c>
      <c r="D42" s="142">
        <v>1</v>
      </c>
      <c r="E42" s="142">
        <v>1</v>
      </c>
      <c r="F42" s="144"/>
      <c r="G42" s="144"/>
      <c r="H42" s="142"/>
      <c r="I42" s="144"/>
      <c r="J42" s="143"/>
      <c r="K42" s="144"/>
      <c r="L42" s="144"/>
      <c r="M42" s="68"/>
    </row>
    <row r="43" spans="1:13" s="29" customFormat="1" ht="13.5">
      <c r="A43" s="142"/>
      <c r="B43" s="185" t="s">
        <v>15</v>
      </c>
      <c r="C43" s="142" t="s">
        <v>0</v>
      </c>
      <c r="D43" s="142">
        <v>0.094</v>
      </c>
      <c r="E43" s="152">
        <v>20</v>
      </c>
      <c r="F43" s="144"/>
      <c r="G43" s="144"/>
      <c r="H43" s="142"/>
      <c r="I43" s="144"/>
      <c r="J43" s="143"/>
      <c r="K43" s="144"/>
      <c r="L43" s="144"/>
      <c r="M43" s="68"/>
    </row>
    <row r="44" spans="1:13" s="29" customFormat="1" ht="42.75">
      <c r="A44" s="142">
        <v>4</v>
      </c>
      <c r="B44" s="272" t="s">
        <v>642</v>
      </c>
      <c r="C44" s="142" t="s">
        <v>70</v>
      </c>
      <c r="D44" s="142"/>
      <c r="E44" s="219">
        <v>30</v>
      </c>
      <c r="F44" s="144"/>
      <c r="G44" s="144"/>
      <c r="H44" s="142"/>
      <c r="I44" s="144"/>
      <c r="J44" s="143"/>
      <c r="K44" s="144"/>
      <c r="L44" s="144"/>
      <c r="M44" s="68"/>
    </row>
    <row r="45" spans="1:13" s="29" customFormat="1" ht="13.5">
      <c r="A45" s="142"/>
      <c r="B45" s="185" t="s">
        <v>12</v>
      </c>
      <c r="C45" s="142" t="s">
        <v>70</v>
      </c>
      <c r="D45" s="142">
        <v>1</v>
      </c>
      <c r="E45" s="175">
        <f>E44*D45</f>
        <v>30</v>
      </c>
      <c r="F45" s="144"/>
      <c r="G45" s="144"/>
      <c r="H45" s="143"/>
      <c r="I45" s="144"/>
      <c r="J45" s="143"/>
      <c r="K45" s="144"/>
      <c r="L45" s="144"/>
      <c r="M45" s="68"/>
    </row>
    <row r="46" spans="1:13" s="29" customFormat="1" ht="13.5">
      <c r="A46" s="142"/>
      <c r="B46" s="185" t="s">
        <v>42</v>
      </c>
      <c r="C46" s="142" t="s">
        <v>0</v>
      </c>
      <c r="D46" s="142">
        <v>0.0027</v>
      </c>
      <c r="E46" s="142">
        <f>E44*D46</f>
        <v>0.081</v>
      </c>
      <c r="F46" s="144"/>
      <c r="G46" s="144"/>
      <c r="H46" s="143"/>
      <c r="I46" s="144"/>
      <c r="J46" s="143"/>
      <c r="K46" s="144"/>
      <c r="L46" s="144"/>
      <c r="M46" s="68"/>
    </row>
    <row r="47" spans="1:13" s="29" customFormat="1" ht="13.5">
      <c r="A47" s="142"/>
      <c r="B47" s="185" t="s">
        <v>14</v>
      </c>
      <c r="C47" s="142"/>
      <c r="D47" s="142"/>
      <c r="E47" s="142"/>
      <c r="F47" s="144"/>
      <c r="G47" s="144"/>
      <c r="H47" s="142"/>
      <c r="I47" s="144"/>
      <c r="J47" s="143"/>
      <c r="K47" s="144"/>
      <c r="L47" s="144"/>
      <c r="M47" s="68"/>
    </row>
    <row r="48" spans="1:13" s="29" customFormat="1" ht="40.5">
      <c r="A48" s="142">
        <v>5</v>
      </c>
      <c r="B48" s="145" t="s">
        <v>788</v>
      </c>
      <c r="C48" s="142" t="s">
        <v>70</v>
      </c>
      <c r="D48" s="142"/>
      <c r="E48" s="219">
        <v>30</v>
      </c>
      <c r="F48" s="144"/>
      <c r="G48" s="144"/>
      <c r="H48" s="142"/>
      <c r="I48" s="144"/>
      <c r="J48" s="143"/>
      <c r="K48" s="144"/>
      <c r="L48" s="144"/>
      <c r="M48" s="68"/>
    </row>
    <row r="49" spans="1:13" s="29" customFormat="1" ht="13.5">
      <c r="A49" s="142"/>
      <c r="B49" s="185" t="s">
        <v>12</v>
      </c>
      <c r="C49" s="142" t="s">
        <v>70</v>
      </c>
      <c r="D49" s="142">
        <v>1</v>
      </c>
      <c r="E49" s="175">
        <f>E48*D49</f>
        <v>30</v>
      </c>
      <c r="F49" s="144"/>
      <c r="G49" s="144"/>
      <c r="H49" s="143"/>
      <c r="I49" s="144"/>
      <c r="J49" s="143"/>
      <c r="K49" s="144"/>
      <c r="L49" s="144"/>
      <c r="M49" s="68"/>
    </row>
    <row r="50" spans="1:13" s="29" customFormat="1" ht="13.5">
      <c r="A50" s="142"/>
      <c r="B50" s="185" t="s">
        <v>42</v>
      </c>
      <c r="C50" s="142" t="s">
        <v>0</v>
      </c>
      <c r="D50" s="142">
        <v>0.0027</v>
      </c>
      <c r="E50" s="142">
        <f>E48*D50</f>
        <v>0.081</v>
      </c>
      <c r="F50" s="144"/>
      <c r="G50" s="144"/>
      <c r="H50" s="143"/>
      <c r="I50" s="144"/>
      <c r="J50" s="143"/>
      <c r="K50" s="144"/>
      <c r="L50" s="144"/>
      <c r="M50" s="68"/>
    </row>
    <row r="51" spans="1:13" s="29" customFormat="1" ht="13.5">
      <c r="A51" s="142"/>
      <c r="B51" s="185" t="s">
        <v>14</v>
      </c>
      <c r="C51" s="142"/>
      <c r="D51" s="142"/>
      <c r="E51" s="142"/>
      <c r="F51" s="144"/>
      <c r="G51" s="144"/>
      <c r="H51" s="142"/>
      <c r="I51" s="144"/>
      <c r="J51" s="143"/>
      <c r="K51" s="144"/>
      <c r="L51" s="144"/>
      <c r="M51" s="68"/>
    </row>
    <row r="52" spans="1:13" s="29" customFormat="1" ht="28.5">
      <c r="A52" s="142">
        <v>6</v>
      </c>
      <c r="B52" s="272" t="s">
        <v>519</v>
      </c>
      <c r="C52" s="255" t="s">
        <v>17</v>
      </c>
      <c r="D52" s="142"/>
      <c r="E52" s="153">
        <v>16</v>
      </c>
      <c r="F52" s="144"/>
      <c r="G52" s="144"/>
      <c r="H52" s="142"/>
      <c r="I52" s="144"/>
      <c r="J52" s="143"/>
      <c r="K52" s="144"/>
      <c r="L52" s="144"/>
      <c r="M52" s="68"/>
    </row>
    <row r="53" spans="1:13" s="29" customFormat="1" ht="13.5">
      <c r="A53" s="142"/>
      <c r="B53" s="185" t="s">
        <v>12</v>
      </c>
      <c r="C53" s="142" t="s">
        <v>520</v>
      </c>
      <c r="D53" s="142">
        <v>1</v>
      </c>
      <c r="E53" s="175">
        <f>E52*D53</f>
        <v>16</v>
      </c>
      <c r="F53" s="144"/>
      <c r="G53" s="144"/>
      <c r="H53" s="144"/>
      <c r="I53" s="144"/>
      <c r="J53" s="143"/>
      <c r="K53" s="144"/>
      <c r="L53" s="144"/>
      <c r="M53" s="68"/>
    </row>
    <row r="54" spans="1:13" s="75" customFormat="1" ht="13.5">
      <c r="A54" s="142"/>
      <c r="B54" s="185" t="s">
        <v>42</v>
      </c>
      <c r="C54" s="142" t="s">
        <v>0</v>
      </c>
      <c r="D54" s="142">
        <v>0.011</v>
      </c>
      <c r="E54" s="142">
        <f>E52*D54</f>
        <v>0.176</v>
      </c>
      <c r="F54" s="144"/>
      <c r="G54" s="144"/>
      <c r="H54" s="143"/>
      <c r="I54" s="144"/>
      <c r="J54" s="143"/>
      <c r="K54" s="144"/>
      <c r="L54" s="144"/>
      <c r="M54" s="68"/>
    </row>
    <row r="55" spans="1:13" s="75" customFormat="1" ht="13.5">
      <c r="A55" s="142"/>
      <c r="B55" s="185" t="s">
        <v>14</v>
      </c>
      <c r="C55" s="142"/>
      <c r="D55" s="142"/>
      <c r="E55" s="175"/>
      <c r="F55" s="144"/>
      <c r="G55" s="144"/>
      <c r="H55" s="142"/>
      <c r="I55" s="144"/>
      <c r="J55" s="143"/>
      <c r="K55" s="144"/>
      <c r="L55" s="144"/>
      <c r="M55" s="68"/>
    </row>
    <row r="56" spans="1:13" s="75" customFormat="1" ht="27">
      <c r="A56" s="142"/>
      <c r="B56" s="185" t="s">
        <v>519</v>
      </c>
      <c r="C56" s="255" t="s">
        <v>17</v>
      </c>
      <c r="D56" s="142">
        <v>1</v>
      </c>
      <c r="E56" s="175">
        <f>E52*D56</f>
        <v>16</v>
      </c>
      <c r="F56" s="144"/>
      <c r="G56" s="144"/>
      <c r="H56" s="182"/>
      <c r="I56" s="144"/>
      <c r="J56" s="143"/>
      <c r="K56" s="144"/>
      <c r="L56" s="144"/>
      <c r="M56" s="68"/>
    </row>
    <row r="57" spans="1:13" s="75" customFormat="1" ht="13.5">
      <c r="A57" s="142"/>
      <c r="B57" s="185" t="s">
        <v>15</v>
      </c>
      <c r="C57" s="142" t="s">
        <v>0</v>
      </c>
      <c r="D57" s="142">
        <v>0.103</v>
      </c>
      <c r="E57" s="152">
        <f>E52*D57</f>
        <v>1.648</v>
      </c>
      <c r="F57" s="144"/>
      <c r="G57" s="144"/>
      <c r="H57" s="142"/>
      <c r="I57" s="144"/>
      <c r="J57" s="143"/>
      <c r="K57" s="144"/>
      <c r="L57" s="144"/>
      <c r="M57" s="68"/>
    </row>
    <row r="58" spans="1:13" s="29" customFormat="1" ht="14.25">
      <c r="A58" s="142">
        <v>7</v>
      </c>
      <c r="B58" s="272" t="s">
        <v>521</v>
      </c>
      <c r="C58" s="255" t="s">
        <v>17</v>
      </c>
      <c r="D58" s="142"/>
      <c r="E58" s="153">
        <v>1</v>
      </c>
      <c r="F58" s="144"/>
      <c r="G58" s="144"/>
      <c r="H58" s="142"/>
      <c r="I58" s="144"/>
      <c r="J58" s="143"/>
      <c r="K58" s="144"/>
      <c r="L58" s="144"/>
      <c r="M58" s="68"/>
    </row>
    <row r="59" spans="1:13" s="29" customFormat="1" ht="13.5">
      <c r="A59" s="142"/>
      <c r="B59" s="185" t="s">
        <v>12</v>
      </c>
      <c r="C59" s="142" t="s">
        <v>471</v>
      </c>
      <c r="D59" s="142">
        <v>1</v>
      </c>
      <c r="E59" s="175">
        <f>E58*D59</f>
        <v>1</v>
      </c>
      <c r="F59" s="144"/>
      <c r="G59" s="144"/>
      <c r="H59" s="144"/>
      <c r="I59" s="144"/>
      <c r="J59" s="143"/>
      <c r="K59" s="144"/>
      <c r="L59" s="144"/>
      <c r="M59" s="68"/>
    </row>
    <row r="60" spans="1:13" s="75" customFormat="1" ht="13.5">
      <c r="A60" s="142"/>
      <c r="B60" s="185" t="s">
        <v>42</v>
      </c>
      <c r="C60" s="142" t="s">
        <v>0</v>
      </c>
      <c r="D60" s="142">
        <v>0.011</v>
      </c>
      <c r="E60" s="142">
        <f>E58*D60</f>
        <v>0.011</v>
      </c>
      <c r="F60" s="144"/>
      <c r="G60" s="144"/>
      <c r="H60" s="143"/>
      <c r="I60" s="144"/>
      <c r="J60" s="143"/>
      <c r="K60" s="144"/>
      <c r="L60" s="144"/>
      <c r="M60" s="68"/>
    </row>
    <row r="61" spans="1:13" s="75" customFormat="1" ht="13.5">
      <c r="A61" s="142"/>
      <c r="B61" s="185" t="s">
        <v>14</v>
      </c>
      <c r="C61" s="142"/>
      <c r="D61" s="142"/>
      <c r="E61" s="175"/>
      <c r="F61" s="144"/>
      <c r="G61" s="144"/>
      <c r="H61" s="142"/>
      <c r="I61" s="144"/>
      <c r="J61" s="143"/>
      <c r="K61" s="144"/>
      <c r="L61" s="144"/>
      <c r="M61" s="68"/>
    </row>
    <row r="62" spans="1:13" s="75" customFormat="1" ht="13.5">
      <c r="A62" s="142"/>
      <c r="B62" s="185" t="s">
        <v>522</v>
      </c>
      <c r="C62" s="255" t="s">
        <v>17</v>
      </c>
      <c r="D62" s="142">
        <v>1</v>
      </c>
      <c r="E62" s="175">
        <f>E58*D62</f>
        <v>1</v>
      </c>
      <c r="F62" s="144"/>
      <c r="G62" s="144"/>
      <c r="H62" s="182"/>
      <c r="I62" s="144"/>
      <c r="J62" s="143"/>
      <c r="K62" s="144"/>
      <c r="L62" s="144"/>
      <c r="M62" s="68"/>
    </row>
    <row r="63" spans="1:13" s="75" customFormat="1" ht="13.5">
      <c r="A63" s="142"/>
      <c r="B63" s="185" t="s">
        <v>15</v>
      </c>
      <c r="C63" s="142" t="s">
        <v>0</v>
      </c>
      <c r="D63" s="142">
        <v>0.103</v>
      </c>
      <c r="E63" s="152">
        <f>E58*D63</f>
        <v>0.103</v>
      </c>
      <c r="F63" s="144"/>
      <c r="G63" s="144"/>
      <c r="H63" s="142"/>
      <c r="I63" s="144"/>
      <c r="J63" s="143"/>
      <c r="K63" s="144"/>
      <c r="L63" s="144"/>
      <c r="M63" s="68"/>
    </row>
    <row r="64" spans="1:13" s="29" customFormat="1" ht="28.5">
      <c r="A64" s="142">
        <v>8</v>
      </c>
      <c r="B64" s="272" t="s">
        <v>121</v>
      </c>
      <c r="C64" s="255" t="s">
        <v>17</v>
      </c>
      <c r="D64" s="142"/>
      <c r="E64" s="153">
        <v>11</v>
      </c>
      <c r="F64" s="144"/>
      <c r="G64" s="144"/>
      <c r="H64" s="142"/>
      <c r="I64" s="144"/>
      <c r="J64" s="143"/>
      <c r="K64" s="144"/>
      <c r="L64" s="144"/>
      <c r="M64" s="68"/>
    </row>
    <row r="65" spans="1:13" s="29" customFormat="1" ht="13.5">
      <c r="A65" s="142"/>
      <c r="B65" s="185" t="s">
        <v>12</v>
      </c>
      <c r="C65" s="142" t="s">
        <v>471</v>
      </c>
      <c r="D65" s="142">
        <v>1</v>
      </c>
      <c r="E65" s="175">
        <f>E64*D65</f>
        <v>11</v>
      </c>
      <c r="F65" s="144"/>
      <c r="G65" s="144"/>
      <c r="H65" s="144"/>
      <c r="I65" s="144"/>
      <c r="J65" s="143"/>
      <c r="K65" s="144"/>
      <c r="L65" s="144"/>
      <c r="M65" s="68"/>
    </row>
    <row r="66" spans="1:13" s="75" customFormat="1" ht="13.5">
      <c r="A66" s="142"/>
      <c r="B66" s="185" t="s">
        <v>42</v>
      </c>
      <c r="C66" s="142" t="s">
        <v>0</v>
      </c>
      <c r="D66" s="142">
        <v>0.011</v>
      </c>
      <c r="E66" s="142">
        <f>E64*D66</f>
        <v>0.121</v>
      </c>
      <c r="F66" s="144"/>
      <c r="G66" s="144"/>
      <c r="H66" s="143"/>
      <c r="I66" s="144"/>
      <c r="J66" s="143"/>
      <c r="K66" s="144"/>
      <c r="L66" s="144"/>
      <c r="M66" s="68"/>
    </row>
    <row r="67" spans="1:13" s="75" customFormat="1" ht="13.5">
      <c r="A67" s="142"/>
      <c r="B67" s="185" t="s">
        <v>14</v>
      </c>
      <c r="C67" s="142"/>
      <c r="D67" s="142"/>
      <c r="E67" s="175"/>
      <c r="F67" s="144"/>
      <c r="G67" s="144"/>
      <c r="H67" s="142"/>
      <c r="I67" s="144"/>
      <c r="J67" s="143"/>
      <c r="K67" s="144"/>
      <c r="L67" s="144"/>
      <c r="M67" s="68"/>
    </row>
    <row r="68" spans="1:13" s="75" customFormat="1" ht="13.5">
      <c r="A68" s="142"/>
      <c r="B68" s="185" t="s">
        <v>90</v>
      </c>
      <c r="C68" s="255" t="s">
        <v>17</v>
      </c>
      <c r="D68" s="142">
        <v>1</v>
      </c>
      <c r="E68" s="175">
        <f>E64*D68</f>
        <v>11</v>
      </c>
      <c r="F68" s="144"/>
      <c r="G68" s="144"/>
      <c r="H68" s="182"/>
      <c r="I68" s="144"/>
      <c r="J68" s="143"/>
      <c r="K68" s="144"/>
      <c r="L68" s="144"/>
      <c r="M68" s="68"/>
    </row>
    <row r="69" spans="1:13" s="75" customFormat="1" ht="13.5">
      <c r="A69" s="142"/>
      <c r="B69" s="185" t="s">
        <v>15</v>
      </c>
      <c r="C69" s="142" t="s">
        <v>0</v>
      </c>
      <c r="D69" s="142">
        <v>0.103</v>
      </c>
      <c r="E69" s="152">
        <f>E64*D69</f>
        <v>1.133</v>
      </c>
      <c r="F69" s="144"/>
      <c r="G69" s="144"/>
      <c r="H69" s="142"/>
      <c r="I69" s="144"/>
      <c r="J69" s="143"/>
      <c r="K69" s="144"/>
      <c r="L69" s="144"/>
      <c r="M69" s="68"/>
    </row>
    <row r="70" spans="1:13" s="75" customFormat="1" ht="28.5">
      <c r="A70" s="142">
        <v>9</v>
      </c>
      <c r="B70" s="272" t="s">
        <v>122</v>
      </c>
      <c r="C70" s="255" t="s">
        <v>17</v>
      </c>
      <c r="D70" s="142"/>
      <c r="E70" s="153">
        <v>4</v>
      </c>
      <c r="F70" s="144"/>
      <c r="G70" s="144"/>
      <c r="H70" s="142"/>
      <c r="I70" s="144"/>
      <c r="J70" s="143"/>
      <c r="K70" s="144"/>
      <c r="L70" s="144"/>
      <c r="M70" s="68"/>
    </row>
    <row r="71" spans="1:13" ht="13.5">
      <c r="A71" s="142"/>
      <c r="B71" s="185" t="s">
        <v>12</v>
      </c>
      <c r="C71" s="142" t="s">
        <v>471</v>
      </c>
      <c r="D71" s="142">
        <v>1</v>
      </c>
      <c r="E71" s="175">
        <f>E70*D71</f>
        <v>4</v>
      </c>
      <c r="F71" s="144"/>
      <c r="G71" s="144"/>
      <c r="H71" s="144"/>
      <c r="I71" s="144"/>
      <c r="J71" s="143"/>
      <c r="K71" s="144"/>
      <c r="L71" s="144"/>
      <c r="M71" s="68"/>
    </row>
    <row r="72" spans="1:13" ht="13.5">
      <c r="A72" s="142"/>
      <c r="B72" s="185" t="s">
        <v>42</v>
      </c>
      <c r="C72" s="142" t="s">
        <v>0</v>
      </c>
      <c r="D72" s="142">
        <v>0.011</v>
      </c>
      <c r="E72" s="142">
        <f>E70*D72</f>
        <v>0.044</v>
      </c>
      <c r="F72" s="144"/>
      <c r="G72" s="144"/>
      <c r="H72" s="143"/>
      <c r="I72" s="144"/>
      <c r="J72" s="143"/>
      <c r="K72" s="144"/>
      <c r="L72" s="144"/>
      <c r="M72" s="68"/>
    </row>
    <row r="73" spans="1:13" s="75" customFormat="1" ht="13.5">
      <c r="A73" s="142"/>
      <c r="B73" s="185" t="s">
        <v>14</v>
      </c>
      <c r="C73" s="142"/>
      <c r="D73" s="142"/>
      <c r="E73" s="175"/>
      <c r="F73" s="144"/>
      <c r="G73" s="144"/>
      <c r="H73" s="142"/>
      <c r="I73" s="144"/>
      <c r="J73" s="143"/>
      <c r="K73" s="144"/>
      <c r="L73" s="144"/>
      <c r="M73" s="68"/>
    </row>
    <row r="74" spans="1:13" s="29" customFormat="1" ht="13.5">
      <c r="A74" s="142"/>
      <c r="B74" s="185" t="s">
        <v>90</v>
      </c>
      <c r="C74" s="255" t="s">
        <v>17</v>
      </c>
      <c r="D74" s="142">
        <v>1</v>
      </c>
      <c r="E74" s="175">
        <f>E70*D74</f>
        <v>4</v>
      </c>
      <c r="F74" s="144"/>
      <c r="G74" s="144"/>
      <c r="H74" s="182"/>
      <c r="I74" s="144"/>
      <c r="J74" s="143"/>
      <c r="K74" s="144"/>
      <c r="L74" s="144"/>
      <c r="M74" s="68"/>
    </row>
    <row r="75" spans="1:13" s="29" customFormat="1" ht="13.5">
      <c r="A75" s="142"/>
      <c r="B75" s="185" t="s">
        <v>15</v>
      </c>
      <c r="C75" s="142" t="s">
        <v>0</v>
      </c>
      <c r="D75" s="142">
        <v>0.103</v>
      </c>
      <c r="E75" s="152">
        <f>E70*D75</f>
        <v>0.412</v>
      </c>
      <c r="F75" s="144"/>
      <c r="G75" s="144"/>
      <c r="H75" s="142"/>
      <c r="I75" s="144"/>
      <c r="J75" s="143"/>
      <c r="K75" s="144"/>
      <c r="L75" s="144"/>
      <c r="M75" s="68"/>
    </row>
    <row r="76" spans="1:13" s="29" customFormat="1" ht="28.5">
      <c r="A76" s="142">
        <v>10</v>
      </c>
      <c r="B76" s="486" t="s">
        <v>164</v>
      </c>
      <c r="C76" s="255" t="s">
        <v>17</v>
      </c>
      <c r="D76" s="256"/>
      <c r="E76" s="153">
        <v>11</v>
      </c>
      <c r="F76" s="144"/>
      <c r="G76" s="144"/>
      <c r="H76" s="142"/>
      <c r="I76" s="144"/>
      <c r="J76" s="143"/>
      <c r="K76" s="144"/>
      <c r="L76" s="144"/>
      <c r="M76" s="68"/>
    </row>
    <row r="77" spans="1:13" s="29" customFormat="1" ht="13.5">
      <c r="A77" s="142"/>
      <c r="B77" s="185" t="s">
        <v>12</v>
      </c>
      <c r="C77" s="255" t="s">
        <v>17</v>
      </c>
      <c r="D77" s="142">
        <v>1</v>
      </c>
      <c r="E77" s="144">
        <f>E76*D77</f>
        <v>11</v>
      </c>
      <c r="F77" s="144"/>
      <c r="G77" s="144"/>
      <c r="H77" s="182"/>
      <c r="I77" s="144"/>
      <c r="J77" s="143"/>
      <c r="K77" s="144"/>
      <c r="L77" s="144"/>
      <c r="M77" s="68"/>
    </row>
    <row r="78" spans="1:13" s="29" customFormat="1" ht="13.5">
      <c r="A78" s="142"/>
      <c r="B78" s="185" t="s">
        <v>14</v>
      </c>
      <c r="C78" s="142"/>
      <c r="D78" s="142"/>
      <c r="E78" s="144"/>
      <c r="F78" s="144"/>
      <c r="G78" s="144"/>
      <c r="H78" s="142"/>
      <c r="I78" s="144"/>
      <c r="J78" s="143"/>
      <c r="K78" s="144"/>
      <c r="L78" s="144"/>
      <c r="M78" s="68"/>
    </row>
    <row r="79" spans="1:13" s="29" customFormat="1" ht="27">
      <c r="A79" s="142"/>
      <c r="B79" s="254" t="s">
        <v>164</v>
      </c>
      <c r="C79" s="255" t="s">
        <v>17</v>
      </c>
      <c r="D79" s="142">
        <v>1</v>
      </c>
      <c r="E79" s="144">
        <f>E76*D79</f>
        <v>11</v>
      </c>
      <c r="F79" s="144"/>
      <c r="G79" s="144"/>
      <c r="H79" s="142"/>
      <c r="I79" s="144"/>
      <c r="J79" s="143"/>
      <c r="K79" s="144"/>
      <c r="L79" s="144"/>
      <c r="M79" s="68"/>
    </row>
    <row r="80" spans="1:12" s="71" customFormat="1" ht="28.5">
      <c r="A80" s="121">
        <v>11</v>
      </c>
      <c r="B80" s="272" t="s">
        <v>789</v>
      </c>
      <c r="C80" s="121" t="s">
        <v>70</v>
      </c>
      <c r="D80" s="142"/>
      <c r="E80" s="143">
        <v>70</v>
      </c>
      <c r="F80" s="143"/>
      <c r="G80" s="144"/>
      <c r="H80" s="142"/>
      <c r="I80" s="144"/>
      <c r="J80" s="143"/>
      <c r="K80" s="144"/>
      <c r="L80" s="144"/>
    </row>
    <row r="81" spans="1:13" ht="13.5">
      <c r="A81" s="121"/>
      <c r="B81" s="146" t="s">
        <v>12</v>
      </c>
      <c r="C81" s="121" t="s">
        <v>13</v>
      </c>
      <c r="D81" s="121">
        <v>0.1</v>
      </c>
      <c r="E81" s="175">
        <f>E80*D81</f>
        <v>7</v>
      </c>
      <c r="F81" s="143"/>
      <c r="G81" s="144"/>
      <c r="H81" s="143"/>
      <c r="I81" s="144"/>
      <c r="J81" s="143"/>
      <c r="K81" s="144"/>
      <c r="L81" s="144"/>
      <c r="M81" s="68"/>
    </row>
    <row r="82" spans="1:13" s="75" customFormat="1" ht="13.5">
      <c r="A82" s="121"/>
      <c r="B82" s="146" t="s">
        <v>37</v>
      </c>
      <c r="C82" s="121" t="s">
        <v>0</v>
      </c>
      <c r="D82" s="142">
        <v>0.0223</v>
      </c>
      <c r="E82" s="175">
        <f>E80*D82</f>
        <v>1.561</v>
      </c>
      <c r="F82" s="143"/>
      <c r="G82" s="144"/>
      <c r="H82" s="142"/>
      <c r="I82" s="144"/>
      <c r="J82" s="143"/>
      <c r="K82" s="144"/>
      <c r="L82" s="144"/>
      <c r="M82" s="68"/>
    </row>
    <row r="83" spans="1:13" s="29" customFormat="1" ht="27">
      <c r="A83" s="142"/>
      <c r="B83" s="145" t="s">
        <v>517</v>
      </c>
      <c r="C83" s="142" t="s">
        <v>70</v>
      </c>
      <c r="D83" s="142"/>
      <c r="E83" s="216">
        <v>50</v>
      </c>
      <c r="F83" s="143"/>
      <c r="G83" s="144"/>
      <c r="H83" s="142"/>
      <c r="I83" s="144"/>
      <c r="J83" s="143"/>
      <c r="K83" s="144"/>
      <c r="L83" s="144"/>
      <c r="M83" s="68"/>
    </row>
    <row r="84" spans="1:13" s="29" customFormat="1" ht="13.5">
      <c r="A84" s="142"/>
      <c r="B84" s="145" t="s">
        <v>790</v>
      </c>
      <c r="C84" s="142" t="s">
        <v>70</v>
      </c>
      <c r="D84" s="142"/>
      <c r="E84" s="216">
        <f>E80</f>
        <v>70</v>
      </c>
      <c r="F84" s="143"/>
      <c r="G84" s="144"/>
      <c r="H84" s="142"/>
      <c r="I84" s="144"/>
      <c r="J84" s="143"/>
      <c r="K84" s="144"/>
      <c r="L84" s="144"/>
      <c r="M84" s="68"/>
    </row>
    <row r="85" spans="1:13" s="29" customFormat="1" ht="13.5">
      <c r="A85" s="121"/>
      <c r="B85" s="146" t="s">
        <v>15</v>
      </c>
      <c r="C85" s="121" t="s">
        <v>0</v>
      </c>
      <c r="D85" s="121">
        <v>0.0438</v>
      </c>
      <c r="E85" s="175">
        <f>E80*D85</f>
        <v>3.066</v>
      </c>
      <c r="F85" s="142"/>
      <c r="G85" s="144"/>
      <c r="H85" s="142"/>
      <c r="I85" s="144"/>
      <c r="J85" s="143"/>
      <c r="K85" s="144"/>
      <c r="L85" s="144"/>
      <c r="M85" s="68"/>
    </row>
    <row r="86" spans="1:13" s="29" customFormat="1" ht="28.5">
      <c r="A86" s="142">
        <v>12</v>
      </c>
      <c r="B86" s="272" t="s">
        <v>791</v>
      </c>
      <c r="C86" s="142" t="s">
        <v>70</v>
      </c>
      <c r="D86" s="142"/>
      <c r="E86" s="219">
        <f>E90+E91+E92+E93+E94+E95+E96+E97</f>
        <v>1730</v>
      </c>
      <c r="F86" s="144"/>
      <c r="G86" s="144"/>
      <c r="H86" s="142"/>
      <c r="I86" s="144"/>
      <c r="J86" s="143"/>
      <c r="K86" s="144"/>
      <c r="L86" s="144"/>
      <c r="M86" s="68"/>
    </row>
    <row r="87" spans="1:13" s="29" customFormat="1" ht="13.5">
      <c r="A87" s="142"/>
      <c r="B87" s="185" t="s">
        <v>12</v>
      </c>
      <c r="C87" s="142" t="s">
        <v>70</v>
      </c>
      <c r="D87" s="142">
        <v>1</v>
      </c>
      <c r="E87" s="175">
        <f>E86*D87</f>
        <v>1730</v>
      </c>
      <c r="F87" s="144"/>
      <c r="G87" s="144"/>
      <c r="H87" s="143"/>
      <c r="I87" s="144"/>
      <c r="J87" s="143"/>
      <c r="K87" s="144"/>
      <c r="L87" s="144"/>
      <c r="M87" s="68"/>
    </row>
    <row r="88" spans="1:13" s="29" customFormat="1" ht="13.5">
      <c r="A88" s="142"/>
      <c r="B88" s="185" t="s">
        <v>42</v>
      </c>
      <c r="C88" s="142" t="s">
        <v>0</v>
      </c>
      <c r="D88" s="142">
        <v>0.0027</v>
      </c>
      <c r="E88" s="142">
        <f>E86*D88</f>
        <v>4.671</v>
      </c>
      <c r="F88" s="144"/>
      <c r="G88" s="144"/>
      <c r="H88" s="143"/>
      <c r="I88" s="144"/>
      <c r="J88" s="143"/>
      <c r="K88" s="144"/>
      <c r="L88" s="144"/>
      <c r="M88" s="68"/>
    </row>
    <row r="89" spans="1:13" s="29" customFormat="1" ht="13.5">
      <c r="A89" s="142"/>
      <c r="B89" s="185" t="s">
        <v>14</v>
      </c>
      <c r="C89" s="142"/>
      <c r="D89" s="142"/>
      <c r="E89" s="142"/>
      <c r="F89" s="144"/>
      <c r="G89" s="144"/>
      <c r="H89" s="142"/>
      <c r="I89" s="144"/>
      <c r="J89" s="143"/>
      <c r="K89" s="144"/>
      <c r="L89" s="144"/>
      <c r="M89" s="68"/>
    </row>
    <row r="90" spans="1:13" s="29" customFormat="1" ht="40.5">
      <c r="A90" s="142"/>
      <c r="B90" s="145" t="s">
        <v>91</v>
      </c>
      <c r="C90" s="142" t="s">
        <v>70</v>
      </c>
      <c r="D90" s="142"/>
      <c r="E90" s="142">
        <v>640</v>
      </c>
      <c r="F90" s="144"/>
      <c r="G90" s="144"/>
      <c r="H90" s="142"/>
      <c r="I90" s="144"/>
      <c r="J90" s="143"/>
      <c r="K90" s="144"/>
      <c r="L90" s="144"/>
      <c r="M90" s="68"/>
    </row>
    <row r="91" spans="1:13" s="29" customFormat="1" ht="40.5">
      <c r="A91" s="142"/>
      <c r="B91" s="145" t="s">
        <v>92</v>
      </c>
      <c r="C91" s="142" t="s">
        <v>70</v>
      </c>
      <c r="D91" s="142"/>
      <c r="E91" s="142">
        <v>700</v>
      </c>
      <c r="F91" s="144"/>
      <c r="G91" s="144"/>
      <c r="H91" s="142"/>
      <c r="I91" s="144"/>
      <c r="J91" s="143"/>
      <c r="K91" s="144"/>
      <c r="L91" s="144"/>
      <c r="M91" s="68"/>
    </row>
    <row r="92" spans="1:13" s="29" customFormat="1" ht="27">
      <c r="A92" s="142"/>
      <c r="B92" s="145" t="s">
        <v>280</v>
      </c>
      <c r="C92" s="142" t="s">
        <v>70</v>
      </c>
      <c r="D92" s="142"/>
      <c r="E92" s="142">
        <v>60</v>
      </c>
      <c r="F92" s="144"/>
      <c r="G92" s="144"/>
      <c r="H92" s="142"/>
      <c r="I92" s="144"/>
      <c r="J92" s="143"/>
      <c r="K92" s="144"/>
      <c r="L92" s="144"/>
      <c r="M92" s="68"/>
    </row>
    <row r="93" spans="1:13" s="29" customFormat="1" ht="27">
      <c r="A93" s="2"/>
      <c r="B93" s="479" t="s">
        <v>495</v>
      </c>
      <c r="C93" s="480" t="s">
        <v>70</v>
      </c>
      <c r="D93" s="480"/>
      <c r="E93" s="480">
        <v>140</v>
      </c>
      <c r="F93" s="481"/>
      <c r="G93" s="481"/>
      <c r="H93" s="480"/>
      <c r="I93" s="481"/>
      <c r="J93" s="482"/>
      <c r="K93" s="481"/>
      <c r="L93" s="481"/>
      <c r="M93" s="68"/>
    </row>
    <row r="94" spans="1:13" s="29" customFormat="1" ht="27">
      <c r="A94" s="328"/>
      <c r="B94" s="449" t="s">
        <v>281</v>
      </c>
      <c r="C94" s="216" t="s">
        <v>70</v>
      </c>
      <c r="D94" s="216"/>
      <c r="E94" s="216">
        <v>50</v>
      </c>
      <c r="F94" s="448"/>
      <c r="G94" s="448"/>
      <c r="H94" s="216"/>
      <c r="I94" s="448"/>
      <c r="J94" s="219"/>
      <c r="K94" s="448"/>
      <c r="L94" s="448"/>
      <c r="M94" s="68"/>
    </row>
    <row r="95" spans="1:13" s="326" customFormat="1" ht="27">
      <c r="A95" s="328"/>
      <c r="B95" s="449" t="s">
        <v>384</v>
      </c>
      <c r="C95" s="216" t="s">
        <v>70</v>
      </c>
      <c r="D95" s="216"/>
      <c r="E95" s="216">
        <v>60</v>
      </c>
      <c r="F95" s="448"/>
      <c r="G95" s="448"/>
      <c r="H95" s="216"/>
      <c r="I95" s="448"/>
      <c r="J95" s="219"/>
      <c r="K95" s="448"/>
      <c r="L95" s="448"/>
      <c r="M95" s="483"/>
    </row>
    <row r="96" spans="1:13" s="326" customFormat="1" ht="27">
      <c r="A96" s="328"/>
      <c r="B96" s="449" t="s">
        <v>353</v>
      </c>
      <c r="C96" s="216" t="s">
        <v>70</v>
      </c>
      <c r="D96" s="216"/>
      <c r="E96" s="216">
        <v>30</v>
      </c>
      <c r="F96" s="448"/>
      <c r="G96" s="448"/>
      <c r="H96" s="216"/>
      <c r="I96" s="448"/>
      <c r="J96" s="219"/>
      <c r="K96" s="448"/>
      <c r="L96" s="448"/>
      <c r="M96" s="483"/>
    </row>
    <row r="97" spans="1:13" s="326" customFormat="1" ht="13.5">
      <c r="A97" s="328"/>
      <c r="B97" s="449" t="s">
        <v>496</v>
      </c>
      <c r="C97" s="216" t="s">
        <v>70</v>
      </c>
      <c r="D97" s="216"/>
      <c r="E97" s="216">
        <v>50</v>
      </c>
      <c r="F97" s="448"/>
      <c r="G97" s="448"/>
      <c r="H97" s="216"/>
      <c r="I97" s="448"/>
      <c r="J97" s="219"/>
      <c r="K97" s="448"/>
      <c r="L97" s="448"/>
      <c r="M97" s="483"/>
    </row>
    <row r="98" spans="1:13" s="326" customFormat="1" ht="13.5">
      <c r="A98" s="328"/>
      <c r="B98" s="449" t="s">
        <v>792</v>
      </c>
      <c r="C98" s="216" t="s">
        <v>70</v>
      </c>
      <c r="D98" s="216"/>
      <c r="E98" s="216">
        <f>E86</f>
        <v>1730</v>
      </c>
      <c r="F98" s="448"/>
      <c r="G98" s="448"/>
      <c r="H98" s="216"/>
      <c r="I98" s="448"/>
      <c r="J98" s="219"/>
      <c r="K98" s="448"/>
      <c r="L98" s="448"/>
      <c r="M98" s="483"/>
    </row>
    <row r="99" spans="1:13" s="326" customFormat="1" ht="13.5">
      <c r="A99" s="2"/>
      <c r="B99" s="185" t="s">
        <v>15</v>
      </c>
      <c r="C99" s="142" t="s">
        <v>0</v>
      </c>
      <c r="D99" s="142">
        <v>0.0349</v>
      </c>
      <c r="E99" s="144">
        <f>E86*D99</f>
        <v>60.377</v>
      </c>
      <c r="F99" s="144"/>
      <c r="G99" s="144"/>
      <c r="H99" s="142"/>
      <c r="I99" s="144"/>
      <c r="J99" s="143"/>
      <c r="K99" s="144"/>
      <c r="L99" s="144"/>
      <c r="M99" s="483"/>
    </row>
    <row r="100" spans="1:13" s="29" customFormat="1" ht="28.5">
      <c r="A100" s="2">
        <v>15</v>
      </c>
      <c r="B100" s="272" t="s">
        <v>497</v>
      </c>
      <c r="C100" s="255" t="s">
        <v>43</v>
      </c>
      <c r="D100" s="142"/>
      <c r="E100" s="143">
        <v>6</v>
      </c>
      <c r="F100" s="144"/>
      <c r="G100" s="144"/>
      <c r="H100" s="142"/>
      <c r="I100" s="144"/>
      <c r="J100" s="143"/>
      <c r="K100" s="144"/>
      <c r="L100" s="144"/>
      <c r="M100" s="68"/>
    </row>
    <row r="101" spans="1:13" s="29" customFormat="1" ht="13.5">
      <c r="A101" s="2"/>
      <c r="B101" s="185" t="s">
        <v>12</v>
      </c>
      <c r="C101" s="142" t="s">
        <v>17</v>
      </c>
      <c r="D101" s="142">
        <v>1</v>
      </c>
      <c r="E101" s="175">
        <f>E100*D101</f>
        <v>6</v>
      </c>
      <c r="F101" s="144"/>
      <c r="G101" s="144"/>
      <c r="H101" s="182"/>
      <c r="I101" s="144"/>
      <c r="J101" s="143"/>
      <c r="K101" s="144"/>
      <c r="L101" s="144"/>
      <c r="M101" s="68"/>
    </row>
    <row r="102" spans="1:13" s="29" customFormat="1" ht="13.5">
      <c r="A102" s="2"/>
      <c r="B102" s="185" t="s">
        <v>42</v>
      </c>
      <c r="C102" s="142" t="s">
        <v>0</v>
      </c>
      <c r="D102" s="142">
        <v>0.09</v>
      </c>
      <c r="E102" s="142">
        <f>E100*D102</f>
        <v>0.54</v>
      </c>
      <c r="F102" s="144"/>
      <c r="G102" s="144"/>
      <c r="H102" s="142"/>
      <c r="I102" s="144"/>
      <c r="J102" s="143"/>
      <c r="K102" s="144"/>
      <c r="L102" s="144"/>
      <c r="M102" s="68"/>
    </row>
    <row r="103" spans="1:13" s="29" customFormat="1" ht="13.5">
      <c r="A103" s="2"/>
      <c r="B103" s="185" t="s">
        <v>14</v>
      </c>
      <c r="C103" s="142"/>
      <c r="D103" s="142"/>
      <c r="E103" s="142"/>
      <c r="F103" s="144"/>
      <c r="G103" s="144"/>
      <c r="H103" s="142"/>
      <c r="I103" s="144"/>
      <c r="J103" s="143"/>
      <c r="K103" s="144"/>
      <c r="L103" s="144"/>
      <c r="M103" s="68"/>
    </row>
    <row r="104" spans="1:13" s="29" customFormat="1" ht="27">
      <c r="A104" s="2"/>
      <c r="B104" s="145" t="s">
        <v>497</v>
      </c>
      <c r="C104" s="142" t="s">
        <v>43</v>
      </c>
      <c r="D104" s="142"/>
      <c r="E104" s="142">
        <v>6</v>
      </c>
      <c r="F104" s="144"/>
      <c r="G104" s="144"/>
      <c r="H104" s="142"/>
      <c r="I104" s="144"/>
      <c r="J104" s="143"/>
      <c r="K104" s="144"/>
      <c r="L104" s="144"/>
      <c r="M104" s="68"/>
    </row>
    <row r="105" spans="1:13" s="29" customFormat="1" ht="13.5">
      <c r="A105" s="2"/>
      <c r="B105" s="185" t="s">
        <v>15</v>
      </c>
      <c r="C105" s="142" t="s">
        <v>0</v>
      </c>
      <c r="D105" s="142">
        <v>1.4</v>
      </c>
      <c r="E105" s="152">
        <f>E100*D105</f>
        <v>8.399999999999999</v>
      </c>
      <c r="F105" s="144"/>
      <c r="G105" s="144"/>
      <c r="H105" s="142"/>
      <c r="I105" s="144"/>
      <c r="J105" s="143"/>
      <c r="K105" s="144"/>
      <c r="L105" s="144"/>
      <c r="M105" s="68"/>
    </row>
    <row r="106" spans="1:13" s="29" customFormat="1" ht="28.5">
      <c r="A106" s="2">
        <v>16</v>
      </c>
      <c r="B106" s="277" t="s">
        <v>498</v>
      </c>
      <c r="C106" s="142" t="s">
        <v>70</v>
      </c>
      <c r="D106" s="142"/>
      <c r="E106" s="182">
        <v>70</v>
      </c>
      <c r="F106" s="144"/>
      <c r="G106" s="144"/>
      <c r="H106" s="142"/>
      <c r="I106" s="144"/>
      <c r="J106" s="143"/>
      <c r="K106" s="144"/>
      <c r="L106" s="144"/>
      <c r="M106" s="68"/>
    </row>
    <row r="107" spans="1:13" s="29" customFormat="1" ht="13.5">
      <c r="A107" s="2"/>
      <c r="B107" s="185" t="s">
        <v>12</v>
      </c>
      <c r="C107" s="142" t="s">
        <v>70</v>
      </c>
      <c r="D107" s="142">
        <v>1</v>
      </c>
      <c r="E107" s="144">
        <f>E106*D107</f>
        <v>70</v>
      </c>
      <c r="F107" s="144"/>
      <c r="G107" s="144"/>
      <c r="H107" s="182"/>
      <c r="I107" s="144"/>
      <c r="J107" s="143"/>
      <c r="K107" s="144"/>
      <c r="L107" s="144"/>
      <c r="M107" s="68"/>
    </row>
    <row r="108" spans="1:13" s="29" customFormat="1" ht="13.5">
      <c r="A108" s="2"/>
      <c r="B108" s="185" t="s">
        <v>42</v>
      </c>
      <c r="C108" s="142" t="s">
        <v>0</v>
      </c>
      <c r="D108" s="142">
        <v>0.016</v>
      </c>
      <c r="E108" s="144">
        <f>E106*D108</f>
        <v>1.12</v>
      </c>
      <c r="F108" s="144"/>
      <c r="G108" s="144"/>
      <c r="H108" s="142"/>
      <c r="I108" s="144"/>
      <c r="J108" s="143"/>
      <c r="K108" s="144"/>
      <c r="L108" s="144"/>
      <c r="M108" s="68"/>
    </row>
    <row r="109" spans="1:13" s="29" customFormat="1" ht="13.5">
      <c r="A109" s="2"/>
      <c r="B109" s="185" t="s">
        <v>14</v>
      </c>
      <c r="C109" s="142"/>
      <c r="D109" s="142"/>
      <c r="E109" s="142"/>
      <c r="F109" s="144"/>
      <c r="G109" s="144"/>
      <c r="H109" s="143"/>
      <c r="I109" s="144"/>
      <c r="J109" s="143"/>
      <c r="K109" s="144"/>
      <c r="L109" s="144"/>
      <c r="M109" s="68"/>
    </row>
    <row r="110" spans="1:13" s="29" customFormat="1" ht="27">
      <c r="A110" s="2"/>
      <c r="B110" s="185" t="s">
        <v>498</v>
      </c>
      <c r="C110" s="142" t="s">
        <v>70</v>
      </c>
      <c r="D110" s="142">
        <v>1</v>
      </c>
      <c r="E110" s="144">
        <f>E106*D110</f>
        <v>70</v>
      </c>
      <c r="F110" s="144"/>
      <c r="G110" s="144"/>
      <c r="H110" s="143"/>
      <c r="I110" s="144"/>
      <c r="J110" s="143"/>
      <c r="K110" s="144"/>
      <c r="L110" s="144"/>
      <c r="M110" s="68"/>
    </row>
    <row r="111" spans="1:13" s="29" customFormat="1" ht="13.5">
      <c r="A111" s="2"/>
      <c r="B111" s="185" t="s">
        <v>15</v>
      </c>
      <c r="C111" s="142" t="s">
        <v>0</v>
      </c>
      <c r="D111" s="142">
        <v>0.353</v>
      </c>
      <c r="E111" s="144">
        <f>E106*D111</f>
        <v>24.709999999999997</v>
      </c>
      <c r="F111" s="144"/>
      <c r="G111" s="144"/>
      <c r="H111" s="143"/>
      <c r="I111" s="144"/>
      <c r="J111" s="143"/>
      <c r="K111" s="144"/>
      <c r="L111" s="144"/>
      <c r="M111" s="68"/>
    </row>
    <row r="112" spans="1:13" s="29" customFormat="1" ht="13.5">
      <c r="A112" s="2"/>
      <c r="B112" s="185"/>
      <c r="C112" s="142"/>
      <c r="D112" s="142"/>
      <c r="E112" s="144"/>
      <c r="F112" s="144"/>
      <c r="G112" s="144"/>
      <c r="H112" s="143"/>
      <c r="I112" s="144"/>
      <c r="J112" s="143"/>
      <c r="K112" s="144"/>
      <c r="L112" s="144"/>
      <c r="M112" s="68"/>
    </row>
    <row r="113" spans="1:15" s="29" customFormat="1" ht="14.25">
      <c r="A113" s="2"/>
      <c r="B113" s="277" t="s">
        <v>6</v>
      </c>
      <c r="C113" s="142"/>
      <c r="D113" s="142"/>
      <c r="E113" s="144"/>
      <c r="F113" s="144"/>
      <c r="G113" s="144"/>
      <c r="H113" s="143"/>
      <c r="I113" s="144"/>
      <c r="J113" s="143"/>
      <c r="K113" s="144"/>
      <c r="L113" s="150"/>
      <c r="M113" s="68"/>
      <c r="O113" s="488"/>
    </row>
    <row r="114" spans="1:12" s="232" customFormat="1" ht="14.25">
      <c r="A114" s="328"/>
      <c r="B114" s="218" t="s">
        <v>49</v>
      </c>
      <c r="C114" s="216"/>
      <c r="D114" s="216"/>
      <c r="E114" s="448"/>
      <c r="F114" s="448"/>
      <c r="G114" s="658">
        <f>G10+G12+G13+G14+G15+G16+G17+G18+G19+G20+G21+G22+G23+G24+G25+G26+G27+G28+G29+G11+G42</f>
        <v>0</v>
      </c>
      <c r="H114" s="216"/>
      <c r="I114" s="448"/>
      <c r="J114" s="219"/>
      <c r="K114" s="448"/>
      <c r="L114" s="660">
        <f>G114</f>
        <v>0</v>
      </c>
    </row>
    <row r="115" spans="1:12" s="232" customFormat="1" ht="14.25">
      <c r="A115" s="328"/>
      <c r="B115" s="449" t="s">
        <v>793</v>
      </c>
      <c r="C115" s="216"/>
      <c r="D115" s="216"/>
      <c r="E115" s="448"/>
      <c r="F115" s="448"/>
      <c r="G115" s="448"/>
      <c r="H115" s="216"/>
      <c r="I115" s="448"/>
      <c r="J115" s="219"/>
      <c r="K115" s="448"/>
      <c r="L115" s="276"/>
    </row>
    <row r="116" spans="1:13" ht="14.25">
      <c r="A116" s="2"/>
      <c r="B116" s="185" t="s">
        <v>499</v>
      </c>
      <c r="C116" s="268" t="s">
        <v>832</v>
      </c>
      <c r="D116" s="142"/>
      <c r="E116" s="144"/>
      <c r="F116" s="144"/>
      <c r="G116" s="144"/>
      <c r="H116" s="142"/>
      <c r="I116" s="144"/>
      <c r="J116" s="143"/>
      <c r="K116" s="144"/>
      <c r="L116" s="150"/>
      <c r="M116" s="55"/>
    </row>
    <row r="117" spans="1:13" ht="14.25">
      <c r="A117" s="2"/>
      <c r="B117" s="185" t="s">
        <v>24</v>
      </c>
      <c r="C117" s="142"/>
      <c r="D117" s="142"/>
      <c r="E117" s="144"/>
      <c r="F117" s="144"/>
      <c r="G117" s="144"/>
      <c r="H117" s="153"/>
      <c r="I117" s="153"/>
      <c r="J117" s="153"/>
      <c r="K117" s="153"/>
      <c r="L117" s="150"/>
      <c r="M117" s="55"/>
    </row>
    <row r="118" spans="1:13" ht="14.25">
      <c r="A118" s="2"/>
      <c r="B118" s="449" t="s">
        <v>500</v>
      </c>
      <c r="C118" s="426" t="s">
        <v>832</v>
      </c>
      <c r="D118" s="226"/>
      <c r="E118" s="234"/>
      <c r="F118" s="448"/>
      <c r="G118" s="448"/>
      <c r="H118" s="223"/>
      <c r="I118" s="223"/>
      <c r="J118" s="223"/>
      <c r="K118" s="223"/>
      <c r="L118" s="276"/>
      <c r="M118" s="55"/>
    </row>
    <row r="119" spans="1:13" ht="14.25">
      <c r="A119" s="2"/>
      <c r="B119" s="145" t="s">
        <v>6</v>
      </c>
      <c r="C119" s="142"/>
      <c r="D119" s="175"/>
      <c r="E119" s="178"/>
      <c r="F119" s="144"/>
      <c r="G119" s="144"/>
      <c r="H119" s="153"/>
      <c r="I119" s="153"/>
      <c r="J119" s="153"/>
      <c r="K119" s="153"/>
      <c r="L119" s="484"/>
      <c r="M119" s="55"/>
    </row>
    <row r="120" spans="6:13" ht="12.75">
      <c r="F120" s="485"/>
      <c r="G120" s="485"/>
      <c r="M120" s="55"/>
    </row>
    <row r="121" spans="6:13" ht="12.75">
      <c r="F121" s="485"/>
      <c r="G121" s="485"/>
      <c r="M121" s="55"/>
    </row>
    <row r="122" spans="6:13" ht="12.75">
      <c r="F122" s="485"/>
      <c r="G122" s="485"/>
      <c r="M122" s="55"/>
    </row>
  </sheetData>
  <sheetProtection/>
  <mergeCells count="17">
    <mergeCell ref="A1:M1"/>
    <mergeCell ref="A2:M2"/>
    <mergeCell ref="C3:K3"/>
    <mergeCell ref="A4:A5"/>
    <mergeCell ref="B4:B5"/>
    <mergeCell ref="C4:C5"/>
    <mergeCell ref="D4:E4"/>
    <mergeCell ref="F4:G4"/>
    <mergeCell ref="H4:I4"/>
    <mergeCell ref="M28:P28"/>
    <mergeCell ref="M29:P29"/>
    <mergeCell ref="J4:K4"/>
    <mergeCell ref="L4:L5"/>
    <mergeCell ref="M11:O11"/>
    <mergeCell ref="M12:O12"/>
    <mergeCell ref="M26:P26"/>
    <mergeCell ref="M27:P2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Natia Khujadze</cp:lastModifiedBy>
  <cp:lastPrinted>2018-02-24T08:54:33Z</cp:lastPrinted>
  <dcterms:created xsi:type="dcterms:W3CDTF">2004-05-18T18:44:03Z</dcterms:created>
  <dcterms:modified xsi:type="dcterms:W3CDTF">2019-07-17T05:29:53Z</dcterms:modified>
  <cp:category/>
  <cp:version/>
  <cp:contentType/>
  <cp:contentStatus/>
</cp:coreProperties>
</file>