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BF4504E1-EC33-4AA6-A211-D303A619CDFA}" xr6:coauthVersionLast="43" xr6:coauthVersionMax="43" xr10:uidLastSave="{00000000-0000-0000-0000-000000000000}"/>
  <bookViews>
    <workbookView xWindow="7905" yWindow="255" windowWidth="20685" windowHeight="15345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6" i="1" l="1"/>
  <c r="F11" i="1" l="1"/>
  <c r="H11" i="1" s="1"/>
  <c r="F10" i="1"/>
  <c r="H10" i="1" s="1"/>
  <c r="E9" i="1"/>
  <c r="F9" i="1" s="1"/>
  <c r="H9" i="1" s="1"/>
  <c r="E8" i="1"/>
  <c r="F8" i="1" s="1"/>
  <c r="H8" i="1" s="1"/>
  <c r="H7" i="1" l="1"/>
  <c r="F83" i="1"/>
  <c r="H83" i="1" s="1"/>
  <c r="F86" i="1" l="1"/>
  <c r="H86" i="1" s="1"/>
  <c r="F85" i="1"/>
  <c r="H85" i="1" s="1"/>
  <c r="F84" i="1"/>
  <c r="H84" i="1" s="1"/>
  <c r="F82" i="1"/>
  <c r="H82" i="1" s="1"/>
  <c r="F81" i="1"/>
  <c r="H81" i="1" s="1"/>
  <c r="F80" i="1"/>
  <c r="H80" i="1" s="1"/>
  <c r="F97" i="1"/>
  <c r="H97" i="1" s="1"/>
  <c r="F96" i="1"/>
  <c r="H96" i="1" s="1"/>
  <c r="F95" i="1"/>
  <c r="H95" i="1" s="1"/>
  <c r="F94" i="1"/>
  <c r="H94" i="1" s="1"/>
  <c r="F93" i="1"/>
  <c r="H93" i="1" s="1"/>
  <c r="F91" i="1"/>
  <c r="H91" i="1" s="1"/>
  <c r="F90" i="1"/>
  <c r="H90" i="1" s="1"/>
  <c r="F89" i="1"/>
  <c r="H89" i="1" s="1"/>
  <c r="F88" i="1"/>
  <c r="H88" i="1" s="1"/>
  <c r="H79" i="1" l="1"/>
  <c r="H92" i="1"/>
  <c r="H87" i="1"/>
  <c r="F27" i="1"/>
  <c r="H27" i="1" s="1"/>
  <c r="H26" i="1" s="1"/>
  <c r="F39" i="1"/>
  <c r="H39" i="1" s="1"/>
  <c r="H38" i="1" s="1"/>
  <c r="F52" i="1"/>
  <c r="H52" i="1" s="1"/>
  <c r="F73" i="1"/>
  <c r="H73" i="1" s="1"/>
  <c r="F72" i="1"/>
  <c r="H72" i="1" s="1"/>
  <c r="F71" i="1"/>
  <c r="H71" i="1" s="1"/>
  <c r="F69" i="1"/>
  <c r="H69" i="1" s="1"/>
  <c r="F68" i="1"/>
  <c r="H68" i="1" s="1"/>
  <c r="F67" i="1"/>
  <c r="H67" i="1" s="1"/>
  <c r="F66" i="1"/>
  <c r="H66" i="1" s="1"/>
  <c r="H64" i="1"/>
  <c r="H63" i="1"/>
  <c r="F62" i="1"/>
  <c r="H62" i="1" s="1"/>
  <c r="F61" i="1"/>
  <c r="H61" i="1" s="1"/>
  <c r="F60" i="1"/>
  <c r="H60" i="1" s="1"/>
  <c r="F59" i="1"/>
  <c r="H59" i="1" s="1"/>
  <c r="F57" i="1"/>
  <c r="H57" i="1" s="1"/>
  <c r="F56" i="1"/>
  <c r="H56" i="1" s="1"/>
  <c r="F55" i="1"/>
  <c r="H55" i="1" s="1"/>
  <c r="F54" i="1"/>
  <c r="H54" i="1" s="1"/>
  <c r="F53" i="1"/>
  <c r="H53" i="1" s="1"/>
  <c r="F51" i="1"/>
  <c r="H51" i="1" s="1"/>
  <c r="F50" i="1"/>
  <c r="H50" i="1" s="1"/>
  <c r="H58" i="1" l="1"/>
  <c r="H70" i="1"/>
  <c r="H65" i="1"/>
  <c r="H49" i="1"/>
  <c r="F41" i="1"/>
  <c r="H41" i="1" s="1"/>
  <c r="H40" i="1" s="1"/>
  <c r="E100" i="1"/>
  <c r="F100" i="1" s="1"/>
  <c r="H100" i="1" s="1"/>
  <c r="E99" i="1"/>
  <c r="F99" i="1" s="1"/>
  <c r="H99" i="1" s="1"/>
  <c r="F78" i="1"/>
  <c r="H78" i="1" s="1"/>
  <c r="H77" i="1" s="1"/>
  <c r="F76" i="1"/>
  <c r="H76" i="1" s="1"/>
  <c r="H75" i="1" s="1"/>
  <c r="F36" i="1"/>
  <c r="H36" i="1" s="1"/>
  <c r="H35" i="1" s="1"/>
  <c r="H37" i="1"/>
  <c r="H48" i="1"/>
  <c r="H46" i="1"/>
  <c r="E45" i="1"/>
  <c r="E44" i="1"/>
  <c r="F44" i="1" s="1"/>
  <c r="H44" i="1" s="1"/>
  <c r="F34" i="1"/>
  <c r="H34" i="1" s="1"/>
  <c r="D34" i="1"/>
  <c r="F33" i="1"/>
  <c r="H33" i="1" s="1"/>
  <c r="F32" i="1"/>
  <c r="H32" i="1" s="1"/>
  <c r="F31" i="1"/>
  <c r="H31" i="1" s="1"/>
  <c r="F30" i="1"/>
  <c r="D30" i="1"/>
  <c r="F25" i="1"/>
  <c r="H25" i="1" s="1"/>
  <c r="H24" i="1" s="1"/>
  <c r="A1" i="1"/>
  <c r="F23" i="1"/>
  <c r="H23" i="1" s="1"/>
  <c r="D23" i="1"/>
  <c r="F22" i="1"/>
  <c r="H22" i="1" s="1"/>
  <c r="F21" i="1"/>
  <c r="H21" i="1" s="1"/>
  <c r="F20" i="1"/>
  <c r="H20" i="1" s="1"/>
  <c r="F19" i="1"/>
  <c r="D19" i="1"/>
  <c r="F17" i="1"/>
  <c r="H17" i="1" s="1"/>
  <c r="D17" i="1"/>
  <c r="H16" i="1"/>
  <c r="F15" i="1"/>
  <c r="H15" i="1" s="1"/>
  <c r="F14" i="1"/>
  <c r="H14" i="1" s="1"/>
  <c r="F13" i="1"/>
  <c r="H13" i="1" s="1"/>
  <c r="D13" i="1"/>
  <c r="H98" i="1" l="1"/>
  <c r="H30" i="1"/>
  <c r="H29" i="1" s="1"/>
  <c r="F45" i="1"/>
  <c r="H45" i="1" s="1"/>
  <c r="F47" i="1"/>
  <c r="H47" i="1" s="1"/>
  <c r="H19" i="1"/>
  <c r="H18" i="1" s="1"/>
  <c r="H12" i="1"/>
  <c r="H43" i="1" l="1"/>
  <c r="H101" i="1" l="1"/>
  <c r="H102" i="1" s="1"/>
  <c r="H103" i="1" s="1"/>
  <c r="H104" i="1" l="1"/>
  <c r="H105" i="1" s="1"/>
  <c r="H106" i="1" l="1"/>
  <c r="H107" i="1" s="1"/>
  <c r="H108" i="1" l="1"/>
  <c r="H109" i="1" s="1"/>
</calcChain>
</file>

<file path=xl/sharedStrings.xml><?xml version="1.0" encoding="utf-8"?>
<sst xmlns="http://schemas.openxmlformats.org/spreadsheetml/2006/main" count="268" uniqueCount="136">
  <si>
    <t>sabazro</t>
  </si>
  <si>
    <t>xelovnuri safaris, bususis simaRliT 25 mm, mowyoba moedanze da zeZirkvlis kedlebze _ moedanze kvarcis qviSis moyriT</t>
  </si>
  <si>
    <t>kv.m</t>
  </si>
  <si>
    <t xml:space="preserve"> SromiTi danaxarji</t>
  </si>
  <si>
    <t>xelovnuri safari</t>
  </si>
  <si>
    <t>webo</t>
  </si>
  <si>
    <t>kg</t>
  </si>
  <si>
    <t>kvarcis qviSa garecxili</t>
  </si>
  <si>
    <t>kub.m</t>
  </si>
  <si>
    <t>sxvadasxva masalebi</t>
  </si>
  <si>
    <t>cali</t>
  </si>
  <si>
    <t>kalaTburTis fari</t>
  </si>
  <si>
    <t>saWreli da saxexi diski Ф230 mm</t>
  </si>
  <si>
    <t>1.10 - 14</t>
  </si>
  <si>
    <t>eleqtrodi</t>
  </si>
  <si>
    <t>srf</t>
  </si>
  <si>
    <t>საბაზრო</t>
  </si>
  <si>
    <t>#</t>
  </si>
  <si>
    <t>safuZveli</t>
  </si>
  <si>
    <t>samuSaoTa dasaxeleba</t>
  </si>
  <si>
    <t>ganzomilebis erTeuli</t>
  </si>
  <si>
    <t>raodenoba</t>
  </si>
  <si>
    <t>Rirebuleba (lari)</t>
  </si>
  <si>
    <t>ganz. erTeulze</t>
  </si>
  <si>
    <t>saproeqto monacemze</t>
  </si>
  <si>
    <t>1</t>
  </si>
  <si>
    <t>მატერიალური და შრომითი რესურსები</t>
  </si>
  <si>
    <t>კომპ.</t>
  </si>
  <si>
    <t>lokalur-resursuli xarjTaRricxva</t>
  </si>
  <si>
    <t>სპორტული მოედანი</t>
  </si>
  <si>
    <t>კვ.მ</t>
  </si>
  <si>
    <t>შრომითი დანახარჯები</t>
  </si>
  <si>
    <t>სპორტული დარბაზი</t>
  </si>
  <si>
    <t>შრომითი და მატერიალური რესურსები</t>
  </si>
  <si>
    <t xml:space="preserve"> kalaTburTis fari</t>
  </si>
  <si>
    <t>საქვაბე</t>
  </si>
  <si>
    <t>sn da w  IV-2-82 t-3 cx.18-8-1</t>
  </si>
  <si>
    <t>komp.</t>
  </si>
  <si>
    <t xml:space="preserve"> SromiTi danaxarji 1.15*13.3</t>
  </si>
  <si>
    <t>kac.sT</t>
  </si>
  <si>
    <t xml:space="preserve"> manqanebi 1.15*0.39</t>
  </si>
  <si>
    <t>lari</t>
  </si>
  <si>
    <t>6 - 853</t>
  </si>
  <si>
    <r>
      <t>sacirkulacio tumbo</t>
    </r>
    <r>
      <rPr>
        <sz val="10"/>
        <rFont val="Cambria"/>
        <family val="1"/>
        <charset val="204"/>
      </rPr>
      <t xml:space="preserve"> UPS</t>
    </r>
    <r>
      <rPr>
        <sz val="10"/>
        <rFont val="AcadNusx"/>
      </rPr>
      <t xml:space="preserve"> 40-180</t>
    </r>
  </si>
  <si>
    <t xml:space="preserve"> sxvadasxva masalebi</t>
  </si>
  <si>
    <t>sacirkulacio tumbos damontaJeba</t>
  </si>
  <si>
    <t>sn da w  IV-2-82 t-3 cx.19-3-1</t>
  </si>
  <si>
    <t>ცალი</t>
  </si>
  <si>
    <t>ლარი</t>
  </si>
  <si>
    <t xml:space="preserve">გაზის სანათურის შეძენა და სკოლის დირექციის განკარგულებაში დასაწყობება არსებული ქვაბის (160 000 კკლ. სთ) შესაბამისი სიმძლავრის. </t>
  </si>
  <si>
    <t>შენობის ფასადი</t>
  </si>
  <si>
    <t>გრ.მ</t>
  </si>
  <si>
    <t>არსებული წყალსაწრეტი მილების დამაგრება კედელზე ლითონის სამაგრებით</t>
  </si>
  <si>
    <t>სპორტული მოედნის პერიმეტრზე შიგა მხრიდან 3სმ სისქის დამუშავებული ფიცრების გაკვრა 1,5 მეტრის სიმაღლემდე, შეღებვით. 102*70%=71,4 კვ.მ</t>
  </si>
  <si>
    <t>sn da w  IV-2-82 t-8 cx.46-37-1</t>
  </si>
  <si>
    <t>kub.m
sivrc. 
moc.</t>
  </si>
  <si>
    <t>SromiTi danaxarji 2,28*0,25</t>
  </si>
  <si>
    <t>manqanebi 0,7015*0,25</t>
  </si>
  <si>
    <t xml:space="preserve">ტერიტორიაზე არსებული ამორტიზირებული გარე საპირფარეშოს დაშლა ადგილზე მოსწორებით. </t>
  </si>
  <si>
    <t>წერტილი</t>
  </si>
  <si>
    <t>10,11,1</t>
  </si>
  <si>
    <t>მ3</t>
  </si>
  <si>
    <t>კაც/სთ</t>
  </si>
  <si>
    <t>სხვა მანქანა</t>
  </si>
  <si>
    <t>ხის მასალა (მაუერლატი,დგარი,კოჭი,განივი)</t>
  </si>
  <si>
    <t>პასტა ანტისეპტიკური</t>
  </si>
  <si>
    <t>კგ</t>
  </si>
  <si>
    <t>ტოლი</t>
  </si>
  <si>
    <t>მ2</t>
  </si>
  <si>
    <t>ნაჭედი სამშენებლო</t>
  </si>
  <si>
    <t>სამშენებლო ლურსმანი</t>
  </si>
  <si>
    <t>სხვა მასალა</t>
  </si>
  <si>
    <t>12,8,5</t>
  </si>
  <si>
    <t>ფერადი პროფილირებული  თუნუქი 0.5მმ</t>
  </si>
  <si>
    <t>სჭვალი</t>
  </si>
  <si>
    <t>ც</t>
  </si>
  <si>
    <t>ლითონის ფურცელი  ბტყელი ფერადი</t>
  </si>
  <si>
    <t>10-37-3</t>
  </si>
  <si>
    <t>სახურავის ბურულის ხის კონსტრუქციების ცეცხლდაცვა</t>
  </si>
  <si>
    <t>კვ.მ.</t>
  </si>
  <si>
    <t>ცეცხლდამცავი ხსნარი</t>
  </si>
  <si>
    <t>10-38-3</t>
  </si>
  <si>
    <t>სახურავის ბურულის ხის კონსტრუქციების დამუშავება ანტისეპტიკური ხსნარით</t>
  </si>
  <si>
    <t>ანსტისეპტიკური ხსნარი</t>
  </si>
  <si>
    <t>ტ</t>
  </si>
  <si>
    <t xml:space="preserve">სახურავის მოწყობა ფერადი თუნუქის ფურცელით </t>
  </si>
  <si>
    <t>საქვაბის გადახურვის ხის ელემენტების მოწყობა</t>
  </si>
  <si>
    <t>არსებული წყალშემკრები ღარების გადაბმის ადგილებზე გერმეტიკის მოწყობა</t>
  </si>
  <si>
    <t>ჯამი</t>
  </si>
  <si>
    <t>ზედნადები ხარჯები</t>
  </si>
  <si>
    <t>გეგმიური დაგროვება</t>
  </si>
  <si>
    <t>რეზერვი გაუთვალისწინებელ სამუშაოებზე</t>
  </si>
  <si>
    <t>დ ღ გ</t>
  </si>
  <si>
    <t>სკოლის შენობის შიგა და გარე კიბის საფეხურების დაბოლოობების დამუშავება (დამრგვალება) უსაფრთხო გადაადგილების მიზნით.</t>
  </si>
  <si>
    <t>7</t>
  </si>
  <si>
    <t>sn da w  IV-2-82 t-3 cx.16-17-1</t>
  </si>
  <si>
    <t xml:space="preserve">galvanizirebuli feradi Tunuqis wyalmimRebi Zabris dayeneba </t>
  </si>
  <si>
    <t xml:space="preserve">SromiTi danaxarji </t>
  </si>
  <si>
    <t xml:space="preserve"> manqanebi</t>
  </si>
  <si>
    <t>1.5-25</t>
  </si>
  <si>
    <t>galvanizirebuli feradi Tunuqis wyalmimRebi Zabri</t>
  </si>
  <si>
    <t xml:space="preserve"> sxva masala</t>
  </si>
  <si>
    <t>10</t>
  </si>
  <si>
    <t>sn da w  IV-2-82 t-3 cx.16-6-2</t>
  </si>
  <si>
    <t>Ugalvanizirebuli feradi Tunuqis wyalsawreti milebis dayeneba sarinebis gamoyenebiT</t>
  </si>
  <si>
    <t>grZ.m</t>
  </si>
  <si>
    <t xml:space="preserve"> SromiTi danaxarji </t>
  </si>
  <si>
    <t>1.5-23</t>
  </si>
  <si>
    <t xml:space="preserve"> galvanizirebuli feradi Tunuqis wyalsawreti  mili da sarinebi</t>
  </si>
  <si>
    <t>grm</t>
  </si>
  <si>
    <t>1.9-70</t>
  </si>
  <si>
    <t xml:space="preserve"> samagri detalebi</t>
  </si>
  <si>
    <t>6</t>
  </si>
  <si>
    <t>sn da w   IV-2-82 t-2 cx.12-8-4</t>
  </si>
  <si>
    <t xml:space="preserve"> manqanebi </t>
  </si>
  <si>
    <t>1.5-17</t>
  </si>
  <si>
    <t>galvanizirebuli feradi Tunuqis wyalsadinari Rari</t>
  </si>
  <si>
    <t>1.5-18</t>
  </si>
  <si>
    <t xml:space="preserve">ERaris damWeri </t>
  </si>
  <si>
    <t>1.10-2</t>
  </si>
  <si>
    <t xml:space="preserve"> lursmani</t>
  </si>
  <si>
    <t>4.2-138</t>
  </si>
  <si>
    <t>silikoni</t>
  </si>
  <si>
    <t>tub</t>
  </si>
  <si>
    <t>არსებული "მდფ" კარების დემონტაჟი და შემდგომი მონტაჟი იგივე ღიობში საპირისპირო მხარეს კარის საკეტების შეცვლით.</t>
  </si>
  <si>
    <t>სპორტული დარბაზის კარზე შიგა მხრიდან მოძრავი ლითონის გისოსის მოწყობა.</t>
  </si>
  <si>
    <t>luqi</t>
  </si>
  <si>
    <t xml:space="preserve">saCexze Sekiduli tipis galvanizirebuli feradi Tunuqis wyalsadinari Rarebis mowyoba daboloebis daluqviT. </t>
  </si>
  <si>
    <t>sn da w  IV-2-82 t-2 cx.11-8-1(2)</t>
  </si>
  <si>
    <t xml:space="preserve"> kv.m</t>
  </si>
  <si>
    <t>msxvilfraqciuli duRabi m-150</t>
  </si>
  <si>
    <t xml:space="preserve"> Pღია მოედანზე ცემენტის მჭიმის მოწყობა მ-150 მარკის ქვიშა ცემენტის ხსნარით საშუალო სისქით 4 სმ. </t>
  </si>
  <si>
    <t>ღია მოედნიდნის ცოკოლზე წყლის საწრეტების მოწყობა.</t>
  </si>
  <si>
    <t>კალათბურთის სტანდარტული ზომების ორგმინის ფარის მოწყობა არსებულ ლითონის კონსტრუქციებზე დრეკადი კალათით  (არსებული ლითონის კონსტრუქციების გასწორება).</t>
  </si>
  <si>
    <t>კალათბურთის სტანდარტული ზომების ორგმინის ფარის მოწყობა არსებულ ლითონის კონსტრუქციებზე დრეკადი კალათით (არსებული ლითონის კონსტრუქციების გასწორება).</t>
  </si>
  <si>
    <t>სპორტულ დარბაზში არსებული ელექტრო ფარის დემონტაჟი და მისი მონტაჟი დარბაზის შემოსასვლელში თანმდევი სამუშაოებით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</si>
</sst>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35" x14ac:knownFonts="1">
    <font>
      <sz val="11"/>
      <color theme="1"/>
      <name val="Sylfaen"/>
      <family val="2"/>
      <scheme val="minor"/>
    </font>
    <font>
      <b/>
      <sz val="10"/>
      <name val="LitNusx"/>
    </font>
    <font>
      <b/>
      <sz val="9"/>
      <name val="LitNusx"/>
    </font>
    <font>
      <sz val="10"/>
      <name val="LitNusx"/>
    </font>
    <font>
      <sz val="9"/>
      <name val="LitNusx"/>
    </font>
    <font>
      <b/>
      <sz val="11"/>
      <color theme="1"/>
      <name val="Sylfaen"/>
      <family val="2"/>
      <charset val="204"/>
      <scheme val="minor"/>
    </font>
    <font>
      <b/>
      <sz val="10"/>
      <color theme="1"/>
      <name val="Sylfaen"/>
      <family val="2"/>
      <charset val="204"/>
      <scheme val="minor"/>
    </font>
    <font>
      <b/>
      <sz val="9"/>
      <color theme="1"/>
      <name val="Sylfaen"/>
      <family val="2"/>
      <charset val="204"/>
      <scheme val="minor"/>
    </font>
    <font>
      <sz val="10"/>
      <color theme="1"/>
      <name val="Sylfaen"/>
      <family val="2"/>
      <scheme val="minor"/>
    </font>
    <font>
      <sz val="9"/>
      <color theme="1"/>
      <name val="Sylfaen"/>
      <family val="2"/>
      <scheme val="minor"/>
    </font>
    <font>
      <sz val="11"/>
      <color rgb="FFFF0000"/>
      <name val="Sylfaen"/>
      <family val="2"/>
      <charset val="204"/>
      <scheme val="minor"/>
    </font>
    <font>
      <b/>
      <sz val="9"/>
      <color rgb="FFFF0000"/>
      <name val="LitNusx"/>
    </font>
    <font>
      <sz val="10"/>
      <name val="AcadNusx"/>
    </font>
    <font>
      <sz val="10"/>
      <name val="Cambria"/>
      <family val="1"/>
      <charset val="204"/>
    </font>
    <font>
      <b/>
      <sz val="10"/>
      <color rgb="FFFF0000"/>
      <name val="LitNusx"/>
    </font>
    <font>
      <b/>
      <sz val="11"/>
      <color theme="1"/>
      <name val="Sylfaen"/>
      <family val="2"/>
      <scheme val="minor"/>
    </font>
    <font>
      <b/>
      <sz val="11"/>
      <name val="Sylfaen"/>
      <family val="2"/>
      <charset val="204"/>
      <scheme val="minor"/>
    </font>
    <font>
      <b/>
      <sz val="8"/>
      <name val="Sylfaen"/>
      <family val="2"/>
      <charset val="204"/>
      <scheme val="minor"/>
    </font>
    <font>
      <b/>
      <sz val="9"/>
      <name val="Sylfaen"/>
      <family val="2"/>
      <charset val="204"/>
      <scheme val="minor"/>
    </font>
    <font>
      <b/>
      <sz val="10"/>
      <name val="Sylfaen"/>
      <family val="2"/>
      <charset val="204"/>
      <scheme val="minor"/>
    </font>
    <font>
      <sz val="11"/>
      <name val="Sylfaen"/>
      <family val="2"/>
      <charset val="204"/>
      <scheme val="minor"/>
    </font>
    <font>
      <sz val="9"/>
      <name val="Sylfaen"/>
      <family val="2"/>
      <charset val="204"/>
      <scheme val="minor"/>
    </font>
    <font>
      <sz val="10"/>
      <name val="Sylfaen"/>
      <family val="2"/>
      <charset val="204"/>
      <scheme val="minor"/>
    </font>
    <font>
      <sz val="10"/>
      <name val="Arial"/>
      <family val="2"/>
      <charset val="204"/>
    </font>
    <font>
      <sz val="8"/>
      <name val="Sylfaen"/>
      <family val="1"/>
      <charset val="1"/>
    </font>
    <font>
      <b/>
      <sz val="10"/>
      <name val="Sylfaen"/>
      <family val="1"/>
      <charset val="1"/>
    </font>
    <font>
      <sz val="10"/>
      <name val="Arial"/>
      <family val="2"/>
    </font>
    <font>
      <sz val="9"/>
      <name val="Sylfaen"/>
      <family val="1"/>
      <charset val="204"/>
    </font>
    <font>
      <b/>
      <sz val="11"/>
      <name val="LitNusx"/>
    </font>
    <font>
      <b/>
      <sz val="11"/>
      <name val="Sylfaen"/>
      <family val="2"/>
      <scheme val="minor"/>
    </font>
    <font>
      <sz val="11"/>
      <name val="Sylfaen"/>
      <family val="2"/>
      <scheme val="minor"/>
    </font>
    <font>
      <b/>
      <sz val="8"/>
      <name val="LitNusx"/>
    </font>
    <font>
      <sz val="8"/>
      <name val="Sylfaen"/>
      <family val="2"/>
      <charset val="204"/>
      <scheme val="minor"/>
    </font>
    <font>
      <sz val="8"/>
      <name val="LitNusx"/>
    </font>
    <font>
      <sz val="8"/>
      <color theme="1"/>
      <name val="Sylfaen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3" fillId="0" borderId="0"/>
    <xf numFmtId="0" fontId="26" fillId="0" borderId="0"/>
  </cellStyleXfs>
  <cellXfs count="120"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9" fontId="24" fillId="3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0" fontId="27" fillId="0" borderId="1" xfId="2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top"/>
    </xf>
    <xf numFmtId="2" fontId="27" fillId="2" borderId="1" xfId="2" applyNumberFormat="1" applyFont="1" applyFill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center" wrapText="1"/>
    </xf>
    <xf numFmtId="2" fontId="27" fillId="0" borderId="1" xfId="2" applyNumberFormat="1" applyFont="1" applyBorder="1" applyAlignment="1">
      <alignment horizontal="center" vertical="top" wrapText="1"/>
    </xf>
    <xf numFmtId="0" fontId="25" fillId="3" borderId="1" xfId="0" applyFont="1" applyFill="1" applyBorder="1" applyAlignment="1">
      <alignment horizontal="center" vertical="center"/>
    </xf>
    <xf numFmtId="2" fontId="25" fillId="3" borderId="1" xfId="2" applyNumberFormat="1" applyFont="1" applyFill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top" wrapText="1"/>
    </xf>
    <xf numFmtId="2" fontId="27" fillId="0" borderId="1" xfId="0" applyNumberFormat="1" applyFont="1" applyBorder="1" applyAlignment="1">
      <alignment horizontal="center" vertical="top"/>
    </xf>
    <xf numFmtId="49" fontId="24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" fontId="0" fillId="0" borderId="0" xfId="0" applyNumberFormat="1"/>
    <xf numFmtId="0" fontId="2" fillId="0" borderId="1" xfId="0" applyFont="1" applyBorder="1" applyAlignment="1">
      <alignment horizontal="center" vertical="center" textRotation="90" wrapText="1"/>
    </xf>
    <xf numFmtId="1" fontId="2" fillId="2" borderId="1" xfId="0" applyNumberFormat="1" applyFont="1" applyFill="1" applyBorder="1" applyAlignment="1">
      <alignment horizontal="center" vertical="center" textRotation="90" wrapText="1"/>
    </xf>
    <xf numFmtId="2" fontId="1" fillId="3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19" fillId="3" borderId="1" xfId="0" applyNumberFormat="1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25" fillId="3" borderId="1" xfId="0" applyNumberFormat="1" applyFont="1" applyFill="1" applyBorder="1" applyAlignment="1">
      <alignment horizontal="center" vertical="center"/>
    </xf>
    <xf numFmtId="2" fontId="27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2" fontId="22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31" fillId="3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30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0" fontId="2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</cellXfs>
  <cellStyles count="3">
    <cellStyle name="Normal" xfId="0" builtinId="0"/>
    <cellStyle name="Обычный 3" xfId="1" xr:uid="{00000000-0005-0000-0000-000001000000}"/>
    <cellStyle name="Обычный_Лист1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4304;&#4320;&#4325;&#4312;&#4309;&#4312;/&#4313;&#4309;&#4312;&#4320;&#4312;&#4313;&#4308;%20&#4304;&#4334;&#4304;&#4314;&#4312;/Kvirike%20-koreqtirebulu%20darhenili%20samushaoeb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 "/>
      <sheetName val="განმარტებითი ბარათი"/>
      <sheetName val="ნაკრები "/>
      <sheetName val="ობიექტური #1"/>
      <sheetName val=" №1-1"/>
      <sheetName val=" №1-2"/>
      <sheetName val=" №1-3"/>
      <sheetName val="№1-4"/>
      <sheetName val="№1-5"/>
      <sheetName val="ობიექტური #2"/>
      <sheetName val=" №2-1"/>
      <sheetName val="№3"/>
      <sheetName val="№4"/>
      <sheetName val="№5"/>
      <sheetName val="Лист1"/>
    </sheetNames>
    <sheetDataSet>
      <sheetData sheetId="0">
        <row r="17">
          <cell r="C17" t="str">
            <v>qobuleTis municipalitetis sofel kvirikes #1 sajaro skolis Senobis reabilitacia (darCenili samuSaoebi)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9"/>
  <sheetViews>
    <sheetView tabSelected="1" workbookViewId="0">
      <selection activeCell="C3" sqref="C3:C4"/>
    </sheetView>
  </sheetViews>
  <sheetFormatPr defaultRowHeight="15" x14ac:dyDescent="0.25"/>
  <cols>
    <col min="1" max="1" width="2.875" style="11" customWidth="1"/>
    <col min="2" max="2" width="11.5" style="11" customWidth="1"/>
    <col min="3" max="3" width="36.25" style="11" customWidth="1"/>
    <col min="4" max="4" width="7.625" style="11" customWidth="1"/>
    <col min="5" max="7" width="9" style="11" bestFit="1" customWidth="1"/>
    <col min="8" max="8" width="9.625" style="11" bestFit="1" customWidth="1"/>
    <col min="9" max="9" width="9.125" style="106"/>
    <col min="10" max="10" width="8.875" style="11"/>
    <col min="12" max="12" width="12.5" customWidth="1"/>
  </cols>
  <sheetData>
    <row r="1" spans="1:10" ht="33.6" customHeight="1" x14ac:dyDescent="0.25">
      <c r="A1" s="114" t="str">
        <f>'[1]1'!C17</f>
        <v>qobuleTis municipalitetis sofel kvirikes #1 sajaro skolis Senobis reabilitacia (darCenili samuSaoebi)</v>
      </c>
      <c r="B1" s="114"/>
      <c r="C1" s="114"/>
      <c r="D1" s="114"/>
      <c r="E1" s="114"/>
      <c r="F1" s="114"/>
      <c r="G1" s="114"/>
      <c r="H1" s="114"/>
    </row>
    <row r="2" spans="1:10" ht="22.9" customHeight="1" x14ac:dyDescent="0.25">
      <c r="A2" s="115" t="s">
        <v>28</v>
      </c>
      <c r="B2" s="115"/>
      <c r="C2" s="115"/>
      <c r="D2" s="115"/>
      <c r="E2" s="115"/>
      <c r="F2" s="115"/>
      <c r="G2" s="115"/>
      <c r="H2" s="115"/>
    </row>
    <row r="3" spans="1:10" ht="28.15" customHeight="1" x14ac:dyDescent="0.25">
      <c r="A3" s="116" t="s">
        <v>17</v>
      </c>
      <c r="B3" s="117" t="s">
        <v>18</v>
      </c>
      <c r="C3" s="118" t="s">
        <v>19</v>
      </c>
      <c r="D3" s="119" t="s">
        <v>20</v>
      </c>
      <c r="E3" s="113" t="s">
        <v>21</v>
      </c>
      <c r="F3" s="113"/>
      <c r="G3" s="113" t="s">
        <v>22</v>
      </c>
      <c r="H3" s="113"/>
    </row>
    <row r="4" spans="1:10" ht="58.9" customHeight="1" x14ac:dyDescent="0.25">
      <c r="A4" s="116"/>
      <c r="B4" s="117"/>
      <c r="C4" s="118"/>
      <c r="D4" s="119"/>
      <c r="E4" s="62" t="s">
        <v>23</v>
      </c>
      <c r="F4" s="62" t="s">
        <v>24</v>
      </c>
      <c r="G4" s="62" t="s">
        <v>23</v>
      </c>
      <c r="H4" s="63" t="s">
        <v>24</v>
      </c>
    </row>
    <row r="5" spans="1:10" ht="15" customHeight="1" x14ac:dyDescent="0.25">
      <c r="A5" s="15" t="s">
        <v>25</v>
      </c>
      <c r="B5" s="16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8">
        <v>8</v>
      </c>
    </row>
    <row r="6" spans="1:10" ht="22.9" customHeight="1" x14ac:dyDescent="0.25">
      <c r="A6" s="45"/>
      <c r="B6" s="46"/>
      <c r="C6" s="78" t="s">
        <v>29</v>
      </c>
      <c r="D6" s="47"/>
      <c r="E6" s="47"/>
      <c r="F6" s="47"/>
      <c r="G6" s="47"/>
      <c r="H6" s="18"/>
    </row>
    <row r="7" spans="1:10" ht="36.6" customHeight="1" x14ac:dyDescent="0.25">
      <c r="A7" s="89" t="s">
        <v>25</v>
      </c>
      <c r="B7" s="96" t="s">
        <v>128</v>
      </c>
      <c r="C7" s="98" t="s">
        <v>131</v>
      </c>
      <c r="D7" s="97" t="s">
        <v>129</v>
      </c>
      <c r="E7" s="91"/>
      <c r="F7" s="94">
        <v>274</v>
      </c>
      <c r="G7" s="91"/>
      <c r="H7" s="92">
        <f>SUM(H8:H11)</f>
        <v>0</v>
      </c>
      <c r="J7" s="60"/>
    </row>
    <row r="8" spans="1:10" ht="16.899999999999999" customHeight="1" x14ac:dyDescent="0.25">
      <c r="A8" s="45"/>
      <c r="B8" s="85" t="s">
        <v>15</v>
      </c>
      <c r="C8" s="3" t="s">
        <v>106</v>
      </c>
      <c r="D8" s="3" t="s">
        <v>39</v>
      </c>
      <c r="E8" s="3">
        <f>2*0.0034+0.188</f>
        <v>0.1948</v>
      </c>
      <c r="F8" s="95">
        <f>E8*F7</f>
        <v>53.3752</v>
      </c>
      <c r="G8" s="3"/>
      <c r="H8" s="81">
        <f>G8*F8</f>
        <v>0</v>
      </c>
    </row>
    <row r="9" spans="1:10" ht="16.899999999999999" customHeight="1" x14ac:dyDescent="0.25">
      <c r="A9" s="45"/>
      <c r="B9" s="85" t="s">
        <v>15</v>
      </c>
      <c r="C9" s="3" t="s">
        <v>114</v>
      </c>
      <c r="D9" s="3" t="s">
        <v>41</v>
      </c>
      <c r="E9" s="3">
        <f>2*0.0023+0.0095</f>
        <v>1.41E-2</v>
      </c>
      <c r="F9" s="95">
        <f>E9*F7</f>
        <v>3.8633999999999999</v>
      </c>
      <c r="G9" s="3"/>
      <c r="H9" s="81">
        <f>G9*F9</f>
        <v>0</v>
      </c>
    </row>
    <row r="10" spans="1:10" ht="16.899999999999999" customHeight="1" x14ac:dyDescent="0.25">
      <c r="A10" s="45"/>
      <c r="B10" s="85" t="s">
        <v>0</v>
      </c>
      <c r="C10" s="3" t="s">
        <v>130</v>
      </c>
      <c r="D10" s="3" t="s">
        <v>8</v>
      </c>
      <c r="E10" s="3">
        <v>4.0599999999999997E-2</v>
      </c>
      <c r="F10" s="95">
        <f>E10*F7</f>
        <v>11.1244</v>
      </c>
      <c r="G10" s="3"/>
      <c r="H10" s="81">
        <f>G10*F10</f>
        <v>0</v>
      </c>
    </row>
    <row r="11" spans="1:10" ht="16.899999999999999" customHeight="1" x14ac:dyDescent="0.25">
      <c r="A11" s="45"/>
      <c r="B11" s="85" t="s">
        <v>15</v>
      </c>
      <c r="C11" s="3" t="s">
        <v>44</v>
      </c>
      <c r="D11" s="3" t="s">
        <v>41</v>
      </c>
      <c r="E11" s="3">
        <v>6.3600000000000004E-2</v>
      </c>
      <c r="F11" s="95">
        <f>E11*F7</f>
        <v>17.426400000000001</v>
      </c>
      <c r="G11" s="3"/>
      <c r="H11" s="81">
        <f>G11*F11</f>
        <v>0</v>
      </c>
    </row>
    <row r="12" spans="1:10" ht="58.15" customHeight="1" x14ac:dyDescent="0.25">
      <c r="A12" s="48">
        <v>2</v>
      </c>
      <c r="B12" s="49" t="s">
        <v>0</v>
      </c>
      <c r="C12" s="50" t="s">
        <v>1</v>
      </c>
      <c r="D12" s="51" t="s">
        <v>2</v>
      </c>
      <c r="E12" s="64"/>
      <c r="F12" s="64">
        <v>274</v>
      </c>
      <c r="G12" s="64"/>
      <c r="H12" s="64">
        <f>SUM(H13:H17)</f>
        <v>0</v>
      </c>
      <c r="J12" s="60"/>
    </row>
    <row r="13" spans="1:10" x14ac:dyDescent="0.25">
      <c r="A13" s="1"/>
      <c r="B13" s="2" t="s">
        <v>0</v>
      </c>
      <c r="C13" s="3" t="s">
        <v>3</v>
      </c>
      <c r="D13" s="4" t="str">
        <f>D12</f>
        <v>kv.m</v>
      </c>
      <c r="E13" s="5">
        <v>1</v>
      </c>
      <c r="F13" s="5">
        <f>F12*E13</f>
        <v>274</v>
      </c>
      <c r="G13" s="5"/>
      <c r="H13" s="65">
        <f>F13*G13</f>
        <v>0</v>
      </c>
      <c r="J13" s="60"/>
    </row>
    <row r="14" spans="1:10" x14ac:dyDescent="0.25">
      <c r="A14" s="1"/>
      <c r="B14" s="2" t="s">
        <v>0</v>
      </c>
      <c r="C14" s="6" t="s">
        <v>4</v>
      </c>
      <c r="D14" s="4" t="s">
        <v>2</v>
      </c>
      <c r="E14" s="5">
        <v>1.02</v>
      </c>
      <c r="F14" s="5">
        <f>E14*F12</f>
        <v>279.48</v>
      </c>
      <c r="G14" s="5"/>
      <c r="H14" s="65">
        <f>G14*F14</f>
        <v>0</v>
      </c>
      <c r="J14" s="60"/>
    </row>
    <row r="15" spans="1:10" x14ac:dyDescent="0.25">
      <c r="A15" s="1"/>
      <c r="B15" s="2" t="s">
        <v>0</v>
      </c>
      <c r="C15" s="6" t="s">
        <v>5</v>
      </c>
      <c r="D15" s="4" t="s">
        <v>6</v>
      </c>
      <c r="E15" s="5">
        <v>0.5</v>
      </c>
      <c r="F15" s="5">
        <f>E15*F12</f>
        <v>137</v>
      </c>
      <c r="G15" s="5"/>
      <c r="H15" s="65">
        <f>G15*F15</f>
        <v>0</v>
      </c>
      <c r="J15" s="60"/>
    </row>
    <row r="16" spans="1:10" x14ac:dyDescent="0.25">
      <c r="A16" s="1"/>
      <c r="B16" s="2" t="s">
        <v>0</v>
      </c>
      <c r="C16" s="6" t="s">
        <v>7</v>
      </c>
      <c r="D16" s="4" t="s">
        <v>8</v>
      </c>
      <c r="E16" s="5"/>
      <c r="F16" s="5">
        <v>5.5</v>
      </c>
      <c r="G16" s="5"/>
      <c r="H16" s="65">
        <f>G16*F16</f>
        <v>0</v>
      </c>
      <c r="J16" s="60"/>
    </row>
    <row r="17" spans="1:10" x14ac:dyDescent="0.25">
      <c r="A17" s="1"/>
      <c r="B17" s="7" t="s">
        <v>0</v>
      </c>
      <c r="C17" s="6" t="s">
        <v>9</v>
      </c>
      <c r="D17" s="4" t="str">
        <f>D12</f>
        <v>kv.m</v>
      </c>
      <c r="E17" s="5">
        <v>1</v>
      </c>
      <c r="F17" s="5">
        <f>E17*F12</f>
        <v>274</v>
      </c>
      <c r="G17" s="5"/>
      <c r="H17" s="65">
        <f>G17*F17</f>
        <v>0</v>
      </c>
      <c r="J17" s="60"/>
    </row>
    <row r="18" spans="1:10" ht="60" x14ac:dyDescent="0.25">
      <c r="A18" s="48">
        <v>3</v>
      </c>
      <c r="B18" s="49" t="s">
        <v>0</v>
      </c>
      <c r="C18" s="49" t="s">
        <v>133</v>
      </c>
      <c r="D18" s="52" t="s">
        <v>10</v>
      </c>
      <c r="E18" s="64"/>
      <c r="F18" s="64">
        <v>2</v>
      </c>
      <c r="G18" s="64"/>
      <c r="H18" s="64">
        <f>SUM(H19:H23)</f>
        <v>0</v>
      </c>
      <c r="J18" s="60"/>
    </row>
    <row r="19" spans="1:10" x14ac:dyDescent="0.25">
      <c r="A19" s="1"/>
      <c r="B19" s="2" t="s">
        <v>0</v>
      </c>
      <c r="C19" s="19" t="s">
        <v>3</v>
      </c>
      <c r="D19" s="8" t="str">
        <f>D18</f>
        <v>cali</v>
      </c>
      <c r="E19" s="5">
        <v>1</v>
      </c>
      <c r="F19" s="5">
        <f>F18*E19</f>
        <v>2</v>
      </c>
      <c r="G19" s="5"/>
      <c r="H19" s="65">
        <f>F19*G19</f>
        <v>0</v>
      </c>
      <c r="J19" s="60"/>
    </row>
    <row r="20" spans="1:10" x14ac:dyDescent="0.25">
      <c r="A20" s="1"/>
      <c r="B20" s="2" t="s">
        <v>0</v>
      </c>
      <c r="C20" s="7" t="s">
        <v>34</v>
      </c>
      <c r="D20" s="8" t="s">
        <v>10</v>
      </c>
      <c r="E20" s="5">
        <v>1</v>
      </c>
      <c r="F20" s="5">
        <f>F18*E20</f>
        <v>2</v>
      </c>
      <c r="G20" s="5"/>
      <c r="H20" s="65">
        <f>G20*F20</f>
        <v>0</v>
      </c>
      <c r="J20" s="60"/>
    </row>
    <row r="21" spans="1:10" x14ac:dyDescent="0.25">
      <c r="A21" s="1"/>
      <c r="B21" s="2" t="s">
        <v>0</v>
      </c>
      <c r="C21" s="7" t="s">
        <v>12</v>
      </c>
      <c r="D21" s="8" t="s">
        <v>10</v>
      </c>
      <c r="E21" s="5">
        <v>0.5</v>
      </c>
      <c r="F21" s="5">
        <f>E21*F18</f>
        <v>1</v>
      </c>
      <c r="G21" s="5"/>
      <c r="H21" s="65">
        <f>G21*F21</f>
        <v>0</v>
      </c>
      <c r="J21" s="60"/>
    </row>
    <row r="22" spans="1:10" x14ac:dyDescent="0.25">
      <c r="A22" s="1"/>
      <c r="B22" s="9" t="s">
        <v>13</v>
      </c>
      <c r="C22" s="7" t="s">
        <v>14</v>
      </c>
      <c r="D22" s="8" t="s">
        <v>6</v>
      </c>
      <c r="E22" s="5">
        <v>0.5</v>
      </c>
      <c r="F22" s="5">
        <f>F18*E22</f>
        <v>1</v>
      </c>
      <c r="G22" s="65"/>
      <c r="H22" s="65">
        <f>G22*F22</f>
        <v>0</v>
      </c>
      <c r="J22" s="60"/>
    </row>
    <row r="23" spans="1:10" x14ac:dyDescent="0.25">
      <c r="A23" s="1"/>
      <c r="B23" s="7" t="s">
        <v>15</v>
      </c>
      <c r="C23" s="7" t="s">
        <v>9</v>
      </c>
      <c r="D23" s="8" t="str">
        <f>D18</f>
        <v>cali</v>
      </c>
      <c r="E23" s="5">
        <v>1</v>
      </c>
      <c r="F23" s="5">
        <f>E23*F18</f>
        <v>2</v>
      </c>
      <c r="G23" s="65"/>
      <c r="H23" s="65">
        <f>G23*F23</f>
        <v>0</v>
      </c>
      <c r="J23" s="60"/>
    </row>
    <row r="24" spans="1:10" s="13" customFormat="1" ht="26.45" customHeight="1" x14ac:dyDescent="0.25">
      <c r="A24" s="54">
        <v>4</v>
      </c>
      <c r="B24" s="55" t="s">
        <v>16</v>
      </c>
      <c r="C24" s="56" t="s">
        <v>132</v>
      </c>
      <c r="D24" s="57" t="s">
        <v>47</v>
      </c>
      <c r="E24" s="68"/>
      <c r="F24" s="68">
        <v>20</v>
      </c>
      <c r="G24" s="68"/>
      <c r="H24" s="68">
        <f>H25</f>
        <v>0</v>
      </c>
      <c r="I24" s="106"/>
      <c r="J24" s="66"/>
    </row>
    <row r="25" spans="1:10" ht="19.149999999999999" customHeight="1" x14ac:dyDescent="0.25">
      <c r="A25" s="29"/>
      <c r="B25" s="99"/>
      <c r="C25" s="30" t="s">
        <v>26</v>
      </c>
      <c r="D25" s="30" t="s">
        <v>27</v>
      </c>
      <c r="E25" s="70">
        <v>1</v>
      </c>
      <c r="F25" s="70">
        <f>F24*E25</f>
        <v>20</v>
      </c>
      <c r="G25" s="104"/>
      <c r="H25" s="104">
        <f>F25*G25</f>
        <v>0</v>
      </c>
      <c r="J25" s="60"/>
    </row>
    <row r="26" spans="1:10" s="13" customFormat="1" ht="51" x14ac:dyDescent="0.25">
      <c r="A26" s="54">
        <v>5</v>
      </c>
      <c r="B26" s="55" t="s">
        <v>16</v>
      </c>
      <c r="C26" s="56" t="s">
        <v>53</v>
      </c>
      <c r="D26" s="57" t="s">
        <v>30</v>
      </c>
      <c r="E26" s="68"/>
      <c r="F26" s="68">
        <v>71.400000000000006</v>
      </c>
      <c r="G26" s="68"/>
      <c r="H26" s="68">
        <f>H27</f>
        <v>0</v>
      </c>
      <c r="I26" s="106"/>
      <c r="J26" s="66"/>
    </row>
    <row r="27" spans="1:10" x14ac:dyDescent="0.25">
      <c r="A27" s="29"/>
      <c r="B27" s="29"/>
      <c r="C27" s="30" t="s">
        <v>33</v>
      </c>
      <c r="D27" s="30" t="s">
        <v>48</v>
      </c>
      <c r="E27" s="70">
        <v>1</v>
      </c>
      <c r="F27" s="70">
        <f>F26*E27</f>
        <v>71.400000000000006</v>
      </c>
      <c r="G27" s="104"/>
      <c r="H27" s="104">
        <f>F27*G27</f>
        <v>0</v>
      </c>
      <c r="J27" s="60"/>
    </row>
    <row r="28" spans="1:10" ht="21.6" customHeight="1" x14ac:dyDescent="0.25">
      <c r="A28" s="12"/>
      <c r="B28" s="12"/>
      <c r="C28" s="77" t="s">
        <v>32</v>
      </c>
      <c r="D28" s="14"/>
      <c r="E28" s="67"/>
      <c r="F28" s="67"/>
      <c r="G28" s="105"/>
      <c r="H28" s="105"/>
      <c r="J28" s="60"/>
    </row>
    <row r="29" spans="1:10" ht="68.45" customHeight="1" x14ac:dyDescent="0.25">
      <c r="A29" s="53">
        <v>1</v>
      </c>
      <c r="B29" s="49" t="s">
        <v>0</v>
      </c>
      <c r="C29" s="49" t="s">
        <v>134</v>
      </c>
      <c r="D29" s="52" t="s">
        <v>10</v>
      </c>
      <c r="E29" s="64"/>
      <c r="F29" s="64">
        <v>2</v>
      </c>
      <c r="G29" s="64"/>
      <c r="H29" s="64">
        <f>SUM(H30:H34)</f>
        <v>0</v>
      </c>
      <c r="J29" s="60"/>
    </row>
    <row r="30" spans="1:10" x14ac:dyDescent="0.25">
      <c r="A30" s="10"/>
      <c r="B30" s="2" t="s">
        <v>0</v>
      </c>
      <c r="C30" s="19" t="s">
        <v>3</v>
      </c>
      <c r="D30" s="8" t="str">
        <f>D29</f>
        <v>cali</v>
      </c>
      <c r="E30" s="5">
        <v>1</v>
      </c>
      <c r="F30" s="5">
        <f>F29*E30</f>
        <v>2</v>
      </c>
      <c r="G30" s="65"/>
      <c r="H30" s="65">
        <f>F30*G30</f>
        <v>0</v>
      </c>
      <c r="J30" s="60"/>
    </row>
    <row r="31" spans="1:10" x14ac:dyDescent="0.25">
      <c r="A31" s="10"/>
      <c r="B31" s="2" t="s">
        <v>0</v>
      </c>
      <c r="C31" s="7" t="s">
        <v>11</v>
      </c>
      <c r="D31" s="8" t="s">
        <v>10</v>
      </c>
      <c r="E31" s="5">
        <v>1</v>
      </c>
      <c r="F31" s="5">
        <f>F29*E31</f>
        <v>2</v>
      </c>
      <c r="G31" s="65"/>
      <c r="H31" s="65">
        <f>G31*F31</f>
        <v>0</v>
      </c>
      <c r="J31" s="60"/>
    </row>
    <row r="32" spans="1:10" x14ac:dyDescent="0.25">
      <c r="A32" s="10"/>
      <c r="B32" s="2" t="s">
        <v>0</v>
      </c>
      <c r="C32" s="7" t="s">
        <v>12</v>
      </c>
      <c r="D32" s="8" t="s">
        <v>10</v>
      </c>
      <c r="E32" s="5">
        <v>0.5</v>
      </c>
      <c r="F32" s="5">
        <f>E32*F29</f>
        <v>1</v>
      </c>
      <c r="G32" s="65"/>
      <c r="H32" s="65">
        <f>G32*F32</f>
        <v>0</v>
      </c>
      <c r="J32" s="60"/>
    </row>
    <row r="33" spans="1:10" x14ac:dyDescent="0.25">
      <c r="A33" s="10"/>
      <c r="B33" s="9" t="s">
        <v>13</v>
      </c>
      <c r="C33" s="7" t="s">
        <v>14</v>
      </c>
      <c r="D33" s="8" t="s">
        <v>6</v>
      </c>
      <c r="E33" s="5">
        <v>0.5</v>
      </c>
      <c r="F33" s="5">
        <f>F29*E33</f>
        <v>1</v>
      </c>
      <c r="G33" s="65"/>
      <c r="H33" s="65">
        <f>G33*F33</f>
        <v>0</v>
      </c>
      <c r="J33" s="60"/>
    </row>
    <row r="34" spans="1:10" x14ac:dyDescent="0.25">
      <c r="A34" s="10"/>
      <c r="B34" s="7" t="s">
        <v>15</v>
      </c>
      <c r="C34" s="7" t="s">
        <v>9</v>
      </c>
      <c r="D34" s="8" t="str">
        <f>D29</f>
        <v>cali</v>
      </c>
      <c r="E34" s="5">
        <v>1</v>
      </c>
      <c r="F34" s="5">
        <f>E34*F29</f>
        <v>2</v>
      </c>
      <c r="G34" s="5"/>
      <c r="H34" s="65">
        <f>G34*F34</f>
        <v>0</v>
      </c>
      <c r="J34" s="60"/>
    </row>
    <row r="35" spans="1:10" s="21" customFormat="1" ht="50.45" customHeight="1" x14ac:dyDescent="0.25">
      <c r="A35" s="54">
        <v>2</v>
      </c>
      <c r="B35" s="55" t="s">
        <v>16</v>
      </c>
      <c r="C35" s="56" t="s">
        <v>124</v>
      </c>
      <c r="D35" s="57" t="s">
        <v>30</v>
      </c>
      <c r="E35" s="68"/>
      <c r="F35" s="68">
        <v>3.15</v>
      </c>
      <c r="G35" s="68"/>
      <c r="H35" s="68">
        <f>H36</f>
        <v>0</v>
      </c>
      <c r="I35" s="106"/>
      <c r="J35" s="69"/>
    </row>
    <row r="36" spans="1:10" s="21" customFormat="1" x14ac:dyDescent="0.25">
      <c r="A36" s="29"/>
      <c r="B36" s="29"/>
      <c r="C36" s="30" t="s">
        <v>33</v>
      </c>
      <c r="D36" s="30" t="s">
        <v>48</v>
      </c>
      <c r="E36" s="70">
        <v>1</v>
      </c>
      <c r="F36" s="70">
        <f>F35*E36</f>
        <v>3.15</v>
      </c>
      <c r="G36" s="70"/>
      <c r="H36" s="70">
        <f>F36*G36</f>
        <v>0</v>
      </c>
      <c r="I36" s="106"/>
      <c r="J36" s="69"/>
    </row>
    <row r="37" spans="1:10" s="21" customFormat="1" ht="39" customHeight="1" x14ac:dyDescent="0.25">
      <c r="A37" s="54">
        <v>3</v>
      </c>
      <c r="B37" s="55" t="s">
        <v>16</v>
      </c>
      <c r="C37" s="56" t="s">
        <v>125</v>
      </c>
      <c r="D37" s="57" t="s">
        <v>30</v>
      </c>
      <c r="E37" s="68"/>
      <c r="F37" s="68">
        <v>3.15</v>
      </c>
      <c r="G37" s="68"/>
      <c r="H37" s="68">
        <f>F37*G37</f>
        <v>0</v>
      </c>
      <c r="I37" s="106"/>
      <c r="J37" s="69"/>
    </row>
    <row r="38" spans="1:10" ht="51" x14ac:dyDescent="0.25">
      <c r="A38" s="54">
        <v>4</v>
      </c>
      <c r="B38" s="55" t="s">
        <v>16</v>
      </c>
      <c r="C38" s="56" t="s">
        <v>93</v>
      </c>
      <c r="D38" s="57" t="s">
        <v>51</v>
      </c>
      <c r="E38" s="68"/>
      <c r="F38" s="68">
        <v>115</v>
      </c>
      <c r="G38" s="68"/>
      <c r="H38" s="68">
        <f>H39</f>
        <v>0</v>
      </c>
      <c r="J38" s="60"/>
    </row>
    <row r="39" spans="1:10" x14ac:dyDescent="0.25">
      <c r="A39" s="29"/>
      <c r="B39" s="29"/>
      <c r="C39" s="30" t="s">
        <v>33</v>
      </c>
      <c r="D39" s="30" t="s">
        <v>48</v>
      </c>
      <c r="E39" s="70">
        <v>1</v>
      </c>
      <c r="F39" s="70">
        <f>F38*E39</f>
        <v>115</v>
      </c>
      <c r="G39" s="70"/>
      <c r="H39" s="70">
        <f>F39*G39</f>
        <v>0</v>
      </c>
      <c r="J39" s="60"/>
    </row>
    <row r="40" spans="1:10" ht="51" x14ac:dyDescent="0.25">
      <c r="A40" s="54">
        <v>5</v>
      </c>
      <c r="B40" s="57" t="s">
        <v>16</v>
      </c>
      <c r="C40" s="56" t="s">
        <v>135</v>
      </c>
      <c r="D40" s="57" t="s">
        <v>59</v>
      </c>
      <c r="E40" s="68"/>
      <c r="F40" s="68">
        <v>1</v>
      </c>
      <c r="G40" s="68"/>
      <c r="H40" s="68">
        <f>H41</f>
        <v>0</v>
      </c>
      <c r="J40" s="60"/>
    </row>
    <row r="41" spans="1:10" x14ac:dyDescent="0.25">
      <c r="A41" s="10"/>
      <c r="B41" s="10"/>
      <c r="C41" s="20" t="s">
        <v>33</v>
      </c>
      <c r="D41" s="20" t="s">
        <v>48</v>
      </c>
      <c r="E41" s="71">
        <v>1</v>
      </c>
      <c r="F41" s="71">
        <f>F40*E41</f>
        <v>1</v>
      </c>
      <c r="G41" s="71"/>
      <c r="H41" s="71">
        <f>F41*G41</f>
        <v>0</v>
      </c>
      <c r="J41" s="60"/>
    </row>
    <row r="42" spans="1:10" ht="19.899999999999999" customHeight="1" x14ac:dyDescent="0.25">
      <c r="A42" s="12"/>
      <c r="B42" s="12"/>
      <c r="C42" s="79" t="s">
        <v>35</v>
      </c>
      <c r="D42" s="14"/>
      <c r="E42" s="67"/>
      <c r="F42" s="67"/>
      <c r="G42" s="67"/>
      <c r="H42" s="67"/>
      <c r="J42" s="60"/>
    </row>
    <row r="43" spans="1:10" ht="36" x14ac:dyDescent="0.25">
      <c r="A43" s="53">
        <v>1</v>
      </c>
      <c r="B43" s="58" t="s">
        <v>36</v>
      </c>
      <c r="C43" s="50" t="s">
        <v>45</v>
      </c>
      <c r="D43" s="51" t="s">
        <v>47</v>
      </c>
      <c r="E43" s="64"/>
      <c r="F43" s="64">
        <v>1</v>
      </c>
      <c r="G43" s="64"/>
      <c r="H43" s="64">
        <f>SUM(H44:H47)</f>
        <v>0</v>
      </c>
      <c r="J43" s="60"/>
    </row>
    <row r="44" spans="1:10" x14ac:dyDescent="0.25">
      <c r="A44" s="10"/>
      <c r="B44" s="7" t="s">
        <v>15</v>
      </c>
      <c r="C44" s="6" t="s">
        <v>38</v>
      </c>
      <c r="D44" s="4" t="s">
        <v>39</v>
      </c>
      <c r="E44" s="5">
        <f>1.15*13.3</f>
        <v>15.295</v>
      </c>
      <c r="F44" s="5">
        <f>F43*E44</f>
        <v>15.295</v>
      </c>
      <c r="G44" s="5"/>
      <c r="H44" s="65">
        <f>F44*G44</f>
        <v>0</v>
      </c>
      <c r="J44" s="60"/>
    </row>
    <row r="45" spans="1:10" x14ac:dyDescent="0.25">
      <c r="A45" s="10"/>
      <c r="B45" s="7" t="s">
        <v>15</v>
      </c>
      <c r="C45" s="6" t="s">
        <v>40</v>
      </c>
      <c r="D45" s="4" t="s">
        <v>41</v>
      </c>
      <c r="E45" s="5">
        <f>1.15*0.39</f>
        <v>0.44849999999999995</v>
      </c>
      <c r="F45" s="5">
        <f>F43*E45</f>
        <v>0.44849999999999995</v>
      </c>
      <c r="G45" s="5"/>
      <c r="H45" s="65">
        <f>F45*G45</f>
        <v>0</v>
      </c>
      <c r="J45" s="60"/>
    </row>
    <row r="46" spans="1:10" x14ac:dyDescent="0.25">
      <c r="A46" s="10"/>
      <c r="B46" s="9" t="s">
        <v>42</v>
      </c>
      <c r="C46" s="23" t="s">
        <v>43</v>
      </c>
      <c r="D46" s="4" t="s">
        <v>37</v>
      </c>
      <c r="E46" s="5">
        <v>1</v>
      </c>
      <c r="F46" s="5">
        <f>F43*E46</f>
        <v>1</v>
      </c>
      <c r="G46" s="5"/>
      <c r="H46" s="65">
        <f>F46*G46</f>
        <v>0</v>
      </c>
      <c r="J46" s="60"/>
    </row>
    <row r="47" spans="1:10" x14ac:dyDescent="0.25">
      <c r="A47" s="10"/>
      <c r="B47" s="7" t="s">
        <v>15</v>
      </c>
      <c r="C47" s="6" t="s">
        <v>44</v>
      </c>
      <c r="D47" s="4" t="s">
        <v>41</v>
      </c>
      <c r="E47" s="5">
        <v>1.58</v>
      </c>
      <c r="F47" s="5">
        <f>F43*E47</f>
        <v>1.58</v>
      </c>
      <c r="G47" s="5"/>
      <c r="H47" s="65">
        <f>F47*G47</f>
        <v>0</v>
      </c>
      <c r="J47" s="60"/>
    </row>
    <row r="48" spans="1:10" ht="52.5" customHeight="1" x14ac:dyDescent="0.25">
      <c r="A48" s="112">
        <v>2</v>
      </c>
      <c r="B48" s="58" t="s">
        <v>46</v>
      </c>
      <c r="C48" s="107" t="s">
        <v>49</v>
      </c>
      <c r="D48" s="50" t="s">
        <v>37</v>
      </c>
      <c r="E48" s="93"/>
      <c r="F48" s="93">
        <v>1</v>
      </c>
      <c r="G48" s="93"/>
      <c r="H48" s="93">
        <f>F48*G48</f>
        <v>0</v>
      </c>
      <c r="J48" s="60"/>
    </row>
    <row r="49" spans="1:10" ht="28.15" customHeight="1" x14ac:dyDescent="0.25">
      <c r="A49" s="25">
        <v>3</v>
      </c>
      <c r="B49" s="31" t="s">
        <v>60</v>
      </c>
      <c r="C49" s="32" t="s">
        <v>86</v>
      </c>
      <c r="D49" s="39" t="s">
        <v>61</v>
      </c>
      <c r="E49" s="72"/>
      <c r="F49" s="40">
        <v>1.1200000000000001</v>
      </c>
      <c r="G49" s="40"/>
      <c r="H49" s="40">
        <f>H50+H51+H52+H53+H54+H55+H56+H57</f>
        <v>0</v>
      </c>
      <c r="J49" s="60"/>
    </row>
    <row r="50" spans="1:10" ht="15.6" customHeight="1" x14ac:dyDescent="0.25">
      <c r="A50" s="10"/>
      <c r="B50" s="33"/>
      <c r="C50" s="34" t="s">
        <v>31</v>
      </c>
      <c r="D50" s="35" t="s">
        <v>62</v>
      </c>
      <c r="E50" s="43">
        <v>23.8</v>
      </c>
      <c r="F50" s="38">
        <f>F49*E50</f>
        <v>26.656000000000002</v>
      </c>
      <c r="G50" s="36"/>
      <c r="H50" s="36">
        <f>G50*F50</f>
        <v>0</v>
      </c>
      <c r="J50" s="60"/>
    </row>
    <row r="51" spans="1:10" ht="15.6" customHeight="1" x14ac:dyDescent="0.25">
      <c r="A51" s="10"/>
      <c r="B51" s="33"/>
      <c r="C51" s="34" t="s">
        <v>63</v>
      </c>
      <c r="D51" s="35" t="s">
        <v>48</v>
      </c>
      <c r="E51" s="43">
        <v>2.1</v>
      </c>
      <c r="F51" s="38">
        <f>F49*E51</f>
        <v>2.3520000000000003</v>
      </c>
      <c r="G51" s="36"/>
      <c r="H51" s="36">
        <f>G51*F51</f>
        <v>0</v>
      </c>
      <c r="J51" s="60"/>
    </row>
    <row r="52" spans="1:10" ht="15.6" customHeight="1" x14ac:dyDescent="0.25">
      <c r="A52" s="10"/>
      <c r="B52" s="33"/>
      <c r="C52" s="37" t="s">
        <v>64</v>
      </c>
      <c r="D52" s="35" t="s">
        <v>61</v>
      </c>
      <c r="E52" s="43">
        <v>1.05</v>
      </c>
      <c r="F52" s="38">
        <f>F49*E52</f>
        <v>1.1760000000000002</v>
      </c>
      <c r="G52" s="36"/>
      <c r="H52" s="36">
        <f t="shared" ref="H52:H57" si="0">G52*F52</f>
        <v>0</v>
      </c>
      <c r="J52" s="60"/>
    </row>
    <row r="53" spans="1:10" ht="15.6" customHeight="1" x14ac:dyDescent="0.25">
      <c r="A53" s="10"/>
      <c r="B53" s="33"/>
      <c r="C53" s="37" t="s">
        <v>65</v>
      </c>
      <c r="D53" s="35" t="s">
        <v>66</v>
      </c>
      <c r="E53" s="43">
        <v>3.38</v>
      </c>
      <c r="F53" s="38">
        <f>F49*E53</f>
        <v>3.7856000000000001</v>
      </c>
      <c r="G53" s="36"/>
      <c r="H53" s="36">
        <f t="shared" si="0"/>
        <v>0</v>
      </c>
      <c r="J53" s="60"/>
    </row>
    <row r="54" spans="1:10" ht="15.6" customHeight="1" x14ac:dyDescent="0.25">
      <c r="A54" s="10"/>
      <c r="B54" s="33"/>
      <c r="C54" s="37" t="s">
        <v>67</v>
      </c>
      <c r="D54" s="35" t="s">
        <v>68</v>
      </c>
      <c r="E54" s="43">
        <v>3.38</v>
      </c>
      <c r="F54" s="38">
        <f>F49*E54</f>
        <v>3.7856000000000001</v>
      </c>
      <c r="G54" s="36"/>
      <c r="H54" s="36">
        <f t="shared" si="0"/>
        <v>0</v>
      </c>
      <c r="J54" s="60"/>
    </row>
    <row r="55" spans="1:10" ht="15.6" customHeight="1" x14ac:dyDescent="0.25">
      <c r="A55" s="10"/>
      <c r="B55" s="33"/>
      <c r="C55" s="37" t="s">
        <v>69</v>
      </c>
      <c r="D55" s="35" t="s">
        <v>66</v>
      </c>
      <c r="E55" s="43">
        <v>3.08</v>
      </c>
      <c r="F55" s="38">
        <f>F49*E55</f>
        <v>3.4496000000000002</v>
      </c>
      <c r="G55" s="36"/>
      <c r="H55" s="36">
        <f t="shared" si="0"/>
        <v>0</v>
      </c>
      <c r="J55" s="60"/>
    </row>
    <row r="56" spans="1:10" ht="15.6" customHeight="1" x14ac:dyDescent="0.25">
      <c r="A56" s="10"/>
      <c r="B56" s="33"/>
      <c r="C56" s="37" t="s">
        <v>70</v>
      </c>
      <c r="D56" s="35" t="s">
        <v>66</v>
      </c>
      <c r="E56" s="43">
        <v>7.2</v>
      </c>
      <c r="F56" s="38">
        <f>F49*E56</f>
        <v>8.0640000000000018</v>
      </c>
      <c r="G56" s="36"/>
      <c r="H56" s="36">
        <f t="shared" si="0"/>
        <v>0</v>
      </c>
      <c r="J56" s="60"/>
    </row>
    <row r="57" spans="1:10" ht="15.6" customHeight="1" x14ac:dyDescent="0.25">
      <c r="A57" s="10"/>
      <c r="B57" s="33"/>
      <c r="C57" s="37" t="s">
        <v>71</v>
      </c>
      <c r="D57" s="35" t="s">
        <v>48</v>
      </c>
      <c r="E57" s="43">
        <v>3.44</v>
      </c>
      <c r="F57" s="38">
        <f>F49*E57</f>
        <v>3.8528000000000002</v>
      </c>
      <c r="G57" s="36"/>
      <c r="H57" s="36">
        <f t="shared" si="0"/>
        <v>0</v>
      </c>
      <c r="J57" s="60"/>
    </row>
    <row r="58" spans="1:10" ht="34.15" customHeight="1" x14ac:dyDescent="0.25">
      <c r="A58" s="10"/>
      <c r="B58" s="31" t="s">
        <v>72</v>
      </c>
      <c r="C58" s="32" t="s">
        <v>85</v>
      </c>
      <c r="D58" s="39" t="s">
        <v>68</v>
      </c>
      <c r="E58" s="72"/>
      <c r="F58" s="40">
        <v>25</v>
      </c>
      <c r="G58" s="40"/>
      <c r="H58" s="40">
        <f>H59+H60+H61+H62+H63+H64</f>
        <v>0</v>
      </c>
      <c r="J58" s="60"/>
    </row>
    <row r="59" spans="1:10" ht="15.6" customHeight="1" x14ac:dyDescent="0.25">
      <c r="A59" s="10"/>
      <c r="B59" s="33"/>
      <c r="C59" s="37" t="s">
        <v>31</v>
      </c>
      <c r="D59" s="35" t="s">
        <v>62</v>
      </c>
      <c r="E59" s="43">
        <v>0.83</v>
      </c>
      <c r="F59" s="38">
        <f>F58*E59</f>
        <v>20.75</v>
      </c>
      <c r="G59" s="36"/>
      <c r="H59" s="36">
        <f t="shared" ref="H59:H64" si="1">G59*F59</f>
        <v>0</v>
      </c>
      <c r="J59" s="60"/>
    </row>
    <row r="60" spans="1:10" ht="15.6" customHeight="1" x14ac:dyDescent="0.25">
      <c r="A60" s="10"/>
      <c r="B60" s="41"/>
      <c r="C60" s="37" t="s">
        <v>63</v>
      </c>
      <c r="D60" s="42" t="s">
        <v>48</v>
      </c>
      <c r="E60" s="73">
        <v>4.1000000000000003E-3</v>
      </c>
      <c r="F60" s="38">
        <f>F58*E60</f>
        <v>0.10250000000000001</v>
      </c>
      <c r="G60" s="36"/>
      <c r="H60" s="36">
        <f t="shared" si="1"/>
        <v>0</v>
      </c>
      <c r="J60" s="60"/>
    </row>
    <row r="61" spans="1:10" ht="15.6" customHeight="1" x14ac:dyDescent="0.25">
      <c r="A61" s="10"/>
      <c r="B61" s="41"/>
      <c r="C61" s="34" t="s">
        <v>73</v>
      </c>
      <c r="D61" s="35" t="s">
        <v>68</v>
      </c>
      <c r="E61" s="43">
        <v>1.17</v>
      </c>
      <c r="F61" s="38">
        <f>F58*E61</f>
        <v>29.25</v>
      </c>
      <c r="G61" s="38"/>
      <c r="H61" s="36">
        <f t="shared" si="1"/>
        <v>0</v>
      </c>
      <c r="J61" s="60"/>
    </row>
    <row r="62" spans="1:10" ht="15.6" customHeight="1" x14ac:dyDescent="0.25">
      <c r="A62" s="10"/>
      <c r="B62" s="41"/>
      <c r="C62" s="34" t="s">
        <v>74</v>
      </c>
      <c r="D62" s="35" t="s">
        <v>75</v>
      </c>
      <c r="E62" s="43">
        <v>6</v>
      </c>
      <c r="F62" s="38">
        <f>F58*E62</f>
        <v>150</v>
      </c>
      <c r="G62" s="38"/>
      <c r="H62" s="36">
        <f t="shared" si="1"/>
        <v>0</v>
      </c>
      <c r="J62" s="60"/>
    </row>
    <row r="63" spans="1:10" ht="15.6" customHeight="1" x14ac:dyDescent="0.25">
      <c r="A63" s="10"/>
      <c r="B63" s="41"/>
      <c r="C63" s="34" t="s">
        <v>76</v>
      </c>
      <c r="D63" s="35" t="s">
        <v>68</v>
      </c>
      <c r="E63" s="43"/>
      <c r="F63" s="38">
        <v>8</v>
      </c>
      <c r="G63" s="38"/>
      <c r="H63" s="36">
        <f t="shared" si="1"/>
        <v>0</v>
      </c>
      <c r="J63" s="60"/>
    </row>
    <row r="64" spans="1:10" ht="15.6" customHeight="1" x14ac:dyDescent="0.25">
      <c r="A64" s="10"/>
      <c r="B64" s="41"/>
      <c r="C64" s="37" t="s">
        <v>71</v>
      </c>
      <c r="D64" s="35" t="s">
        <v>48</v>
      </c>
      <c r="E64" s="43">
        <v>8.2799999999999999E-2</v>
      </c>
      <c r="F64" s="38">
        <v>0</v>
      </c>
      <c r="G64" s="36"/>
      <c r="H64" s="36">
        <f t="shared" si="1"/>
        <v>0</v>
      </c>
      <c r="J64" s="60"/>
    </row>
    <row r="65" spans="1:10" ht="35.450000000000003" customHeight="1" x14ac:dyDescent="0.25">
      <c r="A65" s="10"/>
      <c r="B65" s="44" t="s">
        <v>77</v>
      </c>
      <c r="C65" s="32" t="s">
        <v>78</v>
      </c>
      <c r="D65" s="39" t="s">
        <v>79</v>
      </c>
      <c r="E65" s="72"/>
      <c r="F65" s="40">
        <v>25</v>
      </c>
      <c r="G65" s="40"/>
      <c r="H65" s="40">
        <f>H66+H67+H68+H69</f>
        <v>0</v>
      </c>
      <c r="J65" s="60"/>
    </row>
    <row r="66" spans="1:10" ht="15.6" customHeight="1" x14ac:dyDescent="0.25">
      <c r="A66" s="10"/>
      <c r="B66" s="41"/>
      <c r="C66" s="37" t="s">
        <v>31</v>
      </c>
      <c r="D66" s="35" t="s">
        <v>62</v>
      </c>
      <c r="E66" s="43">
        <v>3.0300000000000001E-2</v>
      </c>
      <c r="F66" s="38">
        <f>F65*E66</f>
        <v>0.75750000000000006</v>
      </c>
      <c r="G66" s="36"/>
      <c r="H66" s="36">
        <f>G66*F66</f>
        <v>0</v>
      </c>
      <c r="J66" s="60"/>
    </row>
    <row r="67" spans="1:10" ht="15.6" customHeight="1" x14ac:dyDescent="0.25">
      <c r="A67" s="10"/>
      <c r="B67" s="41"/>
      <c r="C67" s="37" t="s">
        <v>63</v>
      </c>
      <c r="D67" s="35" t="s">
        <v>48</v>
      </c>
      <c r="E67" s="43">
        <v>4.1000000000000003E-3</v>
      </c>
      <c r="F67" s="38">
        <f>F65*E67</f>
        <v>0.10250000000000001</v>
      </c>
      <c r="G67" s="36"/>
      <c r="H67" s="36">
        <f>G67*F67</f>
        <v>0</v>
      </c>
      <c r="J67" s="60"/>
    </row>
    <row r="68" spans="1:10" ht="15.6" customHeight="1" x14ac:dyDescent="0.25">
      <c r="A68" s="10"/>
      <c r="B68" s="41"/>
      <c r="C68" s="37" t="s">
        <v>80</v>
      </c>
      <c r="D68" s="35" t="s">
        <v>66</v>
      </c>
      <c r="E68" s="43">
        <v>9.2999999999999999E-2</v>
      </c>
      <c r="F68" s="38">
        <f>F65*E68</f>
        <v>2.3250000000000002</v>
      </c>
      <c r="G68" s="36"/>
      <c r="H68" s="36">
        <f>G68*F68</f>
        <v>0</v>
      </c>
      <c r="J68" s="60"/>
    </row>
    <row r="69" spans="1:10" ht="15.6" customHeight="1" x14ac:dyDescent="0.25">
      <c r="A69" s="10"/>
      <c r="B69" s="41"/>
      <c r="C69" s="37" t="s">
        <v>71</v>
      </c>
      <c r="D69" s="35" t="s">
        <v>48</v>
      </c>
      <c r="E69" s="43">
        <v>4.0000000000000002E-4</v>
      </c>
      <c r="F69" s="38">
        <f>F65*E69</f>
        <v>0.01</v>
      </c>
      <c r="G69" s="36"/>
      <c r="H69" s="36">
        <f>G69*F69</f>
        <v>0</v>
      </c>
      <c r="J69" s="60"/>
    </row>
    <row r="70" spans="1:10" ht="48" customHeight="1" x14ac:dyDescent="0.25">
      <c r="A70" s="10"/>
      <c r="B70" s="44" t="s">
        <v>81</v>
      </c>
      <c r="C70" s="32" t="s">
        <v>82</v>
      </c>
      <c r="D70" s="39" t="s">
        <v>68</v>
      </c>
      <c r="E70" s="72"/>
      <c r="F70" s="40">
        <v>25</v>
      </c>
      <c r="G70" s="40"/>
      <c r="H70" s="40">
        <f>H71+H72+H73</f>
        <v>0</v>
      </c>
      <c r="J70" s="60"/>
    </row>
    <row r="71" spans="1:10" ht="15.6" customHeight="1" x14ac:dyDescent="0.25">
      <c r="A71" s="10"/>
      <c r="B71" s="41"/>
      <c r="C71" s="37" t="s">
        <v>31</v>
      </c>
      <c r="D71" s="35" t="s">
        <v>62</v>
      </c>
      <c r="E71" s="43">
        <v>4.24E-2</v>
      </c>
      <c r="F71" s="38">
        <f>F70*E71</f>
        <v>1.06</v>
      </c>
      <c r="G71" s="36"/>
      <c r="H71" s="36">
        <f>G71*F71</f>
        <v>0</v>
      </c>
      <c r="J71" s="60"/>
    </row>
    <row r="72" spans="1:10" ht="15.6" customHeight="1" x14ac:dyDescent="0.25">
      <c r="A72" s="10"/>
      <c r="B72" s="41"/>
      <c r="C72" s="37" t="s">
        <v>63</v>
      </c>
      <c r="D72" s="35" t="s">
        <v>48</v>
      </c>
      <c r="E72" s="43">
        <v>2.0999999999999999E-3</v>
      </c>
      <c r="F72" s="38">
        <f>F70*E72</f>
        <v>5.2499999999999998E-2</v>
      </c>
      <c r="G72" s="36"/>
      <c r="H72" s="36">
        <f>G72*F72</f>
        <v>0</v>
      </c>
      <c r="J72" s="60"/>
    </row>
    <row r="73" spans="1:10" ht="15.6" customHeight="1" x14ac:dyDescent="0.25">
      <c r="A73" s="10"/>
      <c r="B73" s="41"/>
      <c r="C73" s="37" t="s">
        <v>83</v>
      </c>
      <c r="D73" s="35" t="s">
        <v>84</v>
      </c>
      <c r="E73" s="43">
        <v>1.5E-3</v>
      </c>
      <c r="F73" s="38">
        <f>F70*E73</f>
        <v>3.7499999999999999E-2</v>
      </c>
      <c r="G73" s="36"/>
      <c r="H73" s="36">
        <f>G73*F73</f>
        <v>0</v>
      </c>
      <c r="J73" s="60"/>
    </row>
    <row r="74" spans="1:10" ht="21" customHeight="1" x14ac:dyDescent="0.25">
      <c r="A74" s="25"/>
      <c r="B74" s="22"/>
      <c r="C74" s="78" t="s">
        <v>50</v>
      </c>
      <c r="D74" s="24"/>
      <c r="E74" s="28"/>
      <c r="F74" s="26"/>
      <c r="G74" s="27"/>
      <c r="H74" s="27"/>
      <c r="J74" s="60"/>
    </row>
    <row r="75" spans="1:10" ht="33.75" x14ac:dyDescent="0.25">
      <c r="A75" s="59">
        <v>1</v>
      </c>
      <c r="B75" s="49" t="s">
        <v>16</v>
      </c>
      <c r="C75" s="107" t="s">
        <v>87</v>
      </c>
      <c r="D75" s="50" t="s">
        <v>51</v>
      </c>
      <c r="E75" s="93"/>
      <c r="F75" s="64">
        <v>235</v>
      </c>
      <c r="G75" s="64"/>
      <c r="H75" s="64">
        <f>H76</f>
        <v>0</v>
      </c>
      <c r="J75" s="60"/>
    </row>
    <row r="76" spans="1:10" x14ac:dyDescent="0.25">
      <c r="A76" s="88"/>
      <c r="B76" s="9"/>
      <c r="C76" s="108" t="s">
        <v>26</v>
      </c>
      <c r="D76" s="4" t="s">
        <v>48</v>
      </c>
      <c r="E76" s="5">
        <v>1</v>
      </c>
      <c r="F76" s="5">
        <f>F75*E76</f>
        <v>235</v>
      </c>
      <c r="G76" s="65"/>
      <c r="H76" s="65">
        <f>F76*G76</f>
        <v>0</v>
      </c>
      <c r="J76" s="60"/>
    </row>
    <row r="77" spans="1:10" ht="33.75" x14ac:dyDescent="0.25">
      <c r="A77" s="84">
        <v>2</v>
      </c>
      <c r="B77" s="49" t="s">
        <v>16</v>
      </c>
      <c r="C77" s="107" t="s">
        <v>52</v>
      </c>
      <c r="D77" s="50" t="s">
        <v>47</v>
      </c>
      <c r="E77" s="64"/>
      <c r="F77" s="64">
        <v>72</v>
      </c>
      <c r="G77" s="64"/>
      <c r="H77" s="64">
        <f>H78</f>
        <v>0</v>
      </c>
      <c r="J77" s="60"/>
    </row>
    <row r="78" spans="1:10" x14ac:dyDescent="0.25">
      <c r="A78" s="10"/>
      <c r="B78" s="10"/>
      <c r="C78" s="109" t="s">
        <v>26</v>
      </c>
      <c r="D78" s="10" t="s">
        <v>48</v>
      </c>
      <c r="E78" s="74">
        <v>1</v>
      </c>
      <c r="F78" s="74">
        <f>F77*E78</f>
        <v>72</v>
      </c>
      <c r="G78" s="100"/>
      <c r="H78" s="100">
        <f>F78*G78</f>
        <v>0</v>
      </c>
      <c r="J78" s="60"/>
    </row>
    <row r="79" spans="1:10" ht="54" x14ac:dyDescent="0.25">
      <c r="A79" s="89" t="s">
        <v>112</v>
      </c>
      <c r="B79" s="90" t="s">
        <v>113</v>
      </c>
      <c r="C79" s="91" t="s">
        <v>127</v>
      </c>
      <c r="D79" s="50" t="s">
        <v>105</v>
      </c>
      <c r="E79" s="50"/>
      <c r="F79" s="110">
        <v>4</v>
      </c>
      <c r="G79" s="50"/>
      <c r="H79" s="93">
        <f>SUM(H80:H86)</f>
        <v>0</v>
      </c>
      <c r="J79" s="60"/>
    </row>
    <row r="80" spans="1:10" x14ac:dyDescent="0.25">
      <c r="A80" s="85"/>
      <c r="B80" s="85" t="s">
        <v>15</v>
      </c>
      <c r="C80" s="3" t="s">
        <v>3</v>
      </c>
      <c r="D80" s="3" t="s">
        <v>39</v>
      </c>
      <c r="E80" s="3">
        <v>0.28599999999999998</v>
      </c>
      <c r="F80" s="81">
        <f>E80*F79</f>
        <v>1.1439999999999999</v>
      </c>
      <c r="G80" s="3"/>
      <c r="H80" s="81">
        <f t="shared" ref="H80:H86" si="2">G80*F80</f>
        <v>0</v>
      </c>
      <c r="J80" s="60"/>
    </row>
    <row r="81" spans="1:10" x14ac:dyDescent="0.25">
      <c r="A81" s="85"/>
      <c r="B81" s="85" t="s">
        <v>15</v>
      </c>
      <c r="C81" s="3" t="s">
        <v>114</v>
      </c>
      <c r="D81" s="3" t="s">
        <v>41</v>
      </c>
      <c r="E81" s="3">
        <v>4.5999999999999999E-2</v>
      </c>
      <c r="F81" s="81">
        <f>E81*F79</f>
        <v>0.184</v>
      </c>
      <c r="G81" s="3"/>
      <c r="H81" s="81">
        <f t="shared" si="2"/>
        <v>0</v>
      </c>
      <c r="J81" s="60"/>
    </row>
    <row r="82" spans="1:10" ht="27" x14ac:dyDescent="0.25">
      <c r="A82" s="85"/>
      <c r="B82" s="86" t="s">
        <v>115</v>
      </c>
      <c r="C82" s="3" t="s">
        <v>116</v>
      </c>
      <c r="D82" s="3" t="s">
        <v>109</v>
      </c>
      <c r="E82" s="3">
        <v>1</v>
      </c>
      <c r="F82" s="81">
        <f>E82*F79</f>
        <v>4</v>
      </c>
      <c r="G82" s="3"/>
      <c r="H82" s="81">
        <f t="shared" si="2"/>
        <v>0</v>
      </c>
      <c r="J82" s="60"/>
    </row>
    <row r="83" spans="1:10" x14ac:dyDescent="0.25">
      <c r="A83" s="85"/>
      <c r="B83" s="86" t="s">
        <v>15</v>
      </c>
      <c r="C83" s="3" t="s">
        <v>126</v>
      </c>
      <c r="D83" s="3" t="s">
        <v>10</v>
      </c>
      <c r="E83" s="3">
        <v>1</v>
      </c>
      <c r="F83" s="81">
        <f>F79*E83</f>
        <v>4</v>
      </c>
      <c r="G83" s="3"/>
      <c r="H83" s="81">
        <f>F83*G83</f>
        <v>0</v>
      </c>
      <c r="J83" s="60"/>
    </row>
    <row r="84" spans="1:10" x14ac:dyDescent="0.25">
      <c r="A84" s="85"/>
      <c r="B84" s="86" t="s">
        <v>117</v>
      </c>
      <c r="C84" s="3" t="s">
        <v>118</v>
      </c>
      <c r="D84" s="3" t="s">
        <v>10</v>
      </c>
      <c r="E84" s="3">
        <v>3</v>
      </c>
      <c r="F84" s="87">
        <f>F79*E84</f>
        <v>12</v>
      </c>
      <c r="G84" s="3"/>
      <c r="H84" s="81">
        <f t="shared" si="2"/>
        <v>0</v>
      </c>
      <c r="J84" s="60"/>
    </row>
    <row r="85" spans="1:10" x14ac:dyDescent="0.25">
      <c r="A85" s="85"/>
      <c r="B85" s="9" t="s">
        <v>119</v>
      </c>
      <c r="C85" s="3" t="s">
        <v>120</v>
      </c>
      <c r="D85" s="3" t="s">
        <v>6</v>
      </c>
      <c r="E85" s="3">
        <v>7.5999999999999998E-2</v>
      </c>
      <c r="F85" s="81">
        <f>E85*F79</f>
        <v>0.30399999999999999</v>
      </c>
      <c r="G85" s="101"/>
      <c r="H85" s="81">
        <f t="shared" si="2"/>
        <v>0</v>
      </c>
      <c r="J85" s="60"/>
    </row>
    <row r="86" spans="1:10" x14ac:dyDescent="0.25">
      <c r="A86" s="85"/>
      <c r="B86" s="86" t="s">
        <v>121</v>
      </c>
      <c r="C86" s="3" t="s">
        <v>122</v>
      </c>
      <c r="D86" s="3" t="s">
        <v>123</v>
      </c>
      <c r="E86" s="3">
        <v>0.5</v>
      </c>
      <c r="F86" s="81">
        <f>E86*F79</f>
        <v>2</v>
      </c>
      <c r="G86" s="3"/>
      <c r="H86" s="81">
        <f t="shared" si="2"/>
        <v>0</v>
      </c>
      <c r="J86" s="60"/>
    </row>
    <row r="87" spans="1:10" ht="36" x14ac:dyDescent="0.25">
      <c r="A87" s="89" t="s">
        <v>94</v>
      </c>
      <c r="B87" s="90" t="s">
        <v>95</v>
      </c>
      <c r="C87" s="91" t="s">
        <v>96</v>
      </c>
      <c r="D87" s="91" t="s">
        <v>10</v>
      </c>
      <c r="E87" s="50"/>
      <c r="F87" s="93">
        <v>2</v>
      </c>
      <c r="G87" s="50"/>
      <c r="H87" s="93">
        <f>SUM(H88:H91)</f>
        <v>0</v>
      </c>
      <c r="J87" s="60"/>
    </row>
    <row r="88" spans="1:10" x14ac:dyDescent="0.25">
      <c r="A88" s="2"/>
      <c r="B88" s="2" t="s">
        <v>15</v>
      </c>
      <c r="C88" s="6" t="s">
        <v>97</v>
      </c>
      <c r="D88" s="6" t="s">
        <v>39</v>
      </c>
      <c r="E88" s="6">
        <v>2.7</v>
      </c>
      <c r="F88" s="80">
        <f>E88*F87</f>
        <v>5.4</v>
      </c>
      <c r="G88" s="3"/>
      <c r="H88" s="81">
        <f>G88*F88</f>
        <v>0</v>
      </c>
      <c r="J88" s="60"/>
    </row>
    <row r="89" spans="1:10" x14ac:dyDescent="0.25">
      <c r="A89" s="2"/>
      <c r="B89" s="2" t="s">
        <v>15</v>
      </c>
      <c r="C89" s="6" t="s">
        <v>98</v>
      </c>
      <c r="D89" s="6" t="s">
        <v>41</v>
      </c>
      <c r="E89" s="6">
        <v>0.45</v>
      </c>
      <c r="F89" s="80">
        <f>E89*F87</f>
        <v>0.9</v>
      </c>
      <c r="G89" s="3"/>
      <c r="H89" s="81">
        <f>G89*F89</f>
        <v>0</v>
      </c>
      <c r="J89" s="60"/>
    </row>
    <row r="90" spans="1:10" ht="27" x14ac:dyDescent="0.25">
      <c r="A90" s="2"/>
      <c r="B90" s="9" t="s">
        <v>99</v>
      </c>
      <c r="C90" s="6" t="s">
        <v>100</v>
      </c>
      <c r="D90" s="6" t="s">
        <v>10</v>
      </c>
      <c r="E90" s="6">
        <v>1</v>
      </c>
      <c r="F90" s="82">
        <f>E90*F87</f>
        <v>2</v>
      </c>
      <c r="G90" s="3"/>
      <c r="H90" s="81">
        <f>G90*F90</f>
        <v>0</v>
      </c>
      <c r="J90" s="60"/>
    </row>
    <row r="91" spans="1:10" x14ac:dyDescent="0.25">
      <c r="A91" s="2"/>
      <c r="B91" s="7" t="s">
        <v>15</v>
      </c>
      <c r="C91" s="6" t="s">
        <v>101</v>
      </c>
      <c r="D91" s="6" t="s">
        <v>41</v>
      </c>
      <c r="E91" s="6">
        <v>0.14000000000000001</v>
      </c>
      <c r="F91" s="80">
        <f>E91*F87</f>
        <v>0.28000000000000003</v>
      </c>
      <c r="G91" s="3"/>
      <c r="H91" s="81">
        <f>G91*F91</f>
        <v>0</v>
      </c>
      <c r="J91" s="60"/>
    </row>
    <row r="92" spans="1:10" ht="40.5" x14ac:dyDescent="0.25">
      <c r="A92" s="89" t="s">
        <v>102</v>
      </c>
      <c r="B92" s="90" t="s">
        <v>103</v>
      </c>
      <c r="C92" s="91" t="s">
        <v>104</v>
      </c>
      <c r="D92" s="91" t="s">
        <v>105</v>
      </c>
      <c r="E92" s="50"/>
      <c r="F92" s="110">
        <v>10</v>
      </c>
      <c r="G92" s="50"/>
      <c r="H92" s="93">
        <f>SUM(H93:H97)</f>
        <v>0</v>
      </c>
      <c r="J92" s="60"/>
    </row>
    <row r="93" spans="1:10" x14ac:dyDescent="0.25">
      <c r="A93" s="2"/>
      <c r="B93" s="2" t="s">
        <v>15</v>
      </c>
      <c r="C93" s="6" t="s">
        <v>106</v>
      </c>
      <c r="D93" s="6" t="s">
        <v>39</v>
      </c>
      <c r="E93" s="6">
        <v>0.58299999999999996</v>
      </c>
      <c r="F93" s="80">
        <f>E93*F92</f>
        <v>5.83</v>
      </c>
      <c r="G93" s="3"/>
      <c r="H93" s="81">
        <f>G93*F93</f>
        <v>0</v>
      </c>
      <c r="J93" s="60"/>
    </row>
    <row r="94" spans="1:10" x14ac:dyDescent="0.25">
      <c r="A94" s="2"/>
      <c r="B94" s="2" t="s">
        <v>15</v>
      </c>
      <c r="C94" s="6" t="s">
        <v>98</v>
      </c>
      <c r="D94" s="6" t="s">
        <v>41</v>
      </c>
      <c r="E94" s="6">
        <v>4.5999999999999999E-3</v>
      </c>
      <c r="F94" s="80">
        <f>E94*F92</f>
        <v>4.5999999999999999E-2</v>
      </c>
      <c r="G94" s="3"/>
      <c r="H94" s="81">
        <f>G94*F94</f>
        <v>0</v>
      </c>
      <c r="J94" s="60"/>
    </row>
    <row r="95" spans="1:10" ht="27" x14ac:dyDescent="0.25">
      <c r="A95" s="2"/>
      <c r="B95" s="9" t="s">
        <v>107</v>
      </c>
      <c r="C95" s="6" t="s">
        <v>108</v>
      </c>
      <c r="D95" s="6" t="s">
        <v>109</v>
      </c>
      <c r="E95" s="6">
        <v>1.02</v>
      </c>
      <c r="F95" s="80">
        <f>E95*F92</f>
        <v>10.199999999999999</v>
      </c>
      <c r="G95" s="102"/>
      <c r="H95" s="81">
        <f>G95*F95</f>
        <v>0</v>
      </c>
      <c r="J95" s="60"/>
    </row>
    <row r="96" spans="1:10" x14ac:dyDescent="0.25">
      <c r="A96" s="2"/>
      <c r="B96" s="83" t="s">
        <v>110</v>
      </c>
      <c r="C96" s="6" t="s">
        <v>111</v>
      </c>
      <c r="D96" s="6" t="s">
        <v>6</v>
      </c>
      <c r="E96" s="6">
        <v>0.23499999999999999</v>
      </c>
      <c r="F96" s="80">
        <f>F92*E96</f>
        <v>2.3499999999999996</v>
      </c>
      <c r="G96" s="3"/>
      <c r="H96" s="81">
        <f>G96*F96</f>
        <v>0</v>
      </c>
      <c r="J96" s="60"/>
    </row>
    <row r="97" spans="1:15" x14ac:dyDescent="0.25">
      <c r="A97" s="2"/>
      <c r="B97" s="7" t="s">
        <v>15</v>
      </c>
      <c r="C97" s="6" t="s">
        <v>101</v>
      </c>
      <c r="D97" s="6" t="s">
        <v>41</v>
      </c>
      <c r="E97" s="6">
        <v>0.20800000000000002</v>
      </c>
      <c r="F97" s="80">
        <f>F92*E97</f>
        <v>2.08</v>
      </c>
      <c r="G97" s="3"/>
      <c r="H97" s="81">
        <f>G97*F97</f>
        <v>0</v>
      </c>
      <c r="J97" s="60"/>
    </row>
    <row r="98" spans="1:15" ht="37.9" customHeight="1" x14ac:dyDescent="0.25">
      <c r="A98" s="53">
        <v>3</v>
      </c>
      <c r="B98" s="58" t="s">
        <v>54</v>
      </c>
      <c r="C98" s="107" t="s">
        <v>58</v>
      </c>
      <c r="D98" s="49" t="s">
        <v>55</v>
      </c>
      <c r="E98" s="64"/>
      <c r="F98" s="64">
        <v>36.5</v>
      </c>
      <c r="G98" s="64"/>
      <c r="H98" s="64">
        <f>SUM(H99:H100)</f>
        <v>0</v>
      </c>
      <c r="J98" s="60"/>
      <c r="O98" s="111"/>
    </row>
    <row r="99" spans="1:15" x14ac:dyDescent="0.25">
      <c r="A99" s="10"/>
      <c r="B99" s="2" t="s">
        <v>15</v>
      </c>
      <c r="C99" s="6" t="s">
        <v>56</v>
      </c>
      <c r="D99" s="6" t="s">
        <v>39</v>
      </c>
      <c r="E99" s="5">
        <f>2.28*0.25</f>
        <v>0.56999999999999995</v>
      </c>
      <c r="F99" s="5">
        <f>E99*F98</f>
        <v>20.805</v>
      </c>
      <c r="G99" s="65"/>
      <c r="H99" s="65">
        <f>F99*G99</f>
        <v>0</v>
      </c>
      <c r="J99" s="60"/>
    </row>
    <row r="100" spans="1:15" x14ac:dyDescent="0.25">
      <c r="A100" s="10"/>
      <c r="B100" s="2" t="s">
        <v>15</v>
      </c>
      <c r="C100" s="6" t="s">
        <v>57</v>
      </c>
      <c r="D100" s="6" t="s">
        <v>41</v>
      </c>
      <c r="E100" s="5">
        <f>0.7015*0.25</f>
        <v>0.175375</v>
      </c>
      <c r="F100" s="5">
        <f>E100*F98</f>
        <v>6.4011874999999998</v>
      </c>
      <c r="G100" s="65"/>
      <c r="H100" s="65">
        <f>F100*G100</f>
        <v>0</v>
      </c>
      <c r="J100" s="60"/>
    </row>
    <row r="101" spans="1:15" ht="16.899999999999999" customHeight="1" x14ac:dyDescent="0.25">
      <c r="A101" s="12"/>
      <c r="B101" s="12"/>
      <c r="C101" s="14" t="s">
        <v>88</v>
      </c>
      <c r="D101" s="12"/>
      <c r="E101" s="75"/>
      <c r="F101" s="75"/>
      <c r="G101" s="103"/>
      <c r="H101" s="103">
        <f>H98+H92+H87+H79+H77+H75+H70+H65+H58+H49+H48+H43+H40+H38+H37+H35+H29+H26+H24+H18+H12</f>
        <v>0</v>
      </c>
      <c r="J101" s="60"/>
      <c r="L101" s="61"/>
    </row>
    <row r="102" spans="1:15" ht="16.899999999999999" customHeight="1" x14ac:dyDescent="0.25">
      <c r="A102" s="12"/>
      <c r="B102" s="12"/>
      <c r="C102" s="14" t="s">
        <v>89</v>
      </c>
      <c r="D102" s="12"/>
      <c r="E102" s="75">
        <v>0.1</v>
      </c>
      <c r="F102" s="75"/>
      <c r="G102" s="103"/>
      <c r="H102" s="103">
        <f>H101*E102</f>
        <v>0</v>
      </c>
      <c r="J102" s="60"/>
    </row>
    <row r="103" spans="1:15" ht="16.899999999999999" customHeight="1" x14ac:dyDescent="0.25">
      <c r="A103" s="12"/>
      <c r="B103" s="12"/>
      <c r="C103" s="14" t="s">
        <v>88</v>
      </c>
      <c r="D103" s="12"/>
      <c r="E103" s="75"/>
      <c r="F103" s="75"/>
      <c r="G103" s="103"/>
      <c r="H103" s="103">
        <f>SUM(H101:H102)</f>
        <v>0</v>
      </c>
      <c r="J103" s="60"/>
    </row>
    <row r="104" spans="1:15" ht="16.899999999999999" customHeight="1" x14ac:dyDescent="0.25">
      <c r="A104" s="12"/>
      <c r="B104" s="12"/>
      <c r="C104" s="14" t="s">
        <v>90</v>
      </c>
      <c r="D104" s="12"/>
      <c r="E104" s="75">
        <v>0.08</v>
      </c>
      <c r="F104" s="75"/>
      <c r="G104" s="103"/>
      <c r="H104" s="103">
        <f>H103*E104</f>
        <v>0</v>
      </c>
      <c r="J104" s="60"/>
    </row>
    <row r="105" spans="1:15" x14ac:dyDescent="0.25">
      <c r="A105" s="12"/>
      <c r="B105" s="12"/>
      <c r="C105" s="14" t="s">
        <v>88</v>
      </c>
      <c r="D105" s="12"/>
      <c r="E105" s="75"/>
      <c r="F105" s="75"/>
      <c r="G105" s="103"/>
      <c r="H105" s="103">
        <f>SUM(H103:H104)</f>
        <v>0</v>
      </c>
      <c r="J105" s="60"/>
    </row>
    <row r="106" spans="1:15" ht="27.6" customHeight="1" x14ac:dyDescent="0.25">
      <c r="A106" s="12"/>
      <c r="B106" s="12"/>
      <c r="C106" s="76" t="s">
        <v>91</v>
      </c>
      <c r="D106" s="12"/>
      <c r="E106" s="75">
        <v>0.03</v>
      </c>
      <c r="F106" s="75"/>
      <c r="G106" s="103"/>
      <c r="H106" s="103">
        <f>H105*E106</f>
        <v>0</v>
      </c>
      <c r="J106" s="60"/>
    </row>
    <row r="107" spans="1:15" ht="16.899999999999999" customHeight="1" x14ac:dyDescent="0.25">
      <c r="A107" s="12"/>
      <c r="B107" s="12"/>
      <c r="C107" s="14" t="s">
        <v>88</v>
      </c>
      <c r="D107" s="12"/>
      <c r="E107" s="75"/>
      <c r="F107" s="75"/>
      <c r="G107" s="103"/>
      <c r="H107" s="103">
        <f>SUM(H105:H106)</f>
        <v>0</v>
      </c>
      <c r="J107" s="60"/>
    </row>
    <row r="108" spans="1:15" ht="16.899999999999999" customHeight="1" x14ac:dyDescent="0.25">
      <c r="A108" s="12"/>
      <c r="B108" s="12"/>
      <c r="C108" s="14" t="s">
        <v>92</v>
      </c>
      <c r="D108" s="12"/>
      <c r="E108" s="75">
        <v>0.18</v>
      </c>
      <c r="F108" s="75"/>
      <c r="G108" s="103"/>
      <c r="H108" s="103">
        <f>H107*E108</f>
        <v>0</v>
      </c>
      <c r="J108" s="60"/>
    </row>
    <row r="109" spans="1:15" ht="16.899999999999999" customHeight="1" x14ac:dyDescent="0.25">
      <c r="A109" s="12"/>
      <c r="B109" s="12"/>
      <c r="C109" s="14" t="s">
        <v>88</v>
      </c>
      <c r="D109" s="12"/>
      <c r="E109" s="75"/>
      <c r="F109" s="75"/>
      <c r="G109" s="103"/>
      <c r="H109" s="103">
        <f>SUM(H107:H108)</f>
        <v>0</v>
      </c>
      <c r="J109" s="60"/>
    </row>
  </sheetData>
  <mergeCells count="8">
    <mergeCell ref="G3:H3"/>
    <mergeCell ref="A1:H1"/>
    <mergeCell ref="A2:H2"/>
    <mergeCell ref="A3:A4"/>
    <mergeCell ref="B3:B4"/>
    <mergeCell ref="C3:C4"/>
    <mergeCell ref="D3:D4"/>
    <mergeCell ref="E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2019-07-15T11:27:34Z</dcterms:modified>
</cp:coreProperties>
</file>