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744"/>
  </bookViews>
  <sheets>
    <sheet name="სმეტა" sheetId="35" r:id="rId1"/>
  </sheets>
  <definedNames>
    <definedName name="_xlnm._FilterDatabase" localSheetId="0" hidden="1">სმეტა!$A$1:$M$113</definedName>
    <definedName name="_xlnm.Print_Area" localSheetId="0">სმეტა!$A$2:$M$113</definedName>
  </definedNames>
  <calcPr calcId="152511"/>
</workbook>
</file>

<file path=xl/calcChain.xml><?xml version="1.0" encoding="utf-8"?>
<calcChain xmlns="http://schemas.openxmlformats.org/spreadsheetml/2006/main">
  <c r="F96" i="35" l="1"/>
  <c r="F11" i="35"/>
  <c r="F12" i="35" s="1"/>
  <c r="F13" i="35"/>
  <c r="F15" i="35" l="1"/>
  <c r="F14" i="35"/>
  <c r="F35" i="35"/>
  <c r="F37" i="35" s="1"/>
  <c r="F83" i="35" l="1"/>
  <c r="F84" i="35" s="1"/>
  <c r="F92" i="35" s="1"/>
  <c r="F78" i="35"/>
  <c r="F79" i="35" s="1"/>
  <c r="F80" i="35" s="1"/>
  <c r="F74" i="35"/>
  <c r="F75" i="35" s="1"/>
  <c r="F76" i="35" s="1"/>
  <c r="F62" i="35"/>
  <c r="F63" i="35" s="1"/>
  <c r="F58" i="35"/>
  <c r="F59" i="35" s="1"/>
  <c r="F60" i="35" s="1"/>
  <c r="F68" i="35"/>
  <c r="F39" i="35"/>
  <c r="F40" i="35" s="1"/>
  <c r="F41" i="35" s="1"/>
  <c r="F46" i="35"/>
  <c r="F51" i="35" s="1"/>
  <c r="F25" i="35"/>
  <c r="F26" i="35" s="1"/>
  <c r="F30" i="35"/>
  <c r="F31" i="35" s="1"/>
  <c r="F18" i="35"/>
  <c r="F21" i="35" s="1"/>
  <c r="F72" i="35" l="1"/>
  <c r="F71" i="35"/>
  <c r="F70" i="35"/>
  <c r="F69" i="35"/>
  <c r="F64" i="35"/>
  <c r="F65" i="35"/>
  <c r="F81" i="35"/>
  <c r="F85" i="35"/>
  <c r="F89" i="35"/>
  <c r="F93" i="35"/>
  <c r="F90" i="35"/>
  <c r="F94" i="35"/>
  <c r="F87" i="35"/>
  <c r="F91" i="35"/>
  <c r="F95" i="35"/>
  <c r="F86" i="35"/>
  <c r="F88" i="35"/>
  <c r="F43" i="35"/>
  <c r="F47" i="35"/>
  <c r="F50" i="35"/>
  <c r="F42" i="35"/>
  <c r="F52" i="35"/>
  <c r="F53" i="35"/>
  <c r="F49" i="35"/>
  <c r="F48" i="35"/>
  <c r="F33" i="35"/>
  <c r="F32" i="35"/>
  <c r="F27" i="35"/>
  <c r="F20" i="35"/>
  <c r="F22" i="35"/>
  <c r="F19" i="35"/>
</calcChain>
</file>

<file path=xl/sharedStrings.xml><?xml version="1.0" encoding="utf-8"?>
<sst xmlns="http://schemas.openxmlformats.org/spreadsheetml/2006/main" count="212" uniqueCount="125">
  <si>
    <t>მ3</t>
  </si>
  <si>
    <t>კაც/სთ</t>
  </si>
  <si>
    <t>მანქ/სთ</t>
  </si>
  <si>
    <t>ლარი</t>
  </si>
  <si>
    <t xml:space="preserve">შრომითი დანახარჯები  </t>
  </si>
  <si>
    <t>სახარჯთაღრიცხვო ღირებულება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</si>
  <si>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</si>
  <si>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</si>
  <si>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</si>
  <si>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</si>
  <si>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</si>
  <si>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</si>
  <si>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</si>
  <si>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</si>
  <si>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</si>
  <si>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</si>
  <si>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</si>
  <si>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</si>
  <si>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</si>
  <si>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</si>
  <si>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</si>
  <si>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ლოკალური ხარჯთაღრიცხვა</t>
  </si>
  <si>
    <t>მასალების ტრანსპორტირება</t>
  </si>
  <si>
    <t>1-22-15</t>
  </si>
  <si>
    <t>T12-115</t>
  </si>
  <si>
    <t>T12-144</t>
  </si>
  <si>
    <t>T12-317</t>
  </si>
  <si>
    <t xml:space="preserve">1-118-1
</t>
  </si>
  <si>
    <t xml:space="preserve">27-8-2
</t>
  </si>
  <si>
    <t>1-33-6                         1-22-15</t>
  </si>
  <si>
    <t>ბულტოზერი</t>
  </si>
  <si>
    <t>სხვა მანქანები</t>
  </si>
  <si>
    <t xml:space="preserve">ექსკავატორი V=0.5 მ3  </t>
  </si>
  <si>
    <t>1-84-1                     енир</t>
  </si>
  <si>
    <t>სანგრევი ჩაქუჩები</t>
  </si>
  <si>
    <t>100 მ3</t>
  </si>
  <si>
    <t>პნევმოსატკეპნი</t>
  </si>
  <si>
    <t>ტრაქტორი 79 კვტ 108 ცხ.ძ</t>
  </si>
  <si>
    <t xml:space="preserve">ბულდოზერი 79 კვტ 108 ცხ.ძ </t>
  </si>
  <si>
    <t>1000 მ3</t>
  </si>
  <si>
    <t>სავალი ნაწილის დატკეპვნა პნევმოსატკეპნით 8 გასვლით ერთ ადგილზე</t>
  </si>
  <si>
    <t>ავტოგრეიდერი საშაულო ტიპის 79 კვტ (108 ცხ.ძ)</t>
  </si>
  <si>
    <t>სატკეპნი საგზაო თვითმავალი გლუვი 5 ტ</t>
  </si>
  <si>
    <t>სატკეპნი საგზაო თვითმავალი გლუვი 10 ტ</t>
  </si>
  <si>
    <t>ტრაქტორი მუხლუხა სვლაზე 79 კვტ (108 ცხ.ძ)</t>
  </si>
  <si>
    <t>მოსარწყავ მოსარეცხი მანქანა 6000 ლ.</t>
  </si>
  <si>
    <t>წყალი</t>
  </si>
  <si>
    <t>ქვიშა-ხრეში</t>
  </si>
  <si>
    <r>
      <t>მ</t>
    </r>
    <r>
      <rPr>
        <b/>
        <vertAlign val="superscript"/>
        <sz val="11"/>
        <rFont val="AcadNusx"/>
      </rPr>
      <t>2</t>
    </r>
  </si>
  <si>
    <r>
      <t>1000 მ</t>
    </r>
    <r>
      <rPr>
        <vertAlign val="superscript"/>
        <sz val="11"/>
        <rFont val="AcadNusx"/>
      </rPr>
      <t>2</t>
    </r>
  </si>
  <si>
    <r>
      <t>მ</t>
    </r>
    <r>
      <rPr>
        <vertAlign val="superscript"/>
        <sz val="11"/>
        <rFont val="AcadNusx"/>
      </rPr>
      <t>3</t>
    </r>
  </si>
  <si>
    <t xml:space="preserve"> არსებული საფარის მოყვანა პროფილზე ქვიშა-ხრეშის დამატებით</t>
  </si>
  <si>
    <t>პრ</t>
  </si>
  <si>
    <t>4,1-235</t>
  </si>
  <si>
    <t>13-218</t>
  </si>
  <si>
    <t>13-219</t>
  </si>
  <si>
    <t>13-7</t>
  </si>
  <si>
    <t>13-229</t>
  </si>
  <si>
    <t>13-200</t>
  </si>
  <si>
    <t>13-142</t>
  </si>
  <si>
    <t>13-115</t>
  </si>
  <si>
    <t>1-80-3</t>
  </si>
  <si>
    <t xml:space="preserve"> მ3</t>
  </si>
  <si>
    <t xml:space="preserve">შრომითი დანახარჯები </t>
  </si>
  <si>
    <t>ტ</t>
  </si>
  <si>
    <t>23-1-3.</t>
  </si>
  <si>
    <t>10 მ3</t>
  </si>
  <si>
    <t>მ</t>
  </si>
  <si>
    <t xml:space="preserve">სხვა მანქანები  </t>
  </si>
  <si>
    <t xml:space="preserve">სხვა მასალები  </t>
  </si>
  <si>
    <t>37-64-4</t>
  </si>
  <si>
    <t>ამწე საავტომობილო სვლაზე 10 ტ-ანი</t>
  </si>
  <si>
    <t>ბეტონი მ-200 (B-15)</t>
  </si>
  <si>
    <t>ხსნარი წყობის, ცემენტის მ-100</t>
  </si>
  <si>
    <t>ფარი ფიცრის, ყალიბის</t>
  </si>
  <si>
    <t>მ2</t>
  </si>
  <si>
    <t>1-10-017</t>
  </si>
  <si>
    <t>ჭანჭიკი</t>
  </si>
  <si>
    <t>კგ</t>
  </si>
  <si>
    <t>მიწის გათხრა ხელით ლითონის მილის  მოსაწყობად</t>
  </si>
  <si>
    <t xml:space="preserve">ღორღის ბალიშის მოწყობა </t>
  </si>
  <si>
    <t>4-1-249</t>
  </si>
  <si>
    <t>ღორღი ბუნებრივი ქვის ფრაქცია 20-40</t>
  </si>
  <si>
    <t>22-5-11.</t>
  </si>
  <si>
    <t xml:space="preserve">ლითონის მილის მონტაჟი Ø530 მმ (სიგრძით 6 მ 1ც) </t>
  </si>
  <si>
    <t>1000 მ</t>
  </si>
  <si>
    <t>2-1-081</t>
  </si>
  <si>
    <t>ლითონის მილხიდი Ø530x6 მმ</t>
  </si>
  <si>
    <t>მიწის გათხრა ხელით ლითონის მილის სათავისების მოსაწყობად (0,6*1,3*2,5)*2</t>
  </si>
  <si>
    <t>ღორღის ბალიშის მოწყობა (0,6*2,5*0,1)*2</t>
  </si>
  <si>
    <t>ლითონის მილზე ბეტონის სათავისების მოწყობა  (აკლდება მილის მოცულობა)</t>
  </si>
  <si>
    <t>13-1-044</t>
  </si>
  <si>
    <t>4-1-337</t>
  </si>
  <si>
    <t>4-1-366</t>
  </si>
  <si>
    <t>5-1-144</t>
  </si>
  <si>
    <t>5,1-18</t>
  </si>
  <si>
    <t>ხის მასალა    II  ხარის.</t>
  </si>
  <si>
    <t>5-1-013</t>
  </si>
  <si>
    <t>ხის მასალა    III ხარისხ.</t>
  </si>
  <si>
    <t>ჩასატანებელი დეტალები</t>
  </si>
  <si>
    <r>
      <t xml:space="preserve">ლითონის მილის მონტაჟი Ø530 მმ </t>
    </r>
    <r>
      <rPr>
        <b/>
        <sz val="11"/>
        <color rgb="FFFF0000"/>
        <rFont val="AcadMtavr"/>
      </rPr>
      <t xml:space="preserve"> 6 grZ.m 10 ადგილას</t>
    </r>
  </si>
  <si>
    <t>გატანა 0,5 კმ-მდე</t>
  </si>
  <si>
    <t>ტრანსპორტირება საშუალოდ 0,5 კმ-ზე</t>
  </si>
  <si>
    <t>14-ტრ</t>
  </si>
  <si>
    <t xml:space="preserve"> გრუნტის დამუშავება მძლავრი  ბულდოზერით, მოგროვება 20 მ-ზე დატვირთვა V=0.5 მ3 ექსკავატორით ავტოთვითმცლელებზე ნაწილობრივ დატვირთვით  ნაწილობრივ  გვერდზე მიყრით</t>
  </si>
  <si>
    <t xml:space="preserve"> ბრუნტის დამუშავება კიუვეტში პნევმატური ჩაქუჩით და ავტოთვითმცლელებზე დატვირთვით ნაწილობრივ დატვირთვით  ნაწილობრივ  გვერდზე მიყრით</t>
  </si>
  <si>
    <t>გრუნტის დამუშავება კიუვეტში ექსკავატორით V=0.5 მ3 ექსკავატორით ავტოთვითმცლელებზე  ნაწილობრივ დატვირთვით  ნაწილობრივ  გვერდზე მიყრით</t>
  </si>
  <si>
    <t>ტერიტორიის გაწმენდა მცენარეული საფარისაგან</t>
  </si>
  <si>
    <t>10000 მ2</t>
  </si>
  <si>
    <t>14-1-166</t>
  </si>
  <si>
    <t>ბუჩქმჭრელი კიდული ტრაქტორზე 79 კვტ (108 ცხ. ძ.)</t>
  </si>
  <si>
    <t>14-1-164</t>
  </si>
  <si>
    <t>ამომძირკველი-მომგროვებელი ტრაქტორზე 79 კვტ (108 ცხ. ძ.)</t>
  </si>
  <si>
    <t>14-1-159</t>
  </si>
  <si>
    <t>ფარცხი ბუჩქნარისათვის (ტრაქტორის გარეშ)</t>
  </si>
  <si>
    <t>14-1-007</t>
  </si>
  <si>
    <t>ტრაქტორი მუხლუხა სვლაზე 79 კვტ (108 ცხ. ძ.)</t>
  </si>
  <si>
    <t>1-112-2;  -5; -8</t>
  </si>
  <si>
    <t>გრძ.მ</t>
  </si>
  <si>
    <t>სოფელ საკაოდან სოფელ ბორცოს მისასვლელი გზისა და არსებული მეწყრული მონაკვეთის  წმენდა დაპროფილება მოხრეშვა  2500მ</t>
  </si>
  <si>
    <t>გზაზე რკინაბეტონის 30*30  გადამღვრელების მოწყობა  4 ადგილზე გრუნტის წინასწარი დამუშავებით, ქვიშის ბალიშისა და ლითონის ცხაურის გათვალისწინებით</t>
  </si>
  <si>
    <t>გზის დაკატოკება</t>
  </si>
  <si>
    <t>მქ.სთ</t>
  </si>
  <si>
    <t>ონის მუნიციპალიტეტი სოფელ საკაოში სახაზოსკენ მიმავალი დაზიანებული 4.6 კმ გზის  რეაბილიტაციის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</si>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</sst>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0.0000"/>
    <numFmt numFmtId="166" formatCode="#,##0.000"/>
    <numFmt numFmtId="167" formatCode="0.000"/>
    <numFmt numFmtId="168" formatCode="0.0"/>
    <numFmt numFmtId="169" formatCode="0.00000"/>
    <numFmt numFmtId="170" formatCode="#,##0.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1"/>
      <color theme="1"/>
      <name val="AcadNusx"/>
    </font>
    <font>
      <b/>
      <sz val="11"/>
      <name val="AcadNusx"/>
    </font>
    <font>
      <sz val="11"/>
      <name val="AcadNusx"/>
    </font>
    <font>
      <b/>
      <vertAlign val="superscript"/>
      <sz val="11"/>
      <name val="AcadNusx"/>
    </font>
    <font>
      <b/>
      <sz val="11"/>
      <name val="Arial Cyr"/>
      <charset val="1"/>
    </font>
    <font>
      <sz val="11"/>
      <name val="Arial Cyr"/>
      <charset val="1"/>
    </font>
    <font>
      <vertAlign val="superscript"/>
      <sz val="11"/>
      <name val="AcadNusx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vaza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AcadMtavr"/>
    </font>
    <font>
      <i/>
      <u/>
      <sz val="11"/>
      <name val="Arial"/>
      <family val="2"/>
      <charset val="204"/>
    </font>
    <font>
      <sz val="11"/>
      <name val="Arial"/>
      <family val="2"/>
    </font>
    <font>
      <sz val="11"/>
      <color rgb="FFFF0000"/>
      <name val="AcadNusx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1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2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 applyFont="0" applyFill="0" applyBorder="0" applyAlignment="0" applyProtection="0"/>
    <xf numFmtId="0" fontId="8" fillId="0" borderId="0"/>
  </cellStyleXfs>
  <cellXfs count="225">
    <xf numFmtId="0" fontId="0" fillId="0" borderId="0" xfId="0"/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4" fillId="3" borderId="0" xfId="6" applyFont="1" applyFill="1"/>
    <xf numFmtId="0" fontId="15" fillId="3" borderId="0" xfId="6" applyFont="1" applyFill="1"/>
    <xf numFmtId="2" fontId="11" fillId="3" borderId="3" xfId="0" applyNumberFormat="1" applyFont="1" applyFill="1" applyBorder="1" applyAlignment="1">
      <alignment horizontal="center" vertical="center" wrapText="1"/>
    </xf>
    <xf numFmtId="167" fontId="12" fillId="3" borderId="3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167" fontId="12" fillId="4" borderId="3" xfId="0" applyNumberFormat="1" applyFont="1" applyFill="1" applyBorder="1" applyAlignment="1">
      <alignment horizontal="center" vertical="center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167" fontId="11" fillId="3" borderId="1" xfId="0" applyNumberFormat="1" applyFont="1" applyFill="1" applyBorder="1" applyAlignment="1">
      <alignment horizontal="right" vertical="center" wrapText="1"/>
    </xf>
    <xf numFmtId="167" fontId="12" fillId="3" borderId="1" xfId="0" applyNumberFormat="1" applyFont="1" applyFill="1" applyBorder="1" applyAlignment="1">
      <alignment horizontal="right" vertical="center" wrapText="1"/>
    </xf>
    <xf numFmtId="168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9" fillId="3" borderId="4" xfId="6" applyNumberFormat="1" applyFont="1" applyFill="1" applyBorder="1" applyAlignment="1">
      <alignment horizontal="center" vertical="center" wrapText="1"/>
    </xf>
    <xf numFmtId="165" fontId="9" fillId="3" borderId="5" xfId="6" applyNumberFormat="1" applyFont="1" applyFill="1" applyBorder="1" applyAlignment="1">
      <alignment horizontal="center" vertical="center" wrapText="1"/>
    </xf>
    <xf numFmtId="165" fontId="9" fillId="3" borderId="3" xfId="6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justify" vertical="center"/>
    </xf>
    <xf numFmtId="168" fontId="10" fillId="3" borderId="6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right" vertical="center" wrapText="1"/>
    </xf>
    <xf numFmtId="49" fontId="11" fillId="3" borderId="1" xfId="6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169" fontId="11" fillId="3" borderId="1" xfId="6" applyNumberFormat="1" applyFont="1" applyFill="1" applyBorder="1" applyAlignment="1">
      <alignment horizontal="right" vertical="center" wrapText="1"/>
    </xf>
    <xf numFmtId="0" fontId="14" fillId="3" borderId="1" xfId="6" applyFont="1" applyFill="1" applyBorder="1"/>
    <xf numFmtId="0" fontId="10" fillId="3" borderId="1" xfId="0" applyFont="1" applyFill="1" applyBorder="1"/>
    <xf numFmtId="49" fontId="12" fillId="3" borderId="1" xfId="6" applyNumberFormat="1" applyFont="1" applyFill="1" applyBorder="1" applyAlignment="1">
      <alignment horizontal="center" vertical="center" wrapText="1"/>
    </xf>
    <xf numFmtId="0" fontId="12" fillId="3" borderId="1" xfId="6" applyNumberFormat="1" applyFont="1" applyFill="1" applyBorder="1" applyAlignment="1">
      <alignment horizontal="justify" vertical="justify"/>
    </xf>
    <xf numFmtId="0" fontId="15" fillId="3" borderId="1" xfId="6" applyFont="1" applyFill="1" applyBorder="1"/>
    <xf numFmtId="2" fontId="12" fillId="3" borderId="1" xfId="6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6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 vertical="center" wrapText="1"/>
    </xf>
    <xf numFmtId="165" fontId="9" fillId="3" borderId="3" xfId="11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6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6" applyFont="1" applyFill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left" vertical="center"/>
    </xf>
    <xf numFmtId="4" fontId="17" fillId="0" borderId="0" xfId="6" applyNumberFormat="1" applyFont="1" applyFill="1" applyBorder="1" applyAlignment="1">
      <alignment horizontal="center" vertical="center"/>
    </xf>
    <xf numFmtId="4" fontId="17" fillId="0" borderId="0" xfId="6" applyNumberFormat="1" applyFont="1" applyFill="1" applyBorder="1" applyAlignment="1">
      <alignment horizontal="right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6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/>
    </xf>
    <xf numFmtId="4" fontId="17" fillId="3" borderId="1" xfId="11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4" fontId="17" fillId="3" borderId="1" xfId="4" quotePrefix="1" applyNumberFormat="1" applyFont="1" applyFill="1" applyBorder="1" applyAlignment="1" applyProtection="1">
      <alignment horizontal="center" vertical="center"/>
    </xf>
    <xf numFmtId="0" fontId="18" fillId="3" borderId="1" xfId="0" applyNumberFormat="1" applyFont="1" applyFill="1" applyBorder="1" applyAlignment="1">
      <alignment horizontal="left" vertical="center"/>
    </xf>
    <xf numFmtId="0" fontId="18" fillId="3" borderId="1" xfId="0" applyFont="1" applyFill="1" applyBorder="1" applyAlignment="1" applyProtection="1">
      <alignment horizontal="center" vertical="center"/>
    </xf>
    <xf numFmtId="4" fontId="18" fillId="3" borderId="1" xfId="4" applyNumberFormat="1" applyFont="1" applyFill="1" applyBorder="1" applyAlignment="1" applyProtection="1">
      <alignment horizontal="center" vertical="center"/>
    </xf>
    <xf numFmtId="166" fontId="18" fillId="3" borderId="1" xfId="14" applyNumberFormat="1" applyFont="1" applyFill="1" applyBorder="1" applyAlignment="1" applyProtection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8" fillId="3" borderId="1" xfId="11" applyNumberFormat="1" applyFont="1" applyFill="1" applyBorder="1" applyAlignment="1">
      <alignment horizontal="center" vertical="center"/>
    </xf>
    <xf numFmtId="0" fontId="17" fillId="3" borderId="1" xfId="4" applyFont="1" applyFill="1" applyBorder="1" applyAlignment="1">
      <alignment horizontal="center" vertical="center"/>
    </xf>
    <xf numFmtId="49" fontId="18" fillId="3" borderId="1" xfId="4" applyNumberFormat="1" applyFont="1" applyFill="1" applyBorder="1" applyAlignment="1">
      <alignment horizontal="center" vertical="center"/>
    </xf>
    <xf numFmtId="0" fontId="18" fillId="3" borderId="1" xfId="4" applyNumberFormat="1" applyFont="1" applyFill="1" applyBorder="1" applyAlignment="1">
      <alignment horizontal="left" vertical="center"/>
    </xf>
    <xf numFmtId="0" fontId="18" fillId="3" borderId="1" xfId="4" applyFont="1" applyFill="1" applyBorder="1" applyAlignment="1">
      <alignment horizontal="center" vertical="center"/>
    </xf>
    <xf numFmtId="4" fontId="18" fillId="3" borderId="1" xfId="6" applyNumberFormat="1" applyFont="1" applyFill="1" applyBorder="1" applyAlignment="1">
      <alignment horizontal="center" vertical="center"/>
    </xf>
    <xf numFmtId="4" fontId="18" fillId="3" borderId="1" xfId="2" applyNumberFormat="1" applyFont="1" applyFill="1" applyBorder="1" applyAlignment="1">
      <alignment horizontal="center" vertical="center"/>
    </xf>
    <xf numFmtId="4" fontId="18" fillId="3" borderId="1" xfId="14" applyNumberFormat="1" applyFont="1" applyFill="1" applyBorder="1" applyAlignment="1" applyProtection="1">
      <alignment horizontal="center" vertical="center"/>
    </xf>
    <xf numFmtId="0" fontId="18" fillId="3" borderId="1" xfId="4" applyFont="1" applyFill="1" applyBorder="1" applyAlignment="1" applyProtection="1">
      <alignment horizontal="center" vertical="center"/>
    </xf>
    <xf numFmtId="0" fontId="18" fillId="3" borderId="1" xfId="4" quotePrefix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left" vertical="center"/>
    </xf>
    <xf numFmtId="49" fontId="18" fillId="3" borderId="1" xfId="11" applyNumberFormat="1" applyFont="1" applyFill="1" applyBorder="1" applyAlignment="1">
      <alignment horizontal="center" vertical="center"/>
    </xf>
    <xf numFmtId="0" fontId="18" fillId="3" borderId="1" xfId="11" applyNumberFormat="1" applyFont="1" applyFill="1" applyBorder="1" applyAlignment="1">
      <alignment horizontal="left" vertical="center"/>
    </xf>
    <xf numFmtId="0" fontId="18" fillId="3" borderId="1" xfId="11" applyFont="1" applyFill="1" applyBorder="1" applyAlignment="1">
      <alignment horizontal="center" vertical="center"/>
    </xf>
    <xf numFmtId="0" fontId="18" fillId="3" borderId="6" xfId="4" applyFont="1" applyFill="1" applyBorder="1" applyAlignment="1">
      <alignment horizontal="center" vertical="center"/>
    </xf>
    <xf numFmtId="4" fontId="18" fillId="3" borderId="6" xfId="0" applyNumberFormat="1" applyFont="1" applyFill="1" applyBorder="1" applyAlignment="1">
      <alignment horizontal="center" vertical="center"/>
    </xf>
    <xf numFmtId="4" fontId="18" fillId="3" borderId="6" xfId="2" applyNumberFormat="1" applyFont="1" applyFill="1" applyBorder="1" applyAlignment="1">
      <alignment horizontal="center" vertical="center"/>
    </xf>
    <xf numFmtId="2" fontId="18" fillId="3" borderId="1" xfId="14" applyNumberFormat="1" applyFont="1" applyFill="1" applyBorder="1" applyAlignment="1" applyProtection="1">
      <alignment horizontal="center" vertical="center"/>
    </xf>
    <xf numFmtId="2" fontId="18" fillId="3" borderId="1" xfId="0" applyNumberFormat="1" applyFont="1" applyFill="1" applyBorder="1" applyAlignment="1">
      <alignment horizontal="center" vertical="center"/>
    </xf>
    <xf numFmtId="2" fontId="18" fillId="3" borderId="1" xfId="2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18" fillId="3" borderId="6" xfId="2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5" borderId="1" xfId="9" applyNumberFormat="1" applyFont="1" applyFill="1" applyBorder="1" applyAlignment="1">
      <alignment horizontal="left" vertical="center"/>
    </xf>
    <xf numFmtId="0" fontId="18" fillId="5" borderId="1" xfId="9" applyNumberFormat="1" applyFont="1" applyFill="1" applyBorder="1" applyAlignment="1">
      <alignment horizontal="center" vertical="center"/>
    </xf>
    <xf numFmtId="4" fontId="18" fillId="5" borderId="1" xfId="9" applyNumberFormat="1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horizontal="left" vertical="center" indent="1"/>
    </xf>
    <xf numFmtId="9" fontId="18" fillId="5" borderId="1" xfId="9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8" fillId="5" borderId="1" xfId="9" applyFont="1" applyFill="1" applyBorder="1" applyAlignment="1">
      <alignment horizontal="left" vertical="center"/>
    </xf>
    <xf numFmtId="49" fontId="18" fillId="5" borderId="1" xfId="9" applyNumberFormat="1" applyFont="1" applyFill="1" applyBorder="1" applyAlignment="1">
      <alignment horizontal="left" vertical="center"/>
    </xf>
    <xf numFmtId="0" fontId="18" fillId="5" borderId="1" xfId="9" applyNumberFormat="1" applyFont="1" applyFill="1" applyBorder="1" applyAlignment="1">
      <alignment horizontal="left" vertical="center" indent="1"/>
    </xf>
    <xf numFmtId="0" fontId="18" fillId="0" borderId="0" xfId="9" applyFont="1" applyFill="1" applyAlignment="1">
      <alignment horizontal="left" vertical="center"/>
    </xf>
    <xf numFmtId="0" fontId="17" fillId="0" borderId="0" xfId="9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3" borderId="0" xfId="7" applyFont="1" applyFill="1" applyAlignment="1">
      <alignment horizontal="left" vertical="center"/>
    </xf>
    <xf numFmtId="0" fontId="21" fillId="3" borderId="0" xfId="7" applyFont="1" applyFill="1" applyAlignment="1">
      <alignment horizontal="center" vertical="center"/>
    </xf>
    <xf numFmtId="0" fontId="18" fillId="3" borderId="0" xfId="2" applyFont="1" applyFill="1" applyAlignment="1">
      <alignment vertical="center"/>
    </xf>
    <xf numFmtId="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167" fontId="12" fillId="4" borderId="5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/>
    </xf>
    <xf numFmtId="2" fontId="12" fillId="3" borderId="7" xfId="0" applyNumberFormat="1" applyFont="1" applyFill="1" applyBorder="1" applyAlignment="1">
      <alignment horizontal="center" vertical="center" wrapText="1"/>
    </xf>
    <xf numFmtId="2" fontId="18" fillId="3" borderId="7" xfId="14" applyNumberFormat="1" applyFont="1" applyFill="1" applyBorder="1" applyAlignment="1" applyProtection="1">
      <alignment horizontal="center" vertical="center"/>
    </xf>
    <xf numFmtId="165" fontId="9" fillId="3" borderId="0" xfId="11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6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 wrapText="1"/>
    </xf>
    <xf numFmtId="2" fontId="12" fillId="3" borderId="1" xfId="6" applyNumberFormat="1" applyFont="1" applyFill="1" applyBorder="1" applyAlignment="1">
      <alignment horizontal="center" vertical="center" wrapText="1"/>
    </xf>
    <xf numFmtId="2" fontId="12" fillId="3" borderId="1" xfId="11" applyNumberFormat="1" applyFont="1" applyFill="1" applyBorder="1" applyAlignment="1">
      <alignment horizontal="center" vertical="center" wrapText="1"/>
    </xf>
    <xf numFmtId="3" fontId="17" fillId="3" borderId="1" xfId="6" applyNumberFormat="1" applyFont="1" applyFill="1" applyBorder="1" applyAlignment="1">
      <alignment horizontal="center" vertical="center"/>
    </xf>
    <xf numFmtId="3" fontId="17" fillId="3" borderId="1" xfId="6" applyNumberFormat="1" applyFont="1" applyFill="1" applyBorder="1" applyAlignment="1">
      <alignment vertical="center"/>
    </xf>
    <xf numFmtId="3" fontId="22" fillId="3" borderId="1" xfId="6" applyNumberFormat="1" applyFont="1" applyFill="1" applyBorder="1" applyAlignment="1">
      <alignment horizontal="left" vertical="center" indent="1"/>
    </xf>
    <xf numFmtId="4" fontId="17" fillId="3" borderId="1" xfId="6" applyNumberFormat="1" applyFont="1" applyFill="1" applyBorder="1" applyAlignment="1">
      <alignment horizontal="center" vertical="center"/>
    </xf>
    <xf numFmtId="0" fontId="17" fillId="3" borderId="0" xfId="6" applyFont="1" applyFill="1" applyAlignment="1">
      <alignment horizontal="center" vertical="center"/>
    </xf>
    <xf numFmtId="0" fontId="17" fillId="3" borderId="1" xfId="9" applyFont="1" applyFill="1" applyBorder="1" applyAlignment="1">
      <alignment horizontal="center" vertical="center" wrapText="1"/>
    </xf>
    <xf numFmtId="49" fontId="17" fillId="3" borderId="1" xfId="9" applyNumberFormat="1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vertical="center"/>
    </xf>
    <xf numFmtId="0" fontId="17" fillId="3" borderId="1" xfId="9" applyFont="1" applyFill="1" applyBorder="1" applyAlignment="1">
      <alignment horizontal="center" vertical="center"/>
    </xf>
    <xf numFmtId="4" fontId="17" fillId="3" borderId="1" xfId="9" applyNumberFormat="1" applyFont="1" applyFill="1" applyBorder="1" applyAlignment="1">
      <alignment horizontal="center" vertical="center"/>
    </xf>
    <xf numFmtId="0" fontId="17" fillId="3" borderId="0" xfId="9" applyFont="1" applyFill="1" applyAlignment="1">
      <alignment horizontal="center" vertical="center" wrapText="1"/>
    </xf>
    <xf numFmtId="0" fontId="18" fillId="3" borderId="1" xfId="9" applyFont="1" applyFill="1" applyBorder="1" applyAlignment="1">
      <alignment horizontal="center" vertical="center"/>
    </xf>
    <xf numFmtId="49" fontId="18" fillId="3" borderId="1" xfId="9" applyNumberFormat="1" applyFont="1" applyFill="1" applyBorder="1" applyAlignment="1">
      <alignment horizontal="center" vertical="center"/>
    </xf>
    <xf numFmtId="0" fontId="18" fillId="3" borderId="1" xfId="9" applyNumberFormat="1" applyFont="1" applyFill="1" applyBorder="1" applyAlignment="1">
      <alignment vertical="center"/>
    </xf>
    <xf numFmtId="4" fontId="18" fillId="3" borderId="1" xfId="9" applyNumberFormat="1" applyFont="1" applyFill="1" applyBorder="1" applyAlignment="1">
      <alignment horizontal="center" vertical="center"/>
    </xf>
    <xf numFmtId="166" fontId="18" fillId="3" borderId="1" xfId="9" applyNumberFormat="1" applyFont="1" applyFill="1" applyBorder="1" applyAlignment="1">
      <alignment horizontal="center" vertical="center"/>
    </xf>
    <xf numFmtId="0" fontId="18" fillId="3" borderId="0" xfId="9" applyFont="1" applyFill="1" applyAlignment="1">
      <alignment horizontal="center" vertical="center"/>
    </xf>
    <xf numFmtId="0" fontId="18" fillId="3" borderId="0" xfId="6" applyFont="1" applyFill="1" applyAlignment="1">
      <alignment horizontal="center" vertical="center"/>
    </xf>
    <xf numFmtId="0" fontId="18" fillId="3" borderId="1" xfId="9" applyFont="1" applyFill="1" applyBorder="1" applyAlignment="1">
      <alignment horizontal="center" vertical="center" wrapText="1"/>
    </xf>
    <xf numFmtId="49" fontId="18" fillId="3" borderId="1" xfId="9" applyNumberFormat="1" applyFont="1" applyFill="1" applyBorder="1" applyAlignment="1">
      <alignment horizontal="center" vertical="center" wrapText="1"/>
    </xf>
    <xf numFmtId="0" fontId="18" fillId="3" borderId="1" xfId="6" applyNumberFormat="1" applyFont="1" applyFill="1" applyBorder="1" applyAlignment="1">
      <alignment horizontal="left" vertical="center"/>
    </xf>
    <xf numFmtId="0" fontId="18" fillId="3" borderId="1" xfId="6" applyFont="1" applyFill="1" applyBorder="1" applyAlignment="1">
      <alignment horizontal="center" vertical="center"/>
    </xf>
    <xf numFmtId="0" fontId="18" fillId="3" borderId="0" xfId="9" applyFont="1" applyFill="1" applyAlignment="1">
      <alignment horizontal="center" vertical="center" wrapText="1"/>
    </xf>
    <xf numFmtId="0" fontId="18" fillId="3" borderId="1" xfId="6" applyNumberFormat="1" applyFont="1" applyFill="1" applyBorder="1" applyAlignment="1">
      <alignment vertical="center"/>
    </xf>
    <xf numFmtId="0" fontId="18" fillId="3" borderId="1" xfId="9" applyNumberFormat="1" applyFont="1" applyFill="1" applyBorder="1" applyAlignment="1">
      <alignment horizontal="left" vertical="center"/>
    </xf>
    <xf numFmtId="4" fontId="18" fillId="3" borderId="1" xfId="4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vertical="center"/>
    </xf>
    <xf numFmtId="166" fontId="18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1" xfId="11" applyNumberFormat="1" applyFont="1" applyFill="1" applyBorder="1" applyAlignment="1">
      <alignment vertical="center"/>
    </xf>
    <xf numFmtId="0" fontId="17" fillId="3" borderId="1" xfId="9" applyNumberFormat="1" applyFont="1" applyFill="1" applyBorder="1" applyAlignment="1">
      <alignment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right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18" fillId="3" borderId="1" xfId="6" applyNumberFormat="1" applyFont="1" applyFill="1" applyBorder="1" applyAlignment="1">
      <alignment horizontal="left" vertical="center" indent="1"/>
    </xf>
    <xf numFmtId="0" fontId="18" fillId="3" borderId="1" xfId="13" applyNumberFormat="1" applyFont="1" applyFill="1" applyBorder="1" applyAlignment="1">
      <alignment horizontal="left" vertical="center" indent="1"/>
    </xf>
    <xf numFmtId="0" fontId="18" fillId="3" borderId="1" xfId="0" applyNumberFormat="1" applyFont="1" applyFill="1" applyBorder="1" applyAlignment="1">
      <alignment horizontal="left" vertical="center" indent="1"/>
    </xf>
    <xf numFmtId="170" fontId="21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left" vertical="center"/>
    </xf>
    <xf numFmtId="4" fontId="17" fillId="3" borderId="0" xfId="0" applyNumberFormat="1" applyFont="1" applyFill="1" applyAlignment="1">
      <alignment horizontal="center" vertical="center" wrapText="1"/>
    </xf>
    <xf numFmtId="0" fontId="17" fillId="3" borderId="0" xfId="6" applyFont="1" applyFill="1" applyAlignment="1">
      <alignment horizont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NumberFormat="1" applyFont="1" applyFill="1" applyBorder="1" applyAlignment="1">
      <alignment horizontal="left" vertical="center" wrapText="1" inden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" fontId="17" fillId="0" borderId="0" xfId="9" applyNumberFormat="1" applyFont="1" applyFill="1" applyAlignment="1">
      <alignment horizontal="center" vertical="center"/>
    </xf>
    <xf numFmtId="0" fontId="18" fillId="3" borderId="1" xfId="13" applyNumberFormat="1" applyFont="1" applyFill="1" applyBorder="1" applyAlignment="1">
      <alignment horizontal="left" vertical="center" wrapText="1" indent="1"/>
    </xf>
    <xf numFmtId="0" fontId="25" fillId="3" borderId="1" xfId="13" applyNumberFormat="1" applyFont="1" applyFill="1" applyBorder="1" applyAlignment="1">
      <alignment horizontal="left" vertical="center" wrapText="1" indent="1"/>
    </xf>
    <xf numFmtId="0" fontId="17" fillId="3" borderId="7" xfId="0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0" fontId="18" fillId="3" borderId="7" xfId="13" applyNumberFormat="1" applyFont="1" applyFill="1" applyBorder="1" applyAlignment="1">
      <alignment horizontal="left" vertical="center" wrapText="1" indent="1"/>
    </xf>
    <xf numFmtId="170" fontId="21" fillId="3" borderId="7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4" fontId="18" fillId="3" borderId="7" xfId="6" applyNumberFormat="1" applyFont="1" applyFill="1" applyBorder="1" applyAlignment="1">
      <alignment horizontal="center" vertical="center"/>
    </xf>
    <xf numFmtId="168" fontId="18" fillId="3" borderId="1" xfId="14" applyNumberFormat="1" applyFont="1" applyFill="1" applyBorder="1" applyAlignment="1" applyProtection="1">
      <alignment horizontal="center" vertical="center"/>
    </xf>
    <xf numFmtId="170" fontId="18" fillId="5" borderId="1" xfId="9" applyNumberFormat="1" applyFont="1" applyFill="1" applyBorder="1" applyAlignment="1">
      <alignment horizontal="center" vertical="center"/>
    </xf>
    <xf numFmtId="0" fontId="17" fillId="4" borderId="7" xfId="9" applyNumberFormat="1" applyFont="1" applyFill="1" applyBorder="1" applyAlignment="1">
      <alignment horizontal="center" vertical="center"/>
    </xf>
    <xf numFmtId="4" fontId="17" fillId="4" borderId="7" xfId="9" applyNumberFormat="1" applyFont="1" applyFill="1" applyBorder="1" applyAlignment="1">
      <alignment horizontal="center" vertical="center"/>
    </xf>
    <xf numFmtId="170" fontId="17" fillId="4" borderId="7" xfId="9" applyNumberFormat="1" applyFont="1" applyFill="1" applyBorder="1" applyAlignment="1">
      <alignment horizontal="center" vertical="center"/>
    </xf>
    <xf numFmtId="9" fontId="17" fillId="4" borderId="1" xfId="9" applyNumberFormat="1" applyFont="1" applyFill="1" applyBorder="1" applyAlignment="1">
      <alignment horizontal="center" vertical="center"/>
    </xf>
    <xf numFmtId="4" fontId="17" fillId="4" borderId="1" xfId="9" applyNumberFormat="1" applyFont="1" applyFill="1" applyBorder="1" applyAlignment="1">
      <alignment horizontal="center" vertical="center"/>
    </xf>
    <xf numFmtId="170" fontId="17" fillId="4" borderId="1" xfId="9" applyNumberFormat="1" applyFont="1" applyFill="1" applyBorder="1" applyAlignment="1">
      <alignment horizontal="center" vertical="center"/>
    </xf>
    <xf numFmtId="0" fontId="17" fillId="4" borderId="1" xfId="9" applyNumberFormat="1" applyFont="1" applyFill="1" applyBorder="1" applyAlignment="1">
      <alignment horizontal="center" vertical="center"/>
    </xf>
    <xf numFmtId="0" fontId="17" fillId="4" borderId="1" xfId="9" applyFont="1" applyFill="1" applyBorder="1" applyAlignment="1">
      <alignment horizontal="center" vertical="center"/>
    </xf>
    <xf numFmtId="49" fontId="17" fillId="4" borderId="1" xfId="9" applyNumberFormat="1" applyFont="1" applyFill="1" applyBorder="1" applyAlignment="1">
      <alignment horizontal="center" vertical="center"/>
    </xf>
    <xf numFmtId="0" fontId="18" fillId="5" borderId="1" xfId="9" applyFont="1" applyFill="1" applyBorder="1" applyAlignment="1">
      <alignment horizontal="center" vertical="center"/>
    </xf>
    <xf numFmtId="49" fontId="18" fillId="5" borderId="1" xfId="9" applyNumberFormat="1" applyFont="1" applyFill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/>
    </xf>
    <xf numFmtId="4" fontId="17" fillId="0" borderId="0" xfId="6" applyNumberFormat="1" applyFont="1" applyFill="1" applyBorder="1" applyAlignment="1">
      <alignment horizontal="center" vertical="center"/>
    </xf>
  </cellXfs>
  <cellStyles count="19">
    <cellStyle name="Bad" xfId="1"/>
    <cellStyle name="Comma" xfId="14" builtinId="3"/>
    <cellStyle name="Comma 2" xfId="17"/>
    <cellStyle name="Normal" xfId="0" builtinId="0"/>
    <cellStyle name="Normal 10" xfId="16"/>
    <cellStyle name="Normal 2" xfId="2"/>
    <cellStyle name="Normal 2 2" xfId="3"/>
    <cellStyle name="Normal 3" xfId="4"/>
    <cellStyle name="Normal 4" xfId="5"/>
    <cellStyle name="Обычный 2" xfId="6"/>
    <cellStyle name="Обычный 2 2" xfId="7"/>
    <cellStyle name="Обычный 2 2 2" xfId="8"/>
    <cellStyle name="Обычный 3" xfId="9"/>
    <cellStyle name="Обычный 3 2" xfId="18"/>
    <cellStyle name="Обычный 4" xfId="10"/>
    <cellStyle name="Обычный 7" xfId="15"/>
    <cellStyle name="ჩვეულებრივი 2" xfId="11"/>
    <cellStyle name="ჩვეულებრივი 2 2" xfId="12"/>
    <cellStyle name="ჩვეულებრივი 2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2095500</xdr:colOff>
      <xdr:row>98</xdr:row>
      <xdr:rowOff>0</xdr:rowOff>
    </xdr:from>
    <xdr:ext cx="533400" cy="1524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62325" y="28315584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98</xdr:row>
      <xdr:rowOff>0</xdr:rowOff>
    </xdr:from>
    <xdr:ext cx="533400" cy="1524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2325" y="28315584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98</xdr:row>
      <xdr:rowOff>0</xdr:rowOff>
    </xdr:from>
    <xdr:ext cx="533400" cy="15240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362325" y="28315584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590550</xdr:colOff>
      <xdr:row>98</xdr:row>
      <xdr:rowOff>0</xdr:rowOff>
    </xdr:from>
    <xdr:ext cx="73211" cy="194297"/>
    <xdr:sp macro="" textlink="">
      <xdr:nvSpPr>
        <xdr:cNvPr id="5" name="Text Box 597"/>
        <xdr:cNvSpPr txBox="1">
          <a:spLocks noChangeArrowheads="1"/>
        </xdr:cNvSpPr>
      </xdr:nvSpPr>
      <xdr:spPr bwMode="auto">
        <a:xfrm>
          <a:off x="7972425" y="30233470"/>
          <a:ext cx="73211" cy="194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98</xdr:row>
      <xdr:rowOff>0</xdr:rowOff>
    </xdr:from>
    <xdr:ext cx="76200" cy="270497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66850" y="30157270"/>
          <a:ext cx="76200" cy="27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98</xdr:row>
      <xdr:rowOff>0</xdr:rowOff>
    </xdr:from>
    <xdr:ext cx="76200" cy="297749"/>
    <xdr:sp macro="" textlink="">
      <xdr:nvSpPr>
        <xdr:cNvPr id="7" name="Text Box 4134"/>
        <xdr:cNvSpPr txBox="1">
          <a:spLocks noChangeArrowheads="1"/>
        </xdr:cNvSpPr>
      </xdr:nvSpPr>
      <xdr:spPr bwMode="auto">
        <a:xfrm>
          <a:off x="447675" y="30204895"/>
          <a:ext cx="76200" cy="297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98</xdr:row>
      <xdr:rowOff>0</xdr:rowOff>
    </xdr:from>
    <xdr:ext cx="76200" cy="297749"/>
    <xdr:sp macro="" textlink="">
      <xdr:nvSpPr>
        <xdr:cNvPr id="8" name="Text Box 4134"/>
        <xdr:cNvSpPr txBox="1">
          <a:spLocks noChangeArrowheads="1"/>
        </xdr:cNvSpPr>
      </xdr:nvSpPr>
      <xdr:spPr bwMode="auto">
        <a:xfrm>
          <a:off x="447675" y="30204895"/>
          <a:ext cx="76200" cy="297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142875</xdr:colOff>
      <xdr:row>98</xdr:row>
      <xdr:rowOff>0</xdr:rowOff>
    </xdr:from>
    <xdr:ext cx="76200" cy="297749"/>
    <xdr:sp macro="" textlink="">
      <xdr:nvSpPr>
        <xdr:cNvPr id="9" name="Text Box 4134"/>
        <xdr:cNvSpPr txBox="1">
          <a:spLocks noChangeArrowheads="1"/>
        </xdr:cNvSpPr>
      </xdr:nvSpPr>
      <xdr:spPr bwMode="auto">
        <a:xfrm>
          <a:off x="447675" y="30204895"/>
          <a:ext cx="76200" cy="297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590550</xdr:colOff>
      <xdr:row>98</xdr:row>
      <xdr:rowOff>0</xdr:rowOff>
    </xdr:from>
    <xdr:ext cx="73211" cy="194297"/>
    <xdr:sp macro="" textlink="">
      <xdr:nvSpPr>
        <xdr:cNvPr id="10" name="Text Box 597"/>
        <xdr:cNvSpPr txBox="1">
          <a:spLocks noChangeArrowheads="1"/>
        </xdr:cNvSpPr>
      </xdr:nvSpPr>
      <xdr:spPr bwMode="auto">
        <a:xfrm>
          <a:off x="7972425" y="30233470"/>
          <a:ext cx="73211" cy="194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98</xdr:row>
      <xdr:rowOff>0</xdr:rowOff>
    </xdr:from>
    <xdr:ext cx="76200" cy="270497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66850" y="30157270"/>
          <a:ext cx="76200" cy="27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98</xdr:row>
      <xdr:rowOff>0</xdr:rowOff>
    </xdr:from>
    <xdr:ext cx="76200" cy="412049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5775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98</xdr:row>
      <xdr:rowOff>0</xdr:rowOff>
    </xdr:from>
    <xdr:ext cx="76200" cy="37394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57225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98</xdr:row>
      <xdr:rowOff>0</xdr:rowOff>
    </xdr:from>
    <xdr:ext cx="76200" cy="37394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6477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98</xdr:row>
      <xdr:rowOff>0</xdr:rowOff>
    </xdr:from>
    <xdr:ext cx="76200" cy="37394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714375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98</xdr:row>
      <xdr:rowOff>0</xdr:rowOff>
    </xdr:from>
    <xdr:ext cx="76200" cy="412049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352425</xdr:colOff>
      <xdr:row>98</xdr:row>
      <xdr:rowOff>0</xdr:rowOff>
    </xdr:from>
    <xdr:ext cx="76200" cy="37394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657225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342900</xdr:colOff>
      <xdr:row>98</xdr:row>
      <xdr:rowOff>0</xdr:rowOff>
    </xdr:from>
    <xdr:ext cx="76200" cy="37394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6477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228600</xdr:colOff>
      <xdr:row>98</xdr:row>
      <xdr:rowOff>0</xdr:rowOff>
    </xdr:from>
    <xdr:ext cx="76200" cy="37394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33400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295275</xdr:colOff>
      <xdr:row>98</xdr:row>
      <xdr:rowOff>0</xdr:rowOff>
    </xdr:from>
    <xdr:ext cx="76200" cy="364424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00075" y="30096758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3152775</xdr:colOff>
      <xdr:row>97</xdr:row>
      <xdr:rowOff>163285</xdr:rowOff>
    </xdr:from>
    <xdr:ext cx="76200" cy="364424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377418" y="23336249"/>
          <a:ext cx="76200" cy="36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98</xdr:row>
      <xdr:rowOff>0</xdr:rowOff>
    </xdr:from>
    <xdr:ext cx="76200" cy="412049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76250" y="30096758"/>
          <a:ext cx="76200" cy="412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409575</xdr:colOff>
      <xdr:row>98</xdr:row>
      <xdr:rowOff>0</xdr:rowOff>
    </xdr:from>
    <xdr:ext cx="76200" cy="37394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714375" y="30096758"/>
          <a:ext cx="76200" cy="37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F113"/>
  <sheetViews>
    <sheetView tabSelected="1" zoomScale="80" zoomScaleNormal="80" zoomScaleSheetLayoutView="80" workbookViewId="0">
      <selection activeCell="C113" sqref="C113"/>
    </sheetView>
  </sheetViews>
  <sheetFormatPr defaultColWidth="7" defaultRowHeight="15"/>
  <cols>
    <col min="1" max="1" width="4" style="112" bestFit="1" customWidth="1"/>
    <col min="2" max="2" width="14.28515625" style="113" customWidth="1"/>
    <col min="3" max="3" width="59.42578125" style="106" customWidth="1"/>
    <col min="4" max="4" width="9.42578125" style="113" customWidth="1"/>
    <col min="5" max="5" width="10.42578125" style="113" customWidth="1"/>
    <col min="6" max="6" width="13.42578125" style="113" customWidth="1"/>
    <col min="7" max="7" width="10.140625" style="113" customWidth="1"/>
    <col min="8" max="8" width="12.28515625" style="114" customWidth="1"/>
    <col min="9" max="9" width="10.140625" style="113" customWidth="1"/>
    <col min="10" max="10" width="12" style="114" customWidth="1"/>
    <col min="11" max="11" width="10.140625" style="113" customWidth="1"/>
    <col min="12" max="12" width="12.42578125" style="114" customWidth="1"/>
    <col min="13" max="13" width="12" style="114" customWidth="1"/>
    <col min="14" max="14" width="9.140625" style="55" hidden="1" customWidth="1"/>
    <col min="15" max="15" width="13.85546875" style="55" customWidth="1"/>
    <col min="16" max="16" width="13.5703125" style="55" customWidth="1"/>
    <col min="17" max="17" width="9.140625" style="55" customWidth="1"/>
    <col min="18" max="18" width="13.42578125" style="55" customWidth="1"/>
    <col min="19" max="200" width="9.140625" style="55" customWidth="1"/>
    <col min="201" max="201" width="2.5703125" style="55" customWidth="1"/>
    <col min="202" max="202" width="9.140625" style="55" customWidth="1"/>
    <col min="203" max="203" width="47.85546875" style="55" customWidth="1"/>
    <col min="204" max="204" width="6.7109375" style="55" customWidth="1"/>
    <col min="205" max="205" width="7.42578125" style="55" customWidth="1"/>
    <col min="206" max="206" width="7" style="55" customWidth="1"/>
    <col min="207" max="207" width="8.5703125" style="55" customWidth="1"/>
    <col min="208" max="208" width="12" style="55" customWidth="1"/>
    <col min="209" max="209" width="4.7109375" style="55" customWidth="1"/>
    <col min="210" max="210" width="9.140625" style="55" customWidth="1"/>
    <col min="211" max="211" width="11.7109375" style="55" customWidth="1"/>
    <col min="212" max="16384" width="7" style="55"/>
  </cols>
  <sheetData>
    <row r="1" spans="1:240">
      <c r="A1" s="51"/>
      <c r="B1" s="52"/>
      <c r="C1" s="53"/>
      <c r="D1" s="52"/>
      <c r="E1" s="52"/>
      <c r="F1" s="52"/>
      <c r="G1" s="52"/>
      <c r="H1" s="54"/>
      <c r="I1" s="52"/>
      <c r="J1" s="54"/>
      <c r="K1" s="52"/>
      <c r="L1" s="54"/>
      <c r="M1" s="54"/>
    </row>
    <row r="2" spans="1:240">
      <c r="A2" s="218" t="s">
        <v>123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240" s="56" customForma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240" s="56" customFormat="1">
      <c r="A4" s="223" t="s">
        <v>21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240" s="56" customFormat="1">
      <c r="A5" s="57"/>
      <c r="B5" s="58"/>
      <c r="C5" s="59"/>
      <c r="D5" s="57"/>
      <c r="E5" s="57"/>
      <c r="F5" s="57"/>
      <c r="G5" s="57"/>
      <c r="H5" s="60"/>
      <c r="I5" s="60"/>
      <c r="J5" s="61" t="s">
        <v>5</v>
      </c>
      <c r="K5" s="224"/>
      <c r="L5" s="224"/>
      <c r="M5" s="57" t="s">
        <v>3</v>
      </c>
    </row>
    <row r="6" spans="1:240" s="56" customFormat="1" ht="28.5" customHeight="1">
      <c r="A6" s="220" t="s">
        <v>6</v>
      </c>
      <c r="B6" s="220" t="s">
        <v>7</v>
      </c>
      <c r="C6" s="219" t="s">
        <v>8</v>
      </c>
      <c r="D6" s="219" t="s">
        <v>9</v>
      </c>
      <c r="E6" s="220" t="s">
        <v>10</v>
      </c>
      <c r="F6" s="220"/>
      <c r="G6" s="219" t="s">
        <v>11</v>
      </c>
      <c r="H6" s="219"/>
      <c r="I6" s="219" t="s">
        <v>12</v>
      </c>
      <c r="J6" s="219"/>
      <c r="K6" s="220" t="s">
        <v>13</v>
      </c>
      <c r="L6" s="220"/>
      <c r="M6" s="220" t="s">
        <v>14</v>
      </c>
    </row>
    <row r="7" spans="1:240" s="56" customFormat="1">
      <c r="A7" s="220"/>
      <c r="B7" s="220"/>
      <c r="C7" s="219"/>
      <c r="D7" s="219"/>
      <c r="E7" s="51" t="s">
        <v>15</v>
      </c>
      <c r="F7" s="51" t="s">
        <v>16</v>
      </c>
      <c r="G7" s="51" t="s">
        <v>15</v>
      </c>
      <c r="H7" s="51" t="s">
        <v>16</v>
      </c>
      <c r="I7" s="51" t="s">
        <v>15</v>
      </c>
      <c r="J7" s="51" t="s">
        <v>16</v>
      </c>
      <c r="K7" s="51" t="s">
        <v>15</v>
      </c>
      <c r="L7" s="51" t="s">
        <v>16</v>
      </c>
      <c r="M7" s="220"/>
    </row>
    <row r="8" spans="1:240" s="64" customFormat="1">
      <c r="A8" s="62">
        <v>1</v>
      </c>
      <c r="B8" s="62">
        <v>2</v>
      </c>
      <c r="C8" s="62">
        <v>3</v>
      </c>
      <c r="D8" s="63">
        <v>4</v>
      </c>
      <c r="E8" s="63">
        <v>5</v>
      </c>
      <c r="F8" s="63">
        <v>6</v>
      </c>
      <c r="G8" s="63">
        <v>7</v>
      </c>
      <c r="H8" s="62">
        <v>8</v>
      </c>
      <c r="I8" s="63">
        <v>9</v>
      </c>
      <c r="J8" s="62">
        <v>10</v>
      </c>
      <c r="K8" s="63">
        <v>11</v>
      </c>
      <c r="L8" s="62">
        <v>12</v>
      </c>
      <c r="M8" s="62">
        <v>13</v>
      </c>
    </row>
    <row r="9" spans="1:240" s="64" customFormat="1">
      <c r="A9" s="62"/>
      <c r="B9" s="62"/>
      <c r="C9" s="62"/>
      <c r="D9" s="63"/>
      <c r="E9" s="63"/>
      <c r="F9" s="63"/>
      <c r="G9" s="63"/>
      <c r="H9" s="62"/>
      <c r="I9" s="63"/>
      <c r="J9" s="62"/>
      <c r="K9" s="63"/>
      <c r="L9" s="62"/>
      <c r="M9" s="62"/>
    </row>
    <row r="10" spans="1:240" s="140" customFormat="1" ht="28.5">
      <c r="A10" s="187">
        <v>1</v>
      </c>
      <c r="B10" s="170" t="s">
        <v>117</v>
      </c>
      <c r="C10" s="188" t="s">
        <v>107</v>
      </c>
      <c r="D10" s="162" t="s">
        <v>75</v>
      </c>
      <c r="E10" s="189"/>
      <c r="F10" s="189">
        <v>15000</v>
      </c>
      <c r="G10" s="190"/>
      <c r="H10" s="190"/>
      <c r="I10" s="190"/>
      <c r="J10" s="190"/>
      <c r="K10" s="190"/>
      <c r="L10" s="191"/>
      <c r="M10" s="191"/>
      <c r="N10" s="216"/>
      <c r="O10" s="217"/>
      <c r="P10" s="217"/>
      <c r="Q10" s="217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</row>
    <row r="11" spans="1:240" s="153" customFormat="1" ht="14.25">
      <c r="A11" s="70"/>
      <c r="B11" s="192"/>
      <c r="C11" s="72"/>
      <c r="D11" s="70" t="s">
        <v>108</v>
      </c>
      <c r="E11" s="76"/>
      <c r="F11" s="151">
        <f>F10/10000</f>
        <v>1.5</v>
      </c>
      <c r="G11" s="76"/>
      <c r="H11" s="76"/>
      <c r="I11" s="76"/>
      <c r="J11" s="76"/>
      <c r="K11" s="76"/>
      <c r="L11" s="179"/>
      <c r="M11" s="179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</row>
    <row r="12" spans="1:240" s="64" customFormat="1" ht="14.25">
      <c r="A12" s="70"/>
      <c r="B12" s="177" t="s">
        <v>109</v>
      </c>
      <c r="C12" s="156" t="s">
        <v>110</v>
      </c>
      <c r="D12" s="157" t="s">
        <v>2</v>
      </c>
      <c r="E12" s="76">
        <v>1.78</v>
      </c>
      <c r="F12" s="76">
        <f>E12*F11</f>
        <v>2.67</v>
      </c>
      <c r="G12" s="76"/>
      <c r="H12" s="76"/>
      <c r="I12" s="76"/>
      <c r="J12" s="76"/>
      <c r="K12" s="76"/>
      <c r="L12" s="76"/>
      <c r="M12" s="76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</row>
    <row r="13" spans="1:240" s="64" customFormat="1" ht="14.25">
      <c r="A13" s="70"/>
      <c r="B13" s="177" t="s">
        <v>111</v>
      </c>
      <c r="C13" s="156" t="s">
        <v>112</v>
      </c>
      <c r="D13" s="157" t="s">
        <v>2</v>
      </c>
      <c r="E13" s="76">
        <v>7.06</v>
      </c>
      <c r="F13" s="76">
        <f>E13*F11</f>
        <v>10.59</v>
      </c>
      <c r="G13" s="76"/>
      <c r="H13" s="76"/>
      <c r="I13" s="76"/>
      <c r="J13" s="76"/>
      <c r="K13" s="76"/>
      <c r="L13" s="76"/>
      <c r="M13" s="76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</row>
    <row r="14" spans="1:240" s="64" customFormat="1" ht="14.25">
      <c r="A14" s="70"/>
      <c r="B14" s="177" t="s">
        <v>113</v>
      </c>
      <c r="C14" s="156" t="s">
        <v>114</v>
      </c>
      <c r="D14" s="157" t="s">
        <v>2</v>
      </c>
      <c r="E14" s="76">
        <v>5.15</v>
      </c>
      <c r="F14" s="76">
        <f>E14*F11</f>
        <v>7.7250000000000005</v>
      </c>
      <c r="G14" s="76"/>
      <c r="H14" s="76"/>
      <c r="I14" s="76"/>
      <c r="J14" s="76"/>
      <c r="K14" s="76"/>
      <c r="L14" s="76"/>
      <c r="M14" s="76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</row>
    <row r="15" spans="1:240" s="64" customFormat="1" ht="14.25">
      <c r="A15" s="70"/>
      <c r="B15" s="177" t="s">
        <v>115</v>
      </c>
      <c r="C15" s="156" t="s">
        <v>116</v>
      </c>
      <c r="D15" s="157" t="s">
        <v>2</v>
      </c>
      <c r="E15" s="76">
        <v>5.15</v>
      </c>
      <c r="F15" s="76">
        <f>E15*F11</f>
        <v>7.7250000000000005</v>
      </c>
      <c r="G15" s="76"/>
      <c r="H15" s="76"/>
      <c r="I15" s="76"/>
      <c r="J15" s="76"/>
      <c r="K15" s="76"/>
      <c r="L15" s="76"/>
      <c r="M15" s="76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</row>
    <row r="16" spans="1:240" s="64" customFormat="1" ht="14.25">
      <c r="A16" s="70"/>
      <c r="B16" s="177"/>
      <c r="C16" s="156"/>
      <c r="D16" s="157"/>
      <c r="E16" s="76"/>
      <c r="F16" s="76"/>
      <c r="G16" s="76"/>
      <c r="H16" s="76"/>
      <c r="I16" s="76"/>
      <c r="J16" s="76"/>
      <c r="K16" s="76"/>
      <c r="L16" s="76"/>
      <c r="M16" s="76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</row>
    <row r="17" spans="1:17" s="1" customFormat="1" ht="75">
      <c r="A17" s="65">
        <v>2</v>
      </c>
      <c r="B17" s="66" t="s">
        <v>29</v>
      </c>
      <c r="C17" s="67" t="s">
        <v>104</v>
      </c>
      <c r="D17" s="65" t="s">
        <v>0</v>
      </c>
      <c r="E17" s="68"/>
      <c r="F17" s="68">
        <v>30220</v>
      </c>
      <c r="G17" s="68"/>
      <c r="H17" s="68"/>
      <c r="I17" s="68"/>
      <c r="J17" s="68"/>
      <c r="K17" s="68"/>
      <c r="L17" s="69"/>
      <c r="M17" s="69"/>
      <c r="N17" s="9"/>
    </row>
    <row r="18" spans="1:17" s="1" customFormat="1" ht="15.75">
      <c r="A18" s="70"/>
      <c r="B18" s="71"/>
      <c r="C18" s="72"/>
      <c r="D18" s="73" t="s">
        <v>39</v>
      </c>
      <c r="E18" s="74"/>
      <c r="F18" s="75">
        <f>F17/1000</f>
        <v>30.22</v>
      </c>
      <c r="G18" s="76"/>
      <c r="H18" s="76"/>
      <c r="I18" s="76"/>
      <c r="J18" s="76"/>
      <c r="K18" s="76"/>
      <c r="L18" s="77"/>
      <c r="M18" s="77"/>
      <c r="N18" s="9"/>
    </row>
    <row r="19" spans="1:17" s="2" customFormat="1" ht="15.75">
      <c r="A19" s="78"/>
      <c r="B19" s="79"/>
      <c r="C19" s="80" t="s">
        <v>4</v>
      </c>
      <c r="D19" s="81" t="s">
        <v>1</v>
      </c>
      <c r="E19" s="82">
        <v>20</v>
      </c>
      <c r="F19" s="76">
        <f>F18*E19</f>
        <v>604.4</v>
      </c>
      <c r="G19" s="76"/>
      <c r="H19" s="76"/>
      <c r="I19" s="76"/>
      <c r="J19" s="76"/>
      <c r="K19" s="76"/>
      <c r="L19" s="76"/>
      <c r="M19" s="83"/>
      <c r="N19" s="10"/>
    </row>
    <row r="20" spans="1:17" s="2" customFormat="1" ht="15.75">
      <c r="A20" s="78"/>
      <c r="B20" s="79" t="s">
        <v>25</v>
      </c>
      <c r="C20" s="80" t="s">
        <v>30</v>
      </c>
      <c r="D20" s="81" t="s">
        <v>2</v>
      </c>
      <c r="E20" s="82">
        <v>0.93</v>
      </c>
      <c r="F20" s="76">
        <f>E20*F18</f>
        <v>28.104600000000001</v>
      </c>
      <c r="G20" s="76"/>
      <c r="H20" s="76"/>
      <c r="I20" s="76"/>
      <c r="J20" s="76"/>
      <c r="K20" s="76"/>
      <c r="L20" s="84"/>
      <c r="M20" s="84"/>
      <c r="N20" s="10"/>
    </row>
    <row r="21" spans="1:17" s="2" customFormat="1" ht="15.75">
      <c r="A21" s="85"/>
      <c r="B21" s="86" t="s">
        <v>24</v>
      </c>
      <c r="C21" s="87" t="s">
        <v>32</v>
      </c>
      <c r="D21" s="81" t="s">
        <v>2</v>
      </c>
      <c r="E21" s="74">
        <v>44.8</v>
      </c>
      <c r="F21" s="84">
        <f>E21*F18</f>
        <v>1353.8559999999998</v>
      </c>
      <c r="G21" s="84"/>
      <c r="H21" s="84"/>
      <c r="I21" s="84"/>
      <c r="J21" s="84"/>
      <c r="K21" s="84"/>
      <c r="L21" s="84"/>
      <c r="M21" s="84"/>
      <c r="N21" s="10"/>
    </row>
    <row r="22" spans="1:17" s="2" customFormat="1" ht="15.75">
      <c r="A22" s="65"/>
      <c r="B22" s="88"/>
      <c r="C22" s="89" t="s">
        <v>31</v>
      </c>
      <c r="D22" s="90" t="s">
        <v>3</v>
      </c>
      <c r="E22" s="82">
        <v>2.1</v>
      </c>
      <c r="F22" s="76">
        <f>F18*E22</f>
        <v>63.462000000000003</v>
      </c>
      <c r="G22" s="77"/>
      <c r="H22" s="76"/>
      <c r="I22" s="76"/>
      <c r="J22" s="76"/>
      <c r="K22" s="76"/>
      <c r="L22" s="76"/>
      <c r="M22" s="83"/>
      <c r="N22" s="10"/>
    </row>
    <row r="23" spans="1:17" s="2" customFormat="1" ht="16.5" thickBot="1">
      <c r="A23" s="65"/>
      <c r="B23" s="88"/>
      <c r="C23" s="89"/>
      <c r="D23" s="90"/>
      <c r="E23" s="82"/>
      <c r="F23" s="76"/>
      <c r="G23" s="77"/>
      <c r="H23" s="76"/>
      <c r="I23" s="76"/>
      <c r="J23" s="76"/>
      <c r="K23" s="76"/>
      <c r="L23" s="76"/>
      <c r="M23" s="83"/>
      <c r="N23" s="10"/>
    </row>
    <row r="24" spans="1:17" s="5" customFormat="1" ht="69.75" customHeight="1">
      <c r="A24" s="40">
        <v>3</v>
      </c>
      <c r="B24" s="11" t="s">
        <v>33</v>
      </c>
      <c r="C24" s="12" t="s">
        <v>105</v>
      </c>
      <c r="D24" s="65" t="s">
        <v>0</v>
      </c>
      <c r="E24" s="19"/>
      <c r="F24" s="131">
        <v>400</v>
      </c>
      <c r="G24" s="22"/>
      <c r="H24" s="22"/>
      <c r="I24" s="22"/>
      <c r="J24" s="22"/>
      <c r="K24" s="22"/>
      <c r="L24" s="22"/>
      <c r="M24" s="22"/>
      <c r="N24" s="16"/>
      <c r="Q24" s="133"/>
    </row>
    <row r="25" spans="1:17" s="5" customFormat="1" ht="15.75">
      <c r="A25" s="40"/>
      <c r="B25" s="11"/>
      <c r="C25" s="12"/>
      <c r="D25" s="73" t="s">
        <v>35</v>
      </c>
      <c r="E25" s="20"/>
      <c r="F25" s="75">
        <f>F24/100</f>
        <v>4</v>
      </c>
      <c r="G25" s="22"/>
      <c r="H25" s="22"/>
      <c r="I25" s="22"/>
      <c r="J25" s="22"/>
      <c r="K25" s="22"/>
      <c r="L25" s="22"/>
      <c r="M25" s="22"/>
      <c r="N25" s="17"/>
    </row>
    <row r="26" spans="1:17" s="6" customFormat="1" ht="18" customHeight="1">
      <c r="A26" s="40"/>
      <c r="B26" s="13"/>
      <c r="C26" s="80" t="s">
        <v>4</v>
      </c>
      <c r="D26" s="81" t="s">
        <v>1</v>
      </c>
      <c r="E26" s="21">
        <v>424</v>
      </c>
      <c r="F26" s="76">
        <f>F25*E26</f>
        <v>1696</v>
      </c>
      <c r="G26" s="76"/>
      <c r="H26" s="76"/>
      <c r="I26" s="76"/>
      <c r="J26" s="76"/>
      <c r="K26" s="76"/>
      <c r="L26" s="76"/>
      <c r="M26" s="83"/>
      <c r="N26" s="18"/>
    </row>
    <row r="27" spans="1:17" s="6" customFormat="1" ht="18" customHeight="1">
      <c r="A27" s="40"/>
      <c r="B27" s="26" t="s">
        <v>26</v>
      </c>
      <c r="C27" s="27" t="s">
        <v>34</v>
      </c>
      <c r="D27" s="91" t="s">
        <v>2</v>
      </c>
      <c r="E27" s="28">
        <v>200</v>
      </c>
      <c r="F27" s="92">
        <f>E27*F25</f>
        <v>800</v>
      </c>
      <c r="G27" s="29"/>
      <c r="H27" s="29"/>
      <c r="I27" s="29"/>
      <c r="J27" s="29"/>
      <c r="K27" s="76"/>
      <c r="L27" s="92"/>
      <c r="M27" s="93"/>
      <c r="N27" s="18"/>
    </row>
    <row r="28" spans="1:17" s="6" customFormat="1" ht="18" customHeight="1">
      <c r="A28" s="40"/>
      <c r="B28" s="26"/>
      <c r="C28" s="27"/>
      <c r="D28" s="91"/>
      <c r="E28" s="28"/>
      <c r="F28" s="92"/>
      <c r="G28" s="45"/>
      <c r="H28" s="45"/>
      <c r="I28" s="45"/>
      <c r="J28" s="45"/>
      <c r="K28" s="30"/>
      <c r="L28" s="92"/>
      <c r="M28" s="93"/>
      <c r="N28" s="17"/>
    </row>
    <row r="29" spans="1:17" s="3" customFormat="1" ht="69" customHeight="1">
      <c r="A29" s="65">
        <v>4</v>
      </c>
      <c r="B29" s="66" t="s">
        <v>23</v>
      </c>
      <c r="C29" s="67" t="s">
        <v>106</v>
      </c>
      <c r="D29" s="65" t="s">
        <v>0</v>
      </c>
      <c r="E29" s="68"/>
      <c r="F29" s="68">
        <v>400</v>
      </c>
      <c r="G29" s="68"/>
      <c r="H29" s="68"/>
      <c r="I29" s="68"/>
      <c r="J29" s="68"/>
      <c r="K29" s="68"/>
      <c r="L29" s="69"/>
      <c r="M29" s="69"/>
      <c r="N29" s="14"/>
    </row>
    <row r="30" spans="1:17" s="3" customFormat="1" ht="15.75">
      <c r="A30" s="70"/>
      <c r="B30" s="71"/>
      <c r="C30" s="72"/>
      <c r="D30" s="73" t="s">
        <v>39</v>
      </c>
      <c r="E30" s="74"/>
      <c r="F30" s="75">
        <f>F29/1000</f>
        <v>0.4</v>
      </c>
      <c r="G30" s="76"/>
      <c r="H30" s="76"/>
      <c r="I30" s="76"/>
      <c r="J30" s="76"/>
      <c r="K30" s="76"/>
      <c r="L30" s="76"/>
      <c r="M30" s="83"/>
      <c r="N30" s="14"/>
    </row>
    <row r="31" spans="1:17" s="4" customFormat="1" ht="17.25" customHeight="1">
      <c r="A31" s="78"/>
      <c r="B31" s="79"/>
      <c r="C31" s="80" t="s">
        <v>4</v>
      </c>
      <c r="D31" s="81" t="s">
        <v>1</v>
      </c>
      <c r="E31" s="82">
        <v>20</v>
      </c>
      <c r="F31" s="76">
        <f>F30*E31</f>
        <v>8</v>
      </c>
      <c r="G31" s="76"/>
      <c r="H31" s="76"/>
      <c r="I31" s="76"/>
      <c r="J31" s="76"/>
      <c r="K31" s="76"/>
      <c r="L31" s="76"/>
      <c r="M31" s="83"/>
      <c r="N31" s="15"/>
    </row>
    <row r="32" spans="1:17" s="4" customFormat="1" ht="17.25" customHeight="1">
      <c r="A32" s="78"/>
      <c r="B32" s="79" t="s">
        <v>60</v>
      </c>
      <c r="C32" s="87" t="s">
        <v>32</v>
      </c>
      <c r="D32" s="81" t="s">
        <v>2</v>
      </c>
      <c r="E32" s="82">
        <v>44.8</v>
      </c>
      <c r="F32" s="76">
        <f>E32*F30</f>
        <v>17.919999999999998</v>
      </c>
      <c r="G32" s="84"/>
      <c r="H32" s="84"/>
      <c r="I32" s="84"/>
      <c r="J32" s="84"/>
      <c r="K32" s="84"/>
      <c r="L32" s="84"/>
      <c r="M32" s="84"/>
      <c r="N32" s="15"/>
    </row>
    <row r="33" spans="1:240" s="4" customFormat="1" ht="17.25" customHeight="1">
      <c r="A33" s="85"/>
      <c r="B33" s="86"/>
      <c r="C33" s="89" t="s">
        <v>31</v>
      </c>
      <c r="D33" s="90" t="s">
        <v>3</v>
      </c>
      <c r="E33" s="74">
        <v>2.1</v>
      </c>
      <c r="F33" s="84">
        <f>E33*F30</f>
        <v>0.84000000000000008</v>
      </c>
      <c r="G33" s="77"/>
      <c r="H33" s="76"/>
      <c r="I33" s="76"/>
      <c r="J33" s="76"/>
      <c r="K33" s="76"/>
      <c r="L33" s="76"/>
      <c r="M33" s="83"/>
      <c r="N33" s="15"/>
    </row>
    <row r="34" spans="1:240" s="4" customFormat="1" ht="17.25" customHeight="1">
      <c r="A34" s="85"/>
      <c r="B34" s="86"/>
      <c r="C34" s="89"/>
      <c r="D34" s="90"/>
      <c r="E34" s="74"/>
      <c r="F34" s="84"/>
      <c r="G34" s="77"/>
      <c r="H34" s="76"/>
      <c r="I34" s="76"/>
      <c r="J34" s="76"/>
      <c r="K34" s="76"/>
      <c r="L34" s="76"/>
      <c r="M34" s="83"/>
      <c r="N34" s="123"/>
    </row>
    <row r="35" spans="1:240" s="186" customFormat="1" ht="34.5" customHeight="1">
      <c r="A35" s="162">
        <v>5</v>
      </c>
      <c r="B35" s="174" t="s">
        <v>103</v>
      </c>
      <c r="C35" s="184" t="s">
        <v>101</v>
      </c>
      <c r="D35" s="65" t="s">
        <v>0</v>
      </c>
      <c r="E35" s="68"/>
      <c r="F35" s="68">
        <f>(F29+F24+F17)/2</f>
        <v>15510</v>
      </c>
      <c r="G35" s="68"/>
      <c r="H35" s="68"/>
      <c r="I35" s="68"/>
      <c r="J35" s="68"/>
      <c r="K35" s="139"/>
      <c r="L35" s="68"/>
      <c r="M35" s="68"/>
      <c r="N35" s="185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</row>
    <row r="36" spans="1:240" s="153" customFormat="1" ht="14.25">
      <c r="A36" s="70"/>
      <c r="B36" s="177"/>
      <c r="C36" s="72"/>
      <c r="D36" s="70"/>
      <c r="E36" s="76"/>
      <c r="F36" s="76"/>
      <c r="G36" s="76"/>
      <c r="H36" s="76"/>
      <c r="I36" s="76"/>
      <c r="J36" s="76"/>
      <c r="K36" s="82"/>
      <c r="L36" s="76"/>
      <c r="M36" s="76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  <c r="FF36" s="168"/>
      <c r="FG36" s="168"/>
      <c r="FH36" s="168"/>
      <c r="FI36" s="168"/>
      <c r="FJ36" s="168"/>
      <c r="FK36" s="168"/>
      <c r="FL36" s="168"/>
      <c r="FM36" s="168"/>
      <c r="FN36" s="168"/>
      <c r="FO36" s="168"/>
      <c r="FP36" s="168"/>
      <c r="FQ36" s="168"/>
      <c r="FR36" s="168"/>
      <c r="FS36" s="168"/>
      <c r="FT36" s="168"/>
      <c r="FU36" s="168"/>
      <c r="FV36" s="168"/>
      <c r="FW36" s="168"/>
      <c r="FX36" s="168"/>
      <c r="FY36" s="168"/>
      <c r="FZ36" s="168"/>
      <c r="GA36" s="168"/>
      <c r="GB36" s="168"/>
      <c r="GC36" s="168"/>
      <c r="GD36" s="168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  <c r="GO36" s="168"/>
      <c r="GP36" s="168"/>
      <c r="GQ36" s="168"/>
      <c r="GR36" s="168"/>
      <c r="GS36" s="168"/>
      <c r="GT36" s="168"/>
      <c r="GU36" s="168"/>
      <c r="GV36" s="168"/>
      <c r="GW36" s="168"/>
      <c r="GX36" s="168"/>
      <c r="GY36" s="168"/>
      <c r="GZ36" s="168"/>
      <c r="HA36" s="168"/>
      <c r="HB36" s="168"/>
      <c r="HC36" s="168"/>
      <c r="HD36" s="168"/>
      <c r="HE36" s="168"/>
      <c r="HF36" s="168"/>
      <c r="HG36" s="168"/>
      <c r="HH36" s="168"/>
      <c r="HI36" s="168"/>
      <c r="HJ36" s="168"/>
      <c r="HK36" s="168"/>
      <c r="HL36" s="168"/>
      <c r="HM36" s="168"/>
      <c r="HN36" s="168"/>
      <c r="HO36" s="168"/>
      <c r="HP36" s="168"/>
      <c r="HQ36" s="168"/>
      <c r="HR36" s="168"/>
      <c r="HS36" s="168"/>
      <c r="HT36" s="168"/>
      <c r="HU36" s="168"/>
      <c r="HV36" s="168"/>
      <c r="HW36" s="168"/>
      <c r="HX36" s="168"/>
      <c r="HY36" s="168"/>
      <c r="HZ36" s="168"/>
      <c r="IA36" s="168"/>
      <c r="IB36" s="168"/>
      <c r="IC36" s="168"/>
      <c r="ID36" s="168"/>
      <c r="IE36" s="168"/>
      <c r="IF36" s="168"/>
    </row>
    <row r="37" spans="1:240" s="153" customFormat="1" ht="14.25">
      <c r="A37" s="70"/>
      <c r="B37" s="177"/>
      <c r="C37" s="72" t="s">
        <v>102</v>
      </c>
      <c r="D37" s="70" t="s">
        <v>64</v>
      </c>
      <c r="E37" s="76">
        <v>1.7</v>
      </c>
      <c r="F37" s="76">
        <f>E37*F35</f>
        <v>26367</v>
      </c>
      <c r="G37" s="76"/>
      <c r="H37" s="76"/>
      <c r="I37" s="76"/>
      <c r="J37" s="76"/>
      <c r="K37" s="82"/>
      <c r="L37" s="76"/>
      <c r="M37" s="76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  <c r="FF37" s="168"/>
      <c r="FG37" s="168"/>
      <c r="FH37" s="168"/>
      <c r="FI37" s="168"/>
      <c r="FJ37" s="168"/>
      <c r="FK37" s="168"/>
      <c r="FL37" s="168"/>
      <c r="FM37" s="168"/>
      <c r="FN37" s="168"/>
      <c r="FO37" s="168"/>
      <c r="FP37" s="168"/>
      <c r="FQ37" s="168"/>
      <c r="FR37" s="168"/>
      <c r="FS37" s="168"/>
      <c r="FT37" s="168"/>
      <c r="FU37" s="168"/>
      <c r="FV37" s="168"/>
      <c r="FW37" s="168"/>
      <c r="FX37" s="168"/>
      <c r="FY37" s="168"/>
      <c r="FZ37" s="168"/>
      <c r="GA37" s="168"/>
      <c r="GB37" s="168"/>
      <c r="GC37" s="168"/>
      <c r="GD37" s="168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  <c r="GO37" s="168"/>
      <c r="GP37" s="168"/>
      <c r="GQ37" s="168"/>
      <c r="GR37" s="168"/>
      <c r="GS37" s="168"/>
      <c r="GT37" s="168"/>
      <c r="GU37" s="168"/>
      <c r="GV37" s="168"/>
      <c r="GW37" s="168"/>
      <c r="GX37" s="168"/>
      <c r="GY37" s="168"/>
      <c r="GZ37" s="168"/>
      <c r="HA37" s="168"/>
      <c r="HB37" s="168"/>
      <c r="HC37" s="168"/>
      <c r="HD37" s="168"/>
      <c r="HE37" s="168"/>
      <c r="HF37" s="168"/>
      <c r="HG37" s="168"/>
      <c r="HH37" s="168"/>
      <c r="HI37" s="168"/>
      <c r="HJ37" s="168"/>
      <c r="HK37" s="168"/>
      <c r="HL37" s="168"/>
      <c r="HM37" s="168"/>
      <c r="HN37" s="168"/>
      <c r="HO37" s="168"/>
      <c r="HP37" s="168"/>
      <c r="HQ37" s="168"/>
      <c r="HR37" s="168"/>
      <c r="HS37" s="168"/>
      <c r="HT37" s="168"/>
      <c r="HU37" s="168"/>
      <c r="HV37" s="168"/>
      <c r="HW37" s="168"/>
      <c r="HX37" s="168"/>
      <c r="HY37" s="168"/>
      <c r="HZ37" s="168"/>
      <c r="IA37" s="168"/>
      <c r="IB37" s="168"/>
      <c r="IC37" s="168"/>
      <c r="ID37" s="168"/>
      <c r="IE37" s="168"/>
      <c r="IF37" s="168"/>
    </row>
    <row r="38" spans="1:240" s="153" customFormat="1" thickBot="1">
      <c r="A38" s="70"/>
      <c r="B38" s="177"/>
      <c r="C38" s="72"/>
      <c r="D38" s="70"/>
      <c r="E38" s="76"/>
      <c r="F38" s="76"/>
      <c r="G38" s="76"/>
      <c r="H38" s="76"/>
      <c r="I38" s="76"/>
      <c r="J38" s="76"/>
      <c r="K38" s="82"/>
      <c r="L38" s="76"/>
      <c r="M38" s="76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8"/>
      <c r="FW38" s="168"/>
      <c r="FX38" s="168"/>
      <c r="FY38" s="168"/>
      <c r="FZ38" s="168"/>
      <c r="GA38" s="168"/>
      <c r="GB38" s="168"/>
      <c r="GC38" s="168"/>
      <c r="GD38" s="168"/>
      <c r="GE38" s="168"/>
      <c r="GF38" s="168"/>
      <c r="GG38" s="168"/>
      <c r="GH38" s="168"/>
      <c r="GI38" s="168"/>
      <c r="GJ38" s="168"/>
      <c r="GK38" s="168"/>
      <c r="GL38" s="168"/>
      <c r="GM38" s="168"/>
      <c r="GN38" s="168"/>
      <c r="GO38" s="168"/>
      <c r="GP38" s="168"/>
      <c r="GQ38" s="168"/>
      <c r="GR38" s="168"/>
      <c r="GS38" s="168"/>
      <c r="GT38" s="168"/>
      <c r="GU38" s="168"/>
      <c r="GV38" s="168"/>
      <c r="GW38" s="168"/>
      <c r="GX38" s="168"/>
      <c r="GY38" s="168"/>
      <c r="GZ38" s="168"/>
      <c r="HA38" s="168"/>
      <c r="HB38" s="168"/>
      <c r="HC38" s="168"/>
      <c r="HD38" s="168"/>
      <c r="HE38" s="168"/>
      <c r="HF38" s="168"/>
      <c r="HG38" s="168"/>
      <c r="HH38" s="168"/>
      <c r="HI38" s="168"/>
      <c r="HJ38" s="168"/>
      <c r="HK38" s="168"/>
      <c r="HL38" s="168"/>
      <c r="HM38" s="168"/>
      <c r="HN38" s="168"/>
      <c r="HO38" s="168"/>
      <c r="HP38" s="168"/>
      <c r="HQ38" s="168"/>
      <c r="HR38" s="168"/>
      <c r="HS38" s="168"/>
      <c r="HT38" s="168"/>
      <c r="HU38" s="168"/>
      <c r="HV38" s="168"/>
      <c r="HW38" s="168"/>
      <c r="HX38" s="168"/>
      <c r="HY38" s="168"/>
      <c r="HZ38" s="168"/>
      <c r="IA38" s="168"/>
      <c r="IB38" s="168"/>
      <c r="IC38" s="168"/>
      <c r="ID38" s="168"/>
      <c r="IE38" s="168"/>
      <c r="IF38" s="168"/>
    </row>
    <row r="39" spans="1:240" s="7" customFormat="1" ht="31.5">
      <c r="A39" s="41">
        <v>6</v>
      </c>
      <c r="B39" s="31" t="s">
        <v>27</v>
      </c>
      <c r="C39" s="32" t="s">
        <v>40</v>
      </c>
      <c r="D39" s="65" t="s">
        <v>0</v>
      </c>
      <c r="E39" s="33"/>
      <c r="F39" s="132">
        <f>F54</f>
        <v>4343.3500000000004</v>
      </c>
      <c r="G39" s="34"/>
      <c r="H39" s="35"/>
      <c r="I39" s="35"/>
      <c r="J39" s="34"/>
      <c r="K39" s="34"/>
      <c r="L39" s="34"/>
      <c r="M39" s="34"/>
      <c r="N39" s="23"/>
    </row>
    <row r="40" spans="1:240" s="7" customFormat="1" ht="15.75">
      <c r="A40" s="41"/>
      <c r="B40" s="31"/>
      <c r="C40" s="32"/>
      <c r="D40" s="73" t="s">
        <v>39</v>
      </c>
      <c r="E40" s="33"/>
      <c r="F40" s="75">
        <f>F39/1000</f>
        <v>4.34335</v>
      </c>
      <c r="G40" s="34"/>
      <c r="H40" s="35"/>
      <c r="I40" s="35"/>
      <c r="J40" s="34"/>
      <c r="K40" s="34"/>
      <c r="L40" s="34"/>
      <c r="M40" s="34"/>
      <c r="N40" s="24"/>
    </row>
    <row r="41" spans="1:240" s="8" customFormat="1" ht="15.75">
      <c r="A41" s="41"/>
      <c r="B41" s="36"/>
      <c r="C41" s="37" t="s">
        <v>36</v>
      </c>
      <c r="D41" s="81" t="s">
        <v>2</v>
      </c>
      <c r="E41" s="42">
        <v>1.49</v>
      </c>
      <c r="F41" s="76">
        <f>F40*E41*8</f>
        <v>51.772731999999998</v>
      </c>
      <c r="G41" s="38"/>
      <c r="H41" s="35"/>
      <c r="I41" s="35"/>
      <c r="J41" s="38"/>
      <c r="K41" s="134"/>
      <c r="L41" s="76"/>
      <c r="M41" s="83"/>
      <c r="N41" s="25"/>
    </row>
    <row r="42" spans="1:240" s="8" customFormat="1" ht="19.5" customHeight="1">
      <c r="A42" s="41"/>
      <c r="B42" s="13" t="s">
        <v>59</v>
      </c>
      <c r="C42" s="37" t="s">
        <v>38</v>
      </c>
      <c r="D42" s="81" t="s">
        <v>2</v>
      </c>
      <c r="E42" s="42">
        <v>15.9</v>
      </c>
      <c r="F42" s="76">
        <f>E42*F40</f>
        <v>69.059264999999996</v>
      </c>
      <c r="G42" s="38"/>
      <c r="H42" s="35"/>
      <c r="I42" s="35"/>
      <c r="J42" s="38"/>
      <c r="K42" s="135"/>
      <c r="L42" s="76"/>
      <c r="M42" s="83"/>
      <c r="N42" s="25"/>
    </row>
    <row r="43" spans="1:240" s="8" customFormat="1" ht="18" customHeight="1">
      <c r="A43" s="41"/>
      <c r="B43" s="13" t="s">
        <v>56</v>
      </c>
      <c r="C43" s="37" t="s">
        <v>37</v>
      </c>
      <c r="D43" s="81" t="s">
        <v>2</v>
      </c>
      <c r="E43" s="42">
        <v>1.49</v>
      </c>
      <c r="F43" s="84">
        <f>E43*F40</f>
        <v>6.4715914999999997</v>
      </c>
      <c r="G43" s="38"/>
      <c r="H43" s="35"/>
      <c r="I43" s="35"/>
      <c r="J43" s="38"/>
      <c r="K43" s="95"/>
      <c r="L43" s="76"/>
      <c r="M43" s="83"/>
      <c r="N43" s="25"/>
    </row>
    <row r="44" spans="1:240" s="8" customFormat="1" ht="18" customHeight="1">
      <c r="A44" s="41"/>
      <c r="B44" s="13"/>
      <c r="C44" s="37"/>
      <c r="D44" s="81"/>
      <c r="E44" s="42"/>
      <c r="F44" s="84"/>
      <c r="G44" s="38"/>
      <c r="H44" s="35"/>
      <c r="I44" s="35"/>
      <c r="J44" s="38"/>
      <c r="K44" s="39"/>
      <c r="L44" s="76"/>
      <c r="M44" s="83"/>
      <c r="N44" s="25"/>
    </row>
    <row r="45" spans="1:240" s="7" customFormat="1" ht="36.75" customHeight="1">
      <c r="A45" s="40">
        <v>7</v>
      </c>
      <c r="B45" s="11" t="s">
        <v>28</v>
      </c>
      <c r="C45" s="12" t="s">
        <v>51</v>
      </c>
      <c r="D45" s="65" t="s">
        <v>48</v>
      </c>
      <c r="E45" s="50"/>
      <c r="F45" s="50">
        <v>24000</v>
      </c>
      <c r="G45" s="50"/>
      <c r="H45" s="50"/>
      <c r="I45" s="50"/>
      <c r="J45" s="50"/>
      <c r="K45" s="50"/>
      <c r="L45" s="50"/>
      <c r="M45" s="50"/>
      <c r="N45" s="43"/>
    </row>
    <row r="46" spans="1:240" s="7" customFormat="1" ht="18">
      <c r="A46" s="40"/>
      <c r="B46" s="13"/>
      <c r="C46" s="44"/>
      <c r="D46" s="73" t="s">
        <v>49</v>
      </c>
      <c r="E46" s="46"/>
      <c r="F46" s="94">
        <f>F45/1000</f>
        <v>24</v>
      </c>
      <c r="G46" s="46"/>
      <c r="H46" s="46"/>
      <c r="I46" s="46"/>
      <c r="J46" s="46"/>
      <c r="K46" s="46"/>
      <c r="L46" s="46"/>
      <c r="M46" s="46"/>
      <c r="N46" s="43"/>
    </row>
    <row r="47" spans="1:240" s="8" customFormat="1" ht="15.75">
      <c r="A47" s="40"/>
      <c r="B47" s="13"/>
      <c r="C47" s="80" t="s">
        <v>4</v>
      </c>
      <c r="D47" s="81" t="s">
        <v>1</v>
      </c>
      <c r="E47" s="47">
        <v>32.1</v>
      </c>
      <c r="F47" s="95">
        <f>F46*E47</f>
        <v>770.40000000000009</v>
      </c>
      <c r="G47" s="95"/>
      <c r="H47" s="95"/>
      <c r="I47" s="95"/>
      <c r="J47" s="95"/>
      <c r="K47" s="95"/>
      <c r="L47" s="95"/>
      <c r="M47" s="96"/>
      <c r="N47" s="43"/>
    </row>
    <row r="48" spans="1:240" s="8" customFormat="1" ht="20.25" customHeight="1">
      <c r="A48" s="40"/>
      <c r="B48" s="26" t="s">
        <v>58</v>
      </c>
      <c r="C48" s="27" t="s">
        <v>41</v>
      </c>
      <c r="D48" s="81" t="s">
        <v>2</v>
      </c>
      <c r="E48" s="48">
        <v>2.65</v>
      </c>
      <c r="F48" s="97">
        <f>E48*F46</f>
        <v>63.599999999999994</v>
      </c>
      <c r="G48" s="49"/>
      <c r="H48" s="49"/>
      <c r="I48" s="49"/>
      <c r="J48" s="49"/>
      <c r="K48" s="49"/>
      <c r="L48" s="97"/>
      <c r="M48" s="98"/>
      <c r="N48" s="43"/>
    </row>
    <row r="49" spans="1:240" s="8" customFormat="1" ht="15.75">
      <c r="A49" s="40"/>
      <c r="B49" s="13" t="s">
        <v>54</v>
      </c>
      <c r="C49" s="44" t="s">
        <v>42</v>
      </c>
      <c r="D49" s="81" t="s">
        <v>2</v>
      </c>
      <c r="E49" s="46">
        <v>6.16</v>
      </c>
      <c r="F49" s="46">
        <f>E49*F46</f>
        <v>147.84</v>
      </c>
      <c r="G49" s="46"/>
      <c r="H49" s="46"/>
      <c r="I49" s="46"/>
      <c r="J49" s="46"/>
      <c r="K49" s="46"/>
      <c r="L49" s="46"/>
      <c r="M49" s="46"/>
      <c r="N49" s="43"/>
    </row>
    <row r="50" spans="1:240" s="8" customFormat="1" ht="15.75">
      <c r="A50" s="40"/>
      <c r="B50" s="13" t="s">
        <v>55</v>
      </c>
      <c r="C50" s="44" t="s">
        <v>43</v>
      </c>
      <c r="D50" s="81" t="s">
        <v>2</v>
      </c>
      <c r="E50" s="46">
        <v>4.53</v>
      </c>
      <c r="F50" s="94">
        <f>F46*E50</f>
        <v>108.72</v>
      </c>
      <c r="G50" s="46"/>
      <c r="H50" s="46"/>
      <c r="I50" s="46"/>
      <c r="J50" s="46"/>
      <c r="K50" s="46"/>
      <c r="L50" s="46"/>
      <c r="M50" s="46"/>
      <c r="N50" s="43"/>
    </row>
    <row r="51" spans="1:240" s="8" customFormat="1" ht="15.75">
      <c r="A51" s="40"/>
      <c r="B51" s="13" t="s">
        <v>56</v>
      </c>
      <c r="C51" s="80" t="s">
        <v>44</v>
      </c>
      <c r="D51" s="81" t="s">
        <v>2</v>
      </c>
      <c r="E51" s="47">
        <v>0.71</v>
      </c>
      <c r="F51" s="95">
        <f>E51*F46</f>
        <v>17.04</v>
      </c>
      <c r="G51" s="95"/>
      <c r="H51" s="95"/>
      <c r="I51" s="95"/>
      <c r="J51" s="95"/>
      <c r="K51" s="95"/>
      <c r="L51" s="95"/>
      <c r="M51" s="96"/>
      <c r="N51" s="43"/>
    </row>
    <row r="52" spans="1:240" s="8" customFormat="1" ht="15.75">
      <c r="A52" s="40"/>
      <c r="B52" s="26" t="s">
        <v>57</v>
      </c>
      <c r="C52" s="27" t="s">
        <v>45</v>
      </c>
      <c r="D52" s="81" t="s">
        <v>2</v>
      </c>
      <c r="E52" s="48">
        <v>2.0699999999999998</v>
      </c>
      <c r="F52" s="97">
        <f>E52*F46</f>
        <v>49.679999999999993</v>
      </c>
      <c r="G52" s="49"/>
      <c r="H52" s="49"/>
      <c r="I52" s="49"/>
      <c r="J52" s="49"/>
      <c r="K52" s="49"/>
      <c r="L52" s="97"/>
      <c r="M52" s="98"/>
      <c r="N52" s="43"/>
    </row>
    <row r="53" spans="1:240" s="8" customFormat="1" ht="18">
      <c r="A53" s="40"/>
      <c r="B53" s="13"/>
      <c r="C53" s="44" t="s">
        <v>46</v>
      </c>
      <c r="D53" s="70" t="s">
        <v>50</v>
      </c>
      <c r="E53" s="46">
        <v>25</v>
      </c>
      <c r="F53" s="46">
        <f>E53*F46</f>
        <v>600</v>
      </c>
      <c r="G53" s="46"/>
      <c r="H53" s="46"/>
      <c r="I53" s="46"/>
      <c r="J53" s="46"/>
      <c r="K53" s="46"/>
      <c r="L53" s="46"/>
      <c r="M53" s="46"/>
      <c r="N53" s="43"/>
    </row>
    <row r="54" spans="1:240" s="6" customFormat="1" ht="18">
      <c r="A54" s="40"/>
      <c r="B54" s="13" t="s">
        <v>53</v>
      </c>
      <c r="C54" s="44" t="s">
        <v>47</v>
      </c>
      <c r="D54" s="70" t="s">
        <v>50</v>
      </c>
      <c r="E54" s="46" t="s">
        <v>52</v>
      </c>
      <c r="F54" s="202">
        <v>4343.3500000000004</v>
      </c>
      <c r="G54" s="215"/>
      <c r="H54" s="46"/>
      <c r="I54" s="46"/>
      <c r="J54" s="46"/>
      <c r="K54" s="46"/>
      <c r="L54" s="46"/>
      <c r="M54" s="46"/>
      <c r="N54" s="43"/>
    </row>
    <row r="55" spans="1:240" s="6" customFormat="1" ht="15.75">
      <c r="A55" s="124"/>
      <c r="B55" s="125"/>
      <c r="C55" s="126"/>
      <c r="D55" s="127"/>
      <c r="E55" s="128"/>
      <c r="F55" s="129"/>
      <c r="G55" s="128"/>
      <c r="H55" s="128"/>
      <c r="I55" s="128"/>
      <c r="J55" s="128"/>
      <c r="K55" s="128"/>
      <c r="L55" s="128"/>
      <c r="M55" s="128"/>
      <c r="N55" s="130"/>
    </row>
    <row r="56" spans="1:240" s="140" customFormat="1">
      <c r="A56" s="136"/>
      <c r="B56" s="137"/>
      <c r="C56" s="138" t="s">
        <v>100</v>
      </c>
      <c r="D56" s="136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240" s="140" customFormat="1">
      <c r="A57" s="136"/>
      <c r="B57" s="137"/>
      <c r="C57" s="137"/>
      <c r="D57" s="136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240" s="140" customFormat="1">
      <c r="A58" s="141">
        <v>8</v>
      </c>
      <c r="B58" s="142" t="s">
        <v>61</v>
      </c>
      <c r="C58" s="143" t="s">
        <v>79</v>
      </c>
      <c r="D58" s="144" t="s">
        <v>62</v>
      </c>
      <c r="E58" s="145"/>
      <c r="F58" s="145">
        <f>5.6/8*6*10</f>
        <v>41.999999999999993</v>
      </c>
      <c r="G58" s="145"/>
      <c r="H58" s="145"/>
      <c r="I58" s="145"/>
      <c r="J58" s="145"/>
      <c r="K58" s="145"/>
      <c r="L58" s="145"/>
      <c r="M58" s="145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  <c r="IB58" s="146"/>
      <c r="IC58" s="146"/>
      <c r="ID58" s="146"/>
      <c r="IE58" s="146"/>
      <c r="IF58" s="146"/>
    </row>
    <row r="59" spans="1:240" s="153" customFormat="1" ht="14.25">
      <c r="A59" s="147"/>
      <c r="B59" s="148"/>
      <c r="C59" s="149"/>
      <c r="D59" s="147" t="s">
        <v>35</v>
      </c>
      <c r="E59" s="150"/>
      <c r="F59" s="151">
        <f>F58/100</f>
        <v>0.41999999999999993</v>
      </c>
      <c r="G59" s="150"/>
      <c r="H59" s="150"/>
      <c r="I59" s="150"/>
      <c r="J59" s="150"/>
      <c r="K59" s="150"/>
      <c r="L59" s="150"/>
      <c r="M59" s="150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  <c r="FT59" s="152"/>
      <c r="FU59" s="152"/>
      <c r="FV59" s="152"/>
      <c r="FW59" s="152"/>
      <c r="FX59" s="152"/>
      <c r="FY59" s="152"/>
      <c r="FZ59" s="152"/>
      <c r="GA59" s="152"/>
      <c r="GB59" s="152"/>
      <c r="GC59" s="152"/>
      <c r="GD59" s="152"/>
      <c r="GE59" s="152"/>
      <c r="GF59" s="152"/>
      <c r="GG59" s="152"/>
      <c r="GH59" s="152"/>
      <c r="GI59" s="152"/>
      <c r="GJ59" s="152"/>
      <c r="GK59" s="152"/>
      <c r="GL59" s="152"/>
      <c r="GM59" s="152"/>
      <c r="GN59" s="152"/>
      <c r="GO59" s="152"/>
      <c r="GP59" s="152"/>
      <c r="GQ59" s="152"/>
      <c r="GR59" s="152"/>
      <c r="GS59" s="152"/>
      <c r="GT59" s="152"/>
      <c r="GU59" s="152"/>
      <c r="GV59" s="152"/>
      <c r="GW59" s="152"/>
      <c r="GX59" s="152"/>
      <c r="GY59" s="152"/>
      <c r="GZ59" s="152"/>
      <c r="HA59" s="152"/>
      <c r="HB59" s="152"/>
      <c r="HC59" s="152"/>
      <c r="HD59" s="152"/>
      <c r="HE59" s="152"/>
      <c r="HF59" s="152"/>
      <c r="HG59" s="152"/>
      <c r="HH59" s="152"/>
      <c r="HI59" s="152"/>
      <c r="HJ59" s="152"/>
      <c r="HK59" s="152"/>
      <c r="HL59" s="152"/>
      <c r="HM59" s="152"/>
      <c r="HN59" s="152"/>
      <c r="HO59" s="152"/>
      <c r="HP59" s="152"/>
      <c r="HQ59" s="152"/>
      <c r="HR59" s="152"/>
      <c r="HS59" s="152"/>
      <c r="HT59" s="152"/>
      <c r="HU59" s="152"/>
      <c r="HV59" s="152"/>
      <c r="HW59" s="152"/>
      <c r="HX59" s="152"/>
      <c r="HY59" s="152"/>
      <c r="HZ59" s="152"/>
      <c r="IA59" s="152"/>
      <c r="IB59" s="152"/>
      <c r="IC59" s="152"/>
      <c r="ID59" s="152"/>
      <c r="IE59" s="152"/>
      <c r="IF59" s="152"/>
    </row>
    <row r="60" spans="1:240" s="153" customFormat="1" ht="14.25">
      <c r="A60" s="154"/>
      <c r="B60" s="155"/>
      <c r="C60" s="156" t="s">
        <v>63</v>
      </c>
      <c r="D60" s="157" t="s">
        <v>1</v>
      </c>
      <c r="E60" s="150">
        <v>206</v>
      </c>
      <c r="F60" s="150">
        <f>E60*F59</f>
        <v>86.519999999999982</v>
      </c>
      <c r="G60" s="150"/>
      <c r="H60" s="150"/>
      <c r="I60" s="76"/>
      <c r="J60" s="76"/>
      <c r="K60" s="76"/>
      <c r="L60" s="76"/>
      <c r="M60" s="76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  <c r="HR60" s="158"/>
      <c r="HS60" s="158"/>
      <c r="HT60" s="158"/>
      <c r="HU60" s="158"/>
      <c r="HV60" s="158"/>
      <c r="HW60" s="158"/>
      <c r="HX60" s="158"/>
      <c r="HY60" s="158"/>
      <c r="HZ60" s="158"/>
      <c r="IA60" s="158"/>
      <c r="IB60" s="158"/>
      <c r="IC60" s="158"/>
      <c r="ID60" s="158"/>
      <c r="IE60" s="158"/>
      <c r="IF60" s="158"/>
    </row>
    <row r="61" spans="1:240" s="153" customFormat="1" ht="14.25">
      <c r="A61" s="147"/>
      <c r="B61" s="148"/>
      <c r="C61" s="159"/>
      <c r="D61" s="157"/>
      <c r="E61" s="150"/>
      <c r="F61" s="150"/>
      <c r="G61" s="150"/>
      <c r="H61" s="150"/>
      <c r="I61" s="76"/>
      <c r="J61" s="76"/>
      <c r="K61" s="76"/>
      <c r="L61" s="76"/>
      <c r="M61" s="76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  <c r="FT61" s="152"/>
      <c r="FU61" s="152"/>
      <c r="FV61" s="152"/>
      <c r="FW61" s="152"/>
      <c r="FX61" s="152"/>
      <c r="FY61" s="152"/>
      <c r="FZ61" s="152"/>
      <c r="GA61" s="152"/>
      <c r="GB61" s="152"/>
      <c r="GC61" s="152"/>
      <c r="GD61" s="152"/>
      <c r="GE61" s="152"/>
      <c r="GF61" s="152"/>
      <c r="GG61" s="152"/>
      <c r="GH61" s="152"/>
      <c r="GI61" s="152"/>
      <c r="GJ61" s="152"/>
      <c r="GK61" s="152"/>
      <c r="GL61" s="152"/>
      <c r="GM61" s="152"/>
      <c r="GN61" s="152"/>
      <c r="GO61" s="152"/>
      <c r="GP61" s="152"/>
      <c r="GQ61" s="152"/>
      <c r="GR61" s="152"/>
      <c r="GS61" s="152"/>
      <c r="GT61" s="152"/>
      <c r="GU61" s="152"/>
      <c r="GV61" s="152"/>
      <c r="GW61" s="152"/>
      <c r="GX61" s="152"/>
      <c r="GY61" s="152"/>
      <c r="GZ61" s="152"/>
      <c r="HA61" s="152"/>
      <c r="HB61" s="152"/>
      <c r="HC61" s="152"/>
      <c r="HD61" s="152"/>
      <c r="HE61" s="152"/>
      <c r="HF61" s="152"/>
      <c r="HG61" s="152"/>
      <c r="HH61" s="152"/>
      <c r="HI61" s="152"/>
      <c r="HJ61" s="152"/>
      <c r="HK61" s="152"/>
      <c r="HL61" s="152"/>
      <c r="HM61" s="152"/>
      <c r="HN61" s="152"/>
      <c r="HO61" s="152"/>
      <c r="HP61" s="152"/>
      <c r="HQ61" s="152"/>
      <c r="HR61" s="152"/>
      <c r="HS61" s="152"/>
      <c r="HT61" s="152"/>
      <c r="HU61" s="152"/>
      <c r="HV61" s="152"/>
      <c r="HW61" s="152"/>
      <c r="HX61" s="152"/>
      <c r="HY61" s="152"/>
      <c r="HZ61" s="152"/>
      <c r="IA61" s="152"/>
      <c r="IB61" s="152"/>
      <c r="IC61" s="152"/>
      <c r="ID61" s="152"/>
      <c r="IE61" s="152"/>
      <c r="IF61" s="152"/>
    </row>
    <row r="62" spans="1:240" s="140" customFormat="1">
      <c r="A62" s="141">
        <v>9</v>
      </c>
      <c r="B62" s="142" t="s">
        <v>65</v>
      </c>
      <c r="C62" s="143" t="s">
        <v>80</v>
      </c>
      <c r="D62" s="144" t="s">
        <v>0</v>
      </c>
      <c r="E62" s="145"/>
      <c r="F62" s="145">
        <f>0.568*6*10</f>
        <v>34.08</v>
      </c>
      <c r="G62" s="145"/>
      <c r="H62" s="145"/>
      <c r="I62" s="145"/>
      <c r="J62" s="145"/>
      <c r="K62" s="145"/>
      <c r="L62" s="145"/>
      <c r="M62" s="145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  <c r="FT62" s="146"/>
      <c r="FU62" s="146"/>
      <c r="FV62" s="146"/>
      <c r="FW62" s="146"/>
      <c r="FX62" s="146"/>
      <c r="FY62" s="146"/>
      <c r="FZ62" s="146"/>
      <c r="GA62" s="146"/>
      <c r="GB62" s="146"/>
      <c r="GC62" s="146"/>
      <c r="GD62" s="146"/>
      <c r="GE62" s="146"/>
      <c r="GF62" s="146"/>
      <c r="GG62" s="146"/>
      <c r="GH62" s="146"/>
      <c r="GI62" s="146"/>
      <c r="GJ62" s="146"/>
      <c r="GK62" s="146"/>
      <c r="GL62" s="146"/>
      <c r="GM62" s="146"/>
      <c r="GN62" s="146"/>
      <c r="GO62" s="146"/>
      <c r="GP62" s="146"/>
      <c r="GQ62" s="146"/>
      <c r="GR62" s="146"/>
      <c r="GS62" s="146"/>
      <c r="GT62" s="146"/>
      <c r="GU62" s="146"/>
      <c r="GV62" s="146"/>
      <c r="GW62" s="146"/>
      <c r="GX62" s="146"/>
      <c r="GY62" s="146"/>
      <c r="GZ62" s="146"/>
      <c r="HA62" s="146"/>
      <c r="HB62" s="146"/>
      <c r="HC62" s="146"/>
      <c r="HD62" s="146"/>
      <c r="HE62" s="146"/>
      <c r="HF62" s="146"/>
      <c r="HG62" s="146"/>
      <c r="HH62" s="146"/>
      <c r="HI62" s="146"/>
      <c r="HJ62" s="146"/>
      <c r="HK62" s="146"/>
      <c r="HL62" s="146"/>
      <c r="HM62" s="146"/>
      <c r="HN62" s="146"/>
      <c r="HO62" s="146"/>
      <c r="HP62" s="146"/>
      <c r="HQ62" s="146"/>
      <c r="HR62" s="146"/>
      <c r="HS62" s="146"/>
      <c r="HT62" s="146"/>
      <c r="HU62" s="146"/>
      <c r="HV62" s="146"/>
      <c r="HW62" s="146"/>
      <c r="HX62" s="146"/>
      <c r="HY62" s="146"/>
      <c r="HZ62" s="146"/>
      <c r="IA62" s="146"/>
      <c r="IB62" s="146"/>
      <c r="IC62" s="146"/>
      <c r="ID62" s="146"/>
      <c r="IE62" s="146"/>
      <c r="IF62" s="146"/>
    </row>
    <row r="63" spans="1:240" s="153" customFormat="1" ht="14.25">
      <c r="A63" s="147"/>
      <c r="B63" s="148"/>
      <c r="C63" s="149"/>
      <c r="D63" s="147" t="s">
        <v>66</v>
      </c>
      <c r="E63" s="150"/>
      <c r="F63" s="151">
        <f>F62/10</f>
        <v>3.4079999999999999</v>
      </c>
      <c r="G63" s="150"/>
      <c r="H63" s="150"/>
      <c r="I63" s="150"/>
      <c r="J63" s="150"/>
      <c r="K63" s="150"/>
      <c r="L63" s="150"/>
      <c r="M63" s="150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2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2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2"/>
      <c r="FF63" s="152"/>
      <c r="FG63" s="152"/>
      <c r="FH63" s="152"/>
      <c r="FI63" s="152"/>
      <c r="FJ63" s="152"/>
      <c r="FK63" s="152"/>
      <c r="FL63" s="152"/>
      <c r="FM63" s="152"/>
      <c r="FN63" s="152"/>
      <c r="FO63" s="152"/>
      <c r="FP63" s="152"/>
      <c r="FQ63" s="152"/>
      <c r="FR63" s="152"/>
      <c r="FS63" s="152"/>
      <c r="FT63" s="152"/>
      <c r="FU63" s="152"/>
      <c r="FV63" s="152"/>
      <c r="FW63" s="152"/>
      <c r="FX63" s="152"/>
      <c r="FY63" s="152"/>
      <c r="FZ63" s="152"/>
      <c r="GA63" s="152"/>
      <c r="GB63" s="152"/>
      <c r="GC63" s="152"/>
      <c r="GD63" s="152"/>
      <c r="GE63" s="152"/>
      <c r="GF63" s="152"/>
      <c r="GG63" s="152"/>
      <c r="GH63" s="152"/>
      <c r="GI63" s="152"/>
      <c r="GJ63" s="152"/>
      <c r="GK63" s="152"/>
      <c r="GL63" s="152"/>
      <c r="GM63" s="152"/>
      <c r="GN63" s="152"/>
      <c r="GO63" s="152"/>
      <c r="GP63" s="152"/>
      <c r="GQ63" s="152"/>
      <c r="GR63" s="152"/>
      <c r="GS63" s="152"/>
      <c r="GT63" s="152"/>
      <c r="GU63" s="152"/>
      <c r="GV63" s="152"/>
      <c r="GW63" s="152"/>
      <c r="GX63" s="152"/>
      <c r="GY63" s="152"/>
      <c r="GZ63" s="152"/>
      <c r="HA63" s="152"/>
      <c r="HB63" s="152"/>
      <c r="HC63" s="152"/>
      <c r="HD63" s="152"/>
      <c r="HE63" s="152"/>
      <c r="HF63" s="152"/>
      <c r="HG63" s="152"/>
      <c r="HH63" s="152"/>
      <c r="HI63" s="152"/>
      <c r="HJ63" s="152"/>
      <c r="HK63" s="152"/>
      <c r="HL63" s="152"/>
      <c r="HM63" s="152"/>
      <c r="HN63" s="152"/>
      <c r="HO63" s="152"/>
      <c r="HP63" s="152"/>
      <c r="HQ63" s="152"/>
      <c r="HR63" s="152"/>
      <c r="HS63" s="152"/>
      <c r="HT63" s="152"/>
      <c r="HU63" s="152"/>
      <c r="HV63" s="152"/>
      <c r="HW63" s="152"/>
      <c r="HX63" s="152"/>
      <c r="HY63" s="152"/>
      <c r="HZ63" s="152"/>
      <c r="IA63" s="152"/>
      <c r="IB63" s="152"/>
      <c r="IC63" s="152"/>
      <c r="ID63" s="152"/>
      <c r="IE63" s="152"/>
      <c r="IF63" s="152"/>
    </row>
    <row r="64" spans="1:240" s="153" customFormat="1" ht="14.25">
      <c r="A64" s="154"/>
      <c r="B64" s="155"/>
      <c r="C64" s="156" t="s">
        <v>63</v>
      </c>
      <c r="D64" s="157" t="s">
        <v>1</v>
      </c>
      <c r="E64" s="76">
        <v>17.8</v>
      </c>
      <c r="F64" s="150">
        <f>E64*F63</f>
        <v>60.662399999999998</v>
      </c>
      <c r="G64" s="150"/>
      <c r="H64" s="150"/>
      <c r="I64" s="76"/>
      <c r="J64" s="76"/>
      <c r="K64" s="76"/>
      <c r="L64" s="76"/>
      <c r="M64" s="76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</row>
    <row r="65" spans="1:240" s="153" customFormat="1" ht="14.25">
      <c r="A65" s="154"/>
      <c r="B65" s="155" t="s">
        <v>81</v>
      </c>
      <c r="C65" s="160" t="s">
        <v>82</v>
      </c>
      <c r="D65" s="147" t="s">
        <v>0</v>
      </c>
      <c r="E65" s="76">
        <v>11</v>
      </c>
      <c r="F65" s="161">
        <f>E65*F63</f>
        <v>37.488</v>
      </c>
      <c r="G65" s="82"/>
      <c r="H65" s="150"/>
      <c r="I65" s="150"/>
      <c r="J65" s="150"/>
      <c r="K65" s="150"/>
      <c r="L65" s="150"/>
      <c r="M65" s="150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</row>
    <row r="66" spans="1:240" s="153" customFormat="1" ht="14.25">
      <c r="A66" s="147"/>
      <c r="B66" s="148"/>
      <c r="C66" s="149"/>
      <c r="D66" s="147"/>
      <c r="E66" s="76"/>
      <c r="F66" s="161"/>
      <c r="G66" s="82"/>
      <c r="H66" s="150"/>
      <c r="I66" s="150"/>
      <c r="J66" s="150"/>
      <c r="K66" s="150"/>
      <c r="L66" s="150"/>
      <c r="M66" s="150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152"/>
      <c r="FT66" s="152"/>
      <c r="FU66" s="152"/>
      <c r="FV66" s="152"/>
      <c r="FW66" s="152"/>
      <c r="FX66" s="152"/>
      <c r="FY66" s="152"/>
      <c r="FZ66" s="152"/>
      <c r="GA66" s="152"/>
      <c r="GB66" s="152"/>
      <c r="GC66" s="152"/>
      <c r="GD66" s="152"/>
      <c r="GE66" s="152"/>
      <c r="GF66" s="152"/>
      <c r="GG66" s="152"/>
      <c r="GH66" s="152"/>
      <c r="GI66" s="152"/>
      <c r="GJ66" s="152"/>
      <c r="GK66" s="152"/>
      <c r="GL66" s="152"/>
      <c r="GM66" s="152"/>
      <c r="GN66" s="152"/>
      <c r="GO66" s="152"/>
      <c r="GP66" s="152"/>
      <c r="GQ66" s="152"/>
      <c r="GR66" s="152"/>
      <c r="GS66" s="152"/>
      <c r="GT66" s="152"/>
      <c r="GU66" s="152"/>
      <c r="GV66" s="152"/>
      <c r="GW66" s="152"/>
      <c r="GX66" s="152"/>
      <c r="GY66" s="152"/>
      <c r="GZ66" s="152"/>
      <c r="HA66" s="152"/>
      <c r="HB66" s="152"/>
      <c r="HC66" s="152"/>
      <c r="HD66" s="152"/>
      <c r="HE66" s="152"/>
      <c r="HF66" s="152"/>
      <c r="HG66" s="152"/>
      <c r="HH66" s="152"/>
      <c r="HI66" s="152"/>
      <c r="HJ66" s="152"/>
      <c r="HK66" s="152"/>
      <c r="HL66" s="152"/>
      <c r="HM66" s="152"/>
      <c r="HN66" s="152"/>
      <c r="HO66" s="152"/>
      <c r="HP66" s="152"/>
      <c r="HQ66" s="152"/>
      <c r="HR66" s="152"/>
      <c r="HS66" s="152"/>
      <c r="HT66" s="152"/>
      <c r="HU66" s="152"/>
      <c r="HV66" s="152"/>
      <c r="HW66" s="152"/>
      <c r="HX66" s="152"/>
      <c r="HY66" s="152"/>
      <c r="HZ66" s="152"/>
      <c r="IA66" s="152"/>
      <c r="IB66" s="152"/>
      <c r="IC66" s="152"/>
      <c r="ID66" s="152"/>
      <c r="IE66" s="152"/>
      <c r="IF66" s="152"/>
    </row>
    <row r="67" spans="1:240" s="140" customFormat="1">
      <c r="A67" s="162">
        <v>10</v>
      </c>
      <c r="B67" s="142" t="s">
        <v>83</v>
      </c>
      <c r="C67" s="163" t="s">
        <v>84</v>
      </c>
      <c r="D67" s="65" t="s">
        <v>67</v>
      </c>
      <c r="E67" s="68"/>
      <c r="F67" s="68">
        <v>10</v>
      </c>
      <c r="G67" s="68"/>
      <c r="H67" s="68"/>
      <c r="I67" s="68"/>
      <c r="J67" s="68"/>
      <c r="K67" s="68"/>
      <c r="L67" s="68"/>
      <c r="M67" s="68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  <c r="DM67" s="164"/>
      <c r="DN67" s="164"/>
      <c r="DO67" s="164"/>
      <c r="DP67" s="164"/>
      <c r="DQ67" s="164"/>
      <c r="DR67" s="164"/>
      <c r="DS67" s="164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64"/>
      <c r="GQ67" s="164"/>
      <c r="GR67" s="164"/>
      <c r="GS67" s="164"/>
      <c r="GT67" s="164"/>
      <c r="GU67" s="164"/>
      <c r="GV67" s="164"/>
      <c r="GW67" s="164"/>
      <c r="GX67" s="164"/>
      <c r="GY67" s="164"/>
      <c r="GZ67" s="164"/>
      <c r="HA67" s="164"/>
      <c r="HB67" s="164"/>
      <c r="HC67" s="164"/>
      <c r="HD67" s="164"/>
      <c r="HE67" s="164"/>
      <c r="HF67" s="164"/>
      <c r="HG67" s="164"/>
      <c r="HH67" s="164"/>
      <c r="HI67" s="164"/>
      <c r="HJ67" s="164"/>
      <c r="HK67" s="164"/>
      <c r="HL67" s="164"/>
      <c r="HM67" s="164"/>
      <c r="HN67" s="164"/>
      <c r="HO67" s="164"/>
      <c r="HP67" s="164"/>
      <c r="HQ67" s="164"/>
      <c r="HR67" s="164"/>
      <c r="HS67" s="164"/>
      <c r="HT67" s="164"/>
      <c r="HU67" s="164"/>
      <c r="HV67" s="164"/>
      <c r="HW67" s="164"/>
      <c r="HX67" s="164"/>
      <c r="HY67" s="164"/>
      <c r="HZ67" s="164"/>
      <c r="IA67" s="164"/>
      <c r="IB67" s="164"/>
      <c r="IC67" s="164"/>
      <c r="ID67" s="164"/>
      <c r="IE67" s="164"/>
      <c r="IF67" s="164"/>
    </row>
    <row r="68" spans="1:240" s="153" customFormat="1" ht="14.25">
      <c r="A68" s="70"/>
      <c r="B68" s="165"/>
      <c r="C68" s="166"/>
      <c r="D68" s="70" t="s">
        <v>85</v>
      </c>
      <c r="E68" s="76"/>
      <c r="F68" s="167">
        <f>F67/1000</f>
        <v>0.01</v>
      </c>
      <c r="G68" s="76"/>
      <c r="H68" s="76"/>
      <c r="I68" s="76"/>
      <c r="J68" s="76"/>
      <c r="K68" s="76"/>
      <c r="L68" s="76"/>
      <c r="M68" s="76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68"/>
      <c r="DN68" s="168"/>
      <c r="DO68" s="168"/>
      <c r="DP68" s="168"/>
      <c r="DQ68" s="168"/>
      <c r="DR68" s="168"/>
      <c r="DS68" s="168"/>
      <c r="DT68" s="168"/>
      <c r="DU68" s="168"/>
      <c r="DV68" s="168"/>
      <c r="DW68" s="168"/>
      <c r="DX68" s="168"/>
      <c r="DY68" s="168"/>
      <c r="DZ68" s="168"/>
      <c r="EA68" s="168"/>
      <c r="EB68" s="168"/>
      <c r="EC68" s="168"/>
      <c r="ED68" s="168"/>
      <c r="EE68" s="168"/>
      <c r="EF68" s="168"/>
      <c r="EG68" s="168"/>
      <c r="EH68" s="168"/>
      <c r="EI68" s="168"/>
      <c r="EJ68" s="168"/>
      <c r="EK68" s="168"/>
      <c r="EL68" s="168"/>
      <c r="EM68" s="168"/>
      <c r="EN68" s="168"/>
      <c r="EO68" s="168"/>
      <c r="EP68" s="168"/>
      <c r="EQ68" s="168"/>
      <c r="ER68" s="168"/>
      <c r="ES68" s="168"/>
      <c r="ET68" s="168"/>
      <c r="EU68" s="168"/>
      <c r="EV68" s="168"/>
      <c r="EW68" s="168"/>
      <c r="EX68" s="168"/>
      <c r="EY68" s="168"/>
      <c r="EZ68" s="168"/>
      <c r="FA68" s="168"/>
      <c r="FB68" s="168"/>
      <c r="FC68" s="168"/>
      <c r="FD68" s="168"/>
      <c r="FE68" s="168"/>
      <c r="FF68" s="168"/>
      <c r="FG68" s="168"/>
      <c r="FH68" s="168"/>
      <c r="FI68" s="168"/>
      <c r="FJ68" s="168"/>
      <c r="FK68" s="168"/>
      <c r="FL68" s="168"/>
      <c r="FM68" s="168"/>
      <c r="FN68" s="168"/>
      <c r="FO68" s="168"/>
      <c r="FP68" s="168"/>
      <c r="FQ68" s="168"/>
      <c r="FR68" s="168"/>
      <c r="FS68" s="168"/>
      <c r="FT68" s="168"/>
      <c r="FU68" s="168"/>
      <c r="FV68" s="168"/>
      <c r="FW68" s="168"/>
      <c r="FX68" s="168"/>
      <c r="FY68" s="168"/>
      <c r="FZ68" s="168"/>
      <c r="GA68" s="168"/>
      <c r="GB68" s="168"/>
      <c r="GC68" s="168"/>
      <c r="GD68" s="168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  <c r="GO68" s="168"/>
      <c r="GP68" s="168"/>
      <c r="GQ68" s="168"/>
      <c r="GR68" s="168"/>
      <c r="GS68" s="168"/>
      <c r="GT68" s="168"/>
      <c r="GU68" s="168"/>
      <c r="GV68" s="168"/>
      <c r="GW68" s="168"/>
      <c r="GX68" s="168"/>
      <c r="GY68" s="168"/>
      <c r="GZ68" s="168"/>
      <c r="HA68" s="168"/>
      <c r="HB68" s="168"/>
      <c r="HC68" s="168"/>
      <c r="HD68" s="168"/>
      <c r="HE68" s="168"/>
      <c r="HF68" s="168"/>
      <c r="HG68" s="168"/>
      <c r="HH68" s="168"/>
      <c r="HI68" s="168"/>
      <c r="HJ68" s="168"/>
      <c r="HK68" s="168"/>
      <c r="HL68" s="168"/>
      <c r="HM68" s="168"/>
      <c r="HN68" s="168"/>
      <c r="HO68" s="168"/>
      <c r="HP68" s="168"/>
      <c r="HQ68" s="168"/>
      <c r="HR68" s="168"/>
      <c r="HS68" s="168"/>
      <c r="HT68" s="168"/>
      <c r="HU68" s="168"/>
      <c r="HV68" s="168"/>
      <c r="HW68" s="168"/>
      <c r="HX68" s="168"/>
      <c r="HY68" s="168"/>
      <c r="HZ68" s="168"/>
      <c r="IA68" s="168"/>
      <c r="IB68" s="168"/>
      <c r="IC68" s="168"/>
      <c r="ID68" s="168"/>
      <c r="IE68" s="168"/>
      <c r="IF68" s="168"/>
    </row>
    <row r="69" spans="1:240" s="153" customFormat="1" ht="14.25">
      <c r="A69" s="169"/>
      <c r="B69" s="170"/>
      <c r="C69" s="156" t="s">
        <v>63</v>
      </c>
      <c r="D69" s="157" t="s">
        <v>1</v>
      </c>
      <c r="E69" s="76">
        <v>973</v>
      </c>
      <c r="F69" s="76">
        <f>F68*E69</f>
        <v>9.73</v>
      </c>
      <c r="G69" s="76"/>
      <c r="H69" s="76"/>
      <c r="I69" s="76"/>
      <c r="J69" s="76"/>
      <c r="K69" s="76"/>
      <c r="L69" s="76"/>
      <c r="M69" s="76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1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71"/>
      <c r="DJ69" s="171"/>
      <c r="DK69" s="171"/>
      <c r="DL69" s="171"/>
      <c r="DM69" s="171"/>
      <c r="DN69" s="171"/>
      <c r="DO69" s="171"/>
      <c r="DP69" s="171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  <c r="HJ69" s="171"/>
      <c r="HK69" s="171"/>
      <c r="HL69" s="171"/>
      <c r="HM69" s="171"/>
      <c r="HN69" s="171"/>
      <c r="HO69" s="171"/>
      <c r="HP69" s="171"/>
      <c r="HQ69" s="171"/>
      <c r="HR69" s="171"/>
      <c r="HS69" s="171"/>
      <c r="HT69" s="171"/>
      <c r="HU69" s="171"/>
      <c r="HV69" s="171"/>
      <c r="HW69" s="171"/>
      <c r="HX69" s="171"/>
      <c r="HY69" s="171"/>
      <c r="HZ69" s="171"/>
      <c r="IA69" s="171"/>
      <c r="IB69" s="171"/>
      <c r="IC69" s="171"/>
      <c r="ID69" s="171"/>
      <c r="IE69" s="171"/>
      <c r="IF69" s="171"/>
    </row>
    <row r="70" spans="1:240" s="153" customFormat="1" ht="14.25">
      <c r="A70" s="169"/>
      <c r="B70" s="170"/>
      <c r="C70" s="172" t="s">
        <v>68</v>
      </c>
      <c r="D70" s="70" t="s">
        <v>3</v>
      </c>
      <c r="E70" s="76">
        <v>483</v>
      </c>
      <c r="F70" s="76">
        <f>E70*F68</f>
        <v>4.83</v>
      </c>
      <c r="G70" s="76"/>
      <c r="H70" s="76"/>
      <c r="I70" s="76"/>
      <c r="J70" s="76"/>
      <c r="K70" s="76"/>
      <c r="L70" s="76"/>
      <c r="M70" s="76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1"/>
      <c r="BX70" s="171"/>
      <c r="BY70" s="171"/>
      <c r="BZ70" s="171"/>
      <c r="CA70" s="171"/>
      <c r="CB70" s="171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71"/>
      <c r="DJ70" s="171"/>
      <c r="DK70" s="171"/>
      <c r="DL70" s="171"/>
      <c r="DM70" s="171"/>
      <c r="DN70" s="171"/>
      <c r="DO70" s="171"/>
      <c r="DP70" s="171"/>
      <c r="DQ70" s="171"/>
      <c r="DR70" s="171"/>
      <c r="DS70" s="171"/>
      <c r="DT70" s="171"/>
      <c r="DU70" s="171"/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171"/>
      <c r="FZ70" s="171"/>
      <c r="GA70" s="171"/>
      <c r="GB70" s="171"/>
      <c r="GC70" s="171"/>
      <c r="GD70" s="171"/>
      <c r="GE70" s="171"/>
      <c r="GF70" s="171"/>
      <c r="GG70" s="171"/>
      <c r="GH70" s="171"/>
      <c r="GI70" s="171"/>
      <c r="GJ70" s="171"/>
      <c r="GK70" s="171"/>
      <c r="GL70" s="171"/>
      <c r="GM70" s="171"/>
      <c r="GN70" s="171"/>
      <c r="GO70" s="171"/>
      <c r="GP70" s="171"/>
      <c r="GQ70" s="171"/>
      <c r="GR70" s="171"/>
      <c r="GS70" s="171"/>
      <c r="GT70" s="171"/>
      <c r="GU70" s="171"/>
      <c r="GV70" s="171"/>
      <c r="GW70" s="171"/>
      <c r="GX70" s="171"/>
      <c r="GY70" s="171"/>
      <c r="GZ70" s="171"/>
      <c r="HA70" s="171"/>
      <c r="HB70" s="171"/>
      <c r="HC70" s="171"/>
      <c r="HD70" s="171"/>
      <c r="HE70" s="171"/>
      <c r="HF70" s="171"/>
      <c r="HG70" s="171"/>
      <c r="HH70" s="171"/>
      <c r="HI70" s="171"/>
      <c r="HJ70" s="171"/>
      <c r="HK70" s="171"/>
      <c r="HL70" s="171"/>
      <c r="HM70" s="171"/>
      <c r="HN70" s="171"/>
      <c r="HO70" s="171"/>
      <c r="HP70" s="171"/>
      <c r="HQ70" s="171"/>
      <c r="HR70" s="171"/>
      <c r="HS70" s="171"/>
      <c r="HT70" s="171"/>
      <c r="HU70" s="171"/>
      <c r="HV70" s="171"/>
      <c r="HW70" s="171"/>
      <c r="HX70" s="171"/>
      <c r="HY70" s="171"/>
      <c r="HZ70" s="171"/>
      <c r="IA70" s="171"/>
      <c r="IB70" s="171"/>
      <c r="IC70" s="171"/>
      <c r="ID70" s="171"/>
      <c r="IE70" s="171"/>
      <c r="IF70" s="171"/>
    </row>
    <row r="71" spans="1:240" s="153" customFormat="1" ht="14.25">
      <c r="A71" s="169"/>
      <c r="B71" s="170" t="s">
        <v>86</v>
      </c>
      <c r="C71" s="172" t="s">
        <v>87</v>
      </c>
      <c r="D71" s="70" t="s">
        <v>67</v>
      </c>
      <c r="E71" s="76">
        <v>1000</v>
      </c>
      <c r="F71" s="82">
        <f>E71*F68</f>
        <v>10</v>
      </c>
      <c r="G71" s="76"/>
      <c r="H71" s="82"/>
      <c r="I71" s="82"/>
      <c r="J71" s="82"/>
      <c r="K71" s="76"/>
      <c r="L71" s="76"/>
      <c r="M71" s="76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1"/>
      <c r="BS71" s="171"/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71"/>
      <c r="DJ71" s="171"/>
      <c r="DK71" s="171"/>
      <c r="DL71" s="171"/>
      <c r="DM71" s="171"/>
      <c r="DN71" s="171"/>
      <c r="DO71" s="171"/>
      <c r="DP71" s="171"/>
      <c r="DQ71" s="171"/>
      <c r="DR71" s="171"/>
      <c r="DS71" s="171"/>
      <c r="DT71" s="171"/>
      <c r="DU71" s="171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  <c r="HF71" s="171"/>
      <c r="HG71" s="171"/>
      <c r="HH71" s="171"/>
      <c r="HI71" s="171"/>
      <c r="HJ71" s="171"/>
      <c r="HK71" s="171"/>
      <c r="HL71" s="171"/>
      <c r="HM71" s="171"/>
      <c r="HN71" s="171"/>
      <c r="HO71" s="171"/>
      <c r="HP71" s="171"/>
      <c r="HQ71" s="171"/>
      <c r="HR71" s="171"/>
      <c r="HS71" s="171"/>
      <c r="HT71" s="171"/>
      <c r="HU71" s="171"/>
      <c r="HV71" s="171"/>
      <c r="HW71" s="171"/>
      <c r="HX71" s="171"/>
      <c r="HY71" s="171"/>
      <c r="HZ71" s="171"/>
      <c r="IA71" s="171"/>
      <c r="IB71" s="171"/>
      <c r="IC71" s="171"/>
      <c r="ID71" s="171"/>
      <c r="IE71" s="171"/>
      <c r="IF71" s="171"/>
    </row>
    <row r="72" spans="1:240" s="153" customFormat="1" ht="14.25">
      <c r="A72" s="169"/>
      <c r="B72" s="170"/>
      <c r="C72" s="172" t="s">
        <v>69</v>
      </c>
      <c r="D72" s="70" t="s">
        <v>3</v>
      </c>
      <c r="E72" s="76">
        <v>220</v>
      </c>
      <c r="F72" s="76">
        <f>E72*F68</f>
        <v>2.2000000000000002</v>
      </c>
      <c r="G72" s="82"/>
      <c r="H72" s="82"/>
      <c r="I72" s="82"/>
      <c r="J72" s="82"/>
      <c r="K72" s="76"/>
      <c r="L72" s="76"/>
      <c r="M72" s="76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/>
      <c r="CE72" s="171"/>
      <c r="CF72" s="171"/>
      <c r="CG72" s="171"/>
      <c r="CH72" s="171"/>
      <c r="CI72" s="171"/>
      <c r="CJ72" s="171"/>
      <c r="CK72" s="171"/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1"/>
      <c r="DA72" s="171"/>
      <c r="DB72" s="171"/>
      <c r="DC72" s="171"/>
      <c r="DD72" s="171"/>
      <c r="DE72" s="171"/>
      <c r="DF72" s="171"/>
      <c r="DG72" s="171"/>
      <c r="DH72" s="171"/>
      <c r="DI72" s="171"/>
      <c r="DJ72" s="171"/>
      <c r="DK72" s="171"/>
      <c r="DL72" s="171"/>
      <c r="DM72" s="171"/>
      <c r="DN72" s="171"/>
      <c r="DO72" s="171"/>
      <c r="DP72" s="171"/>
      <c r="DQ72" s="171"/>
      <c r="DR72" s="171"/>
      <c r="DS72" s="171"/>
      <c r="DT72" s="171"/>
      <c r="DU72" s="171"/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1"/>
      <c r="GD72" s="171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  <c r="GP72" s="171"/>
      <c r="GQ72" s="171"/>
      <c r="GR72" s="171"/>
      <c r="GS72" s="171"/>
      <c r="GT72" s="171"/>
      <c r="GU72" s="171"/>
      <c r="GV72" s="171"/>
      <c r="GW72" s="171"/>
      <c r="GX72" s="171"/>
      <c r="GY72" s="171"/>
      <c r="GZ72" s="171"/>
      <c r="HA72" s="171"/>
      <c r="HB72" s="171"/>
      <c r="HC72" s="171"/>
      <c r="HD72" s="171"/>
      <c r="HE72" s="171"/>
      <c r="HF72" s="171"/>
      <c r="HG72" s="171"/>
      <c r="HH72" s="171"/>
      <c r="HI72" s="171"/>
      <c r="HJ72" s="171"/>
      <c r="HK72" s="171"/>
      <c r="HL72" s="171"/>
      <c r="HM72" s="171"/>
      <c r="HN72" s="171"/>
      <c r="HO72" s="171"/>
      <c r="HP72" s="171"/>
      <c r="HQ72" s="171"/>
      <c r="HR72" s="171"/>
      <c r="HS72" s="171"/>
      <c r="HT72" s="171"/>
      <c r="HU72" s="171"/>
      <c r="HV72" s="171"/>
      <c r="HW72" s="171"/>
      <c r="HX72" s="171"/>
      <c r="HY72" s="171"/>
      <c r="HZ72" s="171"/>
      <c r="IA72" s="171"/>
      <c r="IB72" s="171"/>
      <c r="IC72" s="171"/>
      <c r="ID72" s="171"/>
      <c r="IE72" s="171"/>
      <c r="IF72" s="171"/>
    </row>
    <row r="73" spans="1:240" s="153" customFormat="1" ht="14.25">
      <c r="A73" s="169"/>
      <c r="B73" s="170"/>
      <c r="C73" s="172"/>
      <c r="D73" s="70"/>
      <c r="E73" s="76"/>
      <c r="F73" s="76"/>
      <c r="G73" s="82"/>
      <c r="H73" s="82"/>
      <c r="I73" s="82"/>
      <c r="J73" s="82"/>
      <c r="K73" s="76"/>
      <c r="L73" s="76"/>
      <c r="M73" s="76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/>
      <c r="CE73" s="171"/>
      <c r="CF73" s="171"/>
      <c r="CG73" s="171"/>
      <c r="CH73" s="171"/>
      <c r="CI73" s="171"/>
      <c r="CJ73" s="171"/>
      <c r="CK73" s="171"/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71"/>
      <c r="CW73" s="171"/>
      <c r="CX73" s="171"/>
      <c r="CY73" s="171"/>
      <c r="CZ73" s="171"/>
      <c r="DA73" s="171"/>
      <c r="DB73" s="17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1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  <c r="GP73" s="171"/>
      <c r="GQ73" s="171"/>
      <c r="GR73" s="171"/>
      <c r="GS73" s="171"/>
      <c r="GT73" s="171"/>
      <c r="GU73" s="171"/>
      <c r="GV73" s="171"/>
      <c r="GW73" s="171"/>
      <c r="GX73" s="171"/>
      <c r="GY73" s="171"/>
      <c r="GZ73" s="171"/>
      <c r="HA73" s="171"/>
      <c r="HB73" s="171"/>
      <c r="HC73" s="171"/>
      <c r="HD73" s="171"/>
      <c r="HE73" s="171"/>
      <c r="HF73" s="171"/>
      <c r="HG73" s="171"/>
      <c r="HH73" s="171"/>
      <c r="HI73" s="171"/>
      <c r="HJ73" s="171"/>
      <c r="HK73" s="171"/>
      <c r="HL73" s="171"/>
      <c r="HM73" s="171"/>
      <c r="HN73" s="171"/>
      <c r="HO73" s="171"/>
      <c r="HP73" s="171"/>
      <c r="HQ73" s="171"/>
      <c r="HR73" s="171"/>
      <c r="HS73" s="171"/>
      <c r="HT73" s="171"/>
      <c r="HU73" s="171"/>
      <c r="HV73" s="171"/>
      <c r="HW73" s="171"/>
      <c r="HX73" s="171"/>
      <c r="HY73" s="171"/>
      <c r="HZ73" s="171"/>
      <c r="IA73" s="171"/>
      <c r="IB73" s="171"/>
      <c r="IC73" s="171"/>
      <c r="ID73" s="171"/>
      <c r="IE73" s="171"/>
      <c r="IF73" s="171"/>
    </row>
    <row r="74" spans="1:240" s="140" customFormat="1" ht="30">
      <c r="A74" s="141">
        <v>11</v>
      </c>
      <c r="B74" s="142" t="s">
        <v>61</v>
      </c>
      <c r="C74" s="173" t="s">
        <v>88</v>
      </c>
      <c r="D74" s="144" t="s">
        <v>62</v>
      </c>
      <c r="E74" s="145"/>
      <c r="F74" s="145">
        <f>3.9*10</f>
        <v>39</v>
      </c>
      <c r="G74" s="145"/>
      <c r="H74" s="145"/>
      <c r="I74" s="145"/>
      <c r="J74" s="145"/>
      <c r="K74" s="145"/>
      <c r="L74" s="145"/>
      <c r="M74" s="145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146"/>
      <c r="FH74" s="146"/>
      <c r="FI74" s="146"/>
      <c r="FJ74" s="146"/>
      <c r="FK74" s="146"/>
      <c r="FL74" s="146"/>
      <c r="FM74" s="146"/>
      <c r="FN74" s="146"/>
      <c r="FO74" s="146"/>
      <c r="FP74" s="146"/>
      <c r="FQ74" s="146"/>
      <c r="FR74" s="146"/>
      <c r="FS74" s="146"/>
      <c r="FT74" s="146"/>
      <c r="FU74" s="146"/>
      <c r="FV74" s="146"/>
      <c r="FW74" s="146"/>
      <c r="FX74" s="146"/>
      <c r="FY74" s="146"/>
      <c r="FZ74" s="146"/>
      <c r="GA74" s="146"/>
      <c r="GB74" s="146"/>
      <c r="GC74" s="146"/>
      <c r="GD74" s="146"/>
      <c r="GE74" s="146"/>
      <c r="GF74" s="146"/>
      <c r="GG74" s="146"/>
      <c r="GH74" s="146"/>
      <c r="GI74" s="146"/>
      <c r="GJ74" s="146"/>
      <c r="GK74" s="146"/>
      <c r="GL74" s="146"/>
      <c r="GM74" s="146"/>
      <c r="GN74" s="146"/>
      <c r="GO74" s="146"/>
      <c r="GP74" s="146"/>
      <c r="GQ74" s="146"/>
      <c r="GR74" s="146"/>
      <c r="GS74" s="146"/>
      <c r="GT74" s="146"/>
      <c r="GU74" s="146"/>
      <c r="GV74" s="146"/>
      <c r="GW74" s="146"/>
      <c r="GX74" s="146"/>
      <c r="GY74" s="146"/>
      <c r="GZ74" s="146"/>
      <c r="HA74" s="146"/>
      <c r="HB74" s="146"/>
      <c r="HC74" s="146"/>
      <c r="HD74" s="146"/>
      <c r="HE74" s="146"/>
      <c r="HF74" s="146"/>
      <c r="HG74" s="146"/>
      <c r="HH74" s="146"/>
      <c r="HI74" s="146"/>
      <c r="HJ74" s="146"/>
      <c r="HK74" s="146"/>
      <c r="HL74" s="146"/>
      <c r="HM74" s="146"/>
      <c r="HN74" s="146"/>
      <c r="HO74" s="146"/>
      <c r="HP74" s="146"/>
      <c r="HQ74" s="146"/>
      <c r="HR74" s="146"/>
      <c r="HS74" s="146"/>
      <c r="HT74" s="146"/>
      <c r="HU74" s="146"/>
      <c r="HV74" s="146"/>
      <c r="HW74" s="146"/>
      <c r="HX74" s="146"/>
      <c r="HY74" s="146"/>
      <c r="HZ74" s="146"/>
      <c r="IA74" s="146"/>
      <c r="IB74" s="146"/>
      <c r="IC74" s="146"/>
      <c r="ID74" s="146"/>
      <c r="IE74" s="146"/>
      <c r="IF74" s="146"/>
    </row>
    <row r="75" spans="1:240" s="153" customFormat="1" ht="14.25">
      <c r="A75" s="147"/>
      <c r="B75" s="148"/>
      <c r="C75" s="149"/>
      <c r="D75" s="147" t="s">
        <v>35</v>
      </c>
      <c r="E75" s="150"/>
      <c r="F75" s="151">
        <f>F74/100</f>
        <v>0.39</v>
      </c>
      <c r="G75" s="150"/>
      <c r="H75" s="150"/>
      <c r="I75" s="150"/>
      <c r="J75" s="150"/>
      <c r="K75" s="150"/>
      <c r="L75" s="150"/>
      <c r="M75" s="150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  <c r="FT75" s="152"/>
      <c r="FU75" s="152"/>
      <c r="FV75" s="152"/>
      <c r="FW75" s="152"/>
      <c r="FX75" s="152"/>
      <c r="FY75" s="152"/>
      <c r="FZ75" s="152"/>
      <c r="GA75" s="152"/>
      <c r="GB75" s="152"/>
      <c r="GC75" s="152"/>
      <c r="GD75" s="152"/>
      <c r="GE75" s="152"/>
      <c r="GF75" s="152"/>
      <c r="GG75" s="152"/>
      <c r="GH75" s="152"/>
      <c r="GI75" s="152"/>
      <c r="GJ75" s="152"/>
      <c r="GK75" s="152"/>
      <c r="GL75" s="152"/>
      <c r="GM75" s="152"/>
      <c r="GN75" s="152"/>
      <c r="GO75" s="152"/>
      <c r="GP75" s="152"/>
      <c r="GQ75" s="152"/>
      <c r="GR75" s="152"/>
      <c r="GS75" s="152"/>
      <c r="GT75" s="152"/>
      <c r="GU75" s="152"/>
      <c r="GV75" s="152"/>
      <c r="GW75" s="152"/>
      <c r="GX75" s="152"/>
      <c r="GY75" s="152"/>
      <c r="GZ75" s="152"/>
      <c r="HA75" s="152"/>
      <c r="HB75" s="152"/>
      <c r="HC75" s="152"/>
      <c r="HD75" s="152"/>
      <c r="HE75" s="152"/>
      <c r="HF75" s="152"/>
      <c r="HG75" s="152"/>
      <c r="HH75" s="152"/>
      <c r="HI75" s="152"/>
      <c r="HJ75" s="152"/>
      <c r="HK75" s="152"/>
      <c r="HL75" s="152"/>
      <c r="HM75" s="152"/>
      <c r="HN75" s="152"/>
      <c r="HO75" s="152"/>
      <c r="HP75" s="152"/>
      <c r="HQ75" s="152"/>
      <c r="HR75" s="152"/>
      <c r="HS75" s="152"/>
      <c r="HT75" s="152"/>
      <c r="HU75" s="152"/>
      <c r="HV75" s="152"/>
      <c r="HW75" s="152"/>
      <c r="HX75" s="152"/>
      <c r="HY75" s="152"/>
      <c r="HZ75" s="152"/>
      <c r="IA75" s="152"/>
      <c r="IB75" s="152"/>
      <c r="IC75" s="152"/>
      <c r="ID75" s="152"/>
      <c r="IE75" s="152"/>
      <c r="IF75" s="152"/>
    </row>
    <row r="76" spans="1:240" s="153" customFormat="1" ht="14.25">
      <c r="A76" s="154"/>
      <c r="B76" s="155"/>
      <c r="C76" s="156" t="s">
        <v>63</v>
      </c>
      <c r="D76" s="157" t="s">
        <v>1</v>
      </c>
      <c r="E76" s="150">
        <v>206</v>
      </c>
      <c r="F76" s="150">
        <f>E76*F75</f>
        <v>80.34</v>
      </c>
      <c r="G76" s="150"/>
      <c r="H76" s="150"/>
      <c r="I76" s="76"/>
      <c r="J76" s="76"/>
      <c r="K76" s="76"/>
      <c r="L76" s="76"/>
      <c r="M76" s="76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</row>
    <row r="77" spans="1:240" s="153" customFormat="1" ht="14.25">
      <c r="A77" s="147"/>
      <c r="B77" s="148"/>
      <c r="C77" s="159"/>
      <c r="D77" s="157"/>
      <c r="E77" s="150"/>
      <c r="F77" s="150"/>
      <c r="G77" s="150"/>
      <c r="H77" s="150"/>
      <c r="I77" s="76"/>
      <c r="J77" s="76"/>
      <c r="K77" s="76"/>
      <c r="L77" s="76"/>
      <c r="M77" s="76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  <c r="FT77" s="152"/>
      <c r="FU77" s="152"/>
      <c r="FV77" s="152"/>
      <c r="FW77" s="152"/>
      <c r="FX77" s="152"/>
      <c r="FY77" s="152"/>
      <c r="FZ77" s="152"/>
      <c r="GA77" s="152"/>
      <c r="GB77" s="152"/>
      <c r="GC77" s="152"/>
      <c r="GD77" s="152"/>
      <c r="GE77" s="152"/>
      <c r="GF77" s="152"/>
      <c r="GG77" s="152"/>
      <c r="GH77" s="152"/>
      <c r="GI77" s="152"/>
      <c r="GJ77" s="152"/>
      <c r="GK77" s="152"/>
      <c r="GL77" s="152"/>
      <c r="GM77" s="152"/>
      <c r="GN77" s="152"/>
      <c r="GO77" s="152"/>
      <c r="GP77" s="152"/>
      <c r="GQ77" s="152"/>
      <c r="GR77" s="152"/>
      <c r="GS77" s="152"/>
      <c r="GT77" s="152"/>
      <c r="GU77" s="152"/>
      <c r="GV77" s="152"/>
      <c r="GW77" s="152"/>
      <c r="GX77" s="152"/>
      <c r="GY77" s="152"/>
      <c r="GZ77" s="152"/>
      <c r="HA77" s="152"/>
      <c r="HB77" s="152"/>
      <c r="HC77" s="152"/>
      <c r="HD77" s="152"/>
      <c r="HE77" s="152"/>
      <c r="HF77" s="152"/>
      <c r="HG77" s="152"/>
      <c r="HH77" s="152"/>
      <c r="HI77" s="152"/>
      <c r="HJ77" s="152"/>
      <c r="HK77" s="152"/>
      <c r="HL77" s="152"/>
      <c r="HM77" s="152"/>
      <c r="HN77" s="152"/>
      <c r="HO77" s="152"/>
      <c r="HP77" s="152"/>
      <c r="HQ77" s="152"/>
      <c r="HR77" s="152"/>
      <c r="HS77" s="152"/>
      <c r="HT77" s="152"/>
      <c r="HU77" s="152"/>
      <c r="HV77" s="152"/>
      <c r="HW77" s="152"/>
      <c r="HX77" s="152"/>
      <c r="HY77" s="152"/>
      <c r="HZ77" s="152"/>
      <c r="IA77" s="152"/>
      <c r="IB77" s="152"/>
      <c r="IC77" s="152"/>
      <c r="ID77" s="152"/>
      <c r="IE77" s="152"/>
      <c r="IF77" s="152"/>
    </row>
    <row r="78" spans="1:240" s="140" customFormat="1">
      <c r="A78" s="141">
        <v>12</v>
      </c>
      <c r="B78" s="142" t="s">
        <v>65</v>
      </c>
      <c r="C78" s="143" t="s">
        <v>89</v>
      </c>
      <c r="D78" s="144" t="s">
        <v>0</v>
      </c>
      <c r="E78" s="145"/>
      <c r="F78" s="145">
        <f>0.6*2.5*0.1*2*10</f>
        <v>3.0000000000000004</v>
      </c>
      <c r="G78" s="145"/>
      <c r="H78" s="145"/>
      <c r="I78" s="145"/>
      <c r="J78" s="145"/>
      <c r="K78" s="145"/>
      <c r="L78" s="145"/>
      <c r="M78" s="145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</row>
    <row r="79" spans="1:240" s="153" customFormat="1" ht="14.25">
      <c r="A79" s="147"/>
      <c r="B79" s="148"/>
      <c r="C79" s="149"/>
      <c r="D79" s="147" t="s">
        <v>66</v>
      </c>
      <c r="E79" s="150"/>
      <c r="F79" s="151">
        <f>F78/10</f>
        <v>0.30000000000000004</v>
      </c>
      <c r="G79" s="150"/>
      <c r="H79" s="150"/>
      <c r="I79" s="150"/>
      <c r="J79" s="150"/>
      <c r="K79" s="150"/>
      <c r="L79" s="150"/>
      <c r="M79" s="150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/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/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  <c r="HL79" s="152"/>
      <c r="HM79" s="152"/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152"/>
    </row>
    <row r="80" spans="1:240" s="153" customFormat="1" ht="14.25">
      <c r="A80" s="154"/>
      <c r="B80" s="155"/>
      <c r="C80" s="156" t="s">
        <v>63</v>
      </c>
      <c r="D80" s="157" t="s">
        <v>1</v>
      </c>
      <c r="E80" s="76">
        <v>17.8</v>
      </c>
      <c r="F80" s="150">
        <f>E80*F79</f>
        <v>5.3400000000000007</v>
      </c>
      <c r="G80" s="150"/>
      <c r="H80" s="150"/>
      <c r="I80" s="76"/>
      <c r="J80" s="76"/>
      <c r="K80" s="76"/>
      <c r="L80" s="76"/>
      <c r="M80" s="76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</row>
    <row r="81" spans="1:240" s="153" customFormat="1" ht="14.25">
      <c r="A81" s="154"/>
      <c r="B81" s="155" t="s">
        <v>81</v>
      </c>
      <c r="C81" s="160" t="s">
        <v>82</v>
      </c>
      <c r="D81" s="147" t="s">
        <v>0</v>
      </c>
      <c r="E81" s="76">
        <v>11</v>
      </c>
      <c r="F81" s="161">
        <f>E81*F79</f>
        <v>3.3000000000000007</v>
      </c>
      <c r="G81" s="82"/>
      <c r="H81" s="150"/>
      <c r="I81" s="150"/>
      <c r="J81" s="150"/>
      <c r="K81" s="150"/>
      <c r="L81" s="150"/>
      <c r="M81" s="150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</row>
    <row r="82" spans="1:240" s="153" customFormat="1" ht="14.25">
      <c r="A82" s="147"/>
      <c r="B82" s="148"/>
      <c r="C82" s="149"/>
      <c r="D82" s="147"/>
      <c r="E82" s="76"/>
      <c r="F82" s="161"/>
      <c r="G82" s="82"/>
      <c r="H82" s="150"/>
      <c r="I82" s="150"/>
      <c r="J82" s="150"/>
      <c r="K82" s="150"/>
      <c r="L82" s="150"/>
      <c r="M82" s="150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52"/>
      <c r="EO82" s="152"/>
      <c r="EP82" s="152"/>
      <c r="EQ82" s="152"/>
      <c r="ER82" s="152"/>
      <c r="ES82" s="152"/>
      <c r="ET82" s="152"/>
      <c r="EU82" s="152"/>
      <c r="EV82" s="152"/>
      <c r="EW82" s="152"/>
      <c r="EX82" s="152"/>
      <c r="EY82" s="152"/>
      <c r="EZ82" s="152"/>
      <c r="FA82" s="152"/>
      <c r="FB82" s="152"/>
      <c r="FC82" s="152"/>
      <c r="FD82" s="152"/>
      <c r="FE82" s="152"/>
      <c r="FF82" s="152"/>
      <c r="FG82" s="152"/>
      <c r="FH82" s="152"/>
      <c r="FI82" s="152"/>
      <c r="FJ82" s="152"/>
      <c r="FK82" s="152"/>
      <c r="FL82" s="152"/>
      <c r="FM82" s="152"/>
      <c r="FN82" s="152"/>
      <c r="FO82" s="152"/>
      <c r="FP82" s="152"/>
      <c r="FQ82" s="152"/>
      <c r="FR82" s="152"/>
      <c r="FS82" s="152"/>
      <c r="FT82" s="152"/>
      <c r="FU82" s="152"/>
      <c r="FV82" s="152"/>
      <c r="FW82" s="152"/>
      <c r="FX82" s="152"/>
      <c r="FY82" s="152"/>
      <c r="FZ82" s="152"/>
      <c r="GA82" s="152"/>
      <c r="GB82" s="152"/>
      <c r="GC82" s="152"/>
      <c r="GD82" s="152"/>
      <c r="GE82" s="152"/>
      <c r="GF82" s="152"/>
      <c r="GG82" s="152"/>
      <c r="GH82" s="152"/>
      <c r="GI82" s="152"/>
      <c r="GJ82" s="152"/>
      <c r="GK82" s="152"/>
      <c r="GL82" s="152"/>
      <c r="GM82" s="152"/>
      <c r="GN82" s="152"/>
      <c r="GO82" s="152"/>
      <c r="GP82" s="152"/>
      <c r="GQ82" s="152"/>
      <c r="GR82" s="152"/>
      <c r="GS82" s="152"/>
      <c r="GT82" s="152"/>
      <c r="GU82" s="152"/>
      <c r="GV82" s="152"/>
      <c r="GW82" s="152"/>
      <c r="GX82" s="152"/>
      <c r="GY82" s="152"/>
      <c r="GZ82" s="152"/>
      <c r="HA82" s="152"/>
      <c r="HB82" s="152"/>
      <c r="HC82" s="152"/>
      <c r="HD82" s="152"/>
      <c r="HE82" s="152"/>
      <c r="HF82" s="152"/>
      <c r="HG82" s="152"/>
      <c r="HH82" s="152"/>
      <c r="HI82" s="152"/>
      <c r="HJ82" s="152"/>
      <c r="HK82" s="152"/>
      <c r="HL82" s="152"/>
      <c r="HM82" s="152"/>
      <c r="HN82" s="152"/>
      <c r="HO82" s="152"/>
      <c r="HP82" s="152"/>
      <c r="HQ82" s="152"/>
      <c r="HR82" s="152"/>
      <c r="HS82" s="152"/>
      <c r="HT82" s="152"/>
      <c r="HU82" s="152"/>
      <c r="HV82" s="152"/>
      <c r="HW82" s="152"/>
      <c r="HX82" s="152"/>
      <c r="HY82" s="152"/>
      <c r="HZ82" s="152"/>
      <c r="IA82" s="152"/>
      <c r="IB82" s="152"/>
      <c r="IC82" s="152"/>
      <c r="ID82" s="152"/>
      <c r="IE82" s="152"/>
      <c r="IF82" s="152"/>
    </row>
    <row r="83" spans="1:240" s="140" customFormat="1" ht="30">
      <c r="A83" s="65">
        <v>13</v>
      </c>
      <c r="B83" s="174" t="s">
        <v>70</v>
      </c>
      <c r="C83" s="173" t="s">
        <v>90</v>
      </c>
      <c r="D83" s="65" t="s">
        <v>62</v>
      </c>
      <c r="E83" s="175"/>
      <c r="F83" s="68">
        <f>(3.05-0.44)*10</f>
        <v>26.099999999999998</v>
      </c>
      <c r="G83" s="68"/>
      <c r="H83" s="68"/>
      <c r="I83" s="68"/>
      <c r="J83" s="68"/>
      <c r="K83" s="68"/>
      <c r="L83" s="176"/>
      <c r="M83" s="68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</row>
    <row r="84" spans="1:240" s="153" customFormat="1">
      <c r="A84" s="70"/>
      <c r="B84" s="177"/>
      <c r="C84" s="72"/>
      <c r="D84" s="70" t="s">
        <v>35</v>
      </c>
      <c r="E84" s="178"/>
      <c r="F84" s="167">
        <f>F83/100</f>
        <v>0.26099999999999995</v>
      </c>
      <c r="G84" s="76"/>
      <c r="H84" s="76"/>
      <c r="I84" s="76"/>
      <c r="J84" s="76"/>
      <c r="K84" s="76"/>
      <c r="L84" s="179"/>
      <c r="M84" s="76"/>
      <c r="N84" s="140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  <c r="CW84" s="168"/>
      <c r="CX84" s="168"/>
      <c r="CY84" s="168"/>
      <c r="CZ84" s="168"/>
      <c r="DA84" s="168"/>
      <c r="DB84" s="168"/>
      <c r="DC84" s="168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  <c r="FF84" s="168"/>
      <c r="FG84" s="168"/>
      <c r="FH84" s="168"/>
      <c r="FI84" s="168"/>
      <c r="FJ84" s="168"/>
      <c r="FK84" s="168"/>
      <c r="FL84" s="168"/>
      <c r="FM84" s="168"/>
      <c r="FN84" s="168"/>
      <c r="FO84" s="168"/>
      <c r="FP84" s="168"/>
      <c r="FQ84" s="168"/>
      <c r="FR84" s="168"/>
      <c r="FS84" s="168"/>
      <c r="FT84" s="168"/>
      <c r="FU84" s="168"/>
      <c r="FV84" s="168"/>
      <c r="FW84" s="168"/>
      <c r="FX84" s="168"/>
      <c r="FY84" s="168"/>
      <c r="FZ84" s="168"/>
      <c r="GA84" s="168"/>
      <c r="GB84" s="168"/>
      <c r="GC84" s="168"/>
      <c r="GD84" s="168"/>
      <c r="GE84" s="168"/>
      <c r="GF84" s="168"/>
      <c r="GG84" s="168"/>
      <c r="GH84" s="168"/>
      <c r="GI84" s="168"/>
      <c r="GJ84" s="168"/>
      <c r="GK84" s="168"/>
      <c r="GL84" s="168"/>
      <c r="GM84" s="168"/>
      <c r="GN84" s="168"/>
      <c r="GO84" s="168"/>
      <c r="GP84" s="168"/>
      <c r="GQ84" s="168"/>
      <c r="GR84" s="168"/>
      <c r="GS84" s="168"/>
      <c r="GT84" s="168"/>
      <c r="GU84" s="168"/>
      <c r="GV84" s="168"/>
      <c r="GW84" s="168"/>
      <c r="GX84" s="168"/>
      <c r="GY84" s="168"/>
      <c r="GZ84" s="168"/>
      <c r="HA84" s="168"/>
      <c r="HB84" s="168"/>
      <c r="HC84" s="168"/>
      <c r="HD84" s="168"/>
      <c r="HE84" s="168"/>
      <c r="HF84" s="168"/>
      <c r="HG84" s="168"/>
      <c r="HH84" s="168"/>
      <c r="HI84" s="168"/>
      <c r="HJ84" s="168"/>
      <c r="HK84" s="168"/>
      <c r="HL84" s="168"/>
      <c r="HM84" s="168"/>
      <c r="HN84" s="168"/>
      <c r="HO84" s="168"/>
      <c r="HP84" s="168"/>
      <c r="HQ84" s="168"/>
      <c r="HR84" s="168"/>
      <c r="HS84" s="168"/>
      <c r="HT84" s="168"/>
      <c r="HU84" s="168"/>
      <c r="HV84" s="168"/>
      <c r="HW84" s="168"/>
      <c r="HX84" s="168"/>
      <c r="HY84" s="168"/>
      <c r="HZ84" s="168"/>
      <c r="IA84" s="168"/>
      <c r="IB84" s="168"/>
      <c r="IC84" s="168"/>
      <c r="ID84" s="168"/>
      <c r="IE84" s="168"/>
      <c r="IF84" s="168"/>
    </row>
    <row r="85" spans="1:240" s="140" customFormat="1">
      <c r="A85" s="162"/>
      <c r="B85" s="170"/>
      <c r="C85" s="180" t="s">
        <v>63</v>
      </c>
      <c r="D85" s="157" t="s">
        <v>1</v>
      </c>
      <c r="E85" s="76">
        <v>660</v>
      </c>
      <c r="F85" s="76">
        <f>F84*E85</f>
        <v>172.25999999999996</v>
      </c>
      <c r="G85" s="76"/>
      <c r="H85" s="76"/>
      <c r="I85" s="82"/>
      <c r="J85" s="76"/>
      <c r="K85" s="76"/>
      <c r="L85" s="76"/>
      <c r="M85" s="76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  <c r="CW85" s="171"/>
      <c r="CX85" s="171"/>
      <c r="CY85" s="171"/>
      <c r="CZ85" s="171"/>
      <c r="DA85" s="171"/>
      <c r="DB85" s="171"/>
      <c r="DC85" s="171"/>
      <c r="DD85" s="171"/>
      <c r="DE85" s="171"/>
      <c r="DF85" s="171"/>
      <c r="DG85" s="171"/>
      <c r="DH85" s="171"/>
      <c r="DI85" s="171"/>
      <c r="DJ85" s="171"/>
      <c r="DK85" s="171"/>
      <c r="DL85" s="171"/>
      <c r="DM85" s="171"/>
      <c r="DN85" s="171"/>
      <c r="DO85" s="171"/>
      <c r="DP85" s="171"/>
      <c r="DQ85" s="171"/>
      <c r="DR85" s="171"/>
      <c r="DS85" s="171"/>
      <c r="DT85" s="171"/>
      <c r="DU85" s="171"/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  <c r="FW85" s="171"/>
      <c r="FX85" s="171"/>
      <c r="FY85" s="171"/>
      <c r="FZ85" s="171"/>
      <c r="GA85" s="171"/>
      <c r="GB85" s="171"/>
      <c r="GC85" s="171"/>
      <c r="GD85" s="171"/>
      <c r="GE85" s="171"/>
      <c r="GF85" s="171"/>
      <c r="GG85" s="171"/>
      <c r="GH85" s="171"/>
      <c r="GI85" s="171"/>
      <c r="GJ85" s="171"/>
      <c r="GK85" s="171"/>
      <c r="GL85" s="171"/>
      <c r="GM85" s="171"/>
      <c r="GN85" s="171"/>
      <c r="GO85" s="171"/>
      <c r="GP85" s="171"/>
      <c r="GQ85" s="171"/>
      <c r="GR85" s="171"/>
      <c r="GS85" s="171"/>
      <c r="GT85" s="171"/>
      <c r="GU85" s="171"/>
      <c r="GV85" s="171"/>
      <c r="GW85" s="171"/>
      <c r="GX85" s="171"/>
      <c r="GY85" s="171"/>
      <c r="GZ85" s="171"/>
      <c r="HA85" s="171"/>
      <c r="HB85" s="171"/>
      <c r="HC85" s="171"/>
      <c r="HD85" s="171"/>
      <c r="HE85" s="171"/>
      <c r="HF85" s="171"/>
      <c r="HG85" s="171"/>
      <c r="HH85" s="171"/>
      <c r="HI85" s="171"/>
      <c r="HJ85" s="171"/>
      <c r="HK85" s="171"/>
      <c r="HL85" s="171"/>
      <c r="HM85" s="171"/>
      <c r="HN85" s="171"/>
      <c r="HO85" s="171"/>
      <c r="HP85" s="171"/>
      <c r="HQ85" s="171"/>
      <c r="HR85" s="171"/>
      <c r="HS85" s="171"/>
      <c r="HT85" s="171"/>
      <c r="HU85" s="171"/>
      <c r="HV85" s="171"/>
      <c r="HW85" s="171"/>
      <c r="HX85" s="171"/>
      <c r="HY85" s="171"/>
      <c r="HZ85" s="171"/>
      <c r="IA85" s="171"/>
      <c r="IB85" s="171"/>
      <c r="IC85" s="171"/>
      <c r="ID85" s="171"/>
      <c r="IE85" s="171"/>
      <c r="IF85" s="171"/>
    </row>
    <row r="86" spans="1:240" s="140" customFormat="1">
      <c r="A86" s="162"/>
      <c r="B86" s="170" t="s">
        <v>91</v>
      </c>
      <c r="C86" s="181" t="s">
        <v>71</v>
      </c>
      <c r="D86" s="157" t="s">
        <v>2</v>
      </c>
      <c r="E86" s="76">
        <v>9.6</v>
      </c>
      <c r="F86" s="76">
        <f>F84*E86</f>
        <v>2.5055999999999994</v>
      </c>
      <c r="G86" s="76"/>
      <c r="H86" s="76"/>
      <c r="I86" s="76"/>
      <c r="J86" s="76"/>
      <c r="K86" s="76"/>
      <c r="L86" s="76"/>
      <c r="M86" s="76"/>
      <c r="O86" s="168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71"/>
      <c r="DJ86" s="171"/>
      <c r="DK86" s="171"/>
      <c r="DL86" s="171"/>
      <c r="DM86" s="171"/>
      <c r="DN86" s="171"/>
      <c r="DO86" s="171"/>
      <c r="DP86" s="171"/>
      <c r="DQ86" s="171"/>
      <c r="DR86" s="171"/>
      <c r="DS86" s="171"/>
      <c r="DT86" s="171"/>
      <c r="DU86" s="171"/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1"/>
      <c r="FT86" s="171"/>
      <c r="FU86" s="171"/>
      <c r="FV86" s="171"/>
      <c r="FW86" s="171"/>
      <c r="FX86" s="171"/>
      <c r="FY86" s="171"/>
      <c r="FZ86" s="171"/>
      <c r="GA86" s="171"/>
      <c r="GB86" s="171"/>
      <c r="GC86" s="171"/>
      <c r="GD86" s="171"/>
      <c r="GE86" s="171"/>
      <c r="GF86" s="171"/>
      <c r="GG86" s="171"/>
      <c r="GH86" s="171"/>
      <c r="GI86" s="171"/>
      <c r="GJ86" s="171"/>
      <c r="GK86" s="171"/>
      <c r="GL86" s="171"/>
      <c r="GM86" s="171"/>
      <c r="GN86" s="171"/>
      <c r="GO86" s="171"/>
      <c r="GP86" s="171"/>
      <c r="GQ86" s="171"/>
      <c r="GR86" s="171"/>
      <c r="GS86" s="171"/>
      <c r="GT86" s="171"/>
      <c r="GU86" s="171"/>
      <c r="GV86" s="171"/>
      <c r="GW86" s="171"/>
      <c r="GX86" s="171"/>
      <c r="GY86" s="171"/>
      <c r="GZ86" s="171"/>
      <c r="HA86" s="171"/>
      <c r="HB86" s="171"/>
      <c r="HC86" s="171"/>
      <c r="HD86" s="171"/>
      <c r="HE86" s="171"/>
      <c r="HF86" s="171"/>
      <c r="HG86" s="171"/>
      <c r="HH86" s="171"/>
      <c r="HI86" s="171"/>
      <c r="HJ86" s="171"/>
      <c r="HK86" s="171"/>
      <c r="HL86" s="171"/>
      <c r="HM86" s="171"/>
      <c r="HN86" s="171"/>
      <c r="HO86" s="171"/>
      <c r="HP86" s="171"/>
      <c r="HQ86" s="171"/>
      <c r="HR86" s="171"/>
      <c r="HS86" s="171"/>
      <c r="HT86" s="171"/>
      <c r="HU86" s="171"/>
      <c r="HV86" s="171"/>
      <c r="HW86" s="171"/>
      <c r="HX86" s="171"/>
      <c r="HY86" s="171"/>
      <c r="HZ86" s="171"/>
      <c r="IA86" s="171"/>
      <c r="IB86" s="171"/>
      <c r="IC86" s="171"/>
      <c r="ID86" s="171"/>
      <c r="IE86" s="171"/>
      <c r="IF86" s="171"/>
    </row>
    <row r="87" spans="1:240" s="140" customFormat="1">
      <c r="A87" s="162"/>
      <c r="B87" s="170"/>
      <c r="C87" s="181" t="s">
        <v>68</v>
      </c>
      <c r="D87" s="70" t="s">
        <v>3</v>
      </c>
      <c r="E87" s="76">
        <v>39.9</v>
      </c>
      <c r="F87" s="76">
        <f>E87*F84</f>
        <v>10.413899999999998</v>
      </c>
      <c r="G87" s="139"/>
      <c r="H87" s="139"/>
      <c r="I87" s="139"/>
      <c r="J87" s="82"/>
      <c r="K87" s="76"/>
      <c r="L87" s="76"/>
      <c r="M87" s="76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  <c r="FW87" s="171"/>
      <c r="FX87" s="171"/>
      <c r="FY87" s="171"/>
      <c r="FZ87" s="171"/>
      <c r="GA87" s="171"/>
      <c r="GB87" s="171"/>
      <c r="GC87" s="171"/>
      <c r="GD87" s="171"/>
      <c r="GE87" s="171"/>
      <c r="GF87" s="171"/>
      <c r="GG87" s="171"/>
      <c r="GH87" s="171"/>
      <c r="GI87" s="171"/>
      <c r="GJ87" s="171"/>
      <c r="GK87" s="171"/>
      <c r="GL87" s="171"/>
      <c r="GM87" s="171"/>
      <c r="GN87" s="171"/>
      <c r="GO87" s="171"/>
      <c r="GP87" s="171"/>
      <c r="GQ87" s="171"/>
      <c r="GR87" s="171"/>
      <c r="GS87" s="171"/>
      <c r="GT87" s="171"/>
      <c r="GU87" s="171"/>
      <c r="GV87" s="171"/>
      <c r="GW87" s="171"/>
      <c r="GX87" s="171"/>
      <c r="GY87" s="171"/>
      <c r="GZ87" s="171"/>
      <c r="HA87" s="171"/>
      <c r="HB87" s="171"/>
      <c r="HC87" s="171"/>
      <c r="HD87" s="171"/>
      <c r="HE87" s="171"/>
      <c r="HF87" s="171"/>
      <c r="HG87" s="171"/>
      <c r="HH87" s="171"/>
      <c r="HI87" s="171"/>
      <c r="HJ87" s="171"/>
      <c r="HK87" s="171"/>
      <c r="HL87" s="171"/>
      <c r="HM87" s="171"/>
      <c r="HN87" s="171"/>
      <c r="HO87" s="171"/>
      <c r="HP87" s="171"/>
      <c r="HQ87" s="171"/>
      <c r="HR87" s="171"/>
      <c r="HS87" s="171"/>
      <c r="HT87" s="171"/>
      <c r="HU87" s="171"/>
      <c r="HV87" s="171"/>
      <c r="HW87" s="171"/>
      <c r="HX87" s="171"/>
      <c r="HY87" s="171"/>
      <c r="HZ87" s="171"/>
      <c r="IA87" s="171"/>
      <c r="IB87" s="171"/>
      <c r="IC87" s="171"/>
      <c r="ID87" s="171"/>
      <c r="IE87" s="171"/>
      <c r="IF87" s="171"/>
    </row>
    <row r="88" spans="1:240" s="140" customFormat="1">
      <c r="A88" s="162"/>
      <c r="B88" s="170" t="s">
        <v>92</v>
      </c>
      <c r="C88" s="181" t="s">
        <v>72</v>
      </c>
      <c r="D88" s="70" t="s">
        <v>0</v>
      </c>
      <c r="E88" s="76">
        <v>101.5</v>
      </c>
      <c r="F88" s="76">
        <f>E88*F84</f>
        <v>26.491499999999995</v>
      </c>
      <c r="G88" s="76"/>
      <c r="H88" s="82"/>
      <c r="I88" s="82"/>
      <c r="J88" s="82"/>
      <c r="K88" s="76"/>
      <c r="L88" s="76"/>
      <c r="M88" s="76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  <c r="FW88" s="171"/>
      <c r="FX88" s="171"/>
      <c r="FY88" s="171"/>
      <c r="FZ88" s="171"/>
      <c r="GA88" s="171"/>
      <c r="GB88" s="171"/>
      <c r="GC88" s="171"/>
      <c r="GD88" s="171"/>
      <c r="GE88" s="171"/>
      <c r="GF88" s="171"/>
      <c r="GG88" s="171"/>
      <c r="GH88" s="171"/>
      <c r="GI88" s="171"/>
      <c r="GJ88" s="171"/>
      <c r="GK88" s="171"/>
      <c r="GL88" s="171"/>
      <c r="GM88" s="171"/>
      <c r="GN88" s="171"/>
      <c r="GO88" s="171"/>
      <c r="GP88" s="171"/>
      <c r="GQ88" s="171"/>
      <c r="GR88" s="171"/>
      <c r="GS88" s="171"/>
      <c r="GT88" s="171"/>
      <c r="GU88" s="171"/>
      <c r="GV88" s="171"/>
      <c r="GW88" s="171"/>
      <c r="GX88" s="171"/>
      <c r="GY88" s="171"/>
      <c r="GZ88" s="171"/>
      <c r="HA88" s="171"/>
      <c r="HB88" s="171"/>
      <c r="HC88" s="171"/>
      <c r="HD88" s="171"/>
      <c r="HE88" s="171"/>
      <c r="HF88" s="171"/>
      <c r="HG88" s="171"/>
      <c r="HH88" s="171"/>
      <c r="HI88" s="171"/>
      <c r="HJ88" s="171"/>
      <c r="HK88" s="171"/>
      <c r="HL88" s="171"/>
      <c r="HM88" s="171"/>
      <c r="HN88" s="171"/>
      <c r="HO88" s="171"/>
      <c r="HP88" s="171"/>
      <c r="HQ88" s="171"/>
      <c r="HR88" s="171"/>
      <c r="HS88" s="171"/>
      <c r="HT88" s="171"/>
      <c r="HU88" s="171"/>
      <c r="HV88" s="171"/>
      <c r="HW88" s="171"/>
      <c r="HX88" s="171"/>
      <c r="HY88" s="171"/>
      <c r="HZ88" s="171"/>
      <c r="IA88" s="171"/>
      <c r="IB88" s="171"/>
      <c r="IC88" s="171"/>
      <c r="ID88" s="171"/>
      <c r="IE88" s="171"/>
      <c r="IF88" s="171"/>
    </row>
    <row r="89" spans="1:240" s="140" customFormat="1">
      <c r="A89" s="162"/>
      <c r="B89" s="170" t="s">
        <v>93</v>
      </c>
      <c r="C89" s="181" t="s">
        <v>73</v>
      </c>
      <c r="D89" s="70" t="s">
        <v>0</v>
      </c>
      <c r="E89" s="76">
        <v>2.4700000000000002</v>
      </c>
      <c r="F89" s="82">
        <f>E89*F84</f>
        <v>0.64466999999999997</v>
      </c>
      <c r="G89" s="76"/>
      <c r="H89" s="82"/>
      <c r="I89" s="82"/>
      <c r="J89" s="82"/>
      <c r="K89" s="76"/>
      <c r="L89" s="76"/>
      <c r="M89" s="76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  <c r="FW89" s="171"/>
      <c r="FX89" s="171"/>
      <c r="FY89" s="171"/>
      <c r="FZ89" s="171"/>
      <c r="GA89" s="171"/>
      <c r="GB89" s="171"/>
      <c r="GC89" s="171"/>
      <c r="GD89" s="171"/>
      <c r="GE89" s="171"/>
      <c r="GF89" s="171"/>
      <c r="GG89" s="171"/>
      <c r="GH89" s="171"/>
      <c r="GI89" s="171"/>
      <c r="GJ89" s="171"/>
      <c r="GK89" s="171"/>
      <c r="GL89" s="171"/>
      <c r="GM89" s="171"/>
      <c r="GN89" s="171"/>
      <c r="GO89" s="171"/>
      <c r="GP89" s="171"/>
      <c r="GQ89" s="171"/>
      <c r="GR89" s="171"/>
      <c r="GS89" s="171"/>
      <c r="GT89" s="171"/>
      <c r="GU89" s="171"/>
      <c r="GV89" s="171"/>
      <c r="GW89" s="171"/>
      <c r="GX89" s="171"/>
      <c r="GY89" s="171"/>
      <c r="GZ89" s="171"/>
      <c r="HA89" s="171"/>
      <c r="HB89" s="171"/>
      <c r="HC89" s="171"/>
      <c r="HD89" s="171"/>
      <c r="HE89" s="171"/>
      <c r="HF89" s="171"/>
      <c r="HG89" s="171"/>
      <c r="HH89" s="171"/>
      <c r="HI89" s="171"/>
      <c r="HJ89" s="171"/>
      <c r="HK89" s="171"/>
      <c r="HL89" s="171"/>
      <c r="HM89" s="171"/>
      <c r="HN89" s="171"/>
      <c r="HO89" s="171"/>
      <c r="HP89" s="171"/>
      <c r="HQ89" s="171"/>
      <c r="HR89" s="171"/>
      <c r="HS89" s="171"/>
      <c r="HT89" s="171"/>
      <c r="HU89" s="171"/>
      <c r="HV89" s="171"/>
      <c r="HW89" s="171"/>
      <c r="HX89" s="171"/>
      <c r="HY89" s="171"/>
      <c r="HZ89" s="171"/>
      <c r="IA89" s="171"/>
      <c r="IB89" s="171"/>
      <c r="IC89" s="171"/>
      <c r="ID89" s="171"/>
      <c r="IE89" s="171"/>
      <c r="IF89" s="171"/>
    </row>
    <row r="90" spans="1:240" s="140" customFormat="1">
      <c r="A90" s="162"/>
      <c r="B90" s="170" t="s">
        <v>94</v>
      </c>
      <c r="C90" s="181" t="s">
        <v>74</v>
      </c>
      <c r="D90" s="70" t="s">
        <v>75</v>
      </c>
      <c r="E90" s="76">
        <v>39</v>
      </c>
      <c r="F90" s="76">
        <f>E90*F84</f>
        <v>10.178999999999998</v>
      </c>
      <c r="G90" s="76"/>
      <c r="H90" s="82"/>
      <c r="I90" s="82"/>
      <c r="J90" s="82"/>
      <c r="K90" s="76"/>
      <c r="L90" s="76"/>
      <c r="M90" s="76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  <c r="HH90" s="171"/>
      <c r="HI90" s="171"/>
      <c r="HJ90" s="171"/>
      <c r="HK90" s="171"/>
      <c r="HL90" s="171"/>
      <c r="HM90" s="171"/>
      <c r="HN90" s="171"/>
      <c r="HO90" s="171"/>
      <c r="HP90" s="171"/>
      <c r="HQ90" s="171"/>
      <c r="HR90" s="171"/>
      <c r="HS90" s="171"/>
      <c r="HT90" s="171"/>
      <c r="HU90" s="171"/>
      <c r="HV90" s="171"/>
      <c r="HW90" s="171"/>
      <c r="HX90" s="171"/>
      <c r="HY90" s="171"/>
      <c r="HZ90" s="171"/>
      <c r="IA90" s="171"/>
      <c r="IB90" s="171"/>
      <c r="IC90" s="171"/>
      <c r="ID90" s="171"/>
      <c r="IE90" s="171"/>
      <c r="IF90" s="171"/>
    </row>
    <row r="91" spans="1:240" s="140" customFormat="1">
      <c r="A91" s="162"/>
      <c r="B91" s="170" t="s">
        <v>95</v>
      </c>
      <c r="C91" s="181" t="s">
        <v>96</v>
      </c>
      <c r="D91" s="70" t="s">
        <v>0</v>
      </c>
      <c r="E91" s="76">
        <v>4.68</v>
      </c>
      <c r="F91" s="76">
        <f>E91*F84</f>
        <v>1.2214799999999997</v>
      </c>
      <c r="G91" s="76"/>
      <c r="H91" s="82"/>
      <c r="I91" s="82"/>
      <c r="J91" s="82"/>
      <c r="K91" s="76"/>
      <c r="L91" s="76"/>
      <c r="M91" s="76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1"/>
      <c r="GP91" s="171"/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  <c r="HF91" s="171"/>
      <c r="HG91" s="171"/>
      <c r="HH91" s="171"/>
      <c r="HI91" s="171"/>
      <c r="HJ91" s="171"/>
      <c r="HK91" s="171"/>
      <c r="HL91" s="171"/>
      <c r="HM91" s="171"/>
      <c r="HN91" s="171"/>
      <c r="HO91" s="171"/>
      <c r="HP91" s="171"/>
      <c r="HQ91" s="171"/>
      <c r="HR91" s="171"/>
      <c r="HS91" s="171"/>
      <c r="HT91" s="171"/>
      <c r="HU91" s="171"/>
      <c r="HV91" s="171"/>
      <c r="HW91" s="171"/>
      <c r="HX91" s="171"/>
      <c r="HY91" s="171"/>
      <c r="HZ91" s="171"/>
      <c r="IA91" s="171"/>
      <c r="IB91" s="171"/>
      <c r="IC91" s="171"/>
      <c r="ID91" s="171"/>
      <c r="IE91" s="171"/>
      <c r="IF91" s="171"/>
    </row>
    <row r="92" spans="1:240" s="140" customFormat="1">
      <c r="A92" s="162"/>
      <c r="B92" s="170" t="s">
        <v>97</v>
      </c>
      <c r="C92" s="182" t="s">
        <v>98</v>
      </c>
      <c r="D92" s="70" t="s">
        <v>0</v>
      </c>
      <c r="E92" s="76">
        <v>7.93</v>
      </c>
      <c r="F92" s="82">
        <f>E92*F84</f>
        <v>2.0697299999999994</v>
      </c>
      <c r="G92" s="76"/>
      <c r="H92" s="82"/>
      <c r="I92" s="82"/>
      <c r="J92" s="82"/>
      <c r="K92" s="76"/>
      <c r="L92" s="76"/>
      <c r="M92" s="76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  <c r="HJ92" s="171"/>
      <c r="HK92" s="171"/>
      <c r="HL92" s="171"/>
      <c r="HM92" s="171"/>
      <c r="HN92" s="171"/>
      <c r="HO92" s="171"/>
      <c r="HP92" s="171"/>
      <c r="HQ92" s="171"/>
      <c r="HR92" s="171"/>
      <c r="HS92" s="171"/>
      <c r="HT92" s="171"/>
      <c r="HU92" s="171"/>
      <c r="HV92" s="171"/>
      <c r="HW92" s="171"/>
      <c r="HX92" s="171"/>
      <c r="HY92" s="171"/>
      <c r="HZ92" s="171"/>
      <c r="IA92" s="171"/>
      <c r="IB92" s="171"/>
      <c r="IC92" s="171"/>
      <c r="ID92" s="171"/>
      <c r="IE92" s="171"/>
      <c r="IF92" s="171"/>
    </row>
    <row r="93" spans="1:240" s="140" customFormat="1">
      <c r="A93" s="162"/>
      <c r="B93" s="170" t="s">
        <v>76</v>
      </c>
      <c r="C93" s="181" t="s">
        <v>77</v>
      </c>
      <c r="D93" s="70" t="s">
        <v>78</v>
      </c>
      <c r="E93" s="76">
        <v>193</v>
      </c>
      <c r="F93" s="76">
        <f>E93*F84</f>
        <v>50.37299999999999</v>
      </c>
      <c r="G93" s="76"/>
      <c r="H93" s="82"/>
      <c r="I93" s="82"/>
      <c r="J93" s="82"/>
      <c r="K93" s="76"/>
      <c r="L93" s="76"/>
      <c r="M93" s="76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1"/>
      <c r="GD93" s="171"/>
      <c r="GE93" s="171"/>
      <c r="GF93" s="171"/>
      <c r="GG93" s="171"/>
      <c r="GH93" s="171"/>
      <c r="GI93" s="171"/>
      <c r="GJ93" s="171"/>
      <c r="GK93" s="171"/>
      <c r="GL93" s="171"/>
      <c r="GM93" s="171"/>
      <c r="GN93" s="171"/>
      <c r="GO93" s="171"/>
      <c r="GP93" s="171"/>
      <c r="GQ93" s="171"/>
      <c r="GR93" s="171"/>
      <c r="GS93" s="171"/>
      <c r="GT93" s="171"/>
      <c r="GU93" s="171"/>
      <c r="GV93" s="171"/>
      <c r="GW93" s="171"/>
      <c r="GX93" s="171"/>
      <c r="GY93" s="171"/>
      <c r="GZ93" s="171"/>
      <c r="HA93" s="171"/>
      <c r="HB93" s="171"/>
      <c r="HC93" s="171"/>
      <c r="HD93" s="171"/>
      <c r="HE93" s="171"/>
      <c r="HF93" s="171"/>
      <c r="HG93" s="171"/>
      <c r="HH93" s="171"/>
      <c r="HI93" s="171"/>
      <c r="HJ93" s="171"/>
      <c r="HK93" s="171"/>
      <c r="HL93" s="171"/>
      <c r="HM93" s="171"/>
      <c r="HN93" s="171"/>
      <c r="HO93" s="171"/>
      <c r="HP93" s="171"/>
      <c r="HQ93" s="171"/>
      <c r="HR93" s="171"/>
      <c r="HS93" s="171"/>
      <c r="HT93" s="171"/>
      <c r="HU93" s="171"/>
      <c r="HV93" s="171"/>
      <c r="HW93" s="171"/>
      <c r="HX93" s="171"/>
      <c r="HY93" s="171"/>
      <c r="HZ93" s="171"/>
      <c r="IA93" s="171"/>
      <c r="IB93" s="171"/>
      <c r="IC93" s="171"/>
      <c r="ID93" s="171"/>
      <c r="IE93" s="171"/>
      <c r="IF93" s="171"/>
    </row>
    <row r="94" spans="1:240" s="140" customFormat="1">
      <c r="A94" s="162"/>
      <c r="B94" s="170"/>
      <c r="C94" s="181" t="s">
        <v>69</v>
      </c>
      <c r="D94" s="70" t="s">
        <v>3</v>
      </c>
      <c r="E94" s="76">
        <v>156</v>
      </c>
      <c r="F94" s="76">
        <f>E94*F84</f>
        <v>40.715999999999994</v>
      </c>
      <c r="G94" s="82"/>
      <c r="H94" s="82"/>
      <c r="I94" s="82"/>
      <c r="J94" s="82"/>
      <c r="K94" s="76"/>
      <c r="L94" s="76"/>
      <c r="M94" s="76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  <c r="HJ94" s="171"/>
      <c r="HK94" s="171"/>
      <c r="HL94" s="171"/>
      <c r="HM94" s="171"/>
      <c r="HN94" s="171"/>
      <c r="HO94" s="171"/>
      <c r="HP94" s="171"/>
      <c r="HQ94" s="171"/>
      <c r="HR94" s="171"/>
      <c r="HS94" s="171"/>
      <c r="HT94" s="171"/>
      <c r="HU94" s="171"/>
      <c r="HV94" s="171"/>
      <c r="HW94" s="171"/>
      <c r="HX94" s="171"/>
      <c r="HY94" s="171"/>
      <c r="HZ94" s="171"/>
      <c r="IA94" s="171"/>
      <c r="IB94" s="171"/>
      <c r="IC94" s="171"/>
      <c r="ID94" s="171"/>
      <c r="IE94" s="171"/>
      <c r="IF94" s="171"/>
    </row>
    <row r="95" spans="1:240" s="171" customFormat="1">
      <c r="A95" s="162"/>
      <c r="B95" s="66"/>
      <c r="C95" s="181" t="s">
        <v>99</v>
      </c>
      <c r="D95" s="70" t="s">
        <v>64</v>
      </c>
      <c r="E95" s="183">
        <v>1.1599999999999999</v>
      </c>
      <c r="F95" s="76">
        <f>F84*E95</f>
        <v>0.30275999999999992</v>
      </c>
      <c r="G95" s="76"/>
      <c r="H95" s="76"/>
      <c r="I95" s="76"/>
      <c r="J95" s="76"/>
      <c r="K95" s="82"/>
      <c r="L95" s="76"/>
      <c r="M95" s="76"/>
      <c r="N95" s="140"/>
    </row>
    <row r="96" spans="1:240" s="171" customFormat="1" ht="42.75">
      <c r="A96" s="162"/>
      <c r="B96" s="66"/>
      <c r="C96" s="195" t="s">
        <v>119</v>
      </c>
      <c r="D96" s="70" t="s">
        <v>0</v>
      </c>
      <c r="E96" s="183"/>
      <c r="F96" s="76">
        <f>2500*3*0.1</f>
        <v>750</v>
      </c>
      <c r="G96" s="76"/>
      <c r="H96" s="76"/>
      <c r="I96" s="76"/>
      <c r="J96" s="76"/>
      <c r="K96" s="82"/>
      <c r="L96" s="76"/>
      <c r="M96" s="76"/>
      <c r="N96" s="140"/>
    </row>
    <row r="97" spans="1:18" s="171" customFormat="1" ht="42.75">
      <c r="A97" s="162"/>
      <c r="B97" s="66"/>
      <c r="C97" s="194" t="s">
        <v>120</v>
      </c>
      <c r="D97" s="70" t="s">
        <v>118</v>
      </c>
      <c r="E97" s="183"/>
      <c r="F97" s="76">
        <v>20</v>
      </c>
      <c r="G97" s="76"/>
      <c r="H97" s="76"/>
      <c r="I97" s="76"/>
      <c r="J97" s="76"/>
      <c r="K97" s="82"/>
      <c r="L97" s="76"/>
      <c r="M97" s="76"/>
      <c r="N97" s="140"/>
    </row>
    <row r="98" spans="1:18" s="171" customFormat="1">
      <c r="A98" s="196"/>
      <c r="B98" s="197"/>
      <c r="C98" s="198" t="s">
        <v>121</v>
      </c>
      <c r="D98" s="70" t="s">
        <v>122</v>
      </c>
      <c r="E98" s="199"/>
      <c r="F98" s="200"/>
      <c r="G98" s="200"/>
      <c r="H98" s="200"/>
      <c r="I98" s="200"/>
      <c r="J98" s="76"/>
      <c r="K98" s="201"/>
      <c r="L98" s="200"/>
      <c r="M98" s="200"/>
      <c r="N98" s="140"/>
    </row>
    <row r="99" spans="1:18" s="99" customFormat="1" ht="18" customHeight="1">
      <c r="A99" s="204"/>
      <c r="B99" s="204"/>
      <c r="C99" s="204" t="s">
        <v>14</v>
      </c>
      <c r="D99" s="204"/>
      <c r="E99" s="205"/>
      <c r="F99" s="205"/>
      <c r="G99" s="205"/>
      <c r="H99" s="205"/>
      <c r="I99" s="205"/>
      <c r="J99" s="205"/>
      <c r="K99" s="205"/>
      <c r="L99" s="205"/>
      <c r="M99" s="206"/>
    </row>
    <row r="100" spans="1:18" s="105" customFormat="1" ht="18" customHeight="1">
      <c r="A100" s="100"/>
      <c r="B100" s="100"/>
      <c r="C100" s="103" t="s">
        <v>22</v>
      </c>
      <c r="D100" s="104" t="s">
        <v>124</v>
      </c>
      <c r="E100" s="102"/>
      <c r="F100" s="102"/>
      <c r="G100" s="102"/>
      <c r="H100" s="102"/>
      <c r="I100" s="102"/>
      <c r="J100" s="102"/>
      <c r="K100" s="102"/>
      <c r="L100" s="102"/>
      <c r="M100" s="203"/>
    </row>
    <row r="101" spans="1:18" s="106" customFormat="1" ht="18" customHeight="1">
      <c r="A101" s="210"/>
      <c r="B101" s="210"/>
      <c r="C101" s="210" t="s">
        <v>14</v>
      </c>
      <c r="D101" s="207"/>
      <c r="E101" s="208"/>
      <c r="F101" s="208"/>
      <c r="G101" s="208"/>
      <c r="H101" s="208"/>
      <c r="I101" s="208"/>
      <c r="J101" s="208"/>
      <c r="K101" s="208"/>
      <c r="L101" s="208"/>
      <c r="M101" s="209"/>
    </row>
    <row r="102" spans="1:18" s="110" customFormat="1" ht="18" customHeight="1">
      <c r="A102" s="107"/>
      <c r="B102" s="108"/>
      <c r="C102" s="109" t="s">
        <v>17</v>
      </c>
      <c r="D102" s="104" t="s">
        <v>124</v>
      </c>
      <c r="E102" s="102"/>
      <c r="F102" s="102"/>
      <c r="G102" s="102"/>
      <c r="H102" s="102"/>
      <c r="I102" s="102"/>
      <c r="J102" s="102"/>
      <c r="K102" s="102"/>
      <c r="L102" s="102"/>
      <c r="M102" s="203"/>
    </row>
    <row r="103" spans="1:18" s="110" customFormat="1" ht="18" customHeight="1">
      <c r="A103" s="211"/>
      <c r="B103" s="212"/>
      <c r="C103" s="210" t="s">
        <v>14</v>
      </c>
      <c r="D103" s="207"/>
      <c r="E103" s="208"/>
      <c r="F103" s="208"/>
      <c r="G103" s="208"/>
      <c r="H103" s="208"/>
      <c r="I103" s="208"/>
      <c r="J103" s="208"/>
      <c r="K103" s="208"/>
      <c r="L103" s="208"/>
      <c r="M103" s="209"/>
    </row>
    <row r="104" spans="1:18" s="110" customFormat="1" ht="18" customHeight="1">
      <c r="A104" s="107"/>
      <c r="B104" s="108"/>
      <c r="C104" s="109" t="s">
        <v>18</v>
      </c>
      <c r="D104" s="104" t="s">
        <v>124</v>
      </c>
      <c r="E104" s="102"/>
      <c r="F104" s="102"/>
      <c r="G104" s="102"/>
      <c r="H104" s="102"/>
      <c r="I104" s="102"/>
      <c r="J104" s="102"/>
      <c r="K104" s="102"/>
      <c r="L104" s="102"/>
      <c r="M104" s="203"/>
    </row>
    <row r="105" spans="1:18" s="110" customFormat="1" ht="18" customHeight="1">
      <c r="A105" s="211"/>
      <c r="B105" s="212"/>
      <c r="C105" s="210" t="s">
        <v>14</v>
      </c>
      <c r="D105" s="207"/>
      <c r="E105" s="208"/>
      <c r="F105" s="208"/>
      <c r="G105" s="208"/>
      <c r="H105" s="208"/>
      <c r="I105" s="208"/>
      <c r="J105" s="208"/>
      <c r="K105" s="208"/>
      <c r="L105" s="208"/>
      <c r="M105" s="209"/>
    </row>
    <row r="106" spans="1:18" s="110" customFormat="1" ht="18" customHeight="1">
      <c r="A106" s="107"/>
      <c r="B106" s="108"/>
      <c r="C106" s="109" t="s">
        <v>19</v>
      </c>
      <c r="D106" s="104">
        <v>0.03</v>
      </c>
      <c r="E106" s="102"/>
      <c r="F106" s="102"/>
      <c r="G106" s="102"/>
      <c r="H106" s="102"/>
      <c r="I106" s="102"/>
      <c r="J106" s="102"/>
      <c r="K106" s="102"/>
      <c r="L106" s="102"/>
      <c r="M106" s="203"/>
    </row>
    <row r="107" spans="1:18" s="110" customFormat="1" ht="18" customHeight="1">
      <c r="A107" s="211"/>
      <c r="B107" s="212"/>
      <c r="C107" s="210" t="s">
        <v>14</v>
      </c>
      <c r="D107" s="207"/>
      <c r="E107" s="208"/>
      <c r="F107" s="208"/>
      <c r="G107" s="208"/>
      <c r="H107" s="208"/>
      <c r="I107" s="208"/>
      <c r="J107" s="208"/>
      <c r="K107" s="208"/>
      <c r="L107" s="208"/>
      <c r="M107" s="209"/>
    </row>
    <row r="108" spans="1:18" s="110" customFormat="1" ht="18" customHeight="1">
      <c r="A108" s="213"/>
      <c r="B108" s="214"/>
      <c r="C108" s="101" t="s">
        <v>20</v>
      </c>
      <c r="D108" s="104">
        <v>0.18</v>
      </c>
      <c r="E108" s="102"/>
      <c r="F108" s="102"/>
      <c r="G108" s="102"/>
      <c r="H108" s="102"/>
      <c r="I108" s="102"/>
      <c r="J108" s="102"/>
      <c r="K108" s="102"/>
      <c r="L108" s="102"/>
      <c r="M108" s="203"/>
    </row>
    <row r="109" spans="1:18" s="111" customFormat="1" ht="18" customHeight="1">
      <c r="A109" s="211"/>
      <c r="B109" s="212"/>
      <c r="C109" s="210" t="s">
        <v>14</v>
      </c>
      <c r="D109" s="211"/>
      <c r="E109" s="208"/>
      <c r="F109" s="208"/>
      <c r="G109" s="208"/>
      <c r="H109" s="208"/>
      <c r="I109" s="208"/>
      <c r="J109" s="208"/>
      <c r="K109" s="208"/>
      <c r="L109" s="208"/>
      <c r="M109" s="209"/>
      <c r="O109" s="193"/>
      <c r="P109" s="193"/>
      <c r="R109" s="193"/>
    </row>
    <row r="111" spans="1:18" s="121" customFormat="1">
      <c r="A111" s="115"/>
      <c r="B111" s="116"/>
      <c r="C111" s="117"/>
      <c r="D111" s="118"/>
      <c r="E111" s="119"/>
      <c r="F111" s="119"/>
      <c r="G111" s="116"/>
      <c r="H111" s="120"/>
      <c r="I111" s="116"/>
      <c r="J111" s="120"/>
      <c r="K111" s="116"/>
      <c r="L111" s="120"/>
      <c r="N111" s="122"/>
    </row>
    <row r="112" spans="1:18" s="121" customFormat="1">
      <c r="A112" s="115"/>
      <c r="B112" s="116"/>
      <c r="C112" s="117"/>
      <c r="D112" s="118"/>
      <c r="E112" s="119"/>
      <c r="F112" s="119"/>
      <c r="G112" s="116"/>
      <c r="H112" s="120"/>
      <c r="I112" s="116"/>
      <c r="J112" s="120"/>
      <c r="K112" s="116"/>
      <c r="L112" s="120"/>
    </row>
    <row r="113" spans="1:12" s="121" customFormat="1">
      <c r="A113" s="115"/>
      <c r="B113" s="116"/>
      <c r="C113" s="117"/>
      <c r="D113" s="118"/>
      <c r="E113" s="119"/>
      <c r="F113" s="119"/>
      <c r="G113" s="116"/>
      <c r="H113" s="120"/>
      <c r="I113" s="116"/>
      <c r="J113" s="120"/>
      <c r="K113" s="116"/>
      <c r="L113" s="120"/>
    </row>
  </sheetData>
  <protectedRanges>
    <protectedRange sqref="E83:E98" name="Range1_1_1_2_4_1_1"/>
    <protectedRange sqref="E35" name="Range1_1_1_2_1_1_1_1_1"/>
    <protectedRange sqref="E36:E38" name="Range1_1_1_2_1_1_2"/>
  </protectedRanges>
  <autoFilter ref="A1:M113"/>
  <mergeCells count="14">
    <mergeCell ref="N10:Q10"/>
    <mergeCell ref="A2:M2"/>
    <mergeCell ref="C6:C7"/>
    <mergeCell ref="D6:D7"/>
    <mergeCell ref="A6:A7"/>
    <mergeCell ref="B6:B7"/>
    <mergeCell ref="A3:M3"/>
    <mergeCell ref="A4:M4"/>
    <mergeCell ref="K5:L5"/>
    <mergeCell ref="K6:L6"/>
    <mergeCell ref="M6:M7"/>
    <mergeCell ref="G6:H6"/>
    <mergeCell ref="I6:J6"/>
    <mergeCell ref="E6:F6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სმეტა</vt:lpstr>
      <vt:lpstr>სმეტა!Print_Area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2019-07-15T12:37:53Z</dcterms:modified>
</cp:coreProperties>
</file>