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490" windowHeight="7545"/>
  </bookViews>
  <sheets>
    <sheet name="danN1-1" sheetId="21" r:id="rId1"/>
  </sheets>
  <definedNames>
    <definedName name="_xlnm.Print_Area" localSheetId="0">'danN1-1'!$A$1:$M$198</definedName>
    <definedName name="_xlnm.Print_Titles" localSheetId="0">'danN1-1'!$12:$12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25725"/>
</workbook>
</file>

<file path=xl/calcChain.xml><?xml version="1.0" encoding="utf-8"?>
<calcChain xmlns="http://schemas.openxmlformats.org/spreadsheetml/2006/main">
  <c r="E39" i="21"/>
  <c r="E37"/>
  <c r="E44"/>
  <c r="E129"/>
  <c r="F129" s="1"/>
  <c r="F128"/>
  <c r="E94"/>
  <c r="E79"/>
  <c r="F178" l="1"/>
  <c r="F177"/>
  <c r="F170"/>
  <c r="F169"/>
  <c r="F168"/>
  <c r="F160"/>
  <c r="F164" s="1"/>
  <c r="F166" l="1"/>
  <c r="F162"/>
  <c r="F161"/>
  <c r="F165"/>
  <c r="F63" l="1"/>
  <c r="F62"/>
  <c r="F55"/>
  <c r="F64"/>
  <c r="F60"/>
  <c r="F59"/>
  <c r="F57"/>
  <c r="F56"/>
  <c r="F48"/>
  <c r="F47"/>
  <c r="F46"/>
  <c r="F159" l="1"/>
  <c r="F158"/>
  <c r="F157"/>
  <c r="F156"/>
  <c r="F44" l="1"/>
  <c r="F43"/>
  <c r="F42"/>
  <c r="F41"/>
  <c r="F106" l="1"/>
  <c r="F105"/>
  <c r="F104"/>
  <c r="F103"/>
  <c r="F30"/>
  <c r="F94" l="1"/>
  <c r="E92"/>
  <c r="F92" s="1"/>
  <c r="F82"/>
  <c r="F79"/>
  <c r="F78"/>
  <c r="F77"/>
  <c r="F76"/>
  <c r="F75"/>
  <c r="F73"/>
  <c r="E70"/>
  <c r="F70" s="1"/>
  <c r="F69"/>
  <c r="F68"/>
  <c r="F67"/>
  <c r="F66"/>
  <c r="E25"/>
  <c r="F25" s="1"/>
  <c r="E16"/>
  <c r="F16" s="1"/>
  <c r="E15"/>
  <c r="F15" s="1"/>
  <c r="F151" l="1"/>
  <c r="F126"/>
  <c r="F125"/>
  <c r="F124"/>
  <c r="F123"/>
  <c r="F121"/>
  <c r="F120"/>
  <c r="F119"/>
  <c r="F118"/>
  <c r="F116"/>
  <c r="F115"/>
  <c r="F114"/>
  <c r="F113"/>
  <c r="F111"/>
  <c r="F110"/>
  <c r="F109"/>
  <c r="F108"/>
  <c r="F98"/>
  <c r="F97"/>
  <c r="F39"/>
  <c r="F38"/>
  <c r="F37"/>
  <c r="F36"/>
  <c r="F34"/>
  <c r="F33"/>
  <c r="F31"/>
  <c r="F29"/>
  <c r="F28"/>
  <c r="F27"/>
  <c r="F150" l="1"/>
  <c r="F153"/>
  <c r="F101" l="1"/>
  <c r="F100"/>
  <c r="F90"/>
  <c r="F87"/>
  <c r="F88" l="1"/>
  <c r="F85"/>
  <c r="F86"/>
</calcChain>
</file>

<file path=xl/sharedStrings.xml><?xml version="1.0" encoding="utf-8"?>
<sst xmlns="http://schemas.openxmlformats.org/spreadsheetml/2006/main" count="433" uniqueCount="191">
  <si>
    <t>lari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</si>
  <si>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</si>
  <si>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</si>
  <si>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</si>
  <si>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</si>
  <si>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</si>
  <si>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</si>
  <si>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</si>
  <si>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</si>
  <si>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</si>
  <si>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</si>
  <si>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</si>
  <si>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</si>
  <si>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</si>
  <si>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</si>
  <si>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</si>
  <si>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</si>
  <si>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</si>
  <si>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</si>
  <si>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12'</t>
  </si>
  <si>
    <t>13'</t>
  </si>
  <si>
    <t>SromiTi resursebi</t>
  </si>
  <si>
    <t>kac/sT</t>
  </si>
  <si>
    <t>manqanebi</t>
  </si>
  <si>
    <t xml:space="preserve">     resursi</t>
  </si>
  <si>
    <t>ganz.</t>
  </si>
  <si>
    <t>erT.</t>
  </si>
  <si>
    <t>fasi</t>
  </si>
  <si>
    <t>kub.m.</t>
  </si>
  <si>
    <t>kb.m</t>
  </si>
  <si>
    <t>tona</t>
  </si>
  <si>
    <t>proeqtiT</t>
  </si>
  <si>
    <t xml:space="preserve">SromiTi resursebi </t>
  </si>
  <si>
    <t>gruntis ukuCayra xeliT</t>
  </si>
  <si>
    <t>cali</t>
  </si>
  <si>
    <t>grZ.m.</t>
  </si>
  <si>
    <t xml:space="preserve">   normatiuli</t>
  </si>
  <si>
    <t xml:space="preserve">   xelfasi</t>
  </si>
  <si>
    <t xml:space="preserve">     masala</t>
  </si>
  <si>
    <t xml:space="preserve">   samSeneblo </t>
  </si>
  <si>
    <t>1000kub.m.</t>
  </si>
  <si>
    <t>eqskavatoris eqspluatacia</t>
  </si>
  <si>
    <t>m/sT</t>
  </si>
  <si>
    <t>sxva manqanebi</t>
  </si>
  <si>
    <t>RorRi</t>
  </si>
  <si>
    <t>srf2019-I T14p.15</t>
  </si>
  <si>
    <t xml:space="preserve">gruntis sayarze gatana 15km-ze  </t>
  </si>
  <si>
    <t>23-1-1.</t>
  </si>
  <si>
    <t>kub.m</t>
  </si>
  <si>
    <t>qviSa</t>
  </si>
  <si>
    <t>danarCeni xarjebi</t>
  </si>
  <si>
    <t>16-12-1.</t>
  </si>
  <si>
    <t>satransporto xarji</t>
  </si>
  <si>
    <t>zednadebi xarjebi</t>
  </si>
  <si>
    <t xml:space="preserve">gegmiuri mogeba </t>
  </si>
  <si>
    <t>5-92-2</t>
  </si>
  <si>
    <t>sartyam-bagiris saburRis agregati</t>
  </si>
  <si>
    <t>masalebi</t>
  </si>
  <si>
    <t>WaburRilis mowyoba</t>
  </si>
  <si>
    <r>
      <t xml:space="preserve">ჭაბურღილის თავი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=259 მმ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159 მმ ხვრელით</t>
    </r>
  </si>
  <si>
    <t>kompl.</t>
  </si>
  <si>
    <t>ჭაბურღილის თავის მოწყობა რკინაბეტონით ნახაზის მიხედვით</t>
  </si>
  <si>
    <t>წყალგაუმტარი თიხის შრის მოწყობა ნახაზის მიხედვით</t>
  </si>
  <si>
    <t xml:space="preserve">ჭაბურღილში დაჭირხვნით ჩასაშვები ბეტონი </t>
  </si>
  <si>
    <t>Rirebuleba</t>
  </si>
  <si>
    <t>III kat. gruntis damuSaveba  eqskavatoriT muxluxa  svlaze, CamCis moc. 0,65kub.m. avtoTviTmclelebze datvirTviT</t>
  </si>
  <si>
    <t>მილსადენის ქვეშ ქვიშის ფენის მოწყობა 10 სმ</t>
  </si>
  <si>
    <t>მილსადენის ზევით ქვიშის ფენის მოწყობა 20 სმ</t>
  </si>
  <si>
    <t>22-8-4.</t>
  </si>
  <si>
    <t>mili plasmasis d=125mm</t>
  </si>
  <si>
    <t>22-8-2.</t>
  </si>
  <si>
    <t>mili plasmasis d=90mm</t>
  </si>
  <si>
    <t>mili plasmasis d=63mm</t>
  </si>
  <si>
    <t>22-8-1.</t>
  </si>
  <si>
    <t xml:space="preserve">III kat. gruntis damuSaveba xeliT </t>
  </si>
  <si>
    <t>milsadenis mowyoba</t>
  </si>
  <si>
    <t>ჭაბურღილის გაბურღვა როტორგული, თიხის ხსნაირისა და წყლის გამოყენებით d=295-215 მმ</t>
  </si>
  <si>
    <r>
      <t>ГОСТ 632-80 ფოალდის საცავი მილი d=245</t>
    </r>
    <r>
      <rPr>
        <sz val="11"/>
        <rFont val="Arial"/>
        <family val="2"/>
        <charset val="204"/>
      </rPr>
      <t>x</t>
    </r>
    <r>
      <rPr>
        <sz val="11"/>
        <rFont val="AcadNusx"/>
      </rPr>
      <t>7.9</t>
    </r>
  </si>
  <si>
    <r>
      <t>ГОСТ 632-80 ფოლადის  მილი d=146</t>
    </r>
    <r>
      <rPr>
        <sz val="11"/>
        <rFont val="Arial"/>
        <family val="2"/>
        <charset val="204"/>
      </rPr>
      <t>x</t>
    </r>
    <r>
      <rPr>
        <sz val="11"/>
        <rFont val="AcadNusx"/>
      </rPr>
      <t>6.5</t>
    </r>
  </si>
  <si>
    <r>
      <t>ГОСТ 632-80 ფოლადის d=146</t>
    </r>
    <r>
      <rPr>
        <sz val="11"/>
        <rFont val="Arial"/>
        <family val="2"/>
        <charset val="204"/>
      </rPr>
      <t>x</t>
    </r>
    <r>
      <rPr>
        <sz val="11"/>
        <rFont val="AcadNusx"/>
      </rPr>
      <t>6.5 პერფორირებული 5-10 მმ ხვრელებით. ყოველ 15-20 მმ-შ</t>
    </r>
  </si>
  <si>
    <t>eleqtrodi</t>
  </si>
  <si>
    <t>kv.m.</t>
  </si>
  <si>
    <t>sxva xarjebi</t>
  </si>
  <si>
    <t>6-1-16.</t>
  </si>
  <si>
    <t>yalibis fari</t>
  </si>
  <si>
    <t>yalibis ficari IIIx. 40mm-iani</t>
  </si>
  <si>
    <t>a-III klasis armatura</t>
  </si>
  <si>
    <t>1-31-2,13</t>
  </si>
  <si>
    <r>
      <t>1000m</t>
    </r>
    <r>
      <rPr>
        <sz val="11"/>
        <rFont val="Calibri"/>
        <family val="2"/>
        <charset val="204"/>
        <scheme val="minor"/>
      </rPr>
      <t>³</t>
    </r>
  </si>
  <si>
    <t>kodi1009</t>
  </si>
  <si>
    <t xml:space="preserve">buldozeris eqspluatacia   </t>
  </si>
  <si>
    <t>პოლიეთილენის წყალსადენისმილის PE100 PN 8 d=125 SDR 17
მონტაჟი</t>
  </si>
  <si>
    <t>პოლიეთილენის წყალსადენისმილის PE100 PN 8 d=90 SDR 17
მონტაჟი</t>
  </si>
  <si>
    <t>პოლიეთილენის წყალსადენისმილის PE100 PN 8 d=63 SDR 17
მონტაჟი</t>
  </si>
  <si>
    <t xml:space="preserve">polieTilenis fasonuri nawilebis mowyoba </t>
  </si>
  <si>
    <t>Tujis urdulis mowyoba d=100mm</t>
  </si>
  <si>
    <t>urduli d=100mm</t>
  </si>
  <si>
    <t>miltuCi milyeli</t>
  </si>
  <si>
    <t>mili foladis d=80mm</t>
  </si>
  <si>
    <r>
      <t xml:space="preserve">betoni ~Β 20 </t>
    </r>
    <r>
      <rPr>
        <sz val="11"/>
        <rFont val="Calibri"/>
        <family val="2"/>
        <charset val="204"/>
        <scheme val="minor"/>
      </rPr>
      <t>W-6</t>
    </r>
    <r>
      <rPr>
        <sz val="11"/>
        <rFont val="AcadNusx"/>
      </rPr>
      <t>~</t>
    </r>
  </si>
  <si>
    <t>a-Iklasis armatura</t>
  </si>
  <si>
    <t>lenturi saZirkveli</t>
  </si>
  <si>
    <t>mili foladis d=325mm</t>
  </si>
  <si>
    <t>პოლიეთილენის წყალსადენისმილის PE100 PN 8 d=20 SDR 17
მონტაჟი</t>
  </si>
  <si>
    <t>mili plasmasis d=20mm</t>
  </si>
  <si>
    <t>პოლიეთილენის გადამყვანი 125x90</t>
  </si>
  <si>
    <t>პოლიეთილენის გადამყვანი 90x63</t>
  </si>
  <si>
    <t>პლასტმასის ხუფი (კოვერი) ურდულებისთვის ზომით 70x53x70 (h)</t>
  </si>
  <si>
    <t>პოლიეთილენის უნაგირი d125x25</t>
  </si>
  <si>
    <t>პოლიეთილენის უნაგირი d90x25</t>
  </si>
  <si>
    <t>პოლიეთილენის უნაგირი d63x25</t>
  </si>
  <si>
    <t>მუხლი პოლიეთილენის d=25</t>
  </si>
  <si>
    <t>ქურო გ/ხრ   d=25x25</t>
  </si>
  <si>
    <t>ვენტილი polieTilenis d=25 pn6</t>
  </si>
  <si>
    <t>25mm  ventili</t>
  </si>
  <si>
    <t>ხუფი d=25</t>
  </si>
  <si>
    <t>WaburRilis fila</t>
  </si>
  <si>
    <t>ფოლადის ადაპტერი 100&gt;125 მმ</t>
  </si>
  <si>
    <t>მუხლი პოლიეთილენის d=125</t>
  </si>
  <si>
    <t>სამკაპი პოლიეთილენის d=125</t>
  </si>
  <si>
    <r>
      <t xml:space="preserve">გოფრირებული მილის mowy. d=250mm </t>
    </r>
    <r>
      <rPr>
        <sz val="11"/>
        <rFont val="Arial"/>
        <family val="2"/>
        <charset val="204"/>
      </rPr>
      <t>sn8</t>
    </r>
  </si>
  <si>
    <t>პოლიეთილენის გადამყვანი 125x63</t>
  </si>
  <si>
    <t>მუხლი პოლიეთილენის d=90</t>
  </si>
  <si>
    <t>მუხლი პოლიეთილენის d=63</t>
  </si>
  <si>
    <t>სამკაპი პოლიეთილენის d=90</t>
  </si>
  <si>
    <t>სამკაპი პოლიეთილენის d=90x63x90</t>
  </si>
  <si>
    <t>მილის დამხშობი d=63</t>
  </si>
  <si>
    <t>ჭაბურღილის ტუმბო Q=17 მ3/სთ H=40მ N-6 კვტ. სიხშირული მართვის ფარით, ელექტრო კაბელებით და ტროსით</t>
  </si>
  <si>
    <r>
      <t>garcmis foladis biTumis izolaciiT milebis mowy.  Гост 10704-91 d=325</t>
    </r>
    <r>
      <rPr>
        <sz val="11"/>
        <rFont val="არიალ"/>
      </rPr>
      <t>x</t>
    </r>
    <r>
      <rPr>
        <sz val="11"/>
        <rFont val="AcadNusx"/>
      </rPr>
      <t>5 მმ.</t>
    </r>
  </si>
  <si>
    <t>kg</t>
  </si>
  <si>
    <t xml:space="preserve">foladis wylis milebis mowy. d=80mm Гост 10704-76 </t>
  </si>
  <si>
    <t>ქანჩი და ჭანჭიკი M16</t>
  </si>
  <si>
    <t>სამკაპი პოლიეთილენის d=125x90x125</t>
  </si>
  <si>
    <t xml:space="preserve"> gruntis ukuCayra buldozeriT</t>
  </si>
  <si>
    <t>Reles gadakveTa xidze SekidviT</t>
  </si>
  <si>
    <t>გოფრირებული მილის d=250mm sn8</t>
  </si>
  <si>
    <t>m</t>
  </si>
  <si>
    <t>Sromis danaxarji</t>
  </si>
  <si>
    <t>amwe saavtomobilo svlaze 10tn-mde</t>
  </si>
  <si>
    <t>m/s</t>
  </si>
  <si>
    <t>materialuri resursebi</t>
  </si>
  <si>
    <t>tn</t>
  </si>
  <si>
    <r>
      <t xml:space="preserve">betoni </t>
    </r>
    <r>
      <rPr>
        <sz val="11"/>
        <rFont val="Arial"/>
        <family val="2"/>
      </rPr>
      <t>B</t>
    </r>
    <r>
      <rPr>
        <sz val="11"/>
        <rFont val="AcadNusx"/>
      </rPr>
      <t>-15</t>
    </r>
  </si>
  <si>
    <t>m3</t>
  </si>
  <si>
    <t>m2</t>
  </si>
  <si>
    <t>sxva masalebi</t>
  </si>
  <si>
    <t>7-22-8 miy.</t>
  </si>
  <si>
    <t>c</t>
  </si>
  <si>
    <t>7-21-11miy.</t>
  </si>
  <si>
    <t>milkvadrati kveTiT 40X40X4mm</t>
  </si>
  <si>
    <t>milkvadrati kveTiT 60X60X3mm</t>
  </si>
  <si>
    <r>
      <t xml:space="preserve">armatura </t>
    </r>
    <r>
      <rPr>
        <sz val="11"/>
        <rFont val="Arial"/>
        <family val="2"/>
      </rPr>
      <t>A-240, d=8</t>
    </r>
    <r>
      <rPr>
        <sz val="11"/>
        <rFont val="AcadNusx"/>
      </rPr>
      <t>mm</t>
    </r>
  </si>
  <si>
    <t>milkvadrati kveTiT 20X20mm</t>
  </si>
  <si>
    <t>foladis firfita 100X5mm</t>
  </si>
  <si>
    <t>moTuTiebuli mavTulbade 40X40X3</t>
  </si>
  <si>
    <t>kutikaris mowyoba 1.6X0.9m</t>
  </si>
  <si>
    <t>kutikari 1.6X0.9m</t>
  </si>
  <si>
    <t>sanitaruli Robis mowyoba-milkvadratis CarCoSi Casmuli uJangavi mavTulbadis panelebiT (16X1.6)m</t>
  </si>
  <si>
    <t>22-5-9.</t>
  </si>
  <si>
    <r>
      <t>garcmis izolirebuli foladis milis mowyoba d=325</t>
    </r>
    <r>
      <rPr>
        <sz val="11"/>
        <rFont val="არიალ"/>
      </rPr>
      <t>x</t>
    </r>
    <r>
      <rPr>
        <sz val="11"/>
        <rFont val="AcadNusx"/>
      </rPr>
      <t>5 მმ.</t>
    </r>
  </si>
  <si>
    <t>22-36-1</t>
  </si>
  <si>
    <t>foladis elementebi</t>
  </si>
  <si>
    <t>rezini furclovani</t>
  </si>
  <si>
    <t>foladis milis gatareba garcmis milSi</t>
  </si>
  <si>
    <t>9-7-2 miy.</t>
  </si>
  <si>
    <t>_amwe pnevmosvlaze 10tn</t>
  </si>
  <si>
    <t>m-sT</t>
  </si>
  <si>
    <t>sayrdeni kvanZebis mowyoba liTonis elementebiT</t>
  </si>
  <si>
    <t>foladis kuTxovana 100X100X8mm</t>
  </si>
  <si>
    <r>
      <t xml:space="preserve">armaturis Rero </t>
    </r>
    <r>
      <rPr>
        <sz val="11"/>
        <rFont val="Arial"/>
        <family val="2"/>
      </rPr>
      <t>d=25</t>
    </r>
  </si>
  <si>
    <r>
      <t xml:space="preserve">armaturis Rero </t>
    </r>
    <r>
      <rPr>
        <sz val="11"/>
        <rFont val="Arial"/>
        <family val="2"/>
      </rPr>
      <t>d=16</t>
    </r>
  </si>
  <si>
    <r>
      <t xml:space="preserve">qanCi sayeluriT </t>
    </r>
    <r>
      <rPr>
        <sz val="11"/>
        <rFont val="Arial"/>
        <family val="2"/>
      </rPr>
      <t>M16</t>
    </r>
  </si>
  <si>
    <r>
      <t xml:space="preserve">meqanikuri ankeri  </t>
    </r>
    <r>
      <rPr>
        <sz val="11"/>
        <rFont val="Arial"/>
        <family val="2"/>
      </rPr>
      <t>Hilti - HSTS</t>
    </r>
  </si>
  <si>
    <t>22-5-3</t>
  </si>
  <si>
    <t>6-1-22</t>
  </si>
  <si>
    <t>1-22-9</t>
  </si>
  <si>
    <t>1-80-3</t>
  </si>
  <si>
    <t>1-81-2</t>
  </si>
  <si>
    <t>22-5-9</t>
  </si>
  <si>
    <t>22-8-3.</t>
  </si>
  <si>
    <t>ცალი</t>
  </si>
  <si>
    <t>22-23-1 gam</t>
  </si>
  <si>
    <t>22-8-7</t>
  </si>
  <si>
    <t>22-24-3</t>
  </si>
  <si>
    <t>საბაზრო</t>
  </si>
  <si>
    <t>lagodexis municipalitetis sof. afenSi WaburRilis da wyalsadenis reabilitacia</t>
  </si>
  <si>
    <t>ხელმოწერა:</t>
  </si>
  <si>
    <t xml:space="preserve">gauTvaliswinebeli xarjebi </t>
  </si>
  <si>
    <t xml:space="preserve">dRg </t>
  </si>
  <si>
    <t xml:space="preserve"> xarjTaRricxva</t>
  </si>
  <si>
    <t>danarTi-#1</t>
  </si>
</sst>
</file>

<file path=xl/styles.xml><?xml version="1.0" encoding="utf-8"?>
<styleSheet xmlns="http://schemas.openxmlformats.org/spreadsheetml/2006/main">
  <numFmts count="10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"/>
    <numFmt numFmtId="168" formatCode="0.00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4" formatCode="0.00000"/>
    <numFmt numFmtId="175" formatCode="0.000000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rachveulebrivi Thin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4"/>
      <name val="AcadNusx"/>
    </font>
    <font>
      <sz val="9"/>
      <name val="AcadNusx"/>
    </font>
    <font>
      <b/>
      <sz val="11"/>
      <name val="AcadNusx"/>
    </font>
    <font>
      <sz val="10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არიალ"/>
    </font>
    <font>
      <sz val="11"/>
      <color theme="1"/>
      <name val="Times New Roman"/>
      <family val="1"/>
    </font>
    <font>
      <sz val="11"/>
      <color theme="1"/>
      <name val="AcadNusx"/>
    </font>
    <font>
      <sz val="11"/>
      <name val="Arila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60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" fillId="0" borderId="0"/>
    <xf numFmtId="0" fontId="32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2" fillId="0" borderId="0"/>
    <xf numFmtId="0" fontId="32" fillId="0" borderId="0"/>
    <xf numFmtId="0" fontId="25" fillId="0" borderId="0"/>
  </cellStyleXfs>
  <cellXfs count="234">
    <xf numFmtId="0" fontId="0" fillId="0" borderId="0" xfId="0"/>
    <xf numFmtId="0" fontId="4" fillId="0" borderId="0" xfId="0" applyFont="1" applyBorder="1" applyAlignment="1">
      <alignment horizontal="center"/>
    </xf>
    <xf numFmtId="0" fontId="27" fillId="0" borderId="0" xfId="508" applyFont="1"/>
    <xf numFmtId="0" fontId="27" fillId="0" borderId="0" xfId="508" applyFont="1" applyAlignment="1">
      <alignment horizontal="left"/>
    </xf>
    <xf numFmtId="0" fontId="26" fillId="0" borderId="0" xfId="508" applyFont="1"/>
    <xf numFmtId="0" fontId="26" fillId="0" borderId="12" xfId="508" applyFont="1" applyBorder="1" applyAlignment="1">
      <alignment horizontal="center"/>
    </xf>
    <xf numFmtId="0" fontId="27" fillId="0" borderId="12" xfId="519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649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444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/>
    <xf numFmtId="0" fontId="27" fillId="0" borderId="0" xfId="444" applyFont="1" applyAlignment="1">
      <alignment vertical="center" wrapText="1"/>
    </xf>
    <xf numFmtId="0" fontId="26" fillId="0" borderId="0" xfId="562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447" applyFont="1" applyAlignment="1">
      <alignment vertical="center" wrapText="1"/>
    </xf>
    <xf numFmtId="0" fontId="26" fillId="0" borderId="0" xfId="465" applyFont="1" applyAlignment="1">
      <alignment horizontal="center" vertical="center" wrapText="1"/>
    </xf>
    <xf numFmtId="0" fontId="26" fillId="0" borderId="0" xfId="465" applyFont="1" applyAlignment="1">
      <alignment horizontal="center"/>
    </xf>
    <xf numFmtId="0" fontId="27" fillId="0" borderId="0" xfId="639" applyFont="1" applyAlignment="1">
      <alignment horizontal="center"/>
    </xf>
    <xf numFmtId="0" fontId="26" fillId="0" borderId="0" xfId="639" applyFont="1" applyAlignment="1">
      <alignment horizontal="center"/>
    </xf>
    <xf numFmtId="0" fontId="26" fillId="0" borderId="0" xfId="649" applyFont="1" applyAlignment="1">
      <alignment horizontal="center"/>
    </xf>
    <xf numFmtId="9" fontId="26" fillId="0" borderId="0" xfId="590" applyFont="1" applyAlignment="1">
      <alignment horizontal="center"/>
    </xf>
    <xf numFmtId="167" fontId="26" fillId="0" borderId="0" xfId="649" applyNumberFormat="1" applyFont="1" applyAlignment="1">
      <alignment horizontal="center"/>
    </xf>
    <xf numFmtId="0" fontId="26" fillId="0" borderId="0" xfId="444" applyFont="1" applyAlignment="1">
      <alignment horizontal="center"/>
    </xf>
    <xf numFmtId="168" fontId="26" fillId="0" borderId="0" xfId="649" applyNumberFormat="1" applyFont="1" applyAlignment="1">
      <alignment horizontal="center"/>
    </xf>
    <xf numFmtId="2" fontId="26" fillId="0" borderId="0" xfId="649" applyNumberFormat="1" applyFont="1" applyAlignment="1">
      <alignment horizontal="center"/>
    </xf>
    <xf numFmtId="2" fontId="27" fillId="0" borderId="0" xfId="649" applyNumberFormat="1" applyFont="1" applyAlignment="1">
      <alignment horizontal="center"/>
    </xf>
    <xf numFmtId="167" fontId="27" fillId="0" borderId="0" xfId="649" applyNumberFormat="1" applyFont="1" applyAlignment="1">
      <alignment horizontal="center"/>
    </xf>
    <xf numFmtId="169" fontId="26" fillId="0" borderId="0" xfId="649" applyNumberFormat="1" applyFont="1" applyAlignment="1">
      <alignment horizontal="center"/>
    </xf>
    <xf numFmtId="0" fontId="27" fillId="0" borderId="0" xfId="444" applyFont="1"/>
    <xf numFmtId="168" fontId="26" fillId="0" borderId="0" xfId="444" applyNumberFormat="1" applyFont="1" applyAlignment="1">
      <alignment horizontal="center"/>
    </xf>
    <xf numFmtId="0" fontId="26" fillId="0" borderId="0" xfId="561" applyFont="1" applyAlignment="1">
      <alignment horizontal="center"/>
    </xf>
    <xf numFmtId="2" fontId="27" fillId="0" borderId="0" xfId="444" applyNumberFormat="1" applyFont="1" applyAlignment="1">
      <alignment horizontal="center"/>
    </xf>
    <xf numFmtId="2" fontId="26" fillId="0" borderId="0" xfId="444" applyNumberFormat="1" applyFont="1" applyAlignment="1">
      <alignment horizontal="center"/>
    </xf>
    <xf numFmtId="1" fontId="26" fillId="0" borderId="0" xfId="444" applyNumberFormat="1" applyFont="1" applyAlignment="1">
      <alignment horizontal="center"/>
    </xf>
    <xf numFmtId="168" fontId="31" fillId="0" borderId="0" xfId="444" applyNumberFormat="1" applyFont="1" applyAlignment="1">
      <alignment horizontal="center"/>
    </xf>
    <xf numFmtId="169" fontId="26" fillId="0" borderId="0" xfId="444" applyNumberFormat="1" applyFont="1" applyAlignment="1">
      <alignment horizontal="center"/>
    </xf>
    <xf numFmtId="167" fontId="26" fillId="0" borderId="0" xfId="444" applyNumberFormat="1" applyFont="1" applyAlignment="1">
      <alignment horizontal="center"/>
    </xf>
    <xf numFmtId="0" fontId="26" fillId="0" borderId="0" xfId="444" applyFont="1" applyAlignment="1">
      <alignment horizontal="center" wrapText="1"/>
    </xf>
    <xf numFmtId="14" fontId="26" fillId="0" borderId="0" xfId="444" applyNumberFormat="1" applyFont="1" applyAlignment="1">
      <alignment horizontal="center"/>
    </xf>
    <xf numFmtId="0" fontId="31" fillId="0" borderId="0" xfId="444" applyFont="1" applyAlignment="1">
      <alignment horizontal="center"/>
    </xf>
    <xf numFmtId="0" fontId="31" fillId="0" borderId="0" xfId="561" applyFont="1" applyAlignment="1">
      <alignment horizontal="center"/>
    </xf>
    <xf numFmtId="1" fontId="26" fillId="0" borderId="0" xfId="561" applyNumberFormat="1" applyFont="1" applyAlignment="1">
      <alignment horizontal="center"/>
    </xf>
    <xf numFmtId="167" fontId="27" fillId="0" borderId="0" xfId="444" applyNumberFormat="1" applyFont="1" applyAlignment="1">
      <alignment horizontal="center"/>
    </xf>
    <xf numFmtId="174" fontId="26" fillId="0" borderId="0" xfId="444" applyNumberFormat="1" applyFont="1" applyAlignment="1">
      <alignment horizontal="center"/>
    </xf>
    <xf numFmtId="0" fontId="31" fillId="0" borderId="0" xfId="561" applyFont="1"/>
    <xf numFmtId="167" fontId="26" fillId="0" borderId="0" xfId="561" applyNumberFormat="1" applyFont="1" applyAlignment="1">
      <alignment horizontal="center"/>
    </xf>
    <xf numFmtId="1" fontId="31" fillId="0" borderId="0" xfId="444" applyNumberFormat="1" applyFont="1" applyAlignment="1">
      <alignment horizontal="center"/>
    </xf>
    <xf numFmtId="1" fontId="31" fillId="0" borderId="0" xfId="561" applyNumberFormat="1" applyFont="1" applyAlignment="1">
      <alignment horizontal="center"/>
    </xf>
    <xf numFmtId="2" fontId="26" fillId="0" borderId="0" xfId="0" applyNumberFormat="1" applyFont="1"/>
    <xf numFmtId="168" fontId="40" fillId="0" borderId="12" xfId="0" applyNumberFormat="1" applyFont="1" applyFill="1" applyBorder="1" applyAlignment="1">
      <alignment horizontal="center" vertical="center"/>
    </xf>
    <xf numFmtId="169" fontId="40" fillId="0" borderId="12" xfId="0" applyNumberFormat="1" applyFont="1" applyFill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6" fillId="0" borderId="0" xfId="639" applyFont="1" applyBorder="1" applyAlignment="1">
      <alignment horizontal="center"/>
    </xf>
    <xf numFmtId="0" fontId="27" fillId="0" borderId="0" xfId="639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1" fillId="0" borderId="0" xfId="562" applyFont="1" applyFill="1" applyAlignment="1">
      <alignment horizontal="center"/>
    </xf>
    <xf numFmtId="0" fontId="31" fillId="0" borderId="0" xfId="562" applyFont="1" applyFill="1"/>
    <xf numFmtId="0" fontId="27" fillId="0" borderId="0" xfId="563" applyFont="1" applyFill="1" applyAlignment="1">
      <alignment horizontal="right"/>
    </xf>
    <xf numFmtId="167" fontId="31" fillId="0" borderId="0" xfId="563" applyNumberFormat="1" applyFont="1" applyFill="1" applyAlignment="1">
      <alignment horizontal="center"/>
    </xf>
    <xf numFmtId="0" fontId="27" fillId="0" borderId="0" xfId="563" applyFont="1" applyFill="1" applyAlignment="1">
      <alignment horizontal="center"/>
    </xf>
    <xf numFmtId="0" fontId="27" fillId="0" borderId="0" xfId="562" applyFont="1" applyFill="1" applyAlignment="1">
      <alignment horizontal="left"/>
    </xf>
    <xf numFmtId="0" fontId="31" fillId="0" borderId="18" xfId="562" applyFont="1" applyFill="1" applyBorder="1"/>
    <xf numFmtId="0" fontId="31" fillId="0" borderId="19" xfId="562" applyFont="1" applyFill="1" applyBorder="1" applyAlignment="1">
      <alignment horizontal="center"/>
    </xf>
    <xf numFmtId="0" fontId="31" fillId="0" borderId="20" xfId="562" applyFont="1" applyFill="1" applyBorder="1" applyAlignment="1">
      <alignment horizontal="center"/>
    </xf>
    <xf numFmtId="0" fontId="31" fillId="0" borderId="19" xfId="562" applyFont="1" applyFill="1" applyBorder="1"/>
    <xf numFmtId="0" fontId="31" fillId="0" borderId="21" xfId="562" applyFont="1" applyFill="1" applyBorder="1" applyAlignment="1">
      <alignment horizontal="center"/>
    </xf>
    <xf numFmtId="0" fontId="31" fillId="0" borderId="20" xfId="562" applyFont="1" applyFill="1" applyBorder="1" applyAlignment="1">
      <alignment horizontal="left"/>
    </xf>
    <xf numFmtId="0" fontId="31" fillId="0" borderId="21" xfId="562" applyFont="1" applyFill="1" applyBorder="1"/>
    <xf numFmtId="0" fontId="31" fillId="0" borderId="22" xfId="562" applyFont="1" applyFill="1" applyBorder="1"/>
    <xf numFmtId="0" fontId="31" fillId="0" borderId="20" xfId="562" applyFont="1" applyFill="1" applyBorder="1"/>
    <xf numFmtId="0" fontId="31" fillId="0" borderId="23" xfId="562" applyFont="1" applyFill="1" applyBorder="1" applyAlignment="1">
      <alignment horizontal="center"/>
    </xf>
    <xf numFmtId="0" fontId="31" fillId="0" borderId="24" xfId="562" applyFont="1" applyFill="1" applyBorder="1"/>
    <xf numFmtId="0" fontId="31" fillId="0" borderId="13" xfId="562" applyFont="1" applyFill="1" applyBorder="1" applyAlignment="1">
      <alignment horizontal="center"/>
    </xf>
    <xf numFmtId="0" fontId="26" fillId="0" borderId="0" xfId="562" applyFont="1" applyFill="1" applyBorder="1" applyAlignment="1">
      <alignment horizontal="center"/>
    </xf>
    <xf numFmtId="0" fontId="31" fillId="0" borderId="11" xfId="562" applyFont="1" applyFill="1" applyBorder="1"/>
    <xf numFmtId="0" fontId="31" fillId="0" borderId="14" xfId="562" applyFont="1" applyFill="1" applyBorder="1" applyAlignment="1">
      <alignment horizontal="center"/>
    </xf>
    <xf numFmtId="0" fontId="31" fillId="0" borderId="15" xfId="562" applyFont="1" applyFill="1" applyBorder="1"/>
    <xf numFmtId="0" fontId="31" fillId="0" borderId="14" xfId="562" applyFont="1" applyFill="1" applyBorder="1"/>
    <xf numFmtId="0" fontId="31" fillId="0" borderId="10" xfId="562" applyFont="1" applyFill="1" applyBorder="1"/>
    <xf numFmtId="0" fontId="31" fillId="0" borderId="25" xfId="562" applyFont="1" applyFill="1" applyBorder="1" applyAlignment="1">
      <alignment horizontal="center"/>
    </xf>
    <xf numFmtId="0" fontId="31" fillId="0" borderId="24" xfId="562" applyFont="1" applyFill="1" applyBorder="1" applyAlignment="1">
      <alignment horizontal="center"/>
    </xf>
    <xf numFmtId="0" fontId="27" fillId="0" borderId="0" xfId="649" applyFont="1" applyFill="1" applyBorder="1" applyAlignment="1">
      <alignment horizontal="center"/>
    </xf>
    <xf numFmtId="0" fontId="31" fillId="0" borderId="0" xfId="562" applyFont="1" applyFill="1" applyBorder="1" applyAlignment="1">
      <alignment horizontal="center"/>
    </xf>
    <xf numFmtId="0" fontId="31" fillId="0" borderId="13" xfId="561" applyFont="1" applyFill="1" applyBorder="1" applyAlignment="1">
      <alignment horizontal="center"/>
    </xf>
    <xf numFmtId="0" fontId="31" fillId="0" borderId="26" xfId="562" applyFont="1" applyFill="1" applyBorder="1"/>
    <xf numFmtId="0" fontId="31" fillId="0" borderId="27" xfId="562" applyFont="1" applyFill="1" applyBorder="1" applyAlignment="1">
      <alignment horizontal="center"/>
    </xf>
    <xf numFmtId="0" fontId="31" fillId="0" borderId="28" xfId="562" applyFont="1" applyFill="1" applyBorder="1" applyAlignment="1">
      <alignment horizontal="center"/>
    </xf>
    <xf numFmtId="0" fontId="31" fillId="0" borderId="27" xfId="562" applyFont="1" applyFill="1" applyBorder="1"/>
    <xf numFmtId="0" fontId="31" fillId="0" borderId="27" xfId="561" applyFont="1" applyFill="1" applyBorder="1" applyAlignment="1">
      <alignment horizontal="center"/>
    </xf>
    <xf numFmtId="0" fontId="31" fillId="0" borderId="29" xfId="562" applyFont="1" applyFill="1" applyBorder="1" applyAlignment="1">
      <alignment horizontal="center"/>
    </xf>
    <xf numFmtId="0" fontId="31" fillId="0" borderId="18" xfId="562" applyFont="1" applyFill="1" applyBorder="1" applyAlignment="1">
      <alignment horizontal="center"/>
    </xf>
    <xf numFmtId="0" fontId="31" fillId="0" borderId="22" xfId="562" applyFont="1" applyFill="1" applyBorder="1" applyAlignment="1">
      <alignment horizontal="center"/>
    </xf>
    <xf numFmtId="0" fontId="31" fillId="0" borderId="19" xfId="561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168" fontId="26" fillId="0" borderId="31" xfId="0" applyNumberFormat="1" applyFont="1" applyFill="1" applyBorder="1" applyAlignment="1">
      <alignment horizontal="center"/>
    </xf>
    <xf numFmtId="0" fontId="26" fillId="0" borderId="31" xfId="560" applyFont="1" applyFill="1" applyBorder="1" applyAlignment="1">
      <alignment horizontal="center"/>
    </xf>
    <xf numFmtId="2" fontId="26" fillId="0" borderId="31" xfId="0" applyNumberFormat="1" applyFont="1" applyFill="1" applyBorder="1" applyAlignment="1">
      <alignment horizontal="center"/>
    </xf>
    <xf numFmtId="2" fontId="26" fillId="0" borderId="31" xfId="560" applyNumberFormat="1" applyFont="1" applyFill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68" fontId="26" fillId="0" borderId="12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/>
    </xf>
    <xf numFmtId="168" fontId="26" fillId="0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wrapText="1"/>
    </xf>
    <xf numFmtId="14" fontId="26" fillId="0" borderId="12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49" fontId="26" fillId="0" borderId="12" xfId="659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169" fontId="26" fillId="0" borderId="12" xfId="0" applyNumberFormat="1" applyFont="1" applyFill="1" applyBorder="1" applyAlignment="1">
      <alignment horizontal="center"/>
    </xf>
    <xf numFmtId="168" fontId="29" fillId="0" borderId="12" xfId="0" applyNumberFormat="1" applyFont="1" applyFill="1" applyBorder="1" applyAlignment="1">
      <alignment horizontal="center"/>
    </xf>
    <xf numFmtId="169" fontId="26" fillId="0" borderId="12" xfId="0" applyNumberFormat="1" applyFont="1" applyFill="1" applyBorder="1" applyAlignment="1">
      <alignment horizontal="center" vertical="center" wrapText="1"/>
    </xf>
    <xf numFmtId="0" fontId="26" fillId="0" borderId="16" xfId="447" applyFont="1" applyFill="1" applyBorder="1" applyAlignment="1">
      <alignment horizontal="center" vertical="center" wrapText="1"/>
    </xf>
    <xf numFmtId="0" fontId="29" fillId="0" borderId="12" xfId="447" applyFont="1" applyFill="1" applyBorder="1" applyAlignment="1">
      <alignment horizontal="center" vertical="center" wrapText="1"/>
    </xf>
    <xf numFmtId="0" fontId="26" fillId="0" borderId="12" xfId="447" applyFont="1" applyFill="1" applyBorder="1" applyAlignment="1">
      <alignment horizontal="center" vertical="center" wrapText="1"/>
    </xf>
    <xf numFmtId="168" fontId="26" fillId="0" borderId="12" xfId="447" applyNumberFormat="1" applyFont="1" applyFill="1" applyBorder="1" applyAlignment="1">
      <alignment horizontal="center" vertical="center" wrapText="1"/>
    </xf>
    <xf numFmtId="0" fontId="26" fillId="0" borderId="16" xfId="465" applyFont="1" applyFill="1" applyBorder="1" applyAlignment="1">
      <alignment horizontal="center" vertical="center" wrapText="1"/>
    </xf>
    <xf numFmtId="14" fontId="26" fillId="0" borderId="12" xfId="465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2" xfId="465" applyFont="1" applyFill="1" applyBorder="1" applyAlignment="1">
      <alignment horizontal="center" vertical="center" wrapText="1"/>
    </xf>
    <xf numFmtId="168" fontId="26" fillId="0" borderId="12" xfId="465" applyNumberFormat="1" applyFont="1" applyFill="1" applyBorder="1" applyAlignment="1">
      <alignment horizontal="center" vertical="center" wrapText="1"/>
    </xf>
    <xf numFmtId="2" fontId="26" fillId="0" borderId="12" xfId="465" applyNumberFormat="1" applyFont="1" applyFill="1" applyBorder="1" applyAlignment="1">
      <alignment horizontal="center" vertical="center" wrapText="1"/>
    </xf>
    <xf numFmtId="0" fontId="26" fillId="0" borderId="16" xfId="465" applyFont="1" applyFill="1" applyBorder="1" applyAlignment="1">
      <alignment horizontal="center"/>
    </xf>
    <xf numFmtId="0" fontId="26" fillId="0" borderId="12" xfId="465" applyFont="1" applyFill="1" applyBorder="1" applyAlignment="1">
      <alignment horizontal="center"/>
    </xf>
    <xf numFmtId="2" fontId="26" fillId="0" borderId="12" xfId="465" applyNumberFormat="1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 wrapText="1"/>
    </xf>
    <xf numFmtId="0" fontId="26" fillId="0" borderId="16" xfId="467" applyFont="1" applyFill="1" applyBorder="1" applyAlignment="1">
      <alignment horizontal="center"/>
    </xf>
    <xf numFmtId="0" fontId="26" fillId="0" borderId="12" xfId="467" applyFont="1" applyFill="1" applyBorder="1" applyAlignment="1">
      <alignment horizontal="center"/>
    </xf>
    <xf numFmtId="168" fontId="29" fillId="0" borderId="12" xfId="467" applyNumberFormat="1" applyFont="1" applyFill="1" applyBorder="1" applyAlignment="1">
      <alignment horizontal="center"/>
    </xf>
    <xf numFmtId="14" fontId="26" fillId="0" borderId="12" xfId="0" applyNumberFormat="1" applyFont="1" applyFill="1" applyBorder="1" applyAlignment="1">
      <alignment horizontal="center" vertical="center"/>
    </xf>
    <xf numFmtId="168" fontId="40" fillId="0" borderId="12" xfId="0" applyNumberFormat="1" applyFont="1" applyFill="1" applyBorder="1" applyAlignment="1">
      <alignment horizontal="center"/>
    </xf>
    <xf numFmtId="2" fontId="40" fillId="0" borderId="12" xfId="0" applyNumberFormat="1" applyFont="1" applyFill="1" applyBorder="1" applyAlignment="1">
      <alignment horizontal="center"/>
    </xf>
    <xf numFmtId="2" fontId="26" fillId="0" borderId="12" xfId="659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175" fontId="40" fillId="0" borderId="12" xfId="0" applyNumberFormat="1" applyFont="1" applyFill="1" applyBorder="1" applyAlignment="1">
      <alignment horizontal="center" vertical="center"/>
    </xf>
    <xf numFmtId="167" fontId="40" fillId="0" borderId="12" xfId="0" applyNumberFormat="1" applyFont="1" applyFill="1" applyBorder="1" applyAlignment="1">
      <alignment horizontal="center" vertical="center"/>
    </xf>
    <xf numFmtId="174" fontId="40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center" vertical="center"/>
    </xf>
    <xf numFmtId="0" fontId="30" fillId="0" borderId="30" xfId="444" applyFont="1" applyFill="1" applyBorder="1" applyAlignment="1">
      <alignment horizontal="center"/>
    </xf>
    <xf numFmtId="0" fontId="26" fillId="0" borderId="16" xfId="639" applyFont="1" applyFill="1" applyBorder="1" applyAlignment="1">
      <alignment horizontal="center"/>
    </xf>
    <xf numFmtId="0" fontId="26" fillId="0" borderId="12" xfId="639" applyFont="1" applyFill="1" applyBorder="1" applyAlignment="1">
      <alignment horizontal="center"/>
    </xf>
    <xf numFmtId="168" fontId="26" fillId="0" borderId="12" xfId="639" applyNumberFormat="1" applyFont="1" applyFill="1" applyBorder="1" applyAlignment="1">
      <alignment horizontal="center"/>
    </xf>
    <xf numFmtId="0" fontId="30" fillId="0" borderId="12" xfId="639" applyFont="1" applyFill="1" applyBorder="1" applyAlignment="1">
      <alignment horizontal="center"/>
    </xf>
    <xf numFmtId="0" fontId="30" fillId="0" borderId="16" xfId="444" applyFont="1" applyFill="1" applyBorder="1" applyAlignment="1">
      <alignment horizontal="center"/>
    </xf>
    <xf numFmtId="0" fontId="30" fillId="0" borderId="12" xfId="444" applyFont="1" applyFill="1" applyBorder="1" applyAlignment="1">
      <alignment horizontal="center"/>
    </xf>
    <xf numFmtId="0" fontId="26" fillId="0" borderId="12" xfId="444" applyFont="1" applyFill="1" applyBorder="1" applyAlignment="1">
      <alignment horizontal="center"/>
    </xf>
    <xf numFmtId="168" fontId="26" fillId="0" borderId="12" xfId="444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0" fontId="26" fillId="0" borderId="12" xfId="643" applyFont="1" applyFill="1" applyBorder="1" applyAlignment="1">
      <alignment horizontal="center" vertical="center" wrapText="1"/>
    </xf>
    <xf numFmtId="0" fontId="28" fillId="0" borderId="0" xfId="508" applyFont="1" applyAlignment="1">
      <alignment horizontal="center"/>
    </xf>
    <xf numFmtId="0" fontId="31" fillId="0" borderId="0" xfId="508" applyFont="1" applyAlignment="1">
      <alignment horizontal="center"/>
    </xf>
    <xf numFmtId="0" fontId="30" fillId="0" borderId="0" xfId="444" applyFont="1" applyAlignment="1">
      <alignment horizontal="left" vertical="center" wrapText="1"/>
    </xf>
    <xf numFmtId="0" fontId="27" fillId="0" borderId="0" xfId="508" applyFont="1" applyAlignment="1">
      <alignment horizontal="center"/>
    </xf>
    <xf numFmtId="0" fontId="30" fillId="0" borderId="0" xfId="444" applyFont="1" applyFill="1" applyBorder="1" applyAlignment="1">
      <alignment horizontal="center"/>
    </xf>
    <xf numFmtId="2" fontId="30" fillId="0" borderId="0" xfId="444" applyNumberFormat="1" applyFont="1" applyFill="1" applyBorder="1" applyAlignment="1">
      <alignment horizontal="center"/>
    </xf>
    <xf numFmtId="0" fontId="30" fillId="0" borderId="33" xfId="444" applyFont="1" applyFill="1" applyBorder="1" applyAlignment="1">
      <alignment horizontal="center"/>
    </xf>
    <xf numFmtId="9" fontId="30" fillId="0" borderId="12" xfId="444" applyNumberFormat="1" applyFont="1" applyFill="1" applyBorder="1" applyAlignment="1">
      <alignment horizontal="center"/>
    </xf>
    <xf numFmtId="9" fontId="30" fillId="0" borderId="12" xfId="639" applyNumberFormat="1" applyFont="1" applyFill="1" applyBorder="1" applyAlignment="1">
      <alignment horizontal="center"/>
    </xf>
    <xf numFmtId="9" fontId="30" fillId="0" borderId="12" xfId="590" applyFont="1" applyFill="1" applyBorder="1" applyAlignment="1">
      <alignment horizontal="center"/>
    </xf>
    <xf numFmtId="2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560" applyFont="1" applyFill="1" applyBorder="1" applyAlignment="1" applyProtection="1">
      <alignment horizontal="center" vertical="center" wrapText="1"/>
      <protection locked="0"/>
    </xf>
    <xf numFmtId="2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2" xfId="560" applyFont="1" applyFill="1" applyBorder="1" applyAlignment="1" applyProtection="1">
      <alignment horizontal="center"/>
      <protection locked="0"/>
    </xf>
    <xf numFmtId="2" fontId="26" fillId="0" borderId="17" xfId="0" applyNumberFormat="1" applyFont="1" applyFill="1" applyBorder="1" applyAlignment="1" applyProtection="1">
      <alignment horizontal="center"/>
      <protection locked="0"/>
    </xf>
    <xf numFmtId="2" fontId="26" fillId="0" borderId="12" xfId="560" applyNumberFormat="1" applyFont="1" applyFill="1" applyBorder="1" applyAlignment="1" applyProtection="1">
      <alignment horizontal="center"/>
      <protection locked="0"/>
    </xf>
    <xf numFmtId="0" fontId="26" fillId="0" borderId="12" xfId="560" applyFont="1" applyFill="1" applyBorder="1" applyAlignment="1" applyProtection="1">
      <alignment horizontal="center" vertical="center"/>
      <protection locked="0"/>
    </xf>
    <xf numFmtId="2" fontId="26" fillId="0" borderId="12" xfId="0" applyNumberFormat="1" applyFont="1" applyFill="1" applyBorder="1" applyAlignment="1" applyProtection="1">
      <alignment horizontal="center" vertical="center"/>
      <protection locked="0"/>
    </xf>
    <xf numFmtId="2" fontId="26" fillId="0" borderId="12" xfId="56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Protection="1"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167" fontId="26" fillId="0" borderId="12" xfId="0" applyNumberFormat="1" applyFont="1" applyFill="1" applyBorder="1" applyAlignment="1" applyProtection="1">
      <alignment horizontal="center"/>
      <protection locked="0"/>
    </xf>
    <xf numFmtId="2" fontId="27" fillId="0" borderId="12" xfId="0" applyNumberFormat="1" applyFont="1" applyFill="1" applyBorder="1" applyAlignment="1" applyProtection="1">
      <alignment horizontal="center"/>
      <protection locked="0"/>
    </xf>
    <xf numFmtId="167" fontId="27" fillId="0" borderId="12" xfId="0" applyNumberFormat="1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167" fontId="40" fillId="0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Fill="1" applyBorder="1" applyAlignment="1" applyProtection="1">
      <alignment horizontal="center"/>
      <protection locked="0"/>
    </xf>
    <xf numFmtId="2" fontId="40" fillId="0" borderId="17" xfId="0" applyNumberFormat="1" applyFont="1" applyFill="1" applyBorder="1" applyAlignment="1" applyProtection="1">
      <alignment horizontal="center"/>
      <protection locked="0"/>
    </xf>
    <xf numFmtId="2" fontId="40" fillId="0" borderId="12" xfId="0" applyNumberFormat="1" applyFont="1" applyFill="1" applyBorder="1" applyAlignment="1" applyProtection="1">
      <alignment horizontal="center" vertical="center"/>
      <protection locked="0"/>
    </xf>
    <xf numFmtId="2" fontId="40" fillId="0" borderId="17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26" fillId="0" borderId="17" xfId="560" applyFont="1" applyFill="1" applyBorder="1" applyAlignment="1" applyProtection="1">
      <alignment horizontal="center"/>
      <protection locked="0"/>
    </xf>
    <xf numFmtId="2" fontId="26" fillId="0" borderId="12" xfId="56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2" xfId="447" applyFont="1" applyFill="1" applyBorder="1" applyAlignment="1" applyProtection="1">
      <alignment horizontal="center" vertical="center" wrapText="1"/>
      <protection locked="0"/>
    </xf>
    <xf numFmtId="2" fontId="26" fillId="0" borderId="12" xfId="447" applyNumberFormat="1" applyFont="1" applyFill="1" applyBorder="1" applyAlignment="1" applyProtection="1">
      <alignment horizontal="center" vertical="center" wrapText="1"/>
      <protection locked="0"/>
    </xf>
    <xf numFmtId="2" fontId="26" fillId="0" borderId="17" xfId="447" applyNumberFormat="1" applyFont="1" applyFill="1" applyBorder="1" applyAlignment="1" applyProtection="1">
      <alignment horizontal="center" vertical="center" wrapText="1"/>
      <protection locked="0"/>
    </xf>
    <xf numFmtId="2" fontId="26" fillId="0" borderId="12" xfId="465" applyNumberFormat="1" applyFont="1" applyFill="1" applyBorder="1" applyAlignment="1" applyProtection="1">
      <alignment horizontal="center" vertical="center" wrapText="1"/>
      <protection locked="0"/>
    </xf>
    <xf numFmtId="167" fontId="26" fillId="0" borderId="12" xfId="465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465" applyFont="1" applyFill="1" applyBorder="1" applyAlignment="1" applyProtection="1">
      <alignment horizontal="center" vertical="center" wrapText="1"/>
      <protection locked="0"/>
    </xf>
    <xf numFmtId="2" fontId="26" fillId="0" borderId="17" xfId="465" applyNumberFormat="1" applyFont="1" applyFill="1" applyBorder="1" applyAlignment="1" applyProtection="1">
      <alignment horizontal="center" vertical="center" wrapText="1"/>
      <protection locked="0"/>
    </xf>
    <xf numFmtId="2" fontId="26" fillId="0" borderId="12" xfId="465" applyNumberFormat="1" applyFont="1" applyFill="1" applyBorder="1" applyAlignment="1" applyProtection="1">
      <alignment horizontal="center"/>
      <protection locked="0"/>
    </xf>
    <xf numFmtId="0" fontId="26" fillId="0" borderId="12" xfId="465" applyFont="1" applyFill="1" applyBorder="1" applyAlignment="1" applyProtection="1">
      <alignment horizontal="center"/>
      <protection locked="0"/>
    </xf>
    <xf numFmtId="2" fontId="26" fillId="0" borderId="17" xfId="465" applyNumberFormat="1" applyFont="1" applyFill="1" applyBorder="1" applyAlignment="1" applyProtection="1">
      <alignment horizontal="center"/>
      <protection locked="0"/>
    </xf>
    <xf numFmtId="167" fontId="26" fillId="0" borderId="12" xfId="465" applyNumberFormat="1" applyFont="1" applyFill="1" applyBorder="1" applyAlignment="1" applyProtection="1">
      <alignment horizontal="center"/>
      <protection locked="0"/>
    </xf>
    <xf numFmtId="2" fontId="26" fillId="0" borderId="12" xfId="467" applyNumberFormat="1" applyFont="1" applyFill="1" applyBorder="1" applyAlignment="1" applyProtection="1">
      <alignment horizontal="center"/>
      <protection locked="0"/>
    </xf>
    <xf numFmtId="167" fontId="26" fillId="0" borderId="12" xfId="467" applyNumberFormat="1" applyFont="1" applyFill="1" applyBorder="1" applyAlignment="1" applyProtection="1">
      <alignment horizontal="center"/>
      <protection locked="0"/>
    </xf>
    <xf numFmtId="2" fontId="26" fillId="0" borderId="17" xfId="467" applyNumberFormat="1" applyFont="1" applyFill="1" applyBorder="1" applyAlignment="1" applyProtection="1">
      <alignment horizontal="center"/>
      <protection locked="0"/>
    </xf>
    <xf numFmtId="2" fontId="40" fillId="0" borderId="12" xfId="0" applyNumberFormat="1" applyFont="1" applyFill="1" applyBorder="1" applyAlignment="1" applyProtection="1">
      <alignment horizontal="center"/>
      <protection locked="0"/>
    </xf>
    <xf numFmtId="2" fontId="41" fillId="0" borderId="12" xfId="0" applyNumberFormat="1" applyFont="1" applyFill="1" applyBorder="1" applyAlignment="1" applyProtection="1">
      <alignment horizontal="center"/>
      <protection locked="0"/>
    </xf>
    <xf numFmtId="167" fontId="41" fillId="0" borderId="12" xfId="0" applyNumberFormat="1" applyFont="1" applyFill="1" applyBorder="1" applyAlignment="1" applyProtection="1">
      <alignment horizontal="center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30" fillId="0" borderId="12" xfId="444" applyFont="1" applyFill="1" applyBorder="1" applyAlignment="1" applyProtection="1">
      <alignment horizontal="center"/>
      <protection locked="0"/>
    </xf>
    <xf numFmtId="2" fontId="30" fillId="0" borderId="12" xfId="444" applyNumberFormat="1" applyFont="1" applyFill="1" applyBorder="1" applyAlignment="1" applyProtection="1">
      <alignment horizontal="center"/>
      <protection locked="0"/>
    </xf>
    <xf numFmtId="2" fontId="26" fillId="0" borderId="12" xfId="639" applyNumberFormat="1" applyFont="1" applyFill="1" applyBorder="1" applyAlignment="1" applyProtection="1">
      <alignment horizontal="center"/>
      <protection locked="0"/>
    </xf>
    <xf numFmtId="2" fontId="26" fillId="0" borderId="12" xfId="444" applyNumberFormat="1" applyFont="1" applyFill="1" applyBorder="1" applyAlignment="1" applyProtection="1">
      <alignment horizontal="center"/>
      <protection locked="0"/>
    </xf>
    <xf numFmtId="0" fontId="26" fillId="0" borderId="12" xfId="639" applyFont="1" applyFill="1" applyBorder="1" applyAlignment="1" applyProtection="1">
      <alignment horizontal="center"/>
      <protection locked="0"/>
    </xf>
  </cellXfs>
  <cellStyles count="660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3 3 2" xfId="657"/>
    <cellStyle name="Normal 13 4" xfId="458"/>
    <cellStyle name="Normal 13 5" xfId="459"/>
    <cellStyle name="Normal 13 5 3" xfId="658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" xfId="560"/>
    <cellStyle name="Normal_gare wyalsadfenigagarini 2_SMSH2008-IIkv ." xfId="561"/>
    <cellStyle name="Normal_gare wyalsadfenigagarini_SAN2008=IIkv" xfId="562"/>
    <cellStyle name="Normal_sida wyalsadeni_SAN2008=IIkv" xfId="563"/>
    <cellStyle name="Note 2" xfId="564"/>
    <cellStyle name="Note 2 2" xfId="565"/>
    <cellStyle name="Note 2 3" xfId="566"/>
    <cellStyle name="Note 2 4" xfId="567"/>
    <cellStyle name="Note 2 5" xfId="568"/>
    <cellStyle name="Note 2_anakia II etapi.xls sm. defeqturi" xfId="569"/>
    <cellStyle name="Note 3" xfId="570"/>
    <cellStyle name="Note 4" xfId="571"/>
    <cellStyle name="Note 4 2" xfId="572"/>
    <cellStyle name="Note 4_anakia II etapi.xls sm. defeqturi" xfId="573"/>
    <cellStyle name="Note 5" xfId="574"/>
    <cellStyle name="Note 6" xfId="575"/>
    <cellStyle name="Note 7" xfId="576"/>
    <cellStyle name="Output 2" xfId="577"/>
    <cellStyle name="Output 2 2" xfId="578"/>
    <cellStyle name="Output 2 3" xfId="579"/>
    <cellStyle name="Output 2 4" xfId="580"/>
    <cellStyle name="Output 2 5" xfId="581"/>
    <cellStyle name="Output 2_anakia II etapi.xls sm. defeqturi" xfId="582"/>
    <cellStyle name="Output 3" xfId="583"/>
    <cellStyle name="Output 4" xfId="584"/>
    <cellStyle name="Output 4 2" xfId="585"/>
    <cellStyle name="Output 4_anakia II etapi.xls sm. defeqturi" xfId="586"/>
    <cellStyle name="Output 5" xfId="587"/>
    <cellStyle name="Output 6" xfId="588"/>
    <cellStyle name="Output 7" xfId="589"/>
    <cellStyle name="Percent 2" xfId="590"/>
    <cellStyle name="Percent 3" xfId="591"/>
    <cellStyle name="Percent 3 2" xfId="592"/>
    <cellStyle name="Percent 4" xfId="593"/>
    <cellStyle name="Percent 5" xfId="594"/>
    <cellStyle name="Percent 6" xfId="595"/>
    <cellStyle name="Style 1" xfId="596"/>
    <cellStyle name="Title 2" xfId="597"/>
    <cellStyle name="Title 2 2" xfId="598"/>
    <cellStyle name="Title 2 3" xfId="599"/>
    <cellStyle name="Title 2 4" xfId="600"/>
    <cellStyle name="Title 2 5" xfId="601"/>
    <cellStyle name="Title 3" xfId="602"/>
    <cellStyle name="Title 4" xfId="603"/>
    <cellStyle name="Title 4 2" xfId="604"/>
    <cellStyle name="Title 5" xfId="605"/>
    <cellStyle name="Title 6" xfId="606"/>
    <cellStyle name="Title 7" xfId="607"/>
    <cellStyle name="Total 2" xfId="608"/>
    <cellStyle name="Total 2 2" xfId="609"/>
    <cellStyle name="Total 2 3" xfId="610"/>
    <cellStyle name="Total 2 4" xfId="611"/>
    <cellStyle name="Total 2 5" xfId="612"/>
    <cellStyle name="Total 2_anakia II etapi.xls sm. defeqturi" xfId="613"/>
    <cellStyle name="Total 3" xfId="614"/>
    <cellStyle name="Total 4" xfId="615"/>
    <cellStyle name="Total 4 2" xfId="616"/>
    <cellStyle name="Total 4_anakia II etapi.xls sm. defeqturi" xfId="617"/>
    <cellStyle name="Total 5" xfId="618"/>
    <cellStyle name="Total 6" xfId="619"/>
    <cellStyle name="Total 7" xfId="620"/>
    <cellStyle name="Warning Text 2" xfId="621"/>
    <cellStyle name="Warning Text 2 2" xfId="622"/>
    <cellStyle name="Warning Text 2 3" xfId="623"/>
    <cellStyle name="Warning Text 2 4" xfId="624"/>
    <cellStyle name="Warning Text 2 5" xfId="625"/>
    <cellStyle name="Warning Text 3" xfId="626"/>
    <cellStyle name="Warning Text 4" xfId="627"/>
    <cellStyle name="Warning Text 4 2" xfId="628"/>
    <cellStyle name="Warning Text 5" xfId="629"/>
    <cellStyle name="Warning Text 6" xfId="630"/>
    <cellStyle name="Warning Text 7" xfId="631"/>
    <cellStyle name="Обычный 10" xfId="632"/>
    <cellStyle name="Обычный 2" xfId="633"/>
    <cellStyle name="Обычный 2 2" xfId="634"/>
    <cellStyle name="Обычный 3" xfId="635"/>
    <cellStyle name="Обычный 3 2" xfId="636"/>
    <cellStyle name="Обычный 3 3" xfId="637"/>
    <cellStyle name="Обычный 4" xfId="638"/>
    <cellStyle name="Обычный 4 2" xfId="639"/>
    <cellStyle name="Обычный 4 3" xfId="640"/>
    <cellStyle name="Обычный 5" xfId="641"/>
    <cellStyle name="Обычный 5 2" xfId="642"/>
    <cellStyle name="Обычный 5 2 2" xfId="643"/>
    <cellStyle name="Обычный 5 3" xfId="644"/>
    <cellStyle name="Обычный 6" xfId="645"/>
    <cellStyle name="Обычный 7" xfId="646"/>
    <cellStyle name="Обычный 8" xfId="647"/>
    <cellStyle name="Обычный 9" xfId="648"/>
    <cellStyle name="Обычный_SAN2008-I" xfId="649"/>
    <cellStyle name="Обычный_დემონტაჟი" xfId="659"/>
    <cellStyle name="Процентный 2" xfId="650"/>
    <cellStyle name="Процентный 3" xfId="651"/>
    <cellStyle name="Процентный 3 2" xfId="652"/>
    <cellStyle name="Финансовый 2" xfId="653"/>
    <cellStyle name="Финансовый 3" xfId="654"/>
    <cellStyle name="Финансовый 4" xfId="655"/>
    <cellStyle name="Финансовый 5" xfId="656"/>
  </cellStyles>
  <dxfs count="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662"/>
  <sheetViews>
    <sheetView tabSelected="1" view="pageBreakPreview" zoomScale="91" zoomScaleNormal="91" zoomScaleSheetLayoutView="91" workbookViewId="0">
      <selection activeCell="Q183" sqref="Q183"/>
    </sheetView>
  </sheetViews>
  <sheetFormatPr defaultColWidth="9.140625" defaultRowHeight="16.5"/>
  <cols>
    <col min="1" max="1" width="3.85546875" style="11" customWidth="1"/>
    <col min="2" max="2" width="10.7109375" style="11" bestFit="1" customWidth="1"/>
    <col min="3" max="3" width="40.42578125" style="11" customWidth="1"/>
    <col min="4" max="4" width="7.42578125" style="11" customWidth="1"/>
    <col min="5" max="5" width="10.28515625" style="11" customWidth="1"/>
    <col min="6" max="6" width="9.85546875" style="11" customWidth="1"/>
    <col min="7" max="7" width="7.7109375" style="11" customWidth="1"/>
    <col min="8" max="8" width="14.140625" style="11" customWidth="1"/>
    <col min="9" max="9" width="10.7109375" style="11" customWidth="1"/>
    <col min="10" max="10" width="13.28515625" style="11" customWidth="1"/>
    <col min="11" max="11" width="6.85546875" style="11" customWidth="1"/>
    <col min="12" max="12" width="13.28515625" style="11" customWidth="1"/>
    <col min="13" max="13" width="16.85546875" style="11" customWidth="1"/>
    <col min="14" max="16384" width="9.140625" style="11"/>
  </cols>
  <sheetData>
    <row r="1" spans="1:13" ht="15" customHeight="1">
      <c r="A1" s="174"/>
      <c r="B1" s="174"/>
      <c r="C1" s="174"/>
      <c r="D1" s="174"/>
      <c r="E1" s="174"/>
      <c r="F1" s="174"/>
      <c r="G1" s="15"/>
      <c r="H1" s="15"/>
    </row>
    <row r="2" spans="1:13" ht="29.25" customHeight="1">
      <c r="A2" s="174"/>
      <c r="B2" s="174"/>
      <c r="C2" s="174"/>
      <c r="D2" s="174"/>
      <c r="E2" s="174"/>
      <c r="F2" s="174"/>
      <c r="G2" s="15"/>
      <c r="H2" s="15"/>
      <c r="L2" s="11" t="s">
        <v>190</v>
      </c>
    </row>
    <row r="3" spans="1:13" ht="15" customHeight="1"/>
    <row r="4" spans="1:13" s="8" customFormat="1" ht="18" customHeight="1">
      <c r="C4" s="172" t="s">
        <v>189</v>
      </c>
      <c r="D4" s="172"/>
      <c r="E4" s="172"/>
      <c r="F4" s="172"/>
      <c r="G4" s="172"/>
      <c r="H4" s="172"/>
      <c r="I4" s="172"/>
      <c r="J4" s="172"/>
    </row>
    <row r="5" spans="1:13" s="8" customFormat="1" ht="15" customHeight="1">
      <c r="C5" s="2"/>
      <c r="D5" s="2"/>
      <c r="E5" s="3"/>
      <c r="F5" s="2"/>
      <c r="G5" s="2"/>
      <c r="H5" s="2"/>
      <c r="I5" s="2"/>
      <c r="J5" s="2"/>
    </row>
    <row r="6" spans="1:13" s="8" customFormat="1" ht="10.5" customHeight="1">
      <c r="C6" s="173" t="s">
        <v>185</v>
      </c>
      <c r="D6" s="173"/>
      <c r="E6" s="173"/>
      <c r="F6" s="173"/>
      <c r="G6" s="173"/>
      <c r="H6" s="173"/>
      <c r="I6" s="173"/>
      <c r="J6" s="173"/>
    </row>
    <row r="7" spans="1:13" s="8" customFormat="1" ht="15" customHeight="1" thickBot="1">
      <c r="A7" s="68"/>
      <c r="B7" s="63"/>
      <c r="C7" s="63"/>
      <c r="D7" s="64"/>
      <c r="E7" s="63"/>
      <c r="F7" s="64"/>
      <c r="G7" s="64"/>
      <c r="H7" s="64"/>
      <c r="I7" s="64"/>
      <c r="J7" s="64"/>
      <c r="K7" s="65"/>
      <c r="L7" s="66"/>
      <c r="M7" s="67"/>
    </row>
    <row r="8" spans="1:13" s="8" customFormat="1">
      <c r="A8" s="69"/>
      <c r="B8" s="70"/>
      <c r="C8" s="71"/>
      <c r="D8" s="72"/>
      <c r="E8" s="71" t="s">
        <v>36</v>
      </c>
      <c r="F8" s="73"/>
      <c r="G8" s="74" t="s">
        <v>37</v>
      </c>
      <c r="H8" s="75"/>
      <c r="I8" s="76" t="s">
        <v>38</v>
      </c>
      <c r="J8" s="75"/>
      <c r="K8" s="77" t="s">
        <v>39</v>
      </c>
      <c r="L8" s="77"/>
      <c r="M8" s="78"/>
    </row>
    <row r="9" spans="1:13" s="8" customFormat="1" ht="16.5" customHeight="1">
      <c r="A9" s="79"/>
      <c r="B9" s="80"/>
      <c r="C9" s="81" t="s">
        <v>1</v>
      </c>
      <c r="D9" s="82"/>
      <c r="E9" s="83" t="s">
        <v>24</v>
      </c>
      <c r="F9" s="84"/>
      <c r="G9" s="85"/>
      <c r="H9" s="84"/>
      <c r="I9" s="85"/>
      <c r="J9" s="84"/>
      <c r="K9" s="85" t="s">
        <v>2</v>
      </c>
      <c r="L9" s="86"/>
      <c r="M9" s="87" t="s">
        <v>3</v>
      </c>
    </row>
    <row r="10" spans="1:13" s="8" customFormat="1">
      <c r="A10" s="88" t="s">
        <v>4</v>
      </c>
      <c r="B10" s="80" t="s">
        <v>5</v>
      </c>
      <c r="C10" s="89" t="s">
        <v>6</v>
      </c>
      <c r="D10" s="80" t="s">
        <v>25</v>
      </c>
      <c r="E10" s="80" t="s">
        <v>7</v>
      </c>
      <c r="F10" s="90" t="s">
        <v>8</v>
      </c>
      <c r="G10" s="80" t="s">
        <v>26</v>
      </c>
      <c r="H10" s="90" t="s">
        <v>8</v>
      </c>
      <c r="I10" s="80" t="s">
        <v>26</v>
      </c>
      <c r="J10" s="90" t="s">
        <v>8</v>
      </c>
      <c r="K10" s="91" t="s">
        <v>26</v>
      </c>
      <c r="L10" s="90" t="s">
        <v>8</v>
      </c>
      <c r="M10" s="87"/>
    </row>
    <row r="11" spans="1:13" s="8" customFormat="1" ht="17.25" thickBot="1">
      <c r="A11" s="92"/>
      <c r="B11" s="93"/>
      <c r="C11" s="94"/>
      <c r="D11" s="95"/>
      <c r="E11" s="93"/>
      <c r="F11" s="94"/>
      <c r="G11" s="93" t="s">
        <v>27</v>
      </c>
      <c r="H11" s="94"/>
      <c r="I11" s="93" t="s">
        <v>27</v>
      </c>
      <c r="J11" s="94"/>
      <c r="K11" s="96" t="s">
        <v>27</v>
      </c>
      <c r="L11" s="94"/>
      <c r="M11" s="97"/>
    </row>
    <row r="12" spans="1:13" s="8" customFormat="1" ht="17.25" thickBot="1">
      <c r="A12" s="98" t="s">
        <v>9</v>
      </c>
      <c r="B12" s="70" t="s">
        <v>10</v>
      </c>
      <c r="C12" s="71" t="s">
        <v>11</v>
      </c>
      <c r="D12" s="99" t="s">
        <v>12</v>
      </c>
      <c r="E12" s="70" t="s">
        <v>13</v>
      </c>
      <c r="F12" s="73" t="s">
        <v>14</v>
      </c>
      <c r="G12" s="71" t="s">
        <v>15</v>
      </c>
      <c r="H12" s="99" t="s">
        <v>16</v>
      </c>
      <c r="I12" s="70" t="s">
        <v>17</v>
      </c>
      <c r="J12" s="71" t="s">
        <v>18</v>
      </c>
      <c r="K12" s="100">
        <v>11</v>
      </c>
      <c r="L12" s="99" t="s">
        <v>19</v>
      </c>
      <c r="M12" s="78" t="s">
        <v>20</v>
      </c>
    </row>
    <row r="13" spans="1:13" s="9" customFormat="1" ht="16.5" customHeight="1">
      <c r="A13" s="101"/>
      <c r="B13" s="102"/>
      <c r="C13" s="103" t="s">
        <v>58</v>
      </c>
      <c r="D13" s="102"/>
      <c r="E13" s="104"/>
      <c r="F13" s="104"/>
      <c r="G13" s="105"/>
      <c r="H13" s="105"/>
      <c r="I13" s="106"/>
      <c r="J13" s="106"/>
      <c r="K13" s="107"/>
      <c r="L13" s="107"/>
      <c r="M13" s="108"/>
    </row>
    <row r="14" spans="1:13" s="13" customFormat="1" ht="47.25">
      <c r="A14" s="109">
        <v>1</v>
      </c>
      <c r="B14" s="110" t="s">
        <v>55</v>
      </c>
      <c r="C14" s="110" t="s">
        <v>76</v>
      </c>
      <c r="D14" s="110" t="s">
        <v>35</v>
      </c>
      <c r="E14" s="111"/>
      <c r="F14" s="111">
        <v>160</v>
      </c>
      <c r="G14" s="182"/>
      <c r="H14" s="183"/>
      <c r="I14" s="184"/>
      <c r="J14" s="184"/>
      <c r="K14" s="184"/>
      <c r="L14" s="184"/>
      <c r="M14" s="185"/>
    </row>
    <row r="15" spans="1:13" s="14" customFormat="1" ht="15.75">
      <c r="A15" s="113"/>
      <c r="B15" s="114"/>
      <c r="C15" s="114" t="s">
        <v>32</v>
      </c>
      <c r="D15" s="114" t="s">
        <v>22</v>
      </c>
      <c r="E15" s="115">
        <f>1.85*4</f>
        <v>7.4</v>
      </c>
      <c r="F15" s="115">
        <f>F14*E15</f>
        <v>1184</v>
      </c>
      <c r="G15" s="186"/>
      <c r="H15" s="187"/>
      <c r="I15" s="188"/>
      <c r="J15" s="188"/>
      <c r="K15" s="188"/>
      <c r="L15" s="188"/>
      <c r="M15" s="189"/>
    </row>
    <row r="16" spans="1:13" s="14" customFormat="1" ht="15.75">
      <c r="A16" s="113"/>
      <c r="B16" s="114"/>
      <c r="C16" s="114" t="s">
        <v>56</v>
      </c>
      <c r="D16" s="114" t="s">
        <v>42</v>
      </c>
      <c r="E16" s="115">
        <f>0.67*4</f>
        <v>2.68</v>
      </c>
      <c r="F16" s="115">
        <f>F14*E16</f>
        <v>428.8</v>
      </c>
      <c r="G16" s="188"/>
      <c r="H16" s="188"/>
      <c r="I16" s="188"/>
      <c r="J16" s="190"/>
      <c r="K16" s="186"/>
      <c r="L16" s="186"/>
      <c r="M16" s="189"/>
    </row>
    <row r="17" spans="1:13" s="14" customFormat="1" ht="31.5">
      <c r="A17" s="113"/>
      <c r="B17" s="114"/>
      <c r="C17" s="117" t="s">
        <v>59</v>
      </c>
      <c r="D17" s="118" t="s">
        <v>60</v>
      </c>
      <c r="E17" s="119" t="s">
        <v>31</v>
      </c>
      <c r="F17" s="119">
        <v>1</v>
      </c>
      <c r="G17" s="191"/>
      <c r="H17" s="191"/>
      <c r="I17" s="192"/>
      <c r="J17" s="193"/>
      <c r="K17" s="194"/>
      <c r="L17" s="192"/>
      <c r="M17" s="195"/>
    </row>
    <row r="18" spans="1:13" s="14" customFormat="1" ht="31.5">
      <c r="A18" s="113"/>
      <c r="B18" s="114"/>
      <c r="C18" s="117" t="s">
        <v>61</v>
      </c>
      <c r="D18" s="118" t="s">
        <v>60</v>
      </c>
      <c r="E18" s="119" t="s">
        <v>31</v>
      </c>
      <c r="F18" s="119">
        <v>1</v>
      </c>
      <c r="G18" s="191"/>
      <c r="H18" s="191"/>
      <c r="I18" s="192"/>
      <c r="J18" s="193"/>
      <c r="K18" s="194"/>
      <c r="L18" s="192"/>
      <c r="M18" s="195"/>
    </row>
    <row r="19" spans="1:13" s="14" customFormat="1" ht="31.5">
      <c r="A19" s="113"/>
      <c r="B19" s="114"/>
      <c r="C19" s="117" t="s">
        <v>62</v>
      </c>
      <c r="D19" s="118" t="s">
        <v>28</v>
      </c>
      <c r="E19" s="119" t="s">
        <v>31</v>
      </c>
      <c r="F19" s="119">
        <v>0.3</v>
      </c>
      <c r="G19" s="191"/>
      <c r="H19" s="191"/>
      <c r="I19" s="192"/>
      <c r="J19" s="193"/>
      <c r="K19" s="194"/>
      <c r="L19" s="192"/>
      <c r="M19" s="195"/>
    </row>
    <row r="20" spans="1:13" s="14" customFormat="1" ht="31.5">
      <c r="A20" s="113"/>
      <c r="B20" s="114"/>
      <c r="C20" s="117" t="s">
        <v>63</v>
      </c>
      <c r="D20" s="118" t="s">
        <v>28</v>
      </c>
      <c r="E20" s="119" t="s">
        <v>31</v>
      </c>
      <c r="F20" s="119">
        <v>1</v>
      </c>
      <c r="G20" s="191"/>
      <c r="H20" s="191"/>
      <c r="I20" s="192"/>
      <c r="J20" s="193"/>
      <c r="K20" s="194"/>
      <c r="L20" s="192"/>
      <c r="M20" s="195"/>
    </row>
    <row r="21" spans="1:13" s="14" customFormat="1" ht="15.75">
      <c r="A21" s="113"/>
      <c r="B21" s="114"/>
      <c r="C21" s="120" t="s">
        <v>131</v>
      </c>
      <c r="D21" s="118" t="s">
        <v>129</v>
      </c>
      <c r="E21" s="119" t="s">
        <v>31</v>
      </c>
      <c r="F21" s="119">
        <v>30</v>
      </c>
      <c r="G21" s="191"/>
      <c r="H21" s="191"/>
      <c r="I21" s="192"/>
      <c r="J21" s="193"/>
      <c r="K21" s="194"/>
      <c r="L21" s="192"/>
      <c r="M21" s="195"/>
    </row>
    <row r="22" spans="1:13" s="14" customFormat="1" ht="31.5">
      <c r="A22" s="113"/>
      <c r="B22" s="114"/>
      <c r="C22" s="117" t="s">
        <v>77</v>
      </c>
      <c r="D22" s="118" t="s">
        <v>35</v>
      </c>
      <c r="E22" s="119" t="s">
        <v>31</v>
      </c>
      <c r="F22" s="119">
        <v>20</v>
      </c>
      <c r="G22" s="191"/>
      <c r="H22" s="191"/>
      <c r="I22" s="192"/>
      <c r="J22" s="193"/>
      <c r="K22" s="194"/>
      <c r="L22" s="192"/>
      <c r="M22" s="195"/>
    </row>
    <row r="23" spans="1:13" s="14" customFormat="1" ht="31.5">
      <c r="A23" s="113"/>
      <c r="B23" s="114"/>
      <c r="C23" s="117" t="s">
        <v>78</v>
      </c>
      <c r="D23" s="118" t="s">
        <v>35</v>
      </c>
      <c r="E23" s="119" t="s">
        <v>31</v>
      </c>
      <c r="F23" s="119">
        <v>93</v>
      </c>
      <c r="G23" s="191"/>
      <c r="H23" s="191"/>
      <c r="I23" s="192"/>
      <c r="J23" s="193"/>
      <c r="K23" s="194"/>
      <c r="L23" s="192"/>
      <c r="M23" s="195"/>
    </row>
    <row r="24" spans="1:13" s="14" customFormat="1" ht="47.25">
      <c r="A24" s="113"/>
      <c r="B24" s="114"/>
      <c r="C24" s="117" t="s">
        <v>79</v>
      </c>
      <c r="D24" s="118" t="s">
        <v>35</v>
      </c>
      <c r="E24" s="119" t="s">
        <v>31</v>
      </c>
      <c r="F24" s="119">
        <v>40</v>
      </c>
      <c r="G24" s="191"/>
      <c r="H24" s="191"/>
      <c r="I24" s="191"/>
      <c r="J24" s="193"/>
      <c r="K24" s="192"/>
      <c r="L24" s="192"/>
      <c r="M24" s="195"/>
    </row>
    <row r="25" spans="1:13" s="9" customFormat="1" ht="15.75">
      <c r="A25" s="113"/>
      <c r="B25" s="114"/>
      <c r="C25" s="114" t="s">
        <v>57</v>
      </c>
      <c r="D25" s="114" t="s">
        <v>0</v>
      </c>
      <c r="E25" s="115">
        <f>0.34*4</f>
        <v>1.36</v>
      </c>
      <c r="F25" s="115">
        <f>F14*E25</f>
        <v>217.60000000000002</v>
      </c>
      <c r="G25" s="188"/>
      <c r="H25" s="188"/>
      <c r="I25" s="186"/>
      <c r="J25" s="186"/>
      <c r="K25" s="190"/>
      <c r="L25" s="190"/>
      <c r="M25" s="189"/>
    </row>
    <row r="26" spans="1:13" s="7" customFormat="1">
      <c r="A26" s="113">
        <v>2</v>
      </c>
      <c r="B26" s="121" t="s">
        <v>183</v>
      </c>
      <c r="C26" s="114" t="s">
        <v>95</v>
      </c>
      <c r="D26" s="114" t="s">
        <v>34</v>
      </c>
      <c r="E26" s="115"/>
      <c r="F26" s="115">
        <v>4</v>
      </c>
      <c r="G26" s="186"/>
      <c r="H26" s="196"/>
      <c r="I26" s="186"/>
      <c r="J26" s="196"/>
      <c r="K26" s="186"/>
      <c r="L26" s="196"/>
      <c r="M26" s="189"/>
    </row>
    <row r="27" spans="1:13" s="7" customFormat="1">
      <c r="A27" s="113"/>
      <c r="B27" s="121"/>
      <c r="C27" s="114" t="s">
        <v>21</v>
      </c>
      <c r="D27" s="114" t="s">
        <v>22</v>
      </c>
      <c r="E27" s="115">
        <v>1.7</v>
      </c>
      <c r="F27" s="115">
        <f>F26*E27</f>
        <v>6.8</v>
      </c>
      <c r="G27" s="186"/>
      <c r="H27" s="186"/>
      <c r="I27" s="186"/>
      <c r="J27" s="186"/>
      <c r="K27" s="186"/>
      <c r="L27" s="186"/>
      <c r="M27" s="189"/>
    </row>
    <row r="28" spans="1:13" s="7" customFormat="1">
      <c r="A28" s="113"/>
      <c r="B28" s="114"/>
      <c r="C28" s="114" t="s">
        <v>23</v>
      </c>
      <c r="D28" s="114" t="s">
        <v>0</v>
      </c>
      <c r="E28" s="115">
        <v>0.06</v>
      </c>
      <c r="F28" s="115">
        <f>F26*E28</f>
        <v>0.24</v>
      </c>
      <c r="G28" s="186"/>
      <c r="H28" s="186"/>
      <c r="I28" s="186"/>
      <c r="J28" s="186"/>
      <c r="K28" s="186"/>
      <c r="L28" s="186"/>
      <c r="M28" s="189"/>
    </row>
    <row r="29" spans="1:13" s="7" customFormat="1">
      <c r="A29" s="113"/>
      <c r="B29" s="114"/>
      <c r="C29" s="114" t="s">
        <v>96</v>
      </c>
      <c r="D29" s="114" t="s">
        <v>34</v>
      </c>
      <c r="E29" s="115">
        <v>1</v>
      </c>
      <c r="F29" s="115">
        <f>F26*E29</f>
        <v>4</v>
      </c>
      <c r="G29" s="186"/>
      <c r="H29" s="186"/>
      <c r="I29" s="196"/>
      <c r="J29" s="186"/>
      <c r="K29" s="186"/>
      <c r="L29" s="186"/>
      <c r="M29" s="189"/>
    </row>
    <row r="30" spans="1:13" s="7" customFormat="1">
      <c r="A30" s="113"/>
      <c r="B30" s="114"/>
      <c r="C30" s="114" t="s">
        <v>97</v>
      </c>
      <c r="D30" s="114" t="s">
        <v>34</v>
      </c>
      <c r="E30" s="115">
        <v>2</v>
      </c>
      <c r="F30" s="115">
        <f>F26*E30</f>
        <v>8</v>
      </c>
      <c r="G30" s="186"/>
      <c r="H30" s="186"/>
      <c r="I30" s="196"/>
      <c r="J30" s="186"/>
      <c r="K30" s="186"/>
      <c r="L30" s="186"/>
      <c r="M30" s="189"/>
    </row>
    <row r="31" spans="1:13" s="7" customFormat="1">
      <c r="A31" s="113"/>
      <c r="B31" s="114"/>
      <c r="C31" s="114" t="s">
        <v>50</v>
      </c>
      <c r="D31" s="114" t="s">
        <v>0</v>
      </c>
      <c r="E31" s="115">
        <v>0.88</v>
      </c>
      <c r="F31" s="115">
        <f>F26*E31</f>
        <v>3.52</v>
      </c>
      <c r="G31" s="186"/>
      <c r="H31" s="186"/>
      <c r="I31" s="186"/>
      <c r="J31" s="186"/>
      <c r="K31" s="186"/>
      <c r="L31" s="186"/>
      <c r="M31" s="189"/>
    </row>
    <row r="32" spans="1:13" s="9" customFormat="1" ht="58.5">
      <c r="A32" s="113">
        <v>3</v>
      </c>
      <c r="B32" s="121" t="s">
        <v>184</v>
      </c>
      <c r="C32" s="122" t="s">
        <v>127</v>
      </c>
      <c r="D32" s="114" t="s">
        <v>34</v>
      </c>
      <c r="E32" s="115"/>
      <c r="F32" s="115">
        <v>1</v>
      </c>
      <c r="G32" s="186"/>
      <c r="H32" s="196"/>
      <c r="I32" s="187"/>
      <c r="J32" s="187"/>
      <c r="K32" s="187"/>
      <c r="L32" s="187"/>
      <c r="M32" s="189"/>
    </row>
    <row r="33" spans="1:13" s="7" customFormat="1">
      <c r="A33" s="113"/>
      <c r="B33" s="123"/>
      <c r="C33" s="114" t="s">
        <v>21</v>
      </c>
      <c r="D33" s="114" t="s">
        <v>22</v>
      </c>
      <c r="E33" s="115">
        <v>1</v>
      </c>
      <c r="F33" s="115">
        <f>F32*E33</f>
        <v>1</v>
      </c>
      <c r="G33" s="186"/>
      <c r="H33" s="186"/>
      <c r="I33" s="186"/>
      <c r="J33" s="186"/>
      <c r="K33" s="186"/>
      <c r="L33" s="186"/>
      <c r="M33" s="189"/>
    </row>
    <row r="34" spans="1:13" s="7" customFormat="1">
      <c r="A34" s="113"/>
      <c r="B34" s="114"/>
      <c r="C34" s="114" t="s">
        <v>64</v>
      </c>
      <c r="D34" s="114" t="s">
        <v>34</v>
      </c>
      <c r="E34" s="115">
        <v>1</v>
      </c>
      <c r="F34" s="115">
        <f>F32*E34</f>
        <v>1</v>
      </c>
      <c r="G34" s="186"/>
      <c r="H34" s="186"/>
      <c r="I34" s="186"/>
      <c r="J34" s="186"/>
      <c r="K34" s="186"/>
      <c r="L34" s="186"/>
      <c r="M34" s="189"/>
    </row>
    <row r="35" spans="1:13" s="7" customFormat="1" ht="31.5">
      <c r="A35" s="113">
        <v>4</v>
      </c>
      <c r="B35" s="121" t="s">
        <v>173</v>
      </c>
      <c r="C35" s="117" t="s">
        <v>130</v>
      </c>
      <c r="D35" s="114" t="s">
        <v>35</v>
      </c>
      <c r="E35" s="115"/>
      <c r="F35" s="115">
        <v>20</v>
      </c>
      <c r="G35" s="186"/>
      <c r="H35" s="196"/>
      <c r="I35" s="186"/>
      <c r="J35" s="196"/>
      <c r="K35" s="186"/>
      <c r="L35" s="196"/>
      <c r="M35" s="189"/>
    </row>
    <row r="36" spans="1:13" s="7" customFormat="1">
      <c r="A36" s="113"/>
      <c r="B36" s="123"/>
      <c r="C36" s="114" t="s">
        <v>21</v>
      </c>
      <c r="D36" s="114" t="s">
        <v>22</v>
      </c>
      <c r="E36" s="115">
        <v>0.35299999999999998</v>
      </c>
      <c r="F36" s="115">
        <f>F35*E36</f>
        <v>7.06</v>
      </c>
      <c r="G36" s="196"/>
      <c r="H36" s="196"/>
      <c r="I36" s="187"/>
      <c r="J36" s="187"/>
      <c r="K36" s="187"/>
      <c r="L36" s="187"/>
      <c r="M36" s="189"/>
    </row>
    <row r="37" spans="1:13" s="7" customFormat="1">
      <c r="A37" s="113"/>
      <c r="B37" s="114"/>
      <c r="C37" s="114" t="s">
        <v>23</v>
      </c>
      <c r="D37" s="114" t="s">
        <v>0</v>
      </c>
      <c r="E37" s="115">
        <f>35.1/1000</f>
        <v>3.5099999999999999E-2</v>
      </c>
      <c r="F37" s="115">
        <f>F35*E37</f>
        <v>0.70199999999999996</v>
      </c>
      <c r="G37" s="186"/>
      <c r="H37" s="196"/>
      <c r="I37" s="187"/>
      <c r="J37" s="187"/>
      <c r="K37" s="186"/>
      <c r="L37" s="186"/>
      <c r="M37" s="189"/>
    </row>
    <row r="38" spans="1:13" s="7" customFormat="1">
      <c r="A38" s="113"/>
      <c r="B38" s="114"/>
      <c r="C38" s="114" t="s">
        <v>98</v>
      </c>
      <c r="D38" s="114" t="s">
        <v>35</v>
      </c>
      <c r="E38" s="115">
        <v>0.998</v>
      </c>
      <c r="F38" s="115">
        <f>F35*E38</f>
        <v>19.96</v>
      </c>
      <c r="G38" s="186"/>
      <c r="H38" s="196"/>
      <c r="I38" s="186"/>
      <c r="J38" s="196"/>
      <c r="K38" s="186"/>
      <c r="L38" s="196"/>
      <c r="M38" s="189"/>
    </row>
    <row r="39" spans="1:13" s="7" customFormat="1">
      <c r="A39" s="113"/>
      <c r="B39" s="114"/>
      <c r="C39" s="114" t="s">
        <v>50</v>
      </c>
      <c r="D39" s="114" t="s">
        <v>0</v>
      </c>
      <c r="E39" s="115">
        <f>59.3/1000</f>
        <v>5.9299999999999999E-2</v>
      </c>
      <c r="F39" s="115">
        <f>F35*E39</f>
        <v>1.1859999999999999</v>
      </c>
      <c r="G39" s="197"/>
      <c r="H39" s="198"/>
      <c r="I39" s="186"/>
      <c r="J39" s="196"/>
      <c r="K39" s="199"/>
      <c r="L39" s="199"/>
      <c r="M39" s="189"/>
    </row>
    <row r="40" spans="1:13" s="7" customFormat="1" ht="31.5">
      <c r="A40" s="113">
        <v>5</v>
      </c>
      <c r="B40" s="121" t="s">
        <v>182</v>
      </c>
      <c r="C40" s="117" t="s">
        <v>120</v>
      </c>
      <c r="D40" s="114" t="s">
        <v>35</v>
      </c>
      <c r="E40" s="115"/>
      <c r="F40" s="115">
        <v>15</v>
      </c>
      <c r="G40" s="186"/>
      <c r="H40" s="196"/>
      <c r="I40" s="186"/>
      <c r="J40" s="196"/>
      <c r="K40" s="186"/>
      <c r="L40" s="196"/>
      <c r="M40" s="189"/>
    </row>
    <row r="41" spans="1:13" s="7" customFormat="1">
      <c r="A41" s="113"/>
      <c r="B41" s="123"/>
      <c r="C41" s="114" t="s">
        <v>21</v>
      </c>
      <c r="D41" s="114" t="s">
        <v>22</v>
      </c>
      <c r="E41" s="115">
        <v>0.32300000000000001</v>
      </c>
      <c r="F41" s="115">
        <f>F40*E41</f>
        <v>4.8449999999999998</v>
      </c>
      <c r="G41" s="196"/>
      <c r="H41" s="196"/>
      <c r="I41" s="187"/>
      <c r="J41" s="187"/>
      <c r="K41" s="187"/>
      <c r="L41" s="187"/>
      <c r="M41" s="189"/>
    </row>
    <row r="42" spans="1:13" s="7" customFormat="1">
      <c r="A42" s="113"/>
      <c r="B42" s="114"/>
      <c r="C42" s="114" t="s">
        <v>23</v>
      </c>
      <c r="D42" s="114" t="s">
        <v>0</v>
      </c>
      <c r="E42" s="115">
        <v>0.14000000000000001</v>
      </c>
      <c r="F42" s="115">
        <f>F40*E42</f>
        <v>2.1</v>
      </c>
      <c r="G42" s="186"/>
      <c r="H42" s="196"/>
      <c r="I42" s="187"/>
      <c r="J42" s="187"/>
      <c r="K42" s="186"/>
      <c r="L42" s="186"/>
      <c r="M42" s="189"/>
    </row>
    <row r="43" spans="1:13" s="7" customFormat="1">
      <c r="A43" s="113"/>
      <c r="B43" s="114"/>
      <c r="C43" s="114" t="s">
        <v>135</v>
      </c>
      <c r="D43" s="114" t="s">
        <v>35</v>
      </c>
      <c r="E43" s="115">
        <v>1.01</v>
      </c>
      <c r="F43" s="115">
        <f>F40*E43</f>
        <v>15.15</v>
      </c>
      <c r="G43" s="186"/>
      <c r="H43" s="196"/>
      <c r="I43" s="186"/>
      <c r="J43" s="196"/>
      <c r="K43" s="186"/>
      <c r="L43" s="196"/>
      <c r="M43" s="189"/>
    </row>
    <row r="44" spans="1:13" s="7" customFormat="1">
      <c r="A44" s="113"/>
      <c r="B44" s="114"/>
      <c r="C44" s="114" t="s">
        <v>50</v>
      </c>
      <c r="D44" s="114" t="s">
        <v>0</v>
      </c>
      <c r="E44" s="115">
        <f>14.2/1000</f>
        <v>1.4199999999999999E-2</v>
      </c>
      <c r="F44" s="115">
        <f>F40*E44</f>
        <v>0.21299999999999999</v>
      </c>
      <c r="G44" s="197"/>
      <c r="H44" s="198"/>
      <c r="I44" s="186"/>
      <c r="J44" s="196"/>
      <c r="K44" s="199"/>
      <c r="L44" s="199"/>
      <c r="M44" s="189"/>
    </row>
    <row r="45" spans="1:13" s="7" customFormat="1" ht="63">
      <c r="A45" s="124">
        <v>6</v>
      </c>
      <c r="B45" s="125" t="s">
        <v>148</v>
      </c>
      <c r="C45" s="126" t="s">
        <v>157</v>
      </c>
      <c r="D45" s="118" t="s">
        <v>136</v>
      </c>
      <c r="E45" s="118"/>
      <c r="F45" s="55">
        <v>16</v>
      </c>
      <c r="G45" s="200"/>
      <c r="H45" s="192"/>
      <c r="I45" s="200"/>
      <c r="J45" s="192"/>
      <c r="K45" s="200"/>
      <c r="L45" s="192"/>
      <c r="M45" s="195"/>
    </row>
    <row r="46" spans="1:13" s="7" customFormat="1">
      <c r="A46" s="127"/>
      <c r="B46" s="110"/>
      <c r="C46" s="126" t="s">
        <v>137</v>
      </c>
      <c r="D46" s="118" t="s">
        <v>22</v>
      </c>
      <c r="E46" s="55">
        <v>1.66</v>
      </c>
      <c r="F46" s="55">
        <f>F45*E46</f>
        <v>26.56</v>
      </c>
      <c r="G46" s="201"/>
      <c r="H46" s="201"/>
      <c r="I46" s="202"/>
      <c r="J46" s="202"/>
      <c r="K46" s="202"/>
      <c r="L46" s="202"/>
      <c r="M46" s="203"/>
    </row>
    <row r="47" spans="1:13" s="7" customFormat="1" ht="31.5">
      <c r="A47" s="127"/>
      <c r="B47" s="110"/>
      <c r="C47" s="126" t="s">
        <v>138</v>
      </c>
      <c r="D47" s="118" t="s">
        <v>139</v>
      </c>
      <c r="E47" s="53">
        <v>0.20499999999999999</v>
      </c>
      <c r="F47" s="55">
        <f>F45*E47</f>
        <v>3.28</v>
      </c>
      <c r="G47" s="204"/>
      <c r="H47" s="204"/>
      <c r="I47" s="204"/>
      <c r="J47" s="204"/>
      <c r="K47" s="204"/>
      <c r="L47" s="204"/>
      <c r="M47" s="205"/>
    </row>
    <row r="48" spans="1:13" s="7" customFormat="1">
      <c r="A48" s="127"/>
      <c r="B48" s="110"/>
      <c r="C48" s="126" t="s">
        <v>43</v>
      </c>
      <c r="D48" s="118" t="s">
        <v>0</v>
      </c>
      <c r="E48" s="55">
        <v>0.05</v>
      </c>
      <c r="F48" s="55">
        <f>F45*E48</f>
        <v>0.8</v>
      </c>
      <c r="G48" s="206"/>
      <c r="H48" s="204"/>
      <c r="I48" s="206"/>
      <c r="J48" s="204"/>
      <c r="K48" s="206"/>
      <c r="L48" s="204"/>
      <c r="M48" s="205"/>
    </row>
    <row r="49" spans="1:13" s="7" customFormat="1">
      <c r="A49" s="127"/>
      <c r="B49" s="110"/>
      <c r="C49" s="110" t="s">
        <v>140</v>
      </c>
      <c r="D49" s="118"/>
      <c r="E49" s="128"/>
      <c r="F49" s="55"/>
      <c r="G49" s="206"/>
      <c r="H49" s="204"/>
      <c r="I49" s="206"/>
      <c r="J49" s="204"/>
      <c r="K49" s="206"/>
      <c r="L49" s="204"/>
      <c r="M49" s="205"/>
    </row>
    <row r="50" spans="1:13" s="7" customFormat="1">
      <c r="A50" s="127"/>
      <c r="B50" s="110"/>
      <c r="C50" s="126" t="s">
        <v>149</v>
      </c>
      <c r="D50" s="118" t="s">
        <v>141</v>
      </c>
      <c r="E50" s="53"/>
      <c r="F50" s="54">
        <v>0.1389</v>
      </c>
      <c r="G50" s="204"/>
      <c r="H50" s="204"/>
      <c r="I50" s="204"/>
      <c r="J50" s="204"/>
      <c r="K50" s="204"/>
      <c r="L50" s="204"/>
      <c r="M50" s="205"/>
    </row>
    <row r="51" spans="1:13" s="7" customFormat="1">
      <c r="A51" s="127"/>
      <c r="B51" s="110"/>
      <c r="C51" s="126" t="s">
        <v>150</v>
      </c>
      <c r="D51" s="118" t="s">
        <v>141</v>
      </c>
      <c r="E51" s="53"/>
      <c r="F51" s="54">
        <v>0.11070000000000001</v>
      </c>
      <c r="G51" s="204"/>
      <c r="H51" s="204"/>
      <c r="I51" s="204"/>
      <c r="J51" s="204"/>
      <c r="K51" s="204"/>
      <c r="L51" s="204"/>
      <c r="M51" s="205"/>
    </row>
    <row r="52" spans="1:13" s="7" customFormat="1">
      <c r="A52" s="127"/>
      <c r="B52" s="110"/>
      <c r="C52" s="126" t="s">
        <v>152</v>
      </c>
      <c r="D52" s="118" t="s">
        <v>141</v>
      </c>
      <c r="E52" s="53"/>
      <c r="F52" s="54">
        <v>4.4999999999999997E-3</v>
      </c>
      <c r="G52" s="204"/>
      <c r="H52" s="204"/>
      <c r="I52" s="204"/>
      <c r="J52" s="204"/>
      <c r="K52" s="204"/>
      <c r="L52" s="204"/>
      <c r="M52" s="205"/>
    </row>
    <row r="53" spans="1:13" s="7" customFormat="1">
      <c r="A53" s="127"/>
      <c r="B53" s="110"/>
      <c r="C53" s="126" t="s">
        <v>151</v>
      </c>
      <c r="D53" s="118" t="s">
        <v>141</v>
      </c>
      <c r="E53" s="53"/>
      <c r="F53" s="53">
        <v>2.5000000000000001E-2</v>
      </c>
      <c r="G53" s="204"/>
      <c r="H53" s="204"/>
      <c r="I53" s="204"/>
      <c r="J53" s="204"/>
      <c r="K53" s="204"/>
      <c r="L53" s="204"/>
      <c r="M53" s="205"/>
    </row>
    <row r="54" spans="1:13" s="7" customFormat="1">
      <c r="A54" s="127"/>
      <c r="B54" s="110"/>
      <c r="C54" s="126" t="s">
        <v>153</v>
      </c>
      <c r="D54" s="118" t="s">
        <v>141</v>
      </c>
      <c r="E54" s="53"/>
      <c r="F54" s="54">
        <v>4.4999999999999997E-3</v>
      </c>
      <c r="G54" s="204"/>
      <c r="H54" s="204"/>
      <c r="I54" s="204"/>
      <c r="J54" s="204"/>
      <c r="K54" s="204"/>
      <c r="L54" s="204"/>
      <c r="M54" s="205"/>
    </row>
    <row r="55" spans="1:13" s="7" customFormat="1">
      <c r="A55" s="127"/>
      <c r="B55" s="110"/>
      <c r="C55" s="126" t="s">
        <v>142</v>
      </c>
      <c r="D55" s="118" t="s">
        <v>143</v>
      </c>
      <c r="E55" s="54">
        <v>1.41E-2</v>
      </c>
      <c r="F55" s="55">
        <f>F45*E55</f>
        <v>0.22559999999999999</v>
      </c>
      <c r="G55" s="204"/>
      <c r="H55" s="204"/>
      <c r="I55" s="204"/>
      <c r="J55" s="204"/>
      <c r="K55" s="204"/>
      <c r="L55" s="204"/>
      <c r="M55" s="205"/>
    </row>
    <row r="56" spans="1:13" s="7" customFormat="1">
      <c r="A56" s="127"/>
      <c r="B56" s="110"/>
      <c r="C56" s="126" t="s">
        <v>154</v>
      </c>
      <c r="D56" s="118" t="s">
        <v>144</v>
      </c>
      <c r="E56" s="55">
        <v>1.43</v>
      </c>
      <c r="F56" s="55">
        <f>F45*E56</f>
        <v>22.88</v>
      </c>
      <c r="G56" s="204"/>
      <c r="H56" s="204"/>
      <c r="I56" s="204"/>
      <c r="J56" s="204"/>
      <c r="K56" s="204"/>
      <c r="L56" s="204"/>
      <c r="M56" s="205"/>
    </row>
    <row r="57" spans="1:13" s="7" customFormat="1">
      <c r="A57" s="127"/>
      <c r="B57" s="110"/>
      <c r="C57" s="126" t="s">
        <v>145</v>
      </c>
      <c r="D57" s="118" t="s">
        <v>0</v>
      </c>
      <c r="E57" s="55">
        <v>0.06</v>
      </c>
      <c r="F57" s="55">
        <f>F45*E57</f>
        <v>0.96</v>
      </c>
      <c r="G57" s="204"/>
      <c r="H57" s="204"/>
      <c r="I57" s="204"/>
      <c r="J57" s="204"/>
      <c r="K57" s="204"/>
      <c r="L57" s="204"/>
      <c r="M57" s="205"/>
    </row>
    <row r="58" spans="1:13" s="7" customFormat="1" ht="31.5">
      <c r="A58" s="124">
        <v>7</v>
      </c>
      <c r="B58" s="125" t="s">
        <v>146</v>
      </c>
      <c r="C58" s="126" t="s">
        <v>155</v>
      </c>
      <c r="D58" s="118" t="s">
        <v>147</v>
      </c>
      <c r="E58" s="118"/>
      <c r="F58" s="55">
        <v>1</v>
      </c>
      <c r="G58" s="200"/>
      <c r="H58" s="192"/>
      <c r="I58" s="200"/>
      <c r="J58" s="192"/>
      <c r="K58" s="200"/>
      <c r="L58" s="192"/>
      <c r="M58" s="195"/>
    </row>
    <row r="59" spans="1:13" s="7" customFormat="1">
      <c r="A59" s="127"/>
      <c r="B59" s="110"/>
      <c r="C59" s="126" t="s">
        <v>137</v>
      </c>
      <c r="D59" s="118" t="s">
        <v>22</v>
      </c>
      <c r="E59" s="55">
        <v>7.33</v>
      </c>
      <c r="F59" s="55">
        <f>F58*E59</f>
        <v>7.33</v>
      </c>
      <c r="G59" s="201"/>
      <c r="H59" s="201"/>
      <c r="I59" s="202"/>
      <c r="J59" s="202"/>
      <c r="K59" s="202"/>
      <c r="L59" s="202"/>
      <c r="M59" s="203"/>
    </row>
    <row r="60" spans="1:13" s="7" customFormat="1">
      <c r="A60" s="127"/>
      <c r="B60" s="110"/>
      <c r="C60" s="126" t="s">
        <v>43</v>
      </c>
      <c r="D60" s="118" t="s">
        <v>0</v>
      </c>
      <c r="E60" s="55">
        <v>0.11</v>
      </c>
      <c r="F60" s="55">
        <f>F58*E60</f>
        <v>0.11</v>
      </c>
      <c r="G60" s="206"/>
      <c r="H60" s="204"/>
      <c r="I60" s="206"/>
      <c r="J60" s="204"/>
      <c r="K60" s="206"/>
      <c r="L60" s="204"/>
      <c r="M60" s="205"/>
    </row>
    <row r="61" spans="1:13" s="7" customFormat="1">
      <c r="A61" s="127"/>
      <c r="B61" s="110"/>
      <c r="C61" s="110" t="s">
        <v>140</v>
      </c>
      <c r="D61" s="118"/>
      <c r="E61" s="128"/>
      <c r="F61" s="55"/>
      <c r="G61" s="206"/>
      <c r="H61" s="204"/>
      <c r="I61" s="206"/>
      <c r="J61" s="204"/>
      <c r="K61" s="206"/>
      <c r="L61" s="204"/>
      <c r="M61" s="205"/>
    </row>
    <row r="62" spans="1:13" s="7" customFormat="1">
      <c r="A62" s="127"/>
      <c r="B62" s="110"/>
      <c r="C62" s="126" t="s">
        <v>156</v>
      </c>
      <c r="D62" s="118" t="s">
        <v>147</v>
      </c>
      <c r="E62" s="55">
        <v>1</v>
      </c>
      <c r="F62" s="55">
        <f>F58*E62</f>
        <v>1</v>
      </c>
      <c r="G62" s="204"/>
      <c r="H62" s="204"/>
      <c r="I62" s="204"/>
      <c r="J62" s="204"/>
      <c r="K62" s="204"/>
      <c r="L62" s="204"/>
      <c r="M62" s="205"/>
    </row>
    <row r="63" spans="1:13" s="7" customFormat="1">
      <c r="A63" s="127"/>
      <c r="B63" s="110"/>
      <c r="C63" s="126" t="s">
        <v>80</v>
      </c>
      <c r="D63" s="118" t="s">
        <v>141</v>
      </c>
      <c r="E63" s="54">
        <v>2.0000000000000001E-4</v>
      </c>
      <c r="F63" s="54">
        <f>F58*E63</f>
        <v>2.0000000000000001E-4</v>
      </c>
      <c r="G63" s="204"/>
      <c r="H63" s="204"/>
      <c r="I63" s="204"/>
      <c r="J63" s="204"/>
      <c r="K63" s="204"/>
      <c r="L63" s="204"/>
      <c r="M63" s="205"/>
    </row>
    <row r="64" spans="1:13" s="7" customFormat="1">
      <c r="A64" s="127"/>
      <c r="B64" s="110"/>
      <c r="C64" s="126" t="s">
        <v>145</v>
      </c>
      <c r="D64" s="118" t="s">
        <v>0</v>
      </c>
      <c r="E64" s="55">
        <v>0.02</v>
      </c>
      <c r="F64" s="55">
        <f>F58*E64</f>
        <v>0.02</v>
      </c>
      <c r="G64" s="204"/>
      <c r="H64" s="204"/>
      <c r="I64" s="204"/>
      <c r="J64" s="204"/>
      <c r="K64" s="204"/>
      <c r="L64" s="204"/>
      <c r="M64" s="205"/>
    </row>
    <row r="65" spans="1:14" s="14" customFormat="1" ht="15.75" customHeight="1">
      <c r="A65" s="113">
        <v>8</v>
      </c>
      <c r="B65" s="114" t="s">
        <v>83</v>
      </c>
      <c r="C65" s="117" t="s">
        <v>116</v>
      </c>
      <c r="D65" s="114" t="s">
        <v>28</v>
      </c>
      <c r="E65" s="115"/>
      <c r="F65" s="115">
        <v>1</v>
      </c>
      <c r="G65" s="188"/>
      <c r="H65" s="188"/>
      <c r="I65" s="188"/>
      <c r="J65" s="188"/>
      <c r="K65" s="188"/>
      <c r="L65" s="188"/>
      <c r="M65" s="207"/>
    </row>
    <row r="66" spans="1:14" s="14" customFormat="1" ht="15.75">
      <c r="A66" s="113"/>
      <c r="B66" s="114"/>
      <c r="C66" s="114" t="s">
        <v>21</v>
      </c>
      <c r="D66" s="114" t="s">
        <v>22</v>
      </c>
      <c r="E66" s="115">
        <v>1.87</v>
      </c>
      <c r="F66" s="115">
        <f>F65*E66</f>
        <v>1.87</v>
      </c>
      <c r="G66" s="186"/>
      <c r="H66" s="186"/>
      <c r="I66" s="190"/>
      <c r="J66" s="190"/>
      <c r="K66" s="190"/>
      <c r="L66" s="190"/>
      <c r="M66" s="189"/>
    </row>
    <row r="67" spans="1:14" s="14" customFormat="1" ht="15.75">
      <c r="A67" s="113"/>
      <c r="B67" s="114"/>
      <c r="C67" s="114" t="s">
        <v>23</v>
      </c>
      <c r="D67" s="114" t="s">
        <v>0</v>
      </c>
      <c r="E67" s="115">
        <v>0.77</v>
      </c>
      <c r="F67" s="115">
        <f>F65*E67</f>
        <v>0.77</v>
      </c>
      <c r="G67" s="188"/>
      <c r="H67" s="190"/>
      <c r="I67" s="190"/>
      <c r="J67" s="190"/>
      <c r="K67" s="186"/>
      <c r="L67" s="186"/>
      <c r="M67" s="189"/>
    </row>
    <row r="68" spans="1:14" s="14" customFormat="1" ht="15.75">
      <c r="A68" s="113"/>
      <c r="B68" s="129"/>
      <c r="C68" s="114" t="s">
        <v>99</v>
      </c>
      <c r="D68" s="114" t="s">
        <v>28</v>
      </c>
      <c r="E68" s="115">
        <v>1.0149999999999999</v>
      </c>
      <c r="F68" s="115">
        <f>F65*E68</f>
        <v>1.0149999999999999</v>
      </c>
      <c r="G68" s="188"/>
      <c r="H68" s="190"/>
      <c r="I68" s="186"/>
      <c r="J68" s="186"/>
      <c r="K68" s="190"/>
      <c r="L68" s="190"/>
      <c r="M68" s="189"/>
    </row>
    <row r="69" spans="1:14" s="14" customFormat="1" ht="15.75">
      <c r="A69" s="113"/>
      <c r="B69" s="114"/>
      <c r="C69" s="114" t="s">
        <v>84</v>
      </c>
      <c r="D69" s="114" t="s">
        <v>81</v>
      </c>
      <c r="E69" s="130">
        <v>7.5399999999999995E-2</v>
      </c>
      <c r="F69" s="115">
        <f>F65*E69</f>
        <v>7.5399999999999995E-2</v>
      </c>
      <c r="G69" s="188"/>
      <c r="H69" s="190"/>
      <c r="I69" s="186"/>
      <c r="J69" s="186"/>
      <c r="K69" s="190"/>
      <c r="L69" s="190"/>
      <c r="M69" s="189"/>
    </row>
    <row r="70" spans="1:14" s="14" customFormat="1" ht="15.75">
      <c r="A70" s="113"/>
      <c r="B70" s="114"/>
      <c r="C70" s="114" t="s">
        <v>85</v>
      </c>
      <c r="D70" s="114" t="s">
        <v>28</v>
      </c>
      <c r="E70" s="130">
        <f>0.08/100</f>
        <v>8.0000000000000004E-4</v>
      </c>
      <c r="F70" s="115">
        <f>F65*E70</f>
        <v>8.0000000000000004E-4</v>
      </c>
      <c r="G70" s="188"/>
      <c r="H70" s="190"/>
      <c r="I70" s="186"/>
      <c r="J70" s="186"/>
      <c r="K70" s="190"/>
      <c r="L70" s="190"/>
      <c r="M70" s="189"/>
    </row>
    <row r="71" spans="1:14" s="14" customFormat="1" ht="15.75">
      <c r="A71" s="113"/>
      <c r="B71" s="114"/>
      <c r="C71" s="114" t="s">
        <v>100</v>
      </c>
      <c r="D71" s="114" t="s">
        <v>30</v>
      </c>
      <c r="E71" s="131" t="s">
        <v>31</v>
      </c>
      <c r="F71" s="115">
        <v>3.2000000000000001E-2</v>
      </c>
      <c r="G71" s="188"/>
      <c r="H71" s="190"/>
      <c r="I71" s="186"/>
      <c r="J71" s="186"/>
      <c r="K71" s="190"/>
      <c r="L71" s="190"/>
      <c r="M71" s="189"/>
      <c r="N71" s="52"/>
    </row>
    <row r="72" spans="1:14" s="14" customFormat="1" ht="15.75">
      <c r="A72" s="113"/>
      <c r="B72" s="114"/>
      <c r="C72" s="114" t="s">
        <v>86</v>
      </c>
      <c r="D72" s="114" t="s">
        <v>30</v>
      </c>
      <c r="E72" s="131" t="s">
        <v>31</v>
      </c>
      <c r="F72" s="115">
        <v>0.15</v>
      </c>
      <c r="G72" s="188"/>
      <c r="H72" s="190"/>
      <c r="I72" s="186"/>
      <c r="J72" s="186"/>
      <c r="K72" s="190"/>
      <c r="L72" s="190"/>
      <c r="M72" s="189"/>
      <c r="N72" s="52"/>
    </row>
    <row r="73" spans="1:14" s="14" customFormat="1" ht="15.75">
      <c r="A73" s="113"/>
      <c r="B73" s="114"/>
      <c r="C73" s="114" t="s">
        <v>82</v>
      </c>
      <c r="D73" s="114" t="s">
        <v>0</v>
      </c>
      <c r="E73" s="115">
        <v>7.0000000000000007E-2</v>
      </c>
      <c r="F73" s="115">
        <f>F65*E73</f>
        <v>7.0000000000000007E-2</v>
      </c>
      <c r="G73" s="188"/>
      <c r="H73" s="190"/>
      <c r="I73" s="186"/>
      <c r="J73" s="186"/>
      <c r="K73" s="190"/>
      <c r="L73" s="190"/>
      <c r="M73" s="189"/>
    </row>
    <row r="74" spans="1:14" s="14" customFormat="1" ht="21" customHeight="1">
      <c r="A74" s="113">
        <v>9</v>
      </c>
      <c r="B74" s="170" t="s">
        <v>174</v>
      </c>
      <c r="C74" s="117" t="s">
        <v>101</v>
      </c>
      <c r="D74" s="114" t="s">
        <v>28</v>
      </c>
      <c r="E74" s="115"/>
      <c r="F74" s="115">
        <v>3.1</v>
      </c>
      <c r="G74" s="188"/>
      <c r="H74" s="188"/>
      <c r="I74" s="188"/>
      <c r="J74" s="188"/>
      <c r="K74" s="188"/>
      <c r="L74" s="188"/>
      <c r="M74" s="207"/>
    </row>
    <row r="75" spans="1:14" s="14" customFormat="1" ht="15.75">
      <c r="A75" s="113"/>
      <c r="B75" s="114"/>
      <c r="C75" s="114" t="s">
        <v>21</v>
      </c>
      <c r="D75" s="114" t="s">
        <v>22</v>
      </c>
      <c r="E75" s="115">
        <v>3.78</v>
      </c>
      <c r="F75" s="115">
        <f>F74*E75</f>
        <v>11.718</v>
      </c>
      <c r="G75" s="186"/>
      <c r="H75" s="186"/>
      <c r="I75" s="190"/>
      <c r="J75" s="190"/>
      <c r="K75" s="190"/>
      <c r="L75" s="190"/>
      <c r="M75" s="189"/>
    </row>
    <row r="76" spans="1:14" s="14" customFormat="1" ht="15.75">
      <c r="A76" s="113"/>
      <c r="B76" s="114"/>
      <c r="C76" s="114" t="s">
        <v>23</v>
      </c>
      <c r="D76" s="114" t="s">
        <v>0</v>
      </c>
      <c r="E76" s="115">
        <v>0.92</v>
      </c>
      <c r="F76" s="115">
        <f>F74*E76</f>
        <v>2.8520000000000003</v>
      </c>
      <c r="G76" s="188"/>
      <c r="H76" s="190"/>
      <c r="I76" s="190"/>
      <c r="J76" s="190"/>
      <c r="K76" s="186"/>
      <c r="L76" s="186"/>
      <c r="M76" s="189"/>
    </row>
    <row r="77" spans="1:14" s="14" customFormat="1" ht="15.75">
      <c r="A77" s="113"/>
      <c r="B77" s="129"/>
      <c r="C77" s="114" t="s">
        <v>99</v>
      </c>
      <c r="D77" s="114" t="s">
        <v>28</v>
      </c>
      <c r="E77" s="115">
        <v>1.0149999999999999</v>
      </c>
      <c r="F77" s="115">
        <f>F74*E77</f>
        <v>3.1464999999999996</v>
      </c>
      <c r="G77" s="188"/>
      <c r="H77" s="190"/>
      <c r="I77" s="186"/>
      <c r="J77" s="186"/>
      <c r="K77" s="190"/>
      <c r="L77" s="190"/>
      <c r="M77" s="189"/>
    </row>
    <row r="78" spans="1:14" s="14" customFormat="1" ht="15.75">
      <c r="A78" s="113"/>
      <c r="B78" s="114"/>
      <c r="C78" s="114" t="s">
        <v>84</v>
      </c>
      <c r="D78" s="114" t="s">
        <v>81</v>
      </c>
      <c r="E78" s="130">
        <v>7.0300000000000001E-2</v>
      </c>
      <c r="F78" s="115">
        <f>F74*E78</f>
        <v>0.21793000000000001</v>
      </c>
      <c r="G78" s="188"/>
      <c r="H78" s="190"/>
      <c r="I78" s="186"/>
      <c r="J78" s="186"/>
      <c r="K78" s="190"/>
      <c r="L78" s="190"/>
      <c r="M78" s="189"/>
    </row>
    <row r="79" spans="1:14" s="14" customFormat="1" ht="15.75">
      <c r="A79" s="113"/>
      <c r="B79" s="114"/>
      <c r="C79" s="114" t="s">
        <v>85</v>
      </c>
      <c r="D79" s="114" t="s">
        <v>28</v>
      </c>
      <c r="E79" s="130">
        <f>1.14/100</f>
        <v>1.1399999999999999E-2</v>
      </c>
      <c r="F79" s="115">
        <f>F74*E79</f>
        <v>3.5339999999999996E-2</v>
      </c>
      <c r="G79" s="188"/>
      <c r="H79" s="190"/>
      <c r="I79" s="186"/>
      <c r="J79" s="186"/>
      <c r="K79" s="190"/>
      <c r="L79" s="190"/>
      <c r="M79" s="189"/>
    </row>
    <row r="80" spans="1:14" s="14" customFormat="1" ht="15.75">
      <c r="A80" s="113"/>
      <c r="B80" s="114"/>
      <c r="C80" s="114" t="s">
        <v>100</v>
      </c>
      <c r="D80" s="114" t="s">
        <v>30</v>
      </c>
      <c r="E80" s="131" t="s">
        <v>31</v>
      </c>
      <c r="F80" s="115">
        <v>0.11</v>
      </c>
      <c r="G80" s="188"/>
      <c r="H80" s="190"/>
      <c r="I80" s="186"/>
      <c r="J80" s="186"/>
      <c r="K80" s="190"/>
      <c r="L80" s="190"/>
      <c r="M80" s="189"/>
      <c r="N80" s="52"/>
    </row>
    <row r="81" spans="1:15" s="14" customFormat="1" ht="15.75">
      <c r="A81" s="113"/>
      <c r="B81" s="114"/>
      <c r="C81" s="114" t="s">
        <v>86</v>
      </c>
      <c r="D81" s="114" t="s">
        <v>30</v>
      </c>
      <c r="E81" s="131" t="s">
        <v>31</v>
      </c>
      <c r="F81" s="115">
        <v>0.126</v>
      </c>
      <c r="G81" s="188"/>
      <c r="H81" s="190"/>
      <c r="I81" s="186"/>
      <c r="J81" s="186"/>
      <c r="K81" s="190"/>
      <c r="L81" s="190"/>
      <c r="M81" s="189"/>
      <c r="N81" s="52"/>
    </row>
    <row r="82" spans="1:15" s="14" customFormat="1" ht="15.75">
      <c r="A82" s="113"/>
      <c r="B82" s="114"/>
      <c r="C82" s="114" t="s">
        <v>82</v>
      </c>
      <c r="D82" s="114" t="s">
        <v>0</v>
      </c>
      <c r="E82" s="115">
        <v>0.6</v>
      </c>
      <c r="F82" s="115">
        <f>F74*E82</f>
        <v>1.8599999999999999</v>
      </c>
      <c r="G82" s="188"/>
      <c r="H82" s="190"/>
      <c r="I82" s="186"/>
      <c r="J82" s="186"/>
      <c r="K82" s="190"/>
      <c r="L82" s="190"/>
      <c r="M82" s="189"/>
    </row>
    <row r="83" spans="1:15" s="9" customFormat="1" ht="16.5" customHeight="1">
      <c r="A83" s="113"/>
      <c r="B83" s="114"/>
      <c r="C83" s="62" t="s">
        <v>75</v>
      </c>
      <c r="D83" s="114"/>
      <c r="E83" s="115"/>
      <c r="F83" s="115"/>
      <c r="G83" s="188"/>
      <c r="H83" s="188"/>
      <c r="I83" s="186"/>
      <c r="J83" s="186"/>
      <c r="K83" s="190"/>
      <c r="L83" s="190"/>
      <c r="M83" s="189"/>
    </row>
    <row r="84" spans="1:15" s="13" customFormat="1" ht="63">
      <c r="A84" s="109">
        <v>1</v>
      </c>
      <c r="B84" s="154" t="s">
        <v>175</v>
      </c>
      <c r="C84" s="110" t="s">
        <v>65</v>
      </c>
      <c r="D84" s="110" t="s">
        <v>40</v>
      </c>
      <c r="E84" s="111"/>
      <c r="F84" s="132">
        <v>2.585</v>
      </c>
      <c r="G84" s="182"/>
      <c r="H84" s="182"/>
      <c r="I84" s="208"/>
      <c r="J84" s="208"/>
      <c r="K84" s="208"/>
      <c r="L84" s="208"/>
      <c r="M84" s="185"/>
    </row>
    <row r="85" spans="1:15" s="14" customFormat="1" ht="15.75">
      <c r="A85" s="113"/>
      <c r="B85" s="114"/>
      <c r="C85" s="114" t="s">
        <v>21</v>
      </c>
      <c r="D85" s="114" t="s">
        <v>22</v>
      </c>
      <c r="E85" s="115">
        <v>13.2</v>
      </c>
      <c r="F85" s="115">
        <f>F84*E85</f>
        <v>34.122</v>
      </c>
      <c r="G85" s="186"/>
      <c r="H85" s="186"/>
      <c r="I85" s="190"/>
      <c r="J85" s="190"/>
      <c r="K85" s="190"/>
      <c r="L85" s="190"/>
      <c r="M85" s="189"/>
    </row>
    <row r="86" spans="1:15" s="14" customFormat="1" ht="15.75">
      <c r="A86" s="113"/>
      <c r="B86" s="114"/>
      <c r="C86" s="114" t="s">
        <v>41</v>
      </c>
      <c r="D86" s="114" t="s">
        <v>42</v>
      </c>
      <c r="E86" s="115">
        <v>29.5</v>
      </c>
      <c r="F86" s="115">
        <f>F84*E86</f>
        <v>76.257499999999993</v>
      </c>
      <c r="G86" s="186"/>
      <c r="H86" s="186"/>
      <c r="I86" s="186"/>
      <c r="J86" s="186"/>
      <c r="K86" s="186"/>
      <c r="L86" s="186"/>
      <c r="M86" s="189"/>
    </row>
    <row r="87" spans="1:15" s="14" customFormat="1" ht="15.75">
      <c r="A87" s="113"/>
      <c r="B87" s="114"/>
      <c r="C87" s="114" t="s">
        <v>43</v>
      </c>
      <c r="D87" s="114" t="s">
        <v>0</v>
      </c>
      <c r="E87" s="115">
        <v>2.1</v>
      </c>
      <c r="F87" s="115">
        <f>F84*E87</f>
        <v>5.4285000000000005</v>
      </c>
      <c r="G87" s="186"/>
      <c r="H87" s="186"/>
      <c r="I87" s="186"/>
      <c r="J87" s="186"/>
      <c r="K87" s="186"/>
      <c r="L87" s="186"/>
      <c r="M87" s="189"/>
    </row>
    <row r="88" spans="1:15" s="14" customFormat="1" ht="15.75">
      <c r="A88" s="113"/>
      <c r="B88" s="114"/>
      <c r="C88" s="114" t="s">
        <v>44</v>
      </c>
      <c r="D88" s="114" t="s">
        <v>28</v>
      </c>
      <c r="E88" s="115">
        <v>0.05</v>
      </c>
      <c r="F88" s="115">
        <f>F84*E88</f>
        <v>0.12925</v>
      </c>
      <c r="G88" s="186"/>
      <c r="H88" s="186"/>
      <c r="I88" s="186"/>
      <c r="J88" s="186"/>
      <c r="K88" s="190"/>
      <c r="L88" s="190"/>
      <c r="M88" s="189"/>
    </row>
    <row r="89" spans="1:15" s="13" customFormat="1" ht="15.75">
      <c r="A89" s="127">
        <v>2</v>
      </c>
      <c r="B89" s="171" t="s">
        <v>176</v>
      </c>
      <c r="C89" s="110" t="s">
        <v>74</v>
      </c>
      <c r="D89" s="110" t="s">
        <v>28</v>
      </c>
      <c r="E89" s="112"/>
      <c r="F89" s="112">
        <v>258.5</v>
      </c>
      <c r="G89" s="183"/>
      <c r="H89" s="183"/>
      <c r="I89" s="183"/>
      <c r="J89" s="183"/>
      <c r="K89" s="209"/>
      <c r="L89" s="183"/>
      <c r="M89" s="210"/>
    </row>
    <row r="90" spans="1:15" s="14" customFormat="1" ht="15.75">
      <c r="A90" s="113"/>
      <c r="B90" s="114"/>
      <c r="C90" s="114" t="s">
        <v>21</v>
      </c>
      <c r="D90" s="114" t="s">
        <v>22</v>
      </c>
      <c r="E90" s="116">
        <v>2.06</v>
      </c>
      <c r="F90" s="116">
        <f>F89*E90</f>
        <v>532.51</v>
      </c>
      <c r="G90" s="186"/>
      <c r="H90" s="186"/>
      <c r="I90" s="190"/>
      <c r="J90" s="190"/>
      <c r="K90" s="190"/>
      <c r="L90" s="190"/>
      <c r="M90" s="189"/>
    </row>
    <row r="91" spans="1:15" s="10" customFormat="1" ht="50.25" customHeight="1">
      <c r="A91" s="109">
        <v>3</v>
      </c>
      <c r="B91" s="110" t="s">
        <v>87</v>
      </c>
      <c r="C91" s="110" t="s">
        <v>133</v>
      </c>
      <c r="D91" s="110" t="s">
        <v>88</v>
      </c>
      <c r="E91" s="111"/>
      <c r="F91" s="111">
        <v>1.5</v>
      </c>
      <c r="G91" s="183"/>
      <c r="H91" s="183"/>
      <c r="I91" s="183"/>
      <c r="J91" s="183"/>
      <c r="K91" s="183"/>
      <c r="L91" s="183"/>
      <c r="M91" s="210"/>
    </row>
    <row r="92" spans="1:15" s="17" customFormat="1" ht="23.25" customHeight="1">
      <c r="A92" s="127"/>
      <c r="B92" s="114" t="s">
        <v>89</v>
      </c>
      <c r="C92" s="110" t="s">
        <v>90</v>
      </c>
      <c r="D92" s="118" t="s">
        <v>42</v>
      </c>
      <c r="E92" s="119">
        <f>(4.29+7.49)</f>
        <v>11.780000000000001</v>
      </c>
      <c r="F92" s="119">
        <f>F91*E92</f>
        <v>17.670000000000002</v>
      </c>
      <c r="G92" s="200"/>
      <c r="H92" s="200"/>
      <c r="I92" s="200"/>
      <c r="J92" s="200"/>
      <c r="K92" s="192"/>
      <c r="L92" s="192"/>
      <c r="M92" s="195"/>
    </row>
    <row r="93" spans="1:15" s="1" customFormat="1" ht="17.25" customHeight="1">
      <c r="A93" s="113">
        <v>4</v>
      </c>
      <c r="B93" s="114" t="s">
        <v>177</v>
      </c>
      <c r="C93" s="114" t="s">
        <v>33</v>
      </c>
      <c r="D93" s="114" t="s">
        <v>29</v>
      </c>
      <c r="E93" s="115"/>
      <c r="F93" s="115">
        <v>743</v>
      </c>
      <c r="G93" s="187"/>
      <c r="H93" s="187"/>
      <c r="I93" s="188"/>
      <c r="J93" s="188"/>
      <c r="K93" s="188"/>
      <c r="L93" s="188"/>
      <c r="M93" s="189"/>
      <c r="N93" s="169"/>
      <c r="O93" s="12"/>
    </row>
    <row r="94" spans="1:15" s="1" customFormat="1" ht="15.75">
      <c r="A94" s="113"/>
      <c r="B94" s="114"/>
      <c r="C94" s="114" t="s">
        <v>21</v>
      </c>
      <c r="D94" s="114" t="s">
        <v>22</v>
      </c>
      <c r="E94" s="115">
        <f>99.3/100</f>
        <v>0.99299999999999999</v>
      </c>
      <c r="F94" s="115">
        <f>F93*E94</f>
        <v>737.79899999999998</v>
      </c>
      <c r="G94" s="186"/>
      <c r="H94" s="186"/>
      <c r="I94" s="190"/>
      <c r="J94" s="190"/>
      <c r="K94" s="190"/>
      <c r="L94" s="190"/>
      <c r="M94" s="189"/>
      <c r="N94" s="12"/>
      <c r="O94" s="12"/>
    </row>
    <row r="95" spans="1:15" s="18" customFormat="1" ht="25.5">
      <c r="A95" s="133">
        <v>5</v>
      </c>
      <c r="B95" s="134" t="s">
        <v>45</v>
      </c>
      <c r="C95" s="135" t="s">
        <v>46</v>
      </c>
      <c r="D95" s="135" t="s">
        <v>30</v>
      </c>
      <c r="E95" s="136"/>
      <c r="F95" s="136">
        <v>600</v>
      </c>
      <c r="G95" s="211"/>
      <c r="H95" s="211"/>
      <c r="I95" s="211"/>
      <c r="J95" s="211"/>
      <c r="K95" s="212"/>
      <c r="L95" s="212"/>
      <c r="M95" s="213"/>
    </row>
    <row r="96" spans="1:15" s="19" customFormat="1" ht="33.75" customHeight="1">
      <c r="A96" s="137">
        <v>6</v>
      </c>
      <c r="B96" s="138" t="s">
        <v>47</v>
      </c>
      <c r="C96" s="139" t="s">
        <v>66</v>
      </c>
      <c r="D96" s="140" t="s">
        <v>48</v>
      </c>
      <c r="E96" s="141"/>
      <c r="F96" s="142">
        <v>164.5</v>
      </c>
      <c r="G96" s="214"/>
      <c r="H96" s="215"/>
      <c r="I96" s="214"/>
      <c r="J96" s="215"/>
      <c r="K96" s="216"/>
      <c r="L96" s="216"/>
      <c r="M96" s="217"/>
    </row>
    <row r="97" spans="1:13" s="20" customFormat="1" ht="31.5">
      <c r="A97" s="143"/>
      <c r="B97" s="144"/>
      <c r="C97" s="144" t="s">
        <v>21</v>
      </c>
      <c r="D97" s="140" t="s">
        <v>22</v>
      </c>
      <c r="E97" s="145">
        <v>1.8</v>
      </c>
      <c r="F97" s="145">
        <f>F96*E97</f>
        <v>296.10000000000002</v>
      </c>
      <c r="G97" s="218"/>
      <c r="H97" s="218"/>
      <c r="I97" s="219"/>
      <c r="J97" s="219"/>
      <c r="K97" s="219"/>
      <c r="L97" s="219"/>
      <c r="M97" s="220"/>
    </row>
    <row r="98" spans="1:13" s="20" customFormat="1" ht="15.75">
      <c r="A98" s="143"/>
      <c r="B98" s="144"/>
      <c r="C98" s="144" t="s">
        <v>49</v>
      </c>
      <c r="D98" s="144" t="s">
        <v>48</v>
      </c>
      <c r="E98" s="145">
        <v>1.1000000000000001</v>
      </c>
      <c r="F98" s="145">
        <f>F96*E98</f>
        <v>180.95000000000002</v>
      </c>
      <c r="G98" s="218"/>
      <c r="H98" s="221"/>
      <c r="I98" s="218"/>
      <c r="J98" s="221"/>
      <c r="K98" s="218"/>
      <c r="L98" s="221"/>
      <c r="M98" s="220"/>
    </row>
    <row r="99" spans="1:13" s="19" customFormat="1" ht="33.75" customHeight="1">
      <c r="A99" s="137">
        <v>7</v>
      </c>
      <c r="B99" s="138" t="s">
        <v>47</v>
      </c>
      <c r="C99" s="139" t="s">
        <v>67</v>
      </c>
      <c r="D99" s="140" t="s">
        <v>48</v>
      </c>
      <c r="E99" s="141"/>
      <c r="F99" s="142">
        <v>376</v>
      </c>
      <c r="G99" s="214"/>
      <c r="H99" s="215"/>
      <c r="I99" s="214"/>
      <c r="J99" s="215"/>
      <c r="K99" s="216"/>
      <c r="L99" s="216"/>
      <c r="M99" s="217"/>
    </row>
    <row r="100" spans="1:13" s="20" customFormat="1" ht="31.5">
      <c r="A100" s="143"/>
      <c r="B100" s="144"/>
      <c r="C100" s="144" t="s">
        <v>21</v>
      </c>
      <c r="D100" s="140" t="s">
        <v>22</v>
      </c>
      <c r="E100" s="145">
        <v>1.8</v>
      </c>
      <c r="F100" s="145">
        <f>F99*E100</f>
        <v>676.80000000000007</v>
      </c>
      <c r="G100" s="218"/>
      <c r="H100" s="218"/>
      <c r="I100" s="219"/>
      <c r="J100" s="219"/>
      <c r="K100" s="219"/>
      <c r="L100" s="219"/>
      <c r="M100" s="220"/>
    </row>
    <row r="101" spans="1:13" s="20" customFormat="1" ht="15.75">
      <c r="A101" s="143"/>
      <c r="B101" s="144"/>
      <c r="C101" s="144" t="s">
        <v>49</v>
      </c>
      <c r="D101" s="144" t="s">
        <v>48</v>
      </c>
      <c r="E101" s="145">
        <v>1.1000000000000001</v>
      </c>
      <c r="F101" s="145">
        <f>F99*E101</f>
        <v>413.6</v>
      </c>
      <c r="G101" s="218"/>
      <c r="H101" s="221"/>
      <c r="I101" s="218"/>
      <c r="J101" s="221"/>
      <c r="K101" s="218"/>
      <c r="L101" s="221"/>
      <c r="M101" s="220"/>
    </row>
    <row r="102" spans="1:13" s="7" customFormat="1" ht="47.25">
      <c r="A102" s="113">
        <v>8</v>
      </c>
      <c r="B102" s="121" t="s">
        <v>178</v>
      </c>
      <c r="C102" s="117" t="s">
        <v>128</v>
      </c>
      <c r="D102" s="114" t="s">
        <v>35</v>
      </c>
      <c r="E102" s="115"/>
      <c r="F102" s="115">
        <v>43</v>
      </c>
      <c r="G102" s="186"/>
      <c r="H102" s="196"/>
      <c r="I102" s="186"/>
      <c r="J102" s="196"/>
      <c r="K102" s="186"/>
      <c r="L102" s="196"/>
      <c r="M102" s="189"/>
    </row>
    <row r="103" spans="1:13" s="7" customFormat="1">
      <c r="A103" s="113"/>
      <c r="B103" s="123"/>
      <c r="C103" s="114" t="s">
        <v>21</v>
      </c>
      <c r="D103" s="114" t="s">
        <v>22</v>
      </c>
      <c r="E103" s="115">
        <v>0.71299999999999997</v>
      </c>
      <c r="F103" s="115">
        <f>F102*E103</f>
        <v>30.658999999999999</v>
      </c>
      <c r="G103" s="196"/>
      <c r="H103" s="196"/>
      <c r="I103" s="187"/>
      <c r="J103" s="187"/>
      <c r="K103" s="187"/>
      <c r="L103" s="187"/>
      <c r="M103" s="189"/>
    </row>
    <row r="104" spans="1:13" s="7" customFormat="1">
      <c r="A104" s="113"/>
      <c r="B104" s="114"/>
      <c r="C104" s="114" t="s">
        <v>23</v>
      </c>
      <c r="D104" s="114" t="s">
        <v>0</v>
      </c>
      <c r="E104" s="115">
        <v>0.33500000000000002</v>
      </c>
      <c r="F104" s="115">
        <f>F102*E104</f>
        <v>14.405000000000001</v>
      </c>
      <c r="G104" s="186"/>
      <c r="H104" s="196"/>
      <c r="I104" s="187"/>
      <c r="J104" s="187"/>
      <c r="K104" s="186"/>
      <c r="L104" s="186"/>
      <c r="M104" s="189"/>
    </row>
    <row r="105" spans="1:13" s="7" customFormat="1">
      <c r="A105" s="113"/>
      <c r="B105" s="114"/>
      <c r="C105" s="114" t="s">
        <v>102</v>
      </c>
      <c r="D105" s="114" t="s">
        <v>35</v>
      </c>
      <c r="E105" s="115">
        <v>0.999</v>
      </c>
      <c r="F105" s="115">
        <f>F102*E105</f>
        <v>42.957000000000001</v>
      </c>
      <c r="G105" s="186"/>
      <c r="H105" s="196"/>
      <c r="I105" s="186"/>
      <c r="J105" s="196"/>
      <c r="K105" s="186"/>
      <c r="L105" s="196"/>
      <c r="M105" s="189"/>
    </row>
    <row r="106" spans="1:13" s="7" customFormat="1">
      <c r="A106" s="113"/>
      <c r="B106" s="114"/>
      <c r="C106" s="114" t="s">
        <v>50</v>
      </c>
      <c r="D106" s="114" t="s">
        <v>0</v>
      </c>
      <c r="E106" s="115">
        <v>0.16300000000000001</v>
      </c>
      <c r="F106" s="115">
        <f>F102*E106</f>
        <v>7.0090000000000003</v>
      </c>
      <c r="G106" s="197"/>
      <c r="H106" s="198"/>
      <c r="I106" s="186"/>
      <c r="J106" s="196"/>
      <c r="K106" s="199"/>
      <c r="L106" s="199"/>
      <c r="M106" s="189"/>
    </row>
    <row r="107" spans="1:13" s="7" customFormat="1" ht="44.25">
      <c r="A107" s="113">
        <v>9</v>
      </c>
      <c r="B107" s="121" t="s">
        <v>68</v>
      </c>
      <c r="C107" s="146" t="s">
        <v>91</v>
      </c>
      <c r="D107" s="114" t="s">
        <v>35</v>
      </c>
      <c r="E107" s="115"/>
      <c r="F107" s="115">
        <v>388</v>
      </c>
      <c r="G107" s="197"/>
      <c r="H107" s="198"/>
      <c r="I107" s="186"/>
      <c r="J107" s="186"/>
      <c r="K107" s="186"/>
      <c r="L107" s="196"/>
      <c r="M107" s="189"/>
    </row>
    <row r="108" spans="1:13" s="7" customFormat="1">
      <c r="A108" s="113"/>
      <c r="B108" s="123"/>
      <c r="C108" s="114" t="s">
        <v>21</v>
      </c>
      <c r="D108" s="114" t="s">
        <v>22</v>
      </c>
      <c r="E108" s="115">
        <v>0.17</v>
      </c>
      <c r="F108" s="115">
        <f>F107*E108</f>
        <v>65.960000000000008</v>
      </c>
      <c r="G108" s="196"/>
      <c r="H108" s="196"/>
      <c r="I108" s="187"/>
      <c r="J108" s="187"/>
      <c r="K108" s="187"/>
      <c r="L108" s="187"/>
      <c r="M108" s="189"/>
    </row>
    <row r="109" spans="1:13" s="7" customFormat="1">
      <c r="A109" s="113"/>
      <c r="B109" s="114"/>
      <c r="C109" s="114" t="s">
        <v>23</v>
      </c>
      <c r="D109" s="114" t="s">
        <v>0</v>
      </c>
      <c r="E109" s="115">
        <v>8.1500000000000003E-2</v>
      </c>
      <c r="F109" s="115">
        <f>F107*E109</f>
        <v>31.622</v>
      </c>
      <c r="G109" s="186"/>
      <c r="H109" s="196"/>
      <c r="I109" s="187"/>
      <c r="J109" s="187"/>
      <c r="K109" s="186"/>
      <c r="L109" s="186"/>
      <c r="M109" s="189"/>
    </row>
    <row r="110" spans="1:13" s="7" customFormat="1">
      <c r="A110" s="113"/>
      <c r="B110" s="114"/>
      <c r="C110" s="114" t="s">
        <v>69</v>
      </c>
      <c r="D110" s="114" t="s">
        <v>35</v>
      </c>
      <c r="E110" s="115">
        <v>1.01</v>
      </c>
      <c r="F110" s="115">
        <f>F107*E110</f>
        <v>391.88</v>
      </c>
      <c r="G110" s="186"/>
      <c r="H110" s="196"/>
      <c r="I110" s="186"/>
      <c r="J110" s="196"/>
      <c r="K110" s="186"/>
      <c r="L110" s="196"/>
      <c r="M110" s="189"/>
    </row>
    <row r="111" spans="1:13" s="7" customFormat="1">
      <c r="A111" s="113"/>
      <c r="B111" s="114"/>
      <c r="C111" s="114" t="s">
        <v>50</v>
      </c>
      <c r="D111" s="114" t="s">
        <v>0</v>
      </c>
      <c r="E111" s="115">
        <v>3.48E-3</v>
      </c>
      <c r="F111" s="115">
        <f>F107*E111</f>
        <v>1.3502400000000001</v>
      </c>
      <c r="G111" s="197"/>
      <c r="H111" s="198"/>
      <c r="I111" s="186"/>
      <c r="J111" s="196"/>
      <c r="K111" s="199"/>
      <c r="L111" s="199"/>
      <c r="M111" s="189"/>
    </row>
    <row r="112" spans="1:13" s="7" customFormat="1" ht="44.25">
      <c r="A112" s="113">
        <v>10</v>
      </c>
      <c r="B112" s="121" t="s">
        <v>179</v>
      </c>
      <c r="C112" s="146" t="s">
        <v>92</v>
      </c>
      <c r="D112" s="114" t="s">
        <v>35</v>
      </c>
      <c r="E112" s="115"/>
      <c r="F112" s="115">
        <v>472</v>
      </c>
      <c r="G112" s="197"/>
      <c r="H112" s="198"/>
      <c r="I112" s="186"/>
      <c r="J112" s="186"/>
      <c r="K112" s="186"/>
      <c r="L112" s="196"/>
      <c r="M112" s="189"/>
    </row>
    <row r="113" spans="1:13" s="7" customFormat="1">
      <c r="A113" s="113"/>
      <c r="B113" s="123"/>
      <c r="C113" s="114" t="s">
        <v>21</v>
      </c>
      <c r="D113" s="114" t="s">
        <v>22</v>
      </c>
      <c r="E113" s="115">
        <v>0.11899999999999999</v>
      </c>
      <c r="F113" s="115">
        <f>F112*E113</f>
        <v>56.167999999999999</v>
      </c>
      <c r="G113" s="196"/>
      <c r="H113" s="186"/>
      <c r="I113" s="186"/>
      <c r="J113" s="186"/>
      <c r="K113" s="186"/>
      <c r="L113" s="186"/>
      <c r="M113" s="189"/>
    </row>
    <row r="114" spans="1:13" s="9" customFormat="1" ht="15.75">
      <c r="A114" s="113"/>
      <c r="B114" s="114"/>
      <c r="C114" s="114" t="s">
        <v>23</v>
      </c>
      <c r="D114" s="114" t="s">
        <v>0</v>
      </c>
      <c r="E114" s="115">
        <v>6.7500000000000004E-2</v>
      </c>
      <c r="F114" s="115">
        <f>F112*E114</f>
        <v>31.860000000000003</v>
      </c>
      <c r="G114" s="186"/>
      <c r="H114" s="186"/>
      <c r="I114" s="186"/>
      <c r="J114" s="186"/>
      <c r="K114" s="186"/>
      <c r="L114" s="186"/>
      <c r="M114" s="189"/>
    </row>
    <row r="115" spans="1:13" s="7" customFormat="1">
      <c r="A115" s="113"/>
      <c r="B115" s="114"/>
      <c r="C115" s="114" t="s">
        <v>71</v>
      </c>
      <c r="D115" s="114" t="s">
        <v>35</v>
      </c>
      <c r="E115" s="115">
        <v>1.01</v>
      </c>
      <c r="F115" s="115">
        <f>F112*E115</f>
        <v>476.72</v>
      </c>
      <c r="G115" s="186"/>
      <c r="H115" s="186"/>
      <c r="I115" s="186"/>
      <c r="J115" s="186"/>
      <c r="K115" s="186"/>
      <c r="L115" s="186"/>
      <c r="M115" s="189"/>
    </row>
    <row r="116" spans="1:13" s="7" customFormat="1">
      <c r="A116" s="113"/>
      <c r="B116" s="114"/>
      <c r="C116" s="114" t="s">
        <v>50</v>
      </c>
      <c r="D116" s="114" t="s">
        <v>0</v>
      </c>
      <c r="E116" s="130">
        <v>2.16E-3</v>
      </c>
      <c r="F116" s="115">
        <f>F112*E116</f>
        <v>1.01952</v>
      </c>
      <c r="G116" s="197"/>
      <c r="H116" s="197"/>
      <c r="I116" s="186"/>
      <c r="J116" s="186"/>
      <c r="K116" s="197"/>
      <c r="L116" s="197"/>
      <c r="M116" s="189"/>
    </row>
    <row r="117" spans="1:13" s="7" customFormat="1" ht="44.25">
      <c r="A117" s="113">
        <v>11</v>
      </c>
      <c r="B117" s="121" t="s">
        <v>70</v>
      </c>
      <c r="C117" s="146" t="s">
        <v>93</v>
      </c>
      <c r="D117" s="114" t="s">
        <v>35</v>
      </c>
      <c r="E117" s="115"/>
      <c r="F117" s="115">
        <v>1270</v>
      </c>
      <c r="G117" s="197"/>
      <c r="H117" s="198"/>
      <c r="I117" s="186"/>
      <c r="J117" s="186"/>
      <c r="K117" s="186"/>
      <c r="L117" s="196"/>
      <c r="M117" s="189"/>
    </row>
    <row r="118" spans="1:13" s="7" customFormat="1">
      <c r="A118" s="113"/>
      <c r="B118" s="123"/>
      <c r="C118" s="114" t="s">
        <v>21</v>
      </c>
      <c r="D118" s="114" t="s">
        <v>22</v>
      </c>
      <c r="E118" s="115">
        <v>0.105</v>
      </c>
      <c r="F118" s="115">
        <f>F117*E118</f>
        <v>133.35</v>
      </c>
      <c r="G118" s="196"/>
      <c r="H118" s="186"/>
      <c r="I118" s="186"/>
      <c r="J118" s="186"/>
      <c r="K118" s="186"/>
      <c r="L118" s="186"/>
      <c r="M118" s="189"/>
    </row>
    <row r="119" spans="1:13" s="9" customFormat="1" ht="15.75">
      <c r="A119" s="113"/>
      <c r="B119" s="114"/>
      <c r="C119" s="114" t="s">
        <v>23</v>
      </c>
      <c r="D119" s="114" t="s">
        <v>0</v>
      </c>
      <c r="E119" s="115">
        <v>5.3800000000000001E-2</v>
      </c>
      <c r="F119" s="115">
        <f>F117*E119</f>
        <v>68.326000000000008</v>
      </c>
      <c r="G119" s="186"/>
      <c r="H119" s="186"/>
      <c r="I119" s="186"/>
      <c r="J119" s="186"/>
      <c r="K119" s="186"/>
      <c r="L119" s="186"/>
      <c r="M119" s="189"/>
    </row>
    <row r="120" spans="1:13" s="7" customFormat="1">
      <c r="A120" s="113"/>
      <c r="B120" s="114"/>
      <c r="C120" s="114" t="s">
        <v>72</v>
      </c>
      <c r="D120" s="114" t="s">
        <v>35</v>
      </c>
      <c r="E120" s="115">
        <v>1.01</v>
      </c>
      <c r="F120" s="115">
        <f>F117*E120</f>
        <v>1282.7</v>
      </c>
      <c r="G120" s="186"/>
      <c r="H120" s="186"/>
      <c r="I120" s="186"/>
      <c r="J120" s="186"/>
      <c r="K120" s="186"/>
      <c r="L120" s="186"/>
      <c r="M120" s="189"/>
    </row>
    <row r="121" spans="1:13" s="7" customFormat="1">
      <c r="A121" s="113"/>
      <c r="B121" s="114"/>
      <c r="C121" s="114" t="s">
        <v>50</v>
      </c>
      <c r="D121" s="114" t="s">
        <v>0</v>
      </c>
      <c r="E121" s="130">
        <v>1.1999999999999999E-3</v>
      </c>
      <c r="F121" s="115">
        <f>F117*E121</f>
        <v>1.5239999999999998</v>
      </c>
      <c r="G121" s="197"/>
      <c r="H121" s="197"/>
      <c r="I121" s="186"/>
      <c r="J121" s="186"/>
      <c r="K121" s="197"/>
      <c r="L121" s="197"/>
      <c r="M121" s="189"/>
    </row>
    <row r="122" spans="1:13" s="9" customFormat="1" ht="44.25">
      <c r="A122" s="113">
        <v>12</v>
      </c>
      <c r="B122" s="121" t="s">
        <v>73</v>
      </c>
      <c r="C122" s="146" t="s">
        <v>103</v>
      </c>
      <c r="D122" s="114" t="s">
        <v>35</v>
      </c>
      <c r="E122" s="115"/>
      <c r="F122" s="115">
        <v>220</v>
      </c>
      <c r="G122" s="197"/>
      <c r="H122" s="198"/>
      <c r="I122" s="186"/>
      <c r="J122" s="186"/>
      <c r="K122" s="186"/>
      <c r="L122" s="196"/>
      <c r="M122" s="189"/>
    </row>
    <row r="123" spans="1:13" s="9" customFormat="1" ht="16.5" customHeight="1">
      <c r="A123" s="113"/>
      <c r="B123" s="114"/>
      <c r="C123" s="114" t="s">
        <v>21</v>
      </c>
      <c r="D123" s="114" t="s">
        <v>22</v>
      </c>
      <c r="E123" s="130">
        <v>9.5899999999999999E-2</v>
      </c>
      <c r="F123" s="115">
        <f>F122*E123</f>
        <v>21.097999999999999</v>
      </c>
      <c r="G123" s="196"/>
      <c r="H123" s="186"/>
      <c r="I123" s="186"/>
      <c r="J123" s="186"/>
      <c r="K123" s="186"/>
      <c r="L123" s="186"/>
      <c r="M123" s="189"/>
    </row>
    <row r="124" spans="1:13" s="9" customFormat="1" ht="15.75">
      <c r="A124" s="113"/>
      <c r="B124" s="114"/>
      <c r="C124" s="114" t="s">
        <v>23</v>
      </c>
      <c r="D124" s="114" t="s">
        <v>0</v>
      </c>
      <c r="E124" s="115">
        <v>4.5199999999999997E-2</v>
      </c>
      <c r="F124" s="115">
        <f>F122*E124</f>
        <v>9.9439999999999991</v>
      </c>
      <c r="G124" s="186"/>
      <c r="H124" s="186"/>
      <c r="I124" s="186"/>
      <c r="J124" s="186"/>
      <c r="K124" s="186"/>
      <c r="L124" s="186"/>
      <c r="M124" s="189"/>
    </row>
    <row r="125" spans="1:13" s="7" customFormat="1">
      <c r="A125" s="113"/>
      <c r="B125" s="114"/>
      <c r="C125" s="114" t="s">
        <v>104</v>
      </c>
      <c r="D125" s="114" t="s">
        <v>35</v>
      </c>
      <c r="E125" s="115">
        <v>1.01</v>
      </c>
      <c r="F125" s="115">
        <f>F122*E125</f>
        <v>222.2</v>
      </c>
      <c r="G125" s="186"/>
      <c r="H125" s="186"/>
      <c r="I125" s="186"/>
      <c r="J125" s="186"/>
      <c r="K125" s="186"/>
      <c r="L125" s="186"/>
      <c r="M125" s="189"/>
    </row>
    <row r="126" spans="1:13" s="9" customFormat="1">
      <c r="A126" s="113"/>
      <c r="B126" s="114"/>
      <c r="C126" s="114" t="s">
        <v>50</v>
      </c>
      <c r="D126" s="114" t="s">
        <v>0</v>
      </c>
      <c r="E126" s="115">
        <v>5.9999999999999995E-4</v>
      </c>
      <c r="F126" s="115">
        <f>F122*E126</f>
        <v>0.13199999999999998</v>
      </c>
      <c r="G126" s="197"/>
      <c r="H126" s="197"/>
      <c r="I126" s="186"/>
      <c r="J126" s="186"/>
      <c r="K126" s="197"/>
      <c r="L126" s="197"/>
      <c r="M126" s="189"/>
    </row>
    <row r="127" spans="1:13" s="7" customFormat="1" ht="31.5">
      <c r="A127" s="113">
        <v>13</v>
      </c>
      <c r="B127" s="121" t="s">
        <v>181</v>
      </c>
      <c r="C127" s="117" t="s">
        <v>94</v>
      </c>
      <c r="D127" s="114" t="s">
        <v>180</v>
      </c>
      <c r="E127" s="115"/>
      <c r="F127" s="115">
        <v>497</v>
      </c>
      <c r="G127" s="199"/>
      <c r="H127" s="199"/>
      <c r="I127" s="186"/>
      <c r="J127" s="187"/>
      <c r="K127" s="199"/>
      <c r="L127" s="199"/>
      <c r="M127" s="189"/>
    </row>
    <row r="128" spans="1:13" s="7" customFormat="1">
      <c r="A128" s="113"/>
      <c r="B128" s="121"/>
      <c r="C128" s="114" t="s">
        <v>21</v>
      </c>
      <c r="D128" s="114" t="s">
        <v>22</v>
      </c>
      <c r="E128" s="130">
        <v>0.38900000000000001</v>
      </c>
      <c r="F128" s="115">
        <f>F127*E128</f>
        <v>193.333</v>
      </c>
      <c r="G128" s="196"/>
      <c r="H128" s="186"/>
      <c r="I128" s="186"/>
      <c r="J128" s="186"/>
      <c r="K128" s="186"/>
      <c r="L128" s="186"/>
      <c r="M128" s="189"/>
    </row>
    <row r="129" spans="1:13" s="7" customFormat="1">
      <c r="A129" s="113"/>
      <c r="B129" s="121"/>
      <c r="C129" s="114" t="s">
        <v>23</v>
      </c>
      <c r="D129" s="114" t="s">
        <v>0</v>
      </c>
      <c r="E129" s="115">
        <f>1.51/10</f>
        <v>0.151</v>
      </c>
      <c r="F129" s="115">
        <f>F127*E129</f>
        <v>75.046999999999997</v>
      </c>
      <c r="G129" s="186"/>
      <c r="H129" s="186"/>
      <c r="I129" s="186"/>
      <c r="J129" s="186"/>
      <c r="K129" s="186"/>
      <c r="L129" s="186"/>
      <c r="M129" s="189"/>
    </row>
    <row r="130" spans="1:13" s="8" customFormat="1" ht="15.75" customHeight="1">
      <c r="A130" s="147"/>
      <c r="B130" s="148"/>
      <c r="C130" s="56" t="s">
        <v>108</v>
      </c>
      <c r="D130" s="148" t="s">
        <v>34</v>
      </c>
      <c r="E130" s="149" t="s">
        <v>31</v>
      </c>
      <c r="F130" s="57">
        <v>11</v>
      </c>
      <c r="G130" s="222"/>
      <c r="H130" s="223"/>
      <c r="I130" s="222"/>
      <c r="J130" s="222"/>
      <c r="K130" s="222"/>
      <c r="L130" s="223"/>
      <c r="M130" s="224"/>
    </row>
    <row r="131" spans="1:13" s="8" customFormat="1" ht="15.75" customHeight="1">
      <c r="A131" s="147"/>
      <c r="B131" s="148"/>
      <c r="C131" s="56" t="s">
        <v>109</v>
      </c>
      <c r="D131" s="148" t="s">
        <v>34</v>
      </c>
      <c r="E131" s="149" t="s">
        <v>31</v>
      </c>
      <c r="F131" s="57">
        <v>10</v>
      </c>
      <c r="G131" s="222"/>
      <c r="H131" s="223"/>
      <c r="I131" s="222"/>
      <c r="J131" s="222"/>
      <c r="K131" s="222"/>
      <c r="L131" s="223"/>
      <c r="M131" s="224"/>
    </row>
    <row r="132" spans="1:13" s="8" customFormat="1" ht="15.75" customHeight="1">
      <c r="A132" s="147"/>
      <c r="B132" s="148"/>
      <c r="C132" s="56" t="s">
        <v>110</v>
      </c>
      <c r="D132" s="148" t="s">
        <v>34</v>
      </c>
      <c r="E132" s="149" t="s">
        <v>31</v>
      </c>
      <c r="F132" s="57">
        <v>39</v>
      </c>
      <c r="G132" s="222"/>
      <c r="H132" s="223"/>
      <c r="I132" s="222"/>
      <c r="J132" s="222"/>
      <c r="K132" s="222"/>
      <c r="L132" s="223"/>
      <c r="M132" s="224"/>
    </row>
    <row r="133" spans="1:13" s="8" customFormat="1" ht="15.75" customHeight="1">
      <c r="A133" s="147"/>
      <c r="B133" s="148"/>
      <c r="C133" s="56" t="s">
        <v>105</v>
      </c>
      <c r="D133" s="148" t="s">
        <v>34</v>
      </c>
      <c r="E133" s="149" t="s">
        <v>31</v>
      </c>
      <c r="F133" s="57">
        <v>1</v>
      </c>
      <c r="G133" s="222"/>
      <c r="H133" s="223"/>
      <c r="I133" s="222"/>
      <c r="J133" s="222"/>
      <c r="K133" s="222"/>
      <c r="L133" s="223"/>
      <c r="M133" s="224"/>
    </row>
    <row r="134" spans="1:13" s="8" customFormat="1" ht="15.75" customHeight="1">
      <c r="A134" s="147"/>
      <c r="B134" s="148"/>
      <c r="C134" s="56" t="s">
        <v>121</v>
      </c>
      <c r="D134" s="148" t="s">
        <v>34</v>
      </c>
      <c r="E134" s="149" t="s">
        <v>31</v>
      </c>
      <c r="F134" s="57">
        <v>1</v>
      </c>
      <c r="G134" s="222"/>
      <c r="H134" s="223"/>
      <c r="I134" s="222"/>
      <c r="J134" s="222"/>
      <c r="K134" s="222"/>
      <c r="L134" s="223"/>
      <c r="M134" s="224"/>
    </row>
    <row r="135" spans="1:13" s="8" customFormat="1" ht="15.75" customHeight="1">
      <c r="A135" s="147"/>
      <c r="B135" s="148"/>
      <c r="C135" s="56" t="s">
        <v>106</v>
      </c>
      <c r="D135" s="148" t="s">
        <v>34</v>
      </c>
      <c r="E135" s="149" t="s">
        <v>31</v>
      </c>
      <c r="F135" s="57">
        <v>3</v>
      </c>
      <c r="G135" s="222"/>
      <c r="H135" s="223"/>
      <c r="I135" s="222"/>
      <c r="J135" s="222"/>
      <c r="K135" s="222"/>
      <c r="L135" s="223"/>
      <c r="M135" s="224"/>
    </row>
    <row r="136" spans="1:13" s="8" customFormat="1" ht="15.75" customHeight="1">
      <c r="A136" s="147"/>
      <c r="B136" s="148"/>
      <c r="C136" s="56" t="s">
        <v>118</v>
      </c>
      <c r="D136" s="148" t="s">
        <v>34</v>
      </c>
      <c r="E136" s="149" t="s">
        <v>31</v>
      </c>
      <c r="F136" s="57">
        <v>2</v>
      </c>
      <c r="G136" s="222"/>
      <c r="H136" s="223"/>
      <c r="I136" s="222"/>
      <c r="J136" s="222"/>
      <c r="K136" s="222"/>
      <c r="L136" s="223"/>
      <c r="M136" s="224"/>
    </row>
    <row r="137" spans="1:13" s="8" customFormat="1" ht="15.75" customHeight="1">
      <c r="A137" s="147"/>
      <c r="B137" s="148"/>
      <c r="C137" s="56" t="s">
        <v>122</v>
      </c>
      <c r="D137" s="148" t="s">
        <v>34</v>
      </c>
      <c r="E137" s="149" t="s">
        <v>31</v>
      </c>
      <c r="F137" s="57">
        <v>4</v>
      </c>
      <c r="G137" s="222"/>
      <c r="H137" s="223"/>
      <c r="I137" s="222"/>
      <c r="J137" s="222"/>
      <c r="K137" s="222"/>
      <c r="L137" s="223"/>
      <c r="M137" s="224"/>
    </row>
    <row r="138" spans="1:13" s="8" customFormat="1" ht="15.75" customHeight="1">
      <c r="A138" s="147"/>
      <c r="B138" s="148"/>
      <c r="C138" s="56" t="s">
        <v>123</v>
      </c>
      <c r="D138" s="148" t="s">
        <v>34</v>
      </c>
      <c r="E138" s="149" t="s">
        <v>31</v>
      </c>
      <c r="F138" s="57">
        <v>7</v>
      </c>
      <c r="G138" s="222"/>
      <c r="H138" s="223"/>
      <c r="I138" s="222"/>
      <c r="J138" s="222"/>
      <c r="K138" s="222"/>
      <c r="L138" s="223"/>
      <c r="M138" s="224"/>
    </row>
    <row r="139" spans="1:13" s="8" customFormat="1" ht="15.75" customHeight="1">
      <c r="A139" s="147"/>
      <c r="B139" s="148"/>
      <c r="C139" s="56" t="s">
        <v>111</v>
      </c>
      <c r="D139" s="148" t="s">
        <v>34</v>
      </c>
      <c r="E139" s="149" t="s">
        <v>31</v>
      </c>
      <c r="F139" s="57">
        <v>225</v>
      </c>
      <c r="G139" s="222"/>
      <c r="H139" s="223"/>
      <c r="I139" s="222"/>
      <c r="J139" s="222"/>
      <c r="K139" s="222"/>
      <c r="L139" s="223"/>
      <c r="M139" s="224"/>
    </row>
    <row r="140" spans="1:13" s="8" customFormat="1" ht="15.6" customHeight="1">
      <c r="A140" s="147"/>
      <c r="B140" s="148"/>
      <c r="C140" s="56" t="s">
        <v>119</v>
      </c>
      <c r="D140" s="148" t="s">
        <v>34</v>
      </c>
      <c r="E140" s="149" t="s">
        <v>31</v>
      </c>
      <c r="F140" s="57">
        <v>1</v>
      </c>
      <c r="G140" s="222"/>
      <c r="H140" s="223"/>
      <c r="I140" s="222"/>
      <c r="J140" s="222"/>
      <c r="K140" s="222"/>
      <c r="L140" s="223"/>
      <c r="M140" s="224"/>
    </row>
    <row r="141" spans="1:13" s="8" customFormat="1" ht="15.6" customHeight="1">
      <c r="A141" s="147"/>
      <c r="B141" s="148"/>
      <c r="C141" s="56" t="s">
        <v>132</v>
      </c>
      <c r="D141" s="148" t="s">
        <v>34</v>
      </c>
      <c r="E141" s="149" t="s">
        <v>31</v>
      </c>
      <c r="F141" s="57">
        <v>2</v>
      </c>
      <c r="G141" s="222"/>
      <c r="H141" s="223"/>
      <c r="I141" s="222"/>
      <c r="J141" s="222"/>
      <c r="K141" s="222"/>
      <c r="L141" s="223"/>
      <c r="M141" s="224"/>
    </row>
    <row r="142" spans="1:13" s="8" customFormat="1" ht="15.6" customHeight="1">
      <c r="A142" s="147"/>
      <c r="B142" s="148"/>
      <c r="C142" s="56" t="s">
        <v>124</v>
      </c>
      <c r="D142" s="148" t="s">
        <v>34</v>
      </c>
      <c r="E142" s="149" t="s">
        <v>31</v>
      </c>
      <c r="F142" s="57">
        <v>2</v>
      </c>
      <c r="G142" s="222"/>
      <c r="H142" s="223"/>
      <c r="I142" s="222"/>
      <c r="J142" s="222"/>
      <c r="K142" s="222"/>
      <c r="L142" s="223"/>
      <c r="M142" s="224"/>
    </row>
    <row r="143" spans="1:13" s="8" customFormat="1" ht="15.6" customHeight="1">
      <c r="A143" s="147"/>
      <c r="B143" s="148"/>
      <c r="C143" s="56" t="s">
        <v>125</v>
      </c>
      <c r="D143" s="148" t="s">
        <v>34</v>
      </c>
      <c r="E143" s="149" t="s">
        <v>31</v>
      </c>
      <c r="F143" s="57">
        <v>2</v>
      </c>
      <c r="G143" s="222"/>
      <c r="H143" s="223"/>
      <c r="I143" s="222"/>
      <c r="J143" s="222"/>
      <c r="K143" s="222"/>
      <c r="L143" s="223"/>
      <c r="M143" s="224"/>
    </row>
    <row r="144" spans="1:13" s="8" customFormat="1" ht="15.75" customHeight="1">
      <c r="A144" s="147"/>
      <c r="B144" s="148"/>
      <c r="C144" s="56" t="s">
        <v>112</v>
      </c>
      <c r="D144" s="148" t="s">
        <v>34</v>
      </c>
      <c r="E144" s="149" t="s">
        <v>31</v>
      </c>
      <c r="F144" s="58">
        <v>60</v>
      </c>
      <c r="G144" s="222"/>
      <c r="H144" s="223"/>
      <c r="I144" s="222"/>
      <c r="J144" s="222"/>
      <c r="K144" s="222"/>
      <c r="L144" s="223"/>
      <c r="M144" s="224"/>
    </row>
    <row r="145" spans="1:13" s="8" customFormat="1" ht="13.5" customHeight="1">
      <c r="A145" s="147"/>
      <c r="B145" s="148"/>
      <c r="C145" s="59" t="s">
        <v>126</v>
      </c>
      <c r="D145" s="148" t="s">
        <v>34</v>
      </c>
      <c r="E145" s="149" t="s">
        <v>31</v>
      </c>
      <c r="F145" s="57">
        <v>6</v>
      </c>
      <c r="G145" s="222"/>
      <c r="H145" s="223"/>
      <c r="I145" s="222"/>
      <c r="J145" s="222"/>
      <c r="K145" s="222"/>
      <c r="L145" s="223"/>
      <c r="M145" s="224"/>
    </row>
    <row r="146" spans="1:13" s="8" customFormat="1" ht="18" customHeight="1">
      <c r="A146" s="147"/>
      <c r="B146" s="148"/>
      <c r="C146" s="59" t="s">
        <v>115</v>
      </c>
      <c r="D146" s="148" t="s">
        <v>34</v>
      </c>
      <c r="E146" s="149" t="s">
        <v>31</v>
      </c>
      <c r="F146" s="57">
        <v>60</v>
      </c>
      <c r="G146" s="222"/>
      <c r="H146" s="223"/>
      <c r="I146" s="222"/>
      <c r="J146" s="222"/>
      <c r="K146" s="222"/>
      <c r="L146" s="223"/>
      <c r="M146" s="224"/>
    </row>
    <row r="147" spans="1:13" s="8" customFormat="1" ht="27.75" customHeight="1">
      <c r="A147" s="147"/>
      <c r="B147" s="148"/>
      <c r="C147" s="59" t="s">
        <v>107</v>
      </c>
      <c r="D147" s="148" t="s">
        <v>34</v>
      </c>
      <c r="E147" s="149" t="s">
        <v>31</v>
      </c>
      <c r="F147" s="57">
        <v>60</v>
      </c>
      <c r="G147" s="222"/>
      <c r="H147" s="223"/>
      <c r="I147" s="222"/>
      <c r="J147" s="222"/>
      <c r="K147" s="222"/>
      <c r="L147" s="223"/>
      <c r="M147" s="224"/>
    </row>
    <row r="148" spans="1:13" s="8" customFormat="1" ht="22.5" customHeight="1">
      <c r="A148" s="147"/>
      <c r="B148" s="148"/>
      <c r="C148" s="59" t="s">
        <v>117</v>
      </c>
      <c r="D148" s="148" t="s">
        <v>34</v>
      </c>
      <c r="E148" s="149" t="s">
        <v>31</v>
      </c>
      <c r="F148" s="58">
        <v>1</v>
      </c>
      <c r="G148" s="222"/>
      <c r="H148" s="223"/>
      <c r="I148" s="222"/>
      <c r="J148" s="222"/>
      <c r="K148" s="222"/>
      <c r="L148" s="223"/>
      <c r="M148" s="224"/>
    </row>
    <row r="149" spans="1:13" s="7" customFormat="1" ht="17.25" customHeight="1">
      <c r="A149" s="113">
        <v>14</v>
      </c>
      <c r="B149" s="121" t="s">
        <v>51</v>
      </c>
      <c r="C149" s="114" t="s">
        <v>113</v>
      </c>
      <c r="D149" s="114" t="s">
        <v>34</v>
      </c>
      <c r="E149" s="115"/>
      <c r="F149" s="115">
        <v>60</v>
      </c>
      <c r="G149" s="186"/>
      <c r="H149" s="196"/>
      <c r="I149" s="186"/>
      <c r="J149" s="196"/>
      <c r="K149" s="186"/>
      <c r="L149" s="196"/>
      <c r="M149" s="189"/>
    </row>
    <row r="150" spans="1:13" s="7" customFormat="1">
      <c r="A150" s="113"/>
      <c r="B150" s="123"/>
      <c r="C150" s="114" t="s">
        <v>21</v>
      </c>
      <c r="D150" s="114" t="s">
        <v>22</v>
      </c>
      <c r="E150" s="115">
        <v>1.5</v>
      </c>
      <c r="F150" s="115">
        <f>F149*E150</f>
        <v>90</v>
      </c>
      <c r="G150" s="186"/>
      <c r="H150" s="186"/>
      <c r="I150" s="186"/>
      <c r="J150" s="186"/>
      <c r="K150" s="186"/>
      <c r="L150" s="186"/>
      <c r="M150" s="189"/>
    </row>
    <row r="151" spans="1:13" s="7" customFormat="1">
      <c r="A151" s="113"/>
      <c r="B151" s="114"/>
      <c r="C151" s="114" t="s">
        <v>23</v>
      </c>
      <c r="D151" s="114" t="s">
        <v>0</v>
      </c>
      <c r="E151" s="115">
        <v>0.13</v>
      </c>
      <c r="F151" s="115">
        <f>F149*E151</f>
        <v>7.8000000000000007</v>
      </c>
      <c r="G151" s="186"/>
      <c r="H151" s="186"/>
      <c r="I151" s="186"/>
      <c r="J151" s="186"/>
      <c r="K151" s="186"/>
      <c r="L151" s="186"/>
      <c r="M151" s="189"/>
    </row>
    <row r="152" spans="1:13" s="7" customFormat="1">
      <c r="A152" s="113"/>
      <c r="B152" s="114"/>
      <c r="C152" s="110" t="s">
        <v>114</v>
      </c>
      <c r="D152" s="114" t="s">
        <v>34</v>
      </c>
      <c r="E152" s="115"/>
      <c r="F152" s="115">
        <v>60</v>
      </c>
      <c r="G152" s="186"/>
      <c r="H152" s="186"/>
      <c r="I152" s="186"/>
      <c r="J152" s="186"/>
      <c r="K152" s="186"/>
      <c r="L152" s="186"/>
      <c r="M152" s="189"/>
    </row>
    <row r="153" spans="1:13" s="7" customFormat="1">
      <c r="A153" s="113"/>
      <c r="B153" s="114"/>
      <c r="C153" s="114" t="s">
        <v>50</v>
      </c>
      <c r="D153" s="114" t="s">
        <v>0</v>
      </c>
      <c r="E153" s="115">
        <v>7.0000000000000007E-2</v>
      </c>
      <c r="F153" s="115">
        <f>F149*E153</f>
        <v>4.2</v>
      </c>
      <c r="G153" s="186"/>
      <c r="H153" s="186"/>
      <c r="I153" s="186"/>
      <c r="J153" s="186"/>
      <c r="K153" s="186"/>
      <c r="L153" s="186"/>
      <c r="M153" s="189"/>
    </row>
    <row r="154" spans="1:13" s="9" customFormat="1" ht="16.5" customHeight="1">
      <c r="A154" s="113"/>
      <c r="B154" s="114"/>
      <c r="C154" s="62" t="s">
        <v>134</v>
      </c>
      <c r="D154" s="114"/>
      <c r="E154" s="115"/>
      <c r="F154" s="115"/>
      <c r="G154" s="188"/>
      <c r="H154" s="188"/>
      <c r="I154" s="186"/>
      <c r="J154" s="186"/>
      <c r="K154" s="190"/>
      <c r="L154" s="190"/>
      <c r="M154" s="189"/>
    </row>
    <row r="155" spans="1:13" s="7" customFormat="1" ht="31.5">
      <c r="A155" s="127">
        <v>1</v>
      </c>
      <c r="B155" s="150" t="s">
        <v>158</v>
      </c>
      <c r="C155" s="117" t="s">
        <v>159</v>
      </c>
      <c r="D155" s="118" t="s">
        <v>35</v>
      </c>
      <c r="E155" s="151"/>
      <c r="F155" s="55">
        <v>16</v>
      </c>
      <c r="G155" s="225"/>
      <c r="H155" s="201"/>
      <c r="I155" s="225"/>
      <c r="J155" s="201"/>
      <c r="K155" s="225"/>
      <c r="L155" s="201"/>
      <c r="M155" s="203"/>
    </row>
    <row r="156" spans="1:13" s="7" customFormat="1">
      <c r="A156" s="113"/>
      <c r="B156" s="121"/>
      <c r="C156" s="114" t="s">
        <v>21</v>
      </c>
      <c r="D156" s="114" t="s">
        <v>22</v>
      </c>
      <c r="E156" s="151">
        <v>0.71299999999999997</v>
      </c>
      <c r="F156" s="151">
        <f>F155*E156</f>
        <v>11.407999999999999</v>
      </c>
      <c r="G156" s="201"/>
      <c r="H156" s="201"/>
      <c r="I156" s="202"/>
      <c r="J156" s="202"/>
      <c r="K156" s="202"/>
      <c r="L156" s="202"/>
      <c r="M156" s="203"/>
    </row>
    <row r="157" spans="1:13" s="7" customFormat="1">
      <c r="A157" s="113"/>
      <c r="B157" s="114"/>
      <c r="C157" s="114" t="s">
        <v>23</v>
      </c>
      <c r="D157" s="114" t="s">
        <v>0</v>
      </c>
      <c r="E157" s="151">
        <v>0.33500000000000002</v>
      </c>
      <c r="F157" s="152">
        <f>F155*E157</f>
        <v>5.36</v>
      </c>
      <c r="G157" s="225"/>
      <c r="H157" s="201"/>
      <c r="I157" s="202"/>
      <c r="J157" s="202"/>
      <c r="K157" s="225"/>
      <c r="L157" s="225"/>
      <c r="M157" s="203"/>
    </row>
    <row r="158" spans="1:13" s="7" customFormat="1">
      <c r="A158" s="113"/>
      <c r="B158" s="114"/>
      <c r="C158" s="114" t="s">
        <v>102</v>
      </c>
      <c r="D158" s="114" t="s">
        <v>35</v>
      </c>
      <c r="E158" s="151">
        <v>0.995</v>
      </c>
      <c r="F158" s="152">
        <f>F155*E158</f>
        <v>15.92</v>
      </c>
      <c r="G158" s="225"/>
      <c r="H158" s="201"/>
      <c r="I158" s="225"/>
      <c r="J158" s="201"/>
      <c r="K158" s="225"/>
      <c r="L158" s="201"/>
      <c r="M158" s="203"/>
    </row>
    <row r="159" spans="1:13" s="7" customFormat="1" ht="15.75" customHeight="1">
      <c r="A159" s="113"/>
      <c r="B159" s="114"/>
      <c r="C159" s="114" t="s">
        <v>50</v>
      </c>
      <c r="D159" s="114" t="s">
        <v>0</v>
      </c>
      <c r="E159" s="151">
        <v>0.16300000000000001</v>
      </c>
      <c r="F159" s="151">
        <f>F155*E159</f>
        <v>2.6080000000000001</v>
      </c>
      <c r="G159" s="226"/>
      <c r="H159" s="227"/>
      <c r="I159" s="225"/>
      <c r="J159" s="201"/>
      <c r="K159" s="228"/>
      <c r="L159" s="228"/>
      <c r="M159" s="203"/>
    </row>
    <row r="160" spans="1:13" s="7" customFormat="1" ht="31.5">
      <c r="A160" s="124">
        <v>2</v>
      </c>
      <c r="B160" s="153" t="s">
        <v>160</v>
      </c>
      <c r="C160" s="126" t="s">
        <v>163</v>
      </c>
      <c r="D160" s="154" t="s">
        <v>136</v>
      </c>
      <c r="E160" s="128"/>
      <c r="F160" s="55">
        <f>F155</f>
        <v>16</v>
      </c>
      <c r="G160" s="206"/>
      <c r="H160" s="204"/>
      <c r="I160" s="206"/>
      <c r="J160" s="204"/>
      <c r="K160" s="206"/>
      <c r="L160" s="204"/>
      <c r="M160" s="205"/>
    </row>
    <row r="161" spans="1:13" s="7" customFormat="1" ht="15.75" customHeight="1">
      <c r="A161" s="127"/>
      <c r="B161" s="110"/>
      <c r="C161" s="126" t="s">
        <v>137</v>
      </c>
      <c r="D161" s="118" t="s">
        <v>22</v>
      </c>
      <c r="E161" s="55">
        <v>0.97</v>
      </c>
      <c r="F161" s="55">
        <f>F160*E161</f>
        <v>15.52</v>
      </c>
      <c r="G161" s="201"/>
      <c r="H161" s="201"/>
      <c r="I161" s="202"/>
      <c r="J161" s="202"/>
      <c r="K161" s="202"/>
      <c r="L161" s="202"/>
      <c r="M161" s="203"/>
    </row>
    <row r="162" spans="1:13" s="7" customFormat="1" ht="15.75" customHeight="1">
      <c r="A162" s="127"/>
      <c r="B162" s="110"/>
      <c r="C162" s="126" t="s">
        <v>43</v>
      </c>
      <c r="D162" s="118" t="s">
        <v>0</v>
      </c>
      <c r="E162" s="54">
        <v>8.9999999999999998E-4</v>
      </c>
      <c r="F162" s="55">
        <f>F160*E162</f>
        <v>1.44E-2</v>
      </c>
      <c r="G162" s="206"/>
      <c r="H162" s="204"/>
      <c r="I162" s="206"/>
      <c r="J162" s="204"/>
      <c r="K162" s="206"/>
      <c r="L162" s="204"/>
      <c r="M162" s="205"/>
    </row>
    <row r="163" spans="1:13" s="7" customFormat="1" ht="15.75" customHeight="1">
      <c r="A163" s="127"/>
      <c r="B163" s="110"/>
      <c r="C163" s="110" t="s">
        <v>140</v>
      </c>
      <c r="D163" s="118"/>
      <c r="E163" s="128"/>
      <c r="F163" s="55"/>
      <c r="G163" s="206"/>
      <c r="H163" s="204"/>
      <c r="I163" s="206"/>
      <c r="J163" s="204"/>
      <c r="K163" s="206"/>
      <c r="L163" s="204"/>
      <c r="M163" s="205"/>
    </row>
    <row r="164" spans="1:13" s="7" customFormat="1" ht="15.75" customHeight="1">
      <c r="A164" s="127"/>
      <c r="B164" s="110"/>
      <c r="C164" s="126" t="s">
        <v>161</v>
      </c>
      <c r="D164" s="118" t="s">
        <v>141</v>
      </c>
      <c r="E164" s="155">
        <v>5.3799999999999996E-4</v>
      </c>
      <c r="F164" s="156">
        <f>F160*E164</f>
        <v>8.6079999999999993E-3</v>
      </c>
      <c r="G164" s="204"/>
      <c r="H164" s="204"/>
      <c r="I164" s="225"/>
      <c r="J164" s="201"/>
      <c r="K164" s="225"/>
      <c r="L164" s="201"/>
      <c r="M164" s="203"/>
    </row>
    <row r="165" spans="1:13" s="7" customFormat="1" ht="15.75" customHeight="1">
      <c r="A165" s="127"/>
      <c r="B165" s="110"/>
      <c r="C165" s="126" t="s">
        <v>162</v>
      </c>
      <c r="D165" s="118" t="s">
        <v>180</v>
      </c>
      <c r="E165" s="128">
        <v>0.22600000000000001</v>
      </c>
      <c r="F165" s="156">
        <f>F160*E165</f>
        <v>3.6160000000000001</v>
      </c>
      <c r="G165" s="204"/>
      <c r="H165" s="204"/>
      <c r="I165" s="225"/>
      <c r="J165" s="201"/>
      <c r="K165" s="225"/>
      <c r="L165" s="201"/>
      <c r="M165" s="203"/>
    </row>
    <row r="166" spans="1:13" s="7" customFormat="1" ht="15.75" customHeight="1">
      <c r="A166" s="127"/>
      <c r="B166" s="110"/>
      <c r="C166" s="126" t="s">
        <v>145</v>
      </c>
      <c r="D166" s="118" t="s">
        <v>0</v>
      </c>
      <c r="E166" s="54">
        <v>1.01E-2</v>
      </c>
      <c r="F166" s="55">
        <f>F160*E166</f>
        <v>0.16159999999999999</v>
      </c>
      <c r="G166" s="206"/>
      <c r="H166" s="204"/>
      <c r="I166" s="225"/>
      <c r="J166" s="201"/>
      <c r="K166" s="225"/>
      <c r="L166" s="201"/>
      <c r="M166" s="203"/>
    </row>
    <row r="167" spans="1:13" s="7" customFormat="1" ht="31.5">
      <c r="A167" s="124">
        <v>3</v>
      </c>
      <c r="B167" s="125" t="s">
        <v>164</v>
      </c>
      <c r="C167" s="126" t="s">
        <v>167</v>
      </c>
      <c r="D167" s="118" t="s">
        <v>141</v>
      </c>
      <c r="E167" s="118"/>
      <c r="F167" s="157">
        <v>0.13607</v>
      </c>
      <c r="G167" s="200"/>
      <c r="H167" s="192"/>
      <c r="I167" s="200"/>
      <c r="J167" s="192"/>
      <c r="K167" s="200"/>
      <c r="L167" s="192"/>
      <c r="M167" s="195"/>
    </row>
    <row r="168" spans="1:13" s="7" customFormat="1" ht="15.75" customHeight="1">
      <c r="A168" s="127"/>
      <c r="B168" s="110"/>
      <c r="C168" s="126" t="s">
        <v>137</v>
      </c>
      <c r="D168" s="118" t="s">
        <v>22</v>
      </c>
      <c r="E168" s="55">
        <v>30.1</v>
      </c>
      <c r="F168" s="55">
        <f>F167*E168</f>
        <v>4.095707</v>
      </c>
      <c r="G168" s="201"/>
      <c r="H168" s="201"/>
      <c r="I168" s="202"/>
      <c r="J168" s="202"/>
      <c r="K168" s="202"/>
      <c r="L168" s="202"/>
      <c r="M168" s="203"/>
    </row>
    <row r="169" spans="1:13" s="7" customFormat="1" ht="15.75" customHeight="1">
      <c r="A169" s="127"/>
      <c r="B169" s="110"/>
      <c r="C169" s="158" t="s">
        <v>165</v>
      </c>
      <c r="D169" s="118" t="s">
        <v>166</v>
      </c>
      <c r="E169" s="128">
        <v>2.79</v>
      </c>
      <c r="F169" s="55">
        <f>E169*F167</f>
        <v>0.37963530000000001</v>
      </c>
      <c r="G169" s="204"/>
      <c r="H169" s="204"/>
      <c r="I169" s="204"/>
      <c r="J169" s="204"/>
      <c r="K169" s="204"/>
      <c r="L169" s="204"/>
      <c r="M169" s="205"/>
    </row>
    <row r="170" spans="1:13" s="7" customFormat="1" ht="15.75" customHeight="1">
      <c r="A170" s="127"/>
      <c r="B170" s="110"/>
      <c r="C170" s="126" t="s">
        <v>43</v>
      </c>
      <c r="D170" s="118" t="s">
        <v>0</v>
      </c>
      <c r="E170" s="55">
        <v>6.46</v>
      </c>
      <c r="F170" s="55">
        <f>F167*E170</f>
        <v>0.87901220000000002</v>
      </c>
      <c r="G170" s="204"/>
      <c r="H170" s="204"/>
      <c r="I170" s="204"/>
      <c r="J170" s="204"/>
      <c r="K170" s="204"/>
      <c r="L170" s="204"/>
      <c r="M170" s="205"/>
    </row>
    <row r="171" spans="1:13" s="7" customFormat="1" ht="15.75" customHeight="1">
      <c r="A171" s="127"/>
      <c r="B171" s="110"/>
      <c r="C171" s="110" t="s">
        <v>140</v>
      </c>
      <c r="D171" s="118"/>
      <c r="E171" s="55"/>
      <c r="F171" s="55"/>
      <c r="G171" s="204"/>
      <c r="H171" s="204"/>
      <c r="I171" s="204"/>
      <c r="J171" s="204"/>
      <c r="K171" s="204"/>
      <c r="L171" s="204"/>
      <c r="M171" s="205"/>
    </row>
    <row r="172" spans="1:13" s="7" customFormat="1" ht="15.75" customHeight="1">
      <c r="A172" s="127"/>
      <c r="B172" s="110"/>
      <c r="C172" s="126" t="s">
        <v>168</v>
      </c>
      <c r="D172" s="118" t="s">
        <v>141</v>
      </c>
      <c r="E172" s="55"/>
      <c r="F172" s="157">
        <v>9.9959999999999993E-2</v>
      </c>
      <c r="G172" s="204"/>
      <c r="H172" s="204"/>
      <c r="I172" s="225"/>
      <c r="J172" s="201"/>
      <c r="K172" s="225"/>
      <c r="L172" s="201"/>
      <c r="M172" s="203"/>
    </row>
    <row r="173" spans="1:13" s="7" customFormat="1" ht="15.75" customHeight="1">
      <c r="A173" s="127"/>
      <c r="B173" s="110"/>
      <c r="C173" s="126" t="s">
        <v>169</v>
      </c>
      <c r="D173" s="118" t="s">
        <v>141</v>
      </c>
      <c r="E173" s="55"/>
      <c r="F173" s="157">
        <v>1.848E-2</v>
      </c>
      <c r="G173" s="204"/>
      <c r="H173" s="204"/>
      <c r="I173" s="225"/>
      <c r="J173" s="201"/>
      <c r="K173" s="225"/>
      <c r="L173" s="201"/>
      <c r="M173" s="203"/>
    </row>
    <row r="174" spans="1:13" s="7" customFormat="1" ht="15.75" customHeight="1">
      <c r="A174" s="127"/>
      <c r="B174" s="110"/>
      <c r="C174" s="126" t="s">
        <v>170</v>
      </c>
      <c r="D174" s="118" t="s">
        <v>141</v>
      </c>
      <c r="E174" s="55"/>
      <c r="F174" s="157">
        <v>1.043E-2</v>
      </c>
      <c r="G174" s="204"/>
      <c r="H174" s="204"/>
      <c r="I174" s="225"/>
      <c r="J174" s="201"/>
      <c r="K174" s="225"/>
      <c r="L174" s="201"/>
      <c r="M174" s="203"/>
    </row>
    <row r="175" spans="1:13" s="7" customFormat="1" ht="15.75" customHeight="1">
      <c r="A175" s="127"/>
      <c r="B175" s="110"/>
      <c r="C175" s="126" t="s">
        <v>171</v>
      </c>
      <c r="D175" s="118" t="s">
        <v>129</v>
      </c>
      <c r="E175" s="55"/>
      <c r="F175" s="55">
        <v>1.2</v>
      </c>
      <c r="G175" s="204"/>
      <c r="H175" s="204"/>
      <c r="I175" s="225"/>
      <c r="J175" s="201"/>
      <c r="K175" s="225"/>
      <c r="L175" s="201"/>
      <c r="M175" s="225"/>
    </row>
    <row r="176" spans="1:13" s="7" customFormat="1" ht="15.75" customHeight="1">
      <c r="A176" s="127"/>
      <c r="B176" s="110"/>
      <c r="C176" s="126" t="s">
        <v>172</v>
      </c>
      <c r="D176" s="118" t="s">
        <v>129</v>
      </c>
      <c r="E176" s="55"/>
      <c r="F176" s="55">
        <v>6</v>
      </c>
      <c r="G176" s="204"/>
      <c r="H176" s="204"/>
      <c r="I176" s="225"/>
      <c r="J176" s="201"/>
      <c r="K176" s="225"/>
      <c r="L176" s="201"/>
      <c r="M176" s="225"/>
    </row>
    <row r="177" spans="1:256" s="7" customFormat="1" ht="15.75" customHeight="1">
      <c r="A177" s="127"/>
      <c r="B177" s="110"/>
      <c r="C177" s="126" t="s">
        <v>80</v>
      </c>
      <c r="D177" s="118" t="s">
        <v>129</v>
      </c>
      <c r="E177" s="55">
        <v>2.0299999999999998</v>
      </c>
      <c r="F177" s="55">
        <f>F167*E177</f>
        <v>0.27622209999999997</v>
      </c>
      <c r="G177" s="204"/>
      <c r="H177" s="204"/>
      <c r="I177" s="225"/>
      <c r="J177" s="201"/>
      <c r="K177" s="225"/>
      <c r="L177" s="201"/>
      <c r="M177" s="225"/>
    </row>
    <row r="178" spans="1:256" s="7" customFormat="1" ht="15.75" customHeight="1" thickBot="1">
      <c r="A178" s="159"/>
      <c r="B178" s="110"/>
      <c r="C178" s="126" t="s">
        <v>145</v>
      </c>
      <c r="D178" s="118" t="s">
        <v>0</v>
      </c>
      <c r="E178" s="55">
        <v>2.78</v>
      </c>
      <c r="F178" s="55">
        <f>F167*E178</f>
        <v>0.37827459999999996</v>
      </c>
      <c r="G178" s="204"/>
      <c r="H178" s="204"/>
      <c r="I178" s="225"/>
      <c r="J178" s="201"/>
      <c r="K178" s="225"/>
      <c r="L178" s="201"/>
      <c r="M178" s="225"/>
    </row>
    <row r="179" spans="1:256" s="21" customFormat="1">
      <c r="A179" s="160"/>
      <c r="B179" s="166"/>
      <c r="C179" s="166" t="s">
        <v>3</v>
      </c>
      <c r="D179" s="166"/>
      <c r="E179" s="166"/>
      <c r="F179" s="166"/>
      <c r="G179" s="229"/>
      <c r="H179" s="230"/>
      <c r="I179" s="230"/>
      <c r="J179" s="230"/>
      <c r="K179" s="230"/>
      <c r="L179" s="230"/>
      <c r="M179" s="230"/>
    </row>
    <row r="180" spans="1:256" s="21" customFormat="1">
      <c r="A180" s="161"/>
      <c r="B180" s="162"/>
      <c r="C180" s="162" t="s">
        <v>52</v>
      </c>
      <c r="D180" s="180">
        <v>0.05</v>
      </c>
      <c r="E180" s="163"/>
      <c r="F180" s="163"/>
      <c r="G180" s="231"/>
      <c r="H180" s="232"/>
      <c r="I180" s="232"/>
      <c r="J180" s="232"/>
      <c r="K180" s="232"/>
      <c r="L180" s="232"/>
      <c r="M180" s="232"/>
      <c r="N180" s="60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21" customFormat="1">
      <c r="A181" s="161"/>
      <c r="B181" s="162"/>
      <c r="C181" s="164" t="s">
        <v>3</v>
      </c>
      <c r="D181" s="164"/>
      <c r="E181" s="162"/>
      <c r="F181" s="162"/>
      <c r="G181" s="233"/>
      <c r="H181" s="230"/>
      <c r="I181" s="230"/>
      <c r="J181" s="230"/>
      <c r="K181" s="230"/>
      <c r="L181" s="230"/>
      <c r="M181" s="230"/>
      <c r="N181" s="61"/>
    </row>
    <row r="182" spans="1:256" s="21" customFormat="1">
      <c r="A182" s="165"/>
      <c r="B182" s="166"/>
      <c r="C182" s="167" t="s">
        <v>53</v>
      </c>
      <c r="D182" s="181">
        <v>0.1</v>
      </c>
      <c r="E182" s="168"/>
      <c r="F182" s="168"/>
      <c r="G182" s="232"/>
      <c r="H182" s="232"/>
      <c r="I182" s="232"/>
      <c r="J182" s="232"/>
      <c r="K182" s="232"/>
      <c r="L182" s="232"/>
      <c r="M182" s="232"/>
    </row>
    <row r="183" spans="1:256" s="21" customFormat="1">
      <c r="A183" s="165"/>
      <c r="B183" s="166"/>
      <c r="C183" s="166" t="s">
        <v>3</v>
      </c>
      <c r="D183" s="166"/>
      <c r="E183" s="166"/>
      <c r="F183" s="166"/>
      <c r="G183" s="229"/>
      <c r="H183" s="230"/>
      <c r="I183" s="230"/>
      <c r="J183" s="230"/>
      <c r="K183" s="230"/>
      <c r="L183" s="230"/>
      <c r="M183" s="230"/>
    </row>
    <row r="184" spans="1:256" s="21" customFormat="1">
      <c r="A184" s="165"/>
      <c r="B184" s="166"/>
      <c r="C184" s="167" t="s">
        <v>54</v>
      </c>
      <c r="D184" s="181">
        <v>0.08</v>
      </c>
      <c r="E184" s="168"/>
      <c r="F184" s="168"/>
      <c r="G184" s="232"/>
      <c r="H184" s="232"/>
      <c r="I184" s="232"/>
      <c r="J184" s="232"/>
      <c r="K184" s="232"/>
      <c r="L184" s="232"/>
      <c r="M184" s="232"/>
    </row>
    <row r="185" spans="1:256" s="21" customFormat="1">
      <c r="A185" s="178"/>
      <c r="B185" s="166"/>
      <c r="C185" s="166" t="s">
        <v>3</v>
      </c>
      <c r="D185" s="166"/>
      <c r="E185" s="166"/>
      <c r="F185" s="166"/>
      <c r="G185" s="229"/>
      <c r="H185" s="230"/>
      <c r="I185" s="230"/>
      <c r="J185" s="230"/>
      <c r="K185" s="230"/>
      <c r="L185" s="230"/>
      <c r="M185" s="230"/>
    </row>
    <row r="186" spans="1:256" s="21" customFormat="1">
      <c r="A186" s="166"/>
      <c r="B186" s="166"/>
      <c r="C186" s="5" t="s">
        <v>187</v>
      </c>
      <c r="D186" s="179">
        <v>0.05</v>
      </c>
      <c r="E186" s="166"/>
      <c r="F186" s="166"/>
      <c r="G186" s="229"/>
      <c r="H186" s="230"/>
      <c r="I186" s="230"/>
      <c r="J186" s="230"/>
      <c r="K186" s="230"/>
      <c r="L186" s="230"/>
      <c r="M186" s="230"/>
    </row>
    <row r="187" spans="1:256" s="21" customFormat="1">
      <c r="A187" s="166"/>
      <c r="B187" s="166"/>
      <c r="C187" s="5" t="s">
        <v>3</v>
      </c>
      <c r="D187" s="166"/>
      <c r="E187" s="166"/>
      <c r="F187" s="166"/>
      <c r="G187" s="229"/>
      <c r="H187" s="230"/>
      <c r="I187" s="230"/>
      <c r="J187" s="230"/>
      <c r="K187" s="230"/>
      <c r="L187" s="230"/>
      <c r="M187" s="230"/>
    </row>
    <row r="188" spans="1:256" s="21" customFormat="1">
      <c r="A188" s="166"/>
      <c r="B188" s="166"/>
      <c r="C188" s="5" t="s">
        <v>188</v>
      </c>
      <c r="D188" s="179">
        <v>0.18</v>
      </c>
      <c r="E188" s="166"/>
      <c r="F188" s="166"/>
      <c r="G188" s="229"/>
      <c r="H188" s="230"/>
      <c r="I188" s="230"/>
      <c r="J188" s="230"/>
      <c r="K188" s="230"/>
      <c r="L188" s="230"/>
      <c r="M188" s="230"/>
    </row>
    <row r="189" spans="1:256" s="21" customFormat="1">
      <c r="A189" s="166"/>
      <c r="B189" s="166"/>
      <c r="C189" s="6" t="s">
        <v>8</v>
      </c>
      <c r="D189" s="166"/>
      <c r="E189" s="166"/>
      <c r="F189" s="166"/>
      <c r="G189" s="229"/>
      <c r="H189" s="230"/>
      <c r="I189" s="230"/>
      <c r="J189" s="230"/>
      <c r="K189" s="230"/>
      <c r="L189" s="230"/>
      <c r="M189" s="230"/>
    </row>
    <row r="190" spans="1:256" s="21" customFormat="1">
      <c r="A190" s="176"/>
      <c r="B190" s="176"/>
      <c r="C190" s="176"/>
      <c r="D190" s="176"/>
      <c r="E190" s="176"/>
      <c r="F190" s="176"/>
      <c r="G190" s="176"/>
      <c r="H190" s="177"/>
      <c r="I190" s="177"/>
      <c r="J190" s="177"/>
      <c r="K190" s="177"/>
      <c r="L190" s="177"/>
      <c r="M190" s="177"/>
    </row>
    <row r="191" spans="1:256" s="21" customFormat="1">
      <c r="A191" s="176"/>
      <c r="B191" s="176"/>
      <c r="C191" s="176"/>
      <c r="D191" s="176"/>
      <c r="E191" s="176"/>
      <c r="F191" s="176"/>
      <c r="G191" s="176"/>
      <c r="H191" s="177"/>
      <c r="I191" s="177"/>
      <c r="J191" s="177"/>
      <c r="K191" s="177"/>
      <c r="L191" s="177"/>
      <c r="M191" s="177"/>
    </row>
    <row r="192" spans="1:256" s="23" customFormat="1" ht="15.75">
      <c r="D192" s="24"/>
      <c r="H192" s="25"/>
      <c r="I192" s="25"/>
      <c r="J192" s="25"/>
      <c r="K192" s="25"/>
      <c r="L192" s="25"/>
      <c r="M192" s="25"/>
    </row>
    <row r="193" spans="3:6" s="8" customFormat="1"/>
    <row r="194" spans="3:6" s="8" customFormat="1">
      <c r="C194" s="4" t="s">
        <v>186</v>
      </c>
      <c r="D194" s="2"/>
      <c r="E194" s="175"/>
      <c r="F194" s="175"/>
    </row>
    <row r="195" spans="3:6" s="8" customFormat="1">
      <c r="C195" s="2"/>
      <c r="D195" s="2"/>
      <c r="E195" s="2"/>
      <c r="F195" s="2"/>
    </row>
    <row r="196" spans="3:6" s="8" customFormat="1">
      <c r="C196" s="2"/>
      <c r="D196" s="2"/>
      <c r="E196" s="2"/>
      <c r="F196" s="2"/>
    </row>
    <row r="197" spans="3:6" s="8" customFormat="1"/>
    <row r="198" spans="3:6" s="8" customFormat="1"/>
    <row r="199" spans="3:6" s="8" customFormat="1"/>
    <row r="200" spans="3:6" s="8" customFormat="1"/>
    <row r="201" spans="3:6" s="8" customFormat="1"/>
    <row r="202" spans="3:6" s="8" customFormat="1"/>
    <row r="203" spans="3:6" s="8" customFormat="1"/>
    <row r="204" spans="3:6" s="8" customFormat="1"/>
    <row r="205" spans="3:6" s="8" customFormat="1"/>
    <row r="206" spans="3:6" s="8" customFormat="1"/>
    <row r="207" spans="3:6" s="8" customFormat="1"/>
    <row r="208" spans="3:6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pans="5:13" s="8" customFormat="1"/>
    <row r="274" spans="5:13" s="8" customFormat="1"/>
    <row r="275" spans="5:13" s="8" customFormat="1"/>
    <row r="276" spans="5:13" s="8" customFormat="1"/>
    <row r="277" spans="5:13" s="8" customFormat="1"/>
    <row r="278" spans="5:13" s="8" customFormat="1"/>
    <row r="279" spans="5:13" s="8" customFormat="1"/>
    <row r="280" spans="5:13" s="8" customFormat="1"/>
    <row r="281" spans="5:13" s="23" customFormat="1" ht="15.75">
      <c r="E281" s="27"/>
      <c r="F281" s="27"/>
      <c r="G281" s="16"/>
      <c r="H281" s="16"/>
      <c r="I281" s="16"/>
      <c r="J281" s="16"/>
      <c r="K281" s="28"/>
      <c r="M281" s="28"/>
    </row>
    <row r="282" spans="5:13" s="23" customFormat="1">
      <c r="E282" s="27"/>
      <c r="F282" s="27"/>
      <c r="I282" s="29"/>
      <c r="K282" s="16"/>
      <c r="L282" s="16"/>
      <c r="M282" s="28"/>
    </row>
    <row r="283" spans="5:13" s="23" customFormat="1">
      <c r="E283" s="27"/>
      <c r="F283" s="27"/>
      <c r="I283" s="29"/>
      <c r="K283" s="16"/>
      <c r="L283" s="16"/>
      <c r="M283" s="28"/>
    </row>
    <row r="284" spans="5:13" s="23" customFormat="1">
      <c r="E284" s="27"/>
      <c r="F284" s="27"/>
      <c r="G284" s="29"/>
      <c r="H284" s="30"/>
      <c r="I284" s="29"/>
      <c r="K284" s="16"/>
      <c r="L284" s="16"/>
      <c r="M284" s="28"/>
    </row>
    <row r="285" spans="5:13" s="23" customFormat="1">
      <c r="E285" s="27"/>
      <c r="F285" s="27"/>
      <c r="G285" s="16"/>
      <c r="H285" s="16"/>
      <c r="I285" s="29"/>
      <c r="K285" s="16"/>
      <c r="L285" s="16"/>
      <c r="M285" s="28"/>
    </row>
    <row r="286" spans="5:13" s="23" customFormat="1">
      <c r="E286" s="31"/>
      <c r="F286" s="27"/>
      <c r="I286" s="29"/>
      <c r="K286" s="16"/>
      <c r="L286" s="16"/>
      <c r="M286" s="28"/>
    </row>
    <row r="287" spans="5:13" s="8" customFormat="1"/>
    <row r="288" spans="5:13" s="8" customFormat="1"/>
    <row r="289" s="8" customFormat="1"/>
    <row r="290" s="8" customFormat="1"/>
    <row r="291" s="8" customFormat="1"/>
    <row r="292" s="8" customFormat="1"/>
    <row r="293" s="8" customFormat="1"/>
    <row r="330" spans="1:13" ht="16.5" customHeight="1"/>
    <row r="331" spans="1:13" ht="16.5" customHeight="1"/>
    <row r="332" spans="1:13" s="32" customForma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48" spans="1:13" s="26" customForma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s="26" customForma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s="26" customForma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s="26" customForma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s="26" customForma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4" spans="1:13" s="26" customForma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s="26" customForma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s="26" customForma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s="26" customForma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s="26" customForma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s="26" customForma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s="26" customForma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s="26" customForma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s="26" customForma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s="26" customForma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s="26" customForma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s="26" customForma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s="26" customForma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s="26" customForma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s="26" customForma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s="26" customForma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s="26" customForma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400" spans="1:13" s="26" customForma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3" spans="1:13" s="26" customForma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s="26" customForma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9" spans="1:13" s="26" customForma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s="26" customForma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s="26" customForma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s="26" customForma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s="26" customForma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s="26" customForma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s="26" customForma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s="26" customForma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s="26" customForma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s="26" customForma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20" spans="1:13" s="26" customForma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s="26" customForma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s="26" customForma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s="26" customForma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s="26" customForma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s="26" customForma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s="26" customForma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s="26" customForma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s="26" customForma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s="26" customForma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s="26" customForma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s="26" customForma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s="26" customForma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s="26" customForma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s="26" customForma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s="26" customForma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7" spans="1:13" s="26" customForma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s="26" customForma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s="26" customForma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s="26" customForma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s="26" customForma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s="26" customForma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s="26" customForma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s="26" customForma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s="26" customForma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s="26" customForma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s="26" customForma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s="26" customForma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s="26" customForma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s="26" customForma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s="26" customForma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s="26" customForma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9" spans="1:13" s="26" customForma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5" spans="1:13" s="26" customForma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71" spans="1:13">
      <c r="A471" s="26"/>
      <c r="B471" s="26"/>
      <c r="C471" s="26"/>
      <c r="D471" s="26"/>
      <c r="E471" s="33"/>
      <c r="F471" s="33"/>
      <c r="G471" s="34"/>
      <c r="H471" s="34"/>
      <c r="I471" s="35"/>
      <c r="J471" s="26"/>
      <c r="K471" s="34"/>
      <c r="L471" s="34"/>
      <c r="M471" s="36"/>
    </row>
    <row r="472" spans="1:13" s="26" customFormat="1">
      <c r="E472" s="33"/>
      <c r="F472" s="33"/>
      <c r="G472" s="34"/>
      <c r="H472" s="34"/>
      <c r="I472" s="35"/>
      <c r="K472" s="34"/>
      <c r="L472" s="34"/>
      <c r="M472" s="37"/>
    </row>
    <row r="473" spans="1:13">
      <c r="A473" s="26"/>
      <c r="B473" s="26"/>
      <c r="C473" s="26"/>
      <c r="D473" s="26"/>
      <c r="E473" s="38"/>
      <c r="F473" s="39"/>
      <c r="G473" s="34"/>
      <c r="H473" s="34"/>
      <c r="I473" s="35"/>
      <c r="J473" s="26"/>
      <c r="K473" s="34"/>
      <c r="L473" s="34"/>
      <c r="M473" s="40"/>
    </row>
    <row r="474" spans="1:13">
      <c r="A474" s="26"/>
      <c r="B474" s="26"/>
      <c r="C474" s="26"/>
      <c r="D474" s="26"/>
      <c r="E474" s="38"/>
      <c r="F474" s="39"/>
      <c r="G474" s="34"/>
      <c r="H474" s="34"/>
      <c r="I474" s="35"/>
      <c r="J474" s="26"/>
      <c r="K474" s="34"/>
      <c r="L474" s="34"/>
      <c r="M474" s="36"/>
    </row>
    <row r="475" spans="1:13">
      <c r="A475" s="26"/>
      <c r="B475" s="26"/>
      <c r="C475" s="26"/>
      <c r="D475" s="26"/>
      <c r="E475" s="33"/>
      <c r="F475" s="33"/>
      <c r="G475" s="34"/>
      <c r="H475" s="34"/>
      <c r="I475" s="35"/>
      <c r="J475" s="26"/>
      <c r="K475" s="34"/>
      <c r="L475" s="34"/>
      <c r="M475" s="36"/>
    </row>
    <row r="476" spans="1:13">
      <c r="A476" s="26"/>
      <c r="B476" s="26"/>
      <c r="C476" s="26"/>
      <c r="D476" s="26"/>
      <c r="E476" s="33"/>
      <c r="F476" s="33"/>
      <c r="G476" s="34"/>
      <c r="H476" s="34"/>
      <c r="I476" s="34"/>
      <c r="J476" s="34"/>
      <c r="K476" s="34"/>
      <c r="L476" s="34"/>
      <c r="M476" s="34"/>
    </row>
    <row r="477" spans="1:13">
      <c r="A477" s="26"/>
      <c r="B477" s="26"/>
      <c r="C477" s="41"/>
      <c r="D477" s="26"/>
      <c r="E477" s="33"/>
      <c r="F477" s="33"/>
      <c r="G477" s="34"/>
      <c r="H477" s="34"/>
      <c r="I477" s="34"/>
      <c r="J477" s="34"/>
      <c r="K477" s="34"/>
      <c r="L477" s="34"/>
      <c r="M477" s="34"/>
    </row>
    <row r="478" spans="1:13" s="26" customFormat="1" ht="15.75">
      <c r="E478" s="33"/>
      <c r="F478" s="33"/>
      <c r="G478" s="36"/>
      <c r="I478" s="34"/>
      <c r="J478" s="34"/>
      <c r="K478" s="34"/>
      <c r="L478" s="34"/>
      <c r="M478" s="40"/>
    </row>
    <row r="479" spans="1:13">
      <c r="A479" s="26"/>
      <c r="B479" s="26"/>
      <c r="C479" s="26"/>
      <c r="D479" s="26"/>
      <c r="E479" s="33"/>
      <c r="F479" s="33"/>
      <c r="G479" s="34"/>
      <c r="H479" s="34"/>
      <c r="I479" s="34"/>
      <c r="J479" s="34"/>
      <c r="K479" s="36"/>
      <c r="L479" s="26"/>
      <c r="M479" s="36"/>
    </row>
    <row r="480" spans="1:13">
      <c r="A480" s="26"/>
      <c r="B480" s="26"/>
      <c r="C480" s="26"/>
      <c r="D480" s="26"/>
      <c r="E480" s="33"/>
      <c r="F480" s="33"/>
      <c r="G480" s="34"/>
      <c r="H480" s="34"/>
      <c r="I480" s="35"/>
      <c r="J480" s="26"/>
      <c r="K480" s="34"/>
      <c r="L480" s="34"/>
      <c r="M480" s="37"/>
    </row>
    <row r="481" spans="1:13">
      <c r="A481" s="26"/>
      <c r="B481" s="26"/>
      <c r="C481" s="26"/>
      <c r="D481" s="26"/>
      <c r="E481" s="33"/>
      <c r="F481" s="33"/>
      <c r="G481" s="34"/>
      <c r="H481" s="34"/>
      <c r="I481" s="35"/>
      <c r="J481" s="26"/>
      <c r="K481" s="34"/>
      <c r="L481" s="34"/>
      <c r="M481" s="37"/>
    </row>
    <row r="482" spans="1:13">
      <c r="A482" s="26"/>
      <c r="B482" s="26"/>
      <c r="C482" s="26"/>
      <c r="D482" s="26"/>
      <c r="E482" s="39"/>
      <c r="F482" s="33"/>
      <c r="G482" s="34"/>
      <c r="H482" s="34"/>
      <c r="I482" s="35"/>
      <c r="J482" s="26"/>
      <c r="K482" s="34"/>
      <c r="L482" s="34"/>
      <c r="M482" s="36"/>
    </row>
    <row r="483" spans="1:13">
      <c r="A483" s="26"/>
      <c r="B483" s="26"/>
      <c r="C483" s="26"/>
      <c r="D483" s="26"/>
      <c r="E483" s="39"/>
      <c r="F483" s="33"/>
      <c r="G483" s="34"/>
      <c r="H483" s="34"/>
      <c r="I483" s="35"/>
      <c r="J483" s="26"/>
      <c r="K483" s="34"/>
      <c r="L483" s="34"/>
      <c r="M483" s="40"/>
    </row>
    <row r="484" spans="1:13" s="26" customFormat="1">
      <c r="E484" s="39"/>
      <c r="F484" s="33"/>
      <c r="G484" s="34"/>
      <c r="H484" s="34"/>
      <c r="I484" s="35"/>
      <c r="K484" s="34"/>
      <c r="L484" s="34"/>
      <c r="M484" s="36"/>
    </row>
    <row r="485" spans="1:13">
      <c r="A485" s="26"/>
      <c r="B485" s="42"/>
      <c r="C485" s="26"/>
      <c r="D485" s="26"/>
      <c r="E485" s="33"/>
      <c r="F485" s="33"/>
      <c r="G485" s="34"/>
      <c r="H485" s="34"/>
      <c r="I485" s="35"/>
      <c r="J485" s="26"/>
      <c r="K485" s="34"/>
      <c r="L485" s="34"/>
      <c r="M485" s="37"/>
    </row>
    <row r="486" spans="1:13">
      <c r="A486" s="26"/>
      <c r="B486" s="26"/>
      <c r="C486" s="26"/>
      <c r="D486" s="26"/>
      <c r="E486" s="38"/>
      <c r="F486" s="39"/>
      <c r="G486" s="34"/>
      <c r="H486" s="34"/>
      <c r="I486" s="35"/>
      <c r="J486" s="26"/>
      <c r="K486" s="34"/>
      <c r="L486" s="34"/>
      <c r="M486" s="40"/>
    </row>
    <row r="487" spans="1:13">
      <c r="A487" s="26"/>
      <c r="B487" s="26"/>
      <c r="C487" s="26"/>
      <c r="D487" s="26"/>
      <c r="E487" s="38"/>
      <c r="F487" s="39"/>
      <c r="G487" s="34"/>
      <c r="H487" s="34"/>
      <c r="I487" s="35"/>
      <c r="J487" s="26"/>
      <c r="K487" s="34"/>
      <c r="L487" s="34"/>
      <c r="M487" s="36"/>
    </row>
    <row r="488" spans="1:13">
      <c r="A488" s="26"/>
      <c r="B488" s="26"/>
      <c r="C488" s="26"/>
      <c r="D488" s="26"/>
      <c r="E488" s="33"/>
      <c r="F488" s="33"/>
      <c r="G488" s="34"/>
      <c r="H488" s="34"/>
      <c r="I488" s="35"/>
      <c r="J488" s="26"/>
      <c r="K488" s="34"/>
      <c r="L488" s="34"/>
      <c r="M488" s="36"/>
    </row>
    <row r="489" spans="1:13">
      <c r="A489" s="26"/>
      <c r="B489" s="26"/>
      <c r="C489" s="26"/>
      <c r="D489" s="26"/>
      <c r="E489" s="26"/>
      <c r="F489" s="26"/>
      <c r="G489" s="34"/>
      <c r="H489" s="34"/>
      <c r="I489" s="34"/>
      <c r="J489" s="34"/>
      <c r="K489" s="34"/>
      <c r="L489" s="34"/>
      <c r="M489" s="34"/>
    </row>
    <row r="490" spans="1:13" s="26" customFormat="1" ht="15.75">
      <c r="C490" s="41"/>
      <c r="D490" s="43"/>
      <c r="E490" s="33"/>
      <c r="F490" s="33"/>
      <c r="G490" s="34"/>
      <c r="H490" s="34"/>
      <c r="I490" s="34"/>
      <c r="J490" s="34"/>
      <c r="K490" s="34"/>
      <c r="L490" s="34"/>
      <c r="M490" s="34"/>
    </row>
    <row r="491" spans="1:13">
      <c r="A491" s="26"/>
      <c r="B491" s="26"/>
      <c r="C491" s="26"/>
      <c r="D491" s="26"/>
      <c r="E491" s="33"/>
      <c r="F491" s="33"/>
      <c r="G491" s="36"/>
      <c r="H491" s="26"/>
      <c r="I491" s="34"/>
      <c r="J491" s="34"/>
      <c r="K491" s="34"/>
      <c r="L491" s="34"/>
      <c r="M491" s="40"/>
    </row>
    <row r="492" spans="1:13">
      <c r="A492" s="26"/>
      <c r="B492" s="26"/>
      <c r="C492" s="26"/>
      <c r="D492" s="26"/>
      <c r="E492" s="33"/>
      <c r="F492" s="33"/>
      <c r="G492" s="34"/>
      <c r="H492" s="34"/>
      <c r="I492" s="34"/>
      <c r="J492" s="34"/>
      <c r="K492" s="36"/>
      <c r="L492" s="26"/>
      <c r="M492" s="36"/>
    </row>
    <row r="493" spans="1:13">
      <c r="A493" s="26"/>
      <c r="B493" s="26"/>
      <c r="C493" s="26"/>
      <c r="D493" s="26"/>
      <c r="E493" s="33"/>
      <c r="F493" s="33"/>
      <c r="G493" s="36"/>
      <c r="H493" s="37"/>
      <c r="I493" s="35"/>
      <c r="J493" s="26"/>
      <c r="K493" s="34"/>
      <c r="L493" s="34"/>
      <c r="M493" s="37"/>
    </row>
    <row r="494" spans="1:13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1:13">
      <c r="A495" s="26"/>
      <c r="B495" s="26"/>
      <c r="C495" s="26"/>
      <c r="D495" s="26"/>
      <c r="E495" s="33"/>
      <c r="F495" s="33"/>
      <c r="G495" s="36"/>
      <c r="H495" s="37"/>
      <c r="I495" s="35"/>
      <c r="J495" s="26"/>
      <c r="K495" s="34"/>
      <c r="L495" s="34"/>
      <c r="M495" s="37"/>
    </row>
    <row r="496" spans="1:13" s="26" customFormat="1">
      <c r="E496" s="33"/>
      <c r="F496" s="33"/>
      <c r="G496" s="36"/>
      <c r="H496" s="37"/>
      <c r="I496" s="35"/>
      <c r="K496" s="34"/>
      <c r="L496" s="34"/>
      <c r="M496" s="36"/>
    </row>
    <row r="497" spans="1:13" s="26" customFormat="1">
      <c r="E497" s="33"/>
      <c r="F497" s="33"/>
      <c r="G497" s="36"/>
      <c r="I497" s="35"/>
      <c r="K497" s="34"/>
      <c r="L497" s="34"/>
      <c r="M497" s="40"/>
    </row>
    <row r="498" spans="1:13" s="26" customFormat="1" ht="15.75">
      <c r="C498" s="41"/>
      <c r="D498" s="43"/>
      <c r="E498" s="33"/>
      <c r="F498" s="33"/>
      <c r="G498" s="34"/>
      <c r="H498" s="34"/>
      <c r="I498" s="34"/>
      <c r="J498" s="34"/>
      <c r="K498" s="34"/>
      <c r="L498" s="34"/>
      <c r="M498" s="34"/>
    </row>
    <row r="499" spans="1:13" s="26" customFormat="1" ht="15.75">
      <c r="E499" s="33"/>
      <c r="F499" s="33"/>
      <c r="G499" s="36"/>
      <c r="I499" s="34"/>
      <c r="J499" s="34"/>
      <c r="K499" s="34"/>
      <c r="L499" s="34"/>
      <c r="M499" s="40"/>
    </row>
    <row r="500" spans="1:13">
      <c r="A500" s="26"/>
      <c r="B500" s="26"/>
      <c r="C500" s="26"/>
      <c r="D500" s="26"/>
      <c r="E500" s="33"/>
      <c r="F500" s="33"/>
      <c r="G500" s="34"/>
      <c r="H500" s="34"/>
      <c r="I500" s="34"/>
      <c r="J500" s="34"/>
      <c r="K500" s="36"/>
      <c r="L500" s="26"/>
      <c r="M500" s="36"/>
    </row>
    <row r="501" spans="1:13" s="26" customFormat="1">
      <c r="E501" s="33"/>
      <c r="F501" s="33"/>
      <c r="G501" s="36"/>
      <c r="H501" s="37"/>
      <c r="I501" s="35"/>
      <c r="K501" s="34"/>
      <c r="L501" s="34"/>
      <c r="M501" s="37"/>
    </row>
    <row r="502" spans="1:13" s="26" customFormat="1">
      <c r="E502" s="33"/>
      <c r="F502" s="33"/>
      <c r="G502" s="36"/>
      <c r="H502" s="37"/>
      <c r="I502" s="35"/>
      <c r="K502" s="34"/>
      <c r="L502" s="34"/>
      <c r="M502" s="37"/>
    </row>
    <row r="503" spans="1:13" s="26" customFormat="1">
      <c r="E503" s="33"/>
      <c r="F503" s="33"/>
      <c r="G503" s="36"/>
      <c r="H503" s="37"/>
      <c r="I503" s="35"/>
      <c r="K503" s="34"/>
      <c r="L503" s="34"/>
      <c r="M503" s="36"/>
    </row>
    <row r="504" spans="1:13" s="26" customFormat="1">
      <c r="E504" s="33"/>
      <c r="F504" s="33"/>
      <c r="G504" s="36"/>
      <c r="I504" s="35"/>
      <c r="K504" s="34"/>
      <c r="L504" s="34"/>
      <c r="M504" s="40"/>
    </row>
    <row r="505" spans="1:13">
      <c r="A505" s="26"/>
      <c r="B505" s="26"/>
      <c r="C505" s="41"/>
      <c r="D505" s="43"/>
      <c r="E505" s="33"/>
      <c r="F505" s="33"/>
      <c r="G505" s="34"/>
      <c r="H505" s="34"/>
      <c r="I505" s="34"/>
      <c r="J505" s="34"/>
      <c r="K505" s="34"/>
      <c r="L505" s="34"/>
      <c r="M505" s="34"/>
    </row>
    <row r="506" spans="1:13" s="26" customFormat="1" ht="15.75">
      <c r="E506" s="33"/>
      <c r="F506" s="33"/>
      <c r="G506" s="36"/>
      <c r="I506" s="34"/>
      <c r="J506" s="34"/>
      <c r="K506" s="34"/>
      <c r="L506" s="34"/>
      <c r="M506" s="40"/>
    </row>
    <row r="507" spans="1:13">
      <c r="A507" s="26"/>
      <c r="B507" s="26"/>
      <c r="C507" s="26"/>
      <c r="D507" s="26"/>
      <c r="E507" s="33"/>
      <c r="F507" s="33"/>
      <c r="G507" s="34"/>
      <c r="H507" s="34"/>
      <c r="I507" s="34"/>
      <c r="J507" s="34"/>
      <c r="K507" s="36"/>
      <c r="L507" s="26"/>
      <c r="M507" s="36"/>
    </row>
    <row r="508" spans="1:13">
      <c r="A508" s="26"/>
      <c r="B508" s="26"/>
      <c r="C508" s="26"/>
      <c r="D508" s="26"/>
      <c r="E508" s="33"/>
      <c r="F508" s="33"/>
      <c r="G508" s="36"/>
      <c r="H508" s="37"/>
      <c r="I508" s="35"/>
      <c r="J508" s="26"/>
      <c r="K508" s="34"/>
      <c r="L508" s="34"/>
      <c r="M508" s="37"/>
    </row>
    <row r="509" spans="1:13">
      <c r="A509" s="26"/>
      <c r="B509" s="26"/>
      <c r="C509" s="26"/>
      <c r="D509" s="26"/>
      <c r="E509" s="33"/>
      <c r="F509" s="33"/>
      <c r="G509" s="36"/>
      <c r="H509" s="37"/>
      <c r="I509" s="35"/>
      <c r="J509" s="26"/>
      <c r="K509" s="34"/>
      <c r="L509" s="34"/>
      <c r="M509" s="37"/>
    </row>
    <row r="510" spans="1:13" s="26" customFormat="1">
      <c r="E510" s="33"/>
      <c r="F510" s="33"/>
      <c r="G510" s="36"/>
      <c r="H510" s="37"/>
      <c r="I510" s="35"/>
      <c r="K510" s="34"/>
      <c r="L510" s="34"/>
      <c r="M510" s="36"/>
    </row>
    <row r="511" spans="1:13" s="26" customFormat="1">
      <c r="E511" s="33"/>
      <c r="F511" s="33"/>
      <c r="G511" s="36"/>
      <c r="I511" s="35"/>
      <c r="K511" s="34"/>
      <c r="L511" s="34"/>
      <c r="M511" s="40"/>
    </row>
    <row r="512" spans="1:13" s="26" customFormat="1" ht="15.75">
      <c r="E512" s="33"/>
      <c r="F512" s="33"/>
      <c r="G512" s="36"/>
      <c r="H512" s="45"/>
      <c r="I512" s="34"/>
      <c r="J512" s="45"/>
      <c r="K512" s="34"/>
      <c r="L512" s="45"/>
      <c r="M512" s="45"/>
    </row>
    <row r="513" spans="1:13" s="26" customFormat="1" ht="15.75">
      <c r="E513" s="33"/>
      <c r="F513" s="33"/>
      <c r="G513" s="36"/>
      <c r="H513" s="34"/>
      <c r="I513" s="34"/>
      <c r="J513" s="34"/>
      <c r="K513" s="34"/>
      <c r="L513" s="34"/>
      <c r="M513" s="34"/>
    </row>
    <row r="514" spans="1:13" s="26" customFormat="1" ht="15.75">
      <c r="E514" s="33"/>
      <c r="F514" s="33"/>
      <c r="G514" s="36"/>
      <c r="H514" s="34"/>
      <c r="I514" s="34"/>
      <c r="J514" s="34"/>
      <c r="K514" s="34"/>
      <c r="L514" s="34"/>
      <c r="M514" s="34"/>
    </row>
    <row r="515" spans="1:13" s="26" customFormat="1" ht="15.75">
      <c r="E515" s="33"/>
      <c r="F515" s="33"/>
      <c r="G515" s="36"/>
      <c r="H515" s="34"/>
      <c r="I515" s="34"/>
      <c r="J515" s="34"/>
      <c r="K515" s="34"/>
      <c r="L515" s="34"/>
      <c r="M515" s="34"/>
    </row>
    <row r="516" spans="1:13" s="26" customFormat="1" ht="15.75">
      <c r="G516" s="34"/>
      <c r="H516" s="34"/>
      <c r="I516" s="34"/>
      <c r="J516" s="34"/>
      <c r="K516" s="34"/>
      <c r="L516" s="34"/>
      <c r="M516" s="34"/>
    </row>
    <row r="517" spans="1:13" s="26" customFormat="1" ht="15.75">
      <c r="E517" s="33"/>
      <c r="F517" s="33"/>
      <c r="G517" s="36"/>
      <c r="I517" s="34"/>
      <c r="J517" s="34"/>
      <c r="K517" s="34"/>
      <c r="L517" s="34"/>
      <c r="M517" s="40"/>
    </row>
    <row r="518" spans="1:13" s="26" customFormat="1" ht="15.75">
      <c r="E518" s="33"/>
      <c r="F518" s="33"/>
      <c r="G518" s="34"/>
      <c r="H518" s="34"/>
      <c r="I518" s="34"/>
      <c r="J518" s="34"/>
      <c r="K518" s="36"/>
      <c r="M518" s="36"/>
    </row>
    <row r="519" spans="1:13" s="26" customFormat="1">
      <c r="F519" s="33"/>
      <c r="G519" s="34"/>
      <c r="H519" s="34"/>
      <c r="I519" s="35"/>
      <c r="K519" s="34"/>
      <c r="L519" s="34"/>
      <c r="M519" s="37"/>
    </row>
    <row r="520" spans="1:13" s="26" customFormat="1">
      <c r="F520" s="33"/>
      <c r="G520" s="34"/>
      <c r="H520" s="34"/>
      <c r="I520" s="35"/>
      <c r="K520" s="34"/>
      <c r="L520" s="34"/>
      <c r="M520" s="37"/>
    </row>
    <row r="521" spans="1:13">
      <c r="A521" s="26"/>
      <c r="B521" s="26"/>
      <c r="C521" s="26"/>
      <c r="D521" s="26"/>
      <c r="E521" s="36"/>
      <c r="F521" s="33"/>
      <c r="G521" s="34"/>
      <c r="H521" s="34"/>
      <c r="I521" s="46"/>
      <c r="J521" s="26"/>
      <c r="K521" s="34"/>
      <c r="L521" s="34"/>
      <c r="M521" s="36"/>
    </row>
    <row r="522" spans="1:13">
      <c r="A522" s="26"/>
      <c r="B522" s="26"/>
      <c r="C522" s="26"/>
      <c r="D522" s="26"/>
      <c r="E522" s="26"/>
      <c r="F522" s="33"/>
      <c r="G522" s="34"/>
      <c r="H522" s="34"/>
      <c r="J522" s="26"/>
      <c r="K522" s="34"/>
      <c r="L522" s="34"/>
      <c r="M522" s="40"/>
    </row>
    <row r="523" spans="1:13">
      <c r="A523" s="26"/>
      <c r="B523" s="26"/>
      <c r="C523" s="26"/>
      <c r="D523" s="26"/>
      <c r="E523" s="33"/>
      <c r="F523" s="33"/>
      <c r="G523" s="34"/>
      <c r="H523" s="34"/>
      <c r="I523" s="35"/>
      <c r="J523" s="26"/>
      <c r="K523" s="34"/>
      <c r="L523" s="34"/>
      <c r="M523" s="36"/>
    </row>
    <row r="524" spans="1:13">
      <c r="A524" s="26"/>
      <c r="B524" s="26"/>
      <c r="C524" s="26"/>
      <c r="D524" s="26"/>
      <c r="E524" s="33"/>
      <c r="F524" s="33"/>
      <c r="G524" s="34"/>
      <c r="H524" s="34"/>
      <c r="I524" s="35"/>
      <c r="J524" s="26"/>
      <c r="K524" s="34"/>
      <c r="L524" s="34"/>
      <c r="M524" s="37"/>
    </row>
    <row r="525" spans="1:13">
      <c r="A525" s="26"/>
      <c r="B525" s="26"/>
      <c r="C525" s="26"/>
      <c r="D525" s="26"/>
      <c r="E525" s="33"/>
      <c r="F525" s="33"/>
      <c r="G525" s="36"/>
      <c r="H525" s="34"/>
      <c r="I525" s="34"/>
      <c r="J525" s="34"/>
      <c r="K525" s="34"/>
      <c r="L525" s="34"/>
      <c r="M525" s="34"/>
    </row>
    <row r="526" spans="1:13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1:13">
      <c r="A527" s="26"/>
      <c r="B527" s="42"/>
      <c r="C527" s="41"/>
      <c r="D527" s="26"/>
      <c r="E527" s="33"/>
      <c r="F527" s="47"/>
      <c r="G527" s="48"/>
      <c r="H527" s="48"/>
      <c r="I527" s="35"/>
      <c r="J527" s="26"/>
      <c r="K527" s="34"/>
      <c r="L527" s="34"/>
      <c r="M527" s="36"/>
    </row>
    <row r="528" spans="1:13">
      <c r="A528" s="26"/>
      <c r="B528" s="42"/>
      <c r="C528" s="26"/>
      <c r="D528" s="26"/>
      <c r="E528" s="33"/>
      <c r="F528" s="33"/>
      <c r="G528" s="36"/>
      <c r="H528" s="26"/>
      <c r="I528" s="34"/>
      <c r="J528" s="34"/>
      <c r="K528" s="34"/>
      <c r="L528" s="34"/>
      <c r="M528" s="40"/>
    </row>
    <row r="529" spans="1:13">
      <c r="A529" s="26"/>
      <c r="B529" s="26"/>
      <c r="C529" s="26"/>
      <c r="D529" s="26"/>
      <c r="E529" s="39"/>
      <c r="F529" s="33"/>
      <c r="G529" s="34"/>
      <c r="H529" s="34"/>
      <c r="I529" s="34"/>
      <c r="J529" s="34"/>
      <c r="K529" s="36"/>
      <c r="L529" s="26"/>
      <c r="M529" s="36"/>
    </row>
    <row r="530" spans="1:13">
      <c r="A530" s="26"/>
      <c r="B530" s="26"/>
      <c r="C530" s="26"/>
      <c r="D530" s="26"/>
      <c r="E530" s="26"/>
      <c r="F530" s="33"/>
      <c r="G530" s="34"/>
      <c r="H530" s="34"/>
      <c r="I530" s="35"/>
      <c r="J530" s="26"/>
      <c r="K530" s="34"/>
      <c r="L530" s="34"/>
      <c r="M530" s="40"/>
    </row>
    <row r="531" spans="1:13">
      <c r="A531" s="26"/>
      <c r="B531" s="26"/>
      <c r="C531" s="26"/>
      <c r="D531" s="26"/>
      <c r="E531" s="33"/>
      <c r="F531" s="33"/>
      <c r="G531" s="34"/>
      <c r="H531" s="34"/>
      <c r="I531" s="35"/>
      <c r="J531" s="26"/>
      <c r="K531" s="34"/>
      <c r="L531" s="34"/>
      <c r="M531" s="36"/>
    </row>
    <row r="532" spans="1:13">
      <c r="A532" s="26"/>
      <c r="B532" s="26"/>
      <c r="C532" s="26"/>
      <c r="D532" s="26"/>
      <c r="E532" s="33"/>
      <c r="F532" s="33"/>
      <c r="G532" s="34"/>
      <c r="H532" s="34"/>
      <c r="I532" s="35"/>
      <c r="J532" s="26"/>
      <c r="K532" s="34"/>
      <c r="L532" s="34"/>
      <c r="M532" s="36"/>
    </row>
    <row r="533" spans="1:13">
      <c r="A533" s="26"/>
      <c r="B533" s="26"/>
      <c r="C533" s="26"/>
      <c r="D533" s="26"/>
      <c r="E533" s="33"/>
      <c r="F533" s="33"/>
      <c r="G533" s="34"/>
      <c r="H533" s="34"/>
      <c r="I533" s="35"/>
      <c r="J533" s="26"/>
      <c r="K533" s="34"/>
      <c r="L533" s="34"/>
      <c r="M533" s="36"/>
    </row>
    <row r="534" spans="1:13">
      <c r="A534" s="26"/>
      <c r="B534" s="26"/>
      <c r="C534" s="26"/>
      <c r="D534" s="26"/>
      <c r="E534" s="36"/>
      <c r="F534" s="33"/>
      <c r="G534" s="34"/>
      <c r="H534" s="34"/>
      <c r="I534" s="46"/>
      <c r="J534" s="26"/>
      <c r="K534" s="34"/>
      <c r="L534" s="34"/>
      <c r="M534" s="36"/>
    </row>
    <row r="535" spans="1:13">
      <c r="A535" s="26"/>
      <c r="B535" s="26"/>
      <c r="C535" s="26"/>
      <c r="D535" s="26"/>
      <c r="E535" s="33"/>
      <c r="F535" s="33"/>
      <c r="G535" s="34"/>
      <c r="H535" s="34"/>
      <c r="I535" s="35"/>
      <c r="J535" s="26"/>
      <c r="K535" s="34"/>
      <c r="L535" s="34"/>
      <c r="M535" s="36"/>
    </row>
    <row r="536" spans="1:13">
      <c r="A536" s="26"/>
      <c r="B536" s="26"/>
      <c r="C536" s="26"/>
      <c r="D536" s="26"/>
      <c r="E536" s="39"/>
      <c r="F536" s="33"/>
      <c r="G536" s="34"/>
      <c r="H536" s="34"/>
      <c r="I536" s="35"/>
      <c r="J536" s="26"/>
      <c r="K536" s="34"/>
      <c r="L536" s="34"/>
      <c r="M536" s="36"/>
    </row>
    <row r="537" spans="1:13">
      <c r="A537" s="26"/>
      <c r="B537" s="26"/>
      <c r="C537" s="26"/>
      <c r="D537" s="26"/>
      <c r="E537" s="33"/>
      <c r="F537" s="33"/>
      <c r="G537" s="48"/>
      <c r="H537" s="48"/>
      <c r="I537" s="35"/>
      <c r="J537" s="26"/>
      <c r="K537" s="34"/>
      <c r="L537" s="34"/>
      <c r="M537" s="36"/>
    </row>
    <row r="538" spans="1:13">
      <c r="A538" s="26"/>
      <c r="B538" s="26"/>
      <c r="C538" s="41"/>
      <c r="D538" s="26"/>
      <c r="E538" s="33"/>
      <c r="F538" s="39"/>
      <c r="G538" s="36"/>
      <c r="H538" s="34"/>
      <c r="I538" s="34"/>
      <c r="J538" s="34"/>
      <c r="K538" s="34"/>
      <c r="L538" s="34"/>
      <c r="M538" s="34"/>
    </row>
    <row r="539" spans="1:13">
      <c r="A539" s="26"/>
      <c r="B539" s="26"/>
      <c r="C539" s="26"/>
      <c r="D539" s="26"/>
      <c r="E539" s="33"/>
      <c r="F539" s="33"/>
      <c r="G539" s="36"/>
      <c r="H539" s="26"/>
      <c r="I539" s="34"/>
      <c r="J539" s="34"/>
      <c r="K539" s="34"/>
      <c r="L539" s="34"/>
      <c r="M539" s="36"/>
    </row>
    <row r="540" spans="1:13">
      <c r="A540" s="26"/>
      <c r="B540" s="26"/>
      <c r="C540" s="26"/>
      <c r="D540" s="26"/>
      <c r="E540" s="33"/>
      <c r="F540" s="33"/>
      <c r="G540" s="34"/>
      <c r="H540" s="34"/>
      <c r="I540" s="34"/>
      <c r="J540" s="34"/>
      <c r="K540" s="36"/>
      <c r="L540" s="26"/>
      <c r="M540" s="36"/>
    </row>
    <row r="541" spans="1:13">
      <c r="A541" s="26"/>
      <c r="B541" s="26"/>
      <c r="C541" s="26"/>
      <c r="D541" s="26"/>
      <c r="E541" s="38"/>
      <c r="F541" s="39"/>
      <c r="G541" s="34"/>
      <c r="H541" s="34"/>
      <c r="I541" s="36"/>
      <c r="J541" s="26"/>
      <c r="K541" s="34"/>
      <c r="L541" s="34"/>
      <c r="M541" s="36"/>
    </row>
    <row r="542" spans="1:13">
      <c r="A542" s="26"/>
      <c r="B542" s="26"/>
      <c r="C542" s="26"/>
      <c r="D542" s="26"/>
      <c r="E542" s="33"/>
      <c r="F542" s="33"/>
      <c r="G542" s="36"/>
      <c r="H542" s="34"/>
      <c r="I542" s="36"/>
      <c r="J542" s="26"/>
      <c r="K542" s="34"/>
      <c r="L542" s="34"/>
      <c r="M542" s="36"/>
    </row>
    <row r="543" spans="1:13">
      <c r="A543" s="26"/>
      <c r="B543" s="26"/>
      <c r="C543" s="26"/>
      <c r="D543" s="26"/>
      <c r="E543" s="33"/>
      <c r="F543" s="33"/>
      <c r="G543" s="36"/>
      <c r="H543" s="34"/>
      <c r="I543" s="34"/>
      <c r="J543" s="34"/>
      <c r="K543" s="34"/>
      <c r="L543" s="34"/>
      <c r="M543" s="34"/>
    </row>
    <row r="544" spans="1:13">
      <c r="A544" s="26"/>
      <c r="B544" s="43"/>
      <c r="C544" s="41"/>
      <c r="D544" s="26"/>
      <c r="E544" s="33"/>
      <c r="F544" s="33"/>
      <c r="G544" s="36"/>
      <c r="H544" s="26"/>
      <c r="I544" s="34"/>
      <c r="J544" s="26"/>
      <c r="K544" s="34"/>
      <c r="L544" s="26"/>
      <c r="M544" s="37"/>
    </row>
    <row r="545" spans="1:13">
      <c r="A545" s="26"/>
      <c r="B545" s="26"/>
      <c r="C545" s="26"/>
      <c r="D545" s="26"/>
      <c r="E545" s="33"/>
      <c r="F545" s="33"/>
      <c r="G545" s="36"/>
      <c r="H545" s="34"/>
      <c r="I545" s="34"/>
      <c r="J545" s="34"/>
      <c r="K545" s="34"/>
      <c r="L545" s="34"/>
      <c r="M545" s="34"/>
    </row>
    <row r="546" spans="1:13">
      <c r="A546" s="26"/>
      <c r="B546" s="26"/>
      <c r="C546" s="26"/>
      <c r="D546" s="26"/>
      <c r="E546" s="33"/>
      <c r="F546" s="33"/>
      <c r="G546" s="36"/>
      <c r="H546" s="45"/>
      <c r="I546" s="34"/>
      <c r="J546" s="45"/>
      <c r="K546" s="34"/>
      <c r="L546" s="45"/>
      <c r="M546" s="45"/>
    </row>
    <row r="547" spans="1:13">
      <c r="A547" s="26"/>
      <c r="B547" s="26"/>
      <c r="C547" s="26"/>
      <c r="D547" s="26"/>
      <c r="E547" s="33"/>
      <c r="F547" s="33"/>
      <c r="G547" s="36"/>
      <c r="H547" s="34"/>
      <c r="I547" s="34"/>
      <c r="J547" s="34"/>
      <c r="K547" s="34"/>
      <c r="L547" s="34"/>
      <c r="M547" s="34"/>
    </row>
    <row r="548" spans="1:13">
      <c r="A548" s="26"/>
      <c r="B548" s="26"/>
      <c r="C548" s="26"/>
      <c r="D548" s="26"/>
      <c r="E548" s="33"/>
      <c r="F548" s="33"/>
      <c r="G548" s="36"/>
      <c r="H548" s="34"/>
      <c r="I548" s="34"/>
      <c r="J548" s="34"/>
      <c r="K548" s="34"/>
      <c r="L548" s="34"/>
      <c r="M548" s="34"/>
    </row>
    <row r="549" spans="1:13">
      <c r="A549" s="26"/>
      <c r="B549" s="26"/>
      <c r="C549" s="26"/>
      <c r="D549" s="26"/>
      <c r="E549" s="33"/>
      <c r="F549" s="33"/>
      <c r="G549" s="36"/>
      <c r="H549" s="34"/>
      <c r="I549" s="34"/>
      <c r="J549" s="34"/>
      <c r="K549" s="34"/>
      <c r="L549" s="34"/>
      <c r="M549" s="34"/>
    </row>
    <row r="550" spans="1:13">
      <c r="A550" s="26"/>
      <c r="B550" s="43"/>
      <c r="C550" s="26"/>
      <c r="D550" s="26"/>
      <c r="E550" s="33"/>
      <c r="F550" s="33"/>
      <c r="G550" s="36"/>
      <c r="H550" s="26"/>
      <c r="I550" s="34"/>
      <c r="J550" s="26"/>
      <c r="K550" s="34"/>
      <c r="L550" s="26"/>
      <c r="M550" s="37"/>
    </row>
    <row r="551" spans="1:13">
      <c r="A551" s="26"/>
      <c r="B551" s="26"/>
      <c r="C551" s="26"/>
      <c r="D551" s="26"/>
      <c r="E551" s="33"/>
      <c r="F551" s="33"/>
      <c r="G551" s="36"/>
      <c r="H551" s="34"/>
      <c r="I551" s="34"/>
      <c r="J551" s="34"/>
      <c r="K551" s="34"/>
      <c r="L551" s="34"/>
      <c r="M551" s="34"/>
    </row>
    <row r="552" spans="1:13">
      <c r="A552" s="26"/>
      <c r="B552" s="43"/>
      <c r="C552" s="26"/>
      <c r="D552" s="26"/>
      <c r="E552" s="33"/>
      <c r="F552" s="33"/>
      <c r="G552" s="36"/>
      <c r="H552" s="26"/>
      <c r="I552" s="34"/>
      <c r="J552" s="26"/>
      <c r="K552" s="34"/>
      <c r="L552" s="26"/>
      <c r="M552" s="37"/>
    </row>
    <row r="553" spans="1:13">
      <c r="A553" s="26"/>
      <c r="B553" s="26"/>
      <c r="C553" s="26"/>
      <c r="D553" s="26"/>
      <c r="E553" s="33"/>
      <c r="F553" s="33"/>
      <c r="G553" s="36"/>
      <c r="H553" s="34"/>
      <c r="I553" s="34"/>
      <c r="J553" s="34"/>
      <c r="K553" s="34"/>
      <c r="L553" s="34"/>
      <c r="M553" s="34"/>
    </row>
    <row r="554" spans="1:13">
      <c r="A554" s="26"/>
      <c r="B554" s="43"/>
      <c r="C554" s="26"/>
      <c r="D554" s="26"/>
      <c r="E554" s="33"/>
      <c r="F554" s="33"/>
      <c r="G554" s="36"/>
      <c r="H554" s="26"/>
      <c r="I554" s="49"/>
      <c r="J554" s="26"/>
      <c r="K554" s="34"/>
      <c r="L554" s="26"/>
      <c r="M554" s="37"/>
    </row>
    <row r="555" spans="1:13">
      <c r="A555" s="26"/>
      <c r="B555" s="26"/>
      <c r="C555" s="26"/>
      <c r="D555" s="26"/>
      <c r="E555" s="33"/>
      <c r="F555" s="33"/>
      <c r="G555" s="36"/>
      <c r="H555" s="34"/>
      <c r="I555" s="34"/>
      <c r="J555" s="34"/>
      <c r="K555" s="34"/>
      <c r="L555" s="34"/>
      <c r="M555" s="34"/>
    </row>
    <row r="556" spans="1:13">
      <c r="A556" s="26"/>
      <c r="B556" s="43"/>
      <c r="C556" s="26"/>
      <c r="D556" s="26"/>
      <c r="E556" s="33"/>
      <c r="F556" s="33"/>
      <c r="G556" s="36"/>
      <c r="H556" s="26"/>
      <c r="I556" s="34"/>
      <c r="J556" s="26"/>
      <c r="K556" s="34"/>
      <c r="L556" s="26"/>
      <c r="M556" s="37"/>
    </row>
    <row r="557" spans="1:13">
      <c r="A557" s="26"/>
      <c r="B557" s="26"/>
      <c r="C557" s="26"/>
      <c r="D557" s="26"/>
      <c r="E557" s="33"/>
      <c r="F557" s="33"/>
      <c r="G557" s="36"/>
      <c r="H557" s="34"/>
      <c r="I557" s="34"/>
      <c r="J557" s="34"/>
      <c r="K557" s="34"/>
      <c r="L557" s="34"/>
      <c r="M557" s="34"/>
    </row>
    <row r="558" spans="1:13">
      <c r="A558" s="26"/>
      <c r="B558" s="43"/>
      <c r="C558" s="26"/>
      <c r="D558" s="26"/>
      <c r="E558" s="33"/>
      <c r="F558" s="33"/>
      <c r="G558" s="36"/>
      <c r="H558" s="26"/>
      <c r="I558" s="34"/>
      <c r="J558" s="26"/>
      <c r="K558" s="34"/>
      <c r="L558" s="26"/>
      <c r="M558" s="37"/>
    </row>
    <row r="559" spans="1:13">
      <c r="A559" s="26"/>
      <c r="B559" s="26"/>
      <c r="C559" s="26"/>
      <c r="D559" s="26"/>
      <c r="E559" s="33"/>
      <c r="F559" s="33"/>
      <c r="G559" s="36"/>
      <c r="H559" s="34"/>
      <c r="I559" s="34"/>
      <c r="J559" s="34"/>
      <c r="K559" s="34"/>
      <c r="L559" s="34"/>
      <c r="M559" s="34"/>
    </row>
    <row r="560" spans="1:13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1:13">
      <c r="A561" s="26"/>
      <c r="B561" s="43"/>
      <c r="C561" s="26"/>
      <c r="D561" s="26"/>
      <c r="E561" s="33"/>
      <c r="F561" s="33"/>
      <c r="G561" s="36"/>
      <c r="H561" s="26"/>
      <c r="I561" s="34"/>
      <c r="J561" s="26"/>
      <c r="K561" s="34"/>
      <c r="L561" s="26"/>
      <c r="M561" s="37"/>
    </row>
    <row r="562" spans="1:13">
      <c r="A562" s="26"/>
      <c r="B562" s="26"/>
      <c r="C562" s="26"/>
      <c r="D562" s="26"/>
      <c r="E562" s="33"/>
      <c r="F562" s="33"/>
      <c r="G562" s="36"/>
      <c r="H562" s="34"/>
      <c r="I562" s="34"/>
      <c r="J562" s="34"/>
      <c r="K562" s="34"/>
      <c r="L562" s="34"/>
      <c r="M562" s="34"/>
    </row>
    <row r="563" spans="1:13">
      <c r="A563" s="26"/>
      <c r="B563" s="43"/>
      <c r="C563" s="26"/>
      <c r="D563" s="26"/>
      <c r="E563" s="33"/>
      <c r="F563" s="33"/>
      <c r="G563" s="36"/>
      <c r="H563" s="26"/>
      <c r="I563" s="34"/>
      <c r="J563" s="26"/>
      <c r="K563" s="34"/>
      <c r="L563" s="26"/>
      <c r="M563" s="37"/>
    </row>
    <row r="564" spans="1:13">
      <c r="A564" s="26"/>
      <c r="B564" s="26"/>
      <c r="C564" s="26"/>
      <c r="D564" s="26"/>
      <c r="E564" s="33"/>
      <c r="F564" s="33"/>
      <c r="G564" s="36"/>
      <c r="H564" s="34"/>
      <c r="I564" s="34"/>
      <c r="J564" s="34"/>
      <c r="K564" s="34"/>
      <c r="L564" s="34"/>
      <c r="M564" s="34"/>
    </row>
    <row r="565" spans="1:13">
      <c r="A565" s="26"/>
      <c r="B565" s="43"/>
      <c r="C565" s="26"/>
      <c r="D565" s="26"/>
      <c r="E565" s="33"/>
      <c r="F565" s="33"/>
      <c r="G565" s="36"/>
      <c r="H565" s="26"/>
      <c r="I565" s="34"/>
      <c r="J565" s="26"/>
      <c r="K565" s="34"/>
      <c r="L565" s="26"/>
      <c r="M565" s="37"/>
    </row>
    <row r="566" spans="1:13">
      <c r="A566" s="26"/>
      <c r="B566" s="26"/>
      <c r="C566" s="26"/>
      <c r="D566" s="26"/>
      <c r="E566" s="33"/>
      <c r="F566" s="33"/>
      <c r="G566" s="36"/>
      <c r="H566" s="34"/>
      <c r="I566" s="34"/>
      <c r="J566" s="34"/>
      <c r="K566" s="34"/>
      <c r="L566" s="34"/>
      <c r="M566" s="34"/>
    </row>
    <row r="567" spans="1:13">
      <c r="A567" s="26"/>
      <c r="B567" s="43"/>
      <c r="C567" s="26"/>
      <c r="D567" s="26"/>
      <c r="E567" s="33"/>
      <c r="F567" s="33"/>
      <c r="G567" s="36"/>
      <c r="H567" s="26"/>
      <c r="I567" s="34"/>
      <c r="J567" s="26"/>
      <c r="K567" s="34"/>
      <c r="L567" s="26"/>
      <c r="M567" s="37"/>
    </row>
    <row r="568" spans="1:13">
      <c r="A568" s="26"/>
      <c r="B568" s="26"/>
      <c r="C568" s="26"/>
      <c r="D568" s="26"/>
      <c r="E568" s="33"/>
      <c r="F568" s="33"/>
      <c r="G568" s="36"/>
      <c r="H568" s="34"/>
      <c r="I568" s="34"/>
      <c r="J568" s="34"/>
      <c r="K568" s="34"/>
      <c r="L568" s="34"/>
      <c r="M568" s="34"/>
    </row>
    <row r="569" spans="1:13">
      <c r="A569" s="26"/>
      <c r="B569" s="43"/>
      <c r="C569" s="26"/>
      <c r="D569" s="26"/>
      <c r="E569" s="33"/>
      <c r="F569" s="33"/>
      <c r="G569" s="36"/>
      <c r="H569" s="26"/>
      <c r="I569" s="34"/>
      <c r="J569" s="26"/>
      <c r="K569" s="34"/>
      <c r="L569" s="26"/>
      <c r="M569" s="37"/>
    </row>
    <row r="570" spans="1:13">
      <c r="A570" s="26"/>
      <c r="B570" s="26"/>
      <c r="C570" s="26"/>
      <c r="D570" s="26"/>
      <c r="E570" s="33"/>
      <c r="F570" s="33"/>
      <c r="G570" s="36"/>
      <c r="H570" s="34"/>
      <c r="I570" s="34"/>
      <c r="J570" s="34"/>
      <c r="K570" s="34"/>
      <c r="L570" s="34"/>
      <c r="M570" s="34"/>
    </row>
    <row r="571" spans="1:13">
      <c r="A571" s="26"/>
      <c r="B571" s="43"/>
      <c r="C571" s="26"/>
      <c r="D571" s="26"/>
      <c r="E571" s="33"/>
      <c r="F571" s="33"/>
      <c r="G571" s="36"/>
      <c r="H571" s="26"/>
      <c r="I571" s="34"/>
      <c r="J571" s="26"/>
      <c r="K571" s="34"/>
      <c r="L571" s="26"/>
      <c r="M571" s="37"/>
    </row>
    <row r="572" spans="1:13">
      <c r="A572" s="26"/>
      <c r="B572" s="26"/>
      <c r="C572" s="26"/>
      <c r="D572" s="26"/>
      <c r="E572" s="33"/>
      <c r="F572" s="33"/>
      <c r="G572" s="36"/>
      <c r="H572" s="34"/>
      <c r="I572" s="34"/>
      <c r="J572" s="34"/>
      <c r="K572" s="34"/>
      <c r="L572" s="34"/>
      <c r="M572" s="34"/>
    </row>
    <row r="573" spans="1:13">
      <c r="A573" s="26"/>
      <c r="B573" s="43"/>
      <c r="C573" s="26"/>
      <c r="D573" s="26"/>
      <c r="E573" s="33"/>
      <c r="F573" s="33"/>
      <c r="G573" s="36"/>
      <c r="H573" s="37"/>
      <c r="I573" s="36"/>
      <c r="J573" s="26"/>
      <c r="K573" s="34"/>
      <c r="L573" s="34"/>
      <c r="M573" s="40"/>
    </row>
    <row r="574" spans="1:13">
      <c r="A574" s="26"/>
      <c r="B574" s="26"/>
      <c r="C574" s="26"/>
      <c r="D574" s="26"/>
      <c r="E574" s="33"/>
      <c r="F574" s="33"/>
      <c r="G574" s="36"/>
      <c r="H574" s="34"/>
      <c r="I574" s="34"/>
      <c r="J574" s="34"/>
      <c r="K574" s="34"/>
      <c r="L574" s="34"/>
      <c r="M574" s="34"/>
    </row>
    <row r="575" spans="1:13">
      <c r="A575" s="26"/>
      <c r="B575" s="43"/>
      <c r="C575" s="41"/>
      <c r="D575" s="26"/>
      <c r="E575" s="33"/>
      <c r="F575" s="33"/>
      <c r="G575" s="36"/>
      <c r="H575" s="26"/>
      <c r="I575" s="34"/>
      <c r="J575" s="26"/>
      <c r="K575" s="34"/>
      <c r="L575" s="26"/>
      <c r="M575" s="37"/>
    </row>
    <row r="576" spans="1:13">
      <c r="A576" s="26"/>
      <c r="B576" s="26"/>
      <c r="C576" s="26"/>
      <c r="D576" s="26"/>
      <c r="E576" s="33"/>
      <c r="F576" s="33"/>
      <c r="G576" s="36"/>
      <c r="H576" s="34"/>
      <c r="I576" s="34"/>
      <c r="J576" s="34"/>
      <c r="K576" s="34"/>
      <c r="L576" s="34"/>
      <c r="M576" s="34"/>
    </row>
    <row r="577" spans="1:13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1:13">
      <c r="A578" s="26"/>
      <c r="B578" s="43"/>
      <c r="C578" s="41"/>
      <c r="D578" s="26"/>
      <c r="E578" s="33"/>
      <c r="F578" s="33"/>
      <c r="G578" s="36"/>
      <c r="H578" s="26"/>
      <c r="I578" s="34"/>
      <c r="J578" s="26"/>
      <c r="K578" s="34"/>
      <c r="L578" s="26"/>
      <c r="M578" s="37"/>
    </row>
    <row r="579" spans="1:13">
      <c r="A579" s="26"/>
      <c r="B579" s="26"/>
      <c r="C579" s="26"/>
      <c r="D579" s="26"/>
      <c r="E579" s="33"/>
      <c r="F579" s="33"/>
      <c r="G579" s="36"/>
      <c r="H579" s="34"/>
      <c r="I579" s="34"/>
      <c r="J579" s="34"/>
      <c r="K579" s="34"/>
      <c r="L579" s="34"/>
      <c r="M579" s="34"/>
    </row>
    <row r="580" spans="1:13">
      <c r="A580" s="26"/>
      <c r="B580" s="43"/>
      <c r="C580" s="41"/>
      <c r="D580" s="26"/>
      <c r="E580" s="33"/>
      <c r="F580" s="33"/>
      <c r="G580" s="36"/>
      <c r="H580" s="26"/>
      <c r="I580" s="34"/>
      <c r="J580" s="26"/>
      <c r="K580" s="34"/>
      <c r="L580" s="26"/>
      <c r="M580" s="37"/>
    </row>
    <row r="581" spans="1:13">
      <c r="A581" s="26"/>
      <c r="B581" s="26"/>
      <c r="C581" s="26"/>
      <c r="D581" s="26"/>
      <c r="E581" s="33"/>
      <c r="F581" s="33"/>
      <c r="G581" s="36"/>
      <c r="H581" s="34"/>
      <c r="I581" s="34"/>
      <c r="J581" s="34"/>
      <c r="K581" s="34"/>
      <c r="L581" s="34"/>
      <c r="M581" s="34"/>
    </row>
    <row r="582" spans="1:13">
      <c r="A582" s="26"/>
      <c r="B582" s="26"/>
      <c r="C582" s="41"/>
      <c r="D582" s="26"/>
      <c r="E582" s="33"/>
      <c r="F582" s="33"/>
      <c r="G582" s="36"/>
      <c r="H582" s="26"/>
      <c r="I582" s="34"/>
      <c r="J582" s="26"/>
      <c r="K582" s="34"/>
      <c r="L582" s="26"/>
      <c r="M582" s="37"/>
    </row>
    <row r="583" spans="1:13">
      <c r="A583" s="26"/>
      <c r="B583" s="26"/>
      <c r="C583" s="26"/>
      <c r="D583" s="26"/>
      <c r="E583" s="33"/>
      <c r="F583" s="33"/>
      <c r="G583" s="36"/>
      <c r="H583" s="34"/>
      <c r="I583" s="34"/>
      <c r="J583" s="34"/>
      <c r="K583" s="34"/>
      <c r="L583" s="34"/>
      <c r="M583" s="34"/>
    </row>
    <row r="584" spans="1:13">
      <c r="A584" s="26"/>
      <c r="B584" s="43"/>
      <c r="C584" s="41"/>
      <c r="D584" s="26"/>
      <c r="E584" s="33"/>
      <c r="F584" s="33"/>
      <c r="G584" s="36"/>
      <c r="H584" s="26"/>
      <c r="I584" s="34"/>
      <c r="J584" s="26"/>
      <c r="K584" s="34"/>
      <c r="L584" s="26"/>
      <c r="M584" s="37"/>
    </row>
    <row r="585" spans="1:13">
      <c r="A585" s="26"/>
      <c r="B585" s="26"/>
      <c r="C585" s="26"/>
      <c r="D585" s="26"/>
      <c r="E585" s="33"/>
      <c r="F585" s="33"/>
      <c r="G585" s="36"/>
      <c r="H585" s="34"/>
      <c r="I585" s="34"/>
      <c r="J585" s="34"/>
      <c r="K585" s="34"/>
      <c r="L585" s="34"/>
      <c r="M585" s="34"/>
    </row>
    <row r="586" spans="1:13">
      <c r="A586" s="26"/>
      <c r="B586" s="26"/>
      <c r="C586" s="41"/>
      <c r="D586" s="26"/>
      <c r="E586" s="33"/>
      <c r="F586" s="33"/>
      <c r="G586" s="36"/>
      <c r="H586" s="26"/>
      <c r="I586" s="34"/>
      <c r="J586" s="26"/>
      <c r="K586" s="34"/>
      <c r="L586" s="26"/>
      <c r="M586" s="37"/>
    </row>
    <row r="587" spans="1:13">
      <c r="A587" s="26"/>
      <c r="B587" s="26"/>
      <c r="C587" s="26"/>
      <c r="D587" s="26"/>
      <c r="E587" s="33"/>
      <c r="F587" s="33"/>
      <c r="G587" s="36"/>
      <c r="H587" s="34"/>
      <c r="I587" s="34"/>
      <c r="J587" s="34"/>
      <c r="K587" s="34"/>
      <c r="L587" s="34"/>
      <c r="M587" s="34"/>
    </row>
    <row r="588" spans="1:13">
      <c r="A588" s="26"/>
      <c r="B588" s="26"/>
      <c r="C588" s="41"/>
      <c r="D588" s="26"/>
      <c r="E588" s="33"/>
      <c r="F588" s="33"/>
      <c r="G588" s="36"/>
      <c r="H588" s="26"/>
      <c r="I588" s="34"/>
      <c r="J588" s="26"/>
      <c r="K588" s="34"/>
      <c r="L588" s="26"/>
      <c r="M588" s="37"/>
    </row>
    <row r="589" spans="1:13">
      <c r="A589" s="26"/>
      <c r="B589" s="26"/>
      <c r="C589" s="26"/>
      <c r="D589" s="26"/>
      <c r="E589" s="33"/>
      <c r="F589" s="33"/>
      <c r="G589" s="36"/>
      <c r="H589" s="34"/>
      <c r="I589" s="34"/>
      <c r="J589" s="34"/>
      <c r="K589" s="34"/>
      <c r="L589" s="34"/>
      <c r="M589" s="34"/>
    </row>
    <row r="590" spans="1:13">
      <c r="A590" s="26"/>
      <c r="B590" s="26"/>
      <c r="C590" s="41"/>
      <c r="D590" s="26"/>
      <c r="E590" s="33"/>
      <c r="F590" s="33"/>
      <c r="G590" s="36"/>
      <c r="H590" s="26"/>
      <c r="I590" s="34"/>
      <c r="J590" s="26"/>
      <c r="K590" s="34"/>
      <c r="L590" s="26"/>
      <c r="M590" s="37"/>
    </row>
    <row r="591" spans="1:13">
      <c r="A591" s="26"/>
      <c r="B591" s="26"/>
      <c r="C591" s="26"/>
      <c r="D591" s="26"/>
      <c r="E591" s="33"/>
      <c r="F591" s="33"/>
      <c r="G591" s="36"/>
      <c r="H591" s="34"/>
      <c r="I591" s="34"/>
      <c r="J591" s="34"/>
      <c r="K591" s="34"/>
      <c r="L591" s="34"/>
      <c r="M591" s="34"/>
    </row>
    <row r="592" spans="1:13">
      <c r="A592" s="26"/>
      <c r="B592" s="26"/>
      <c r="C592" s="41"/>
      <c r="D592" s="26"/>
      <c r="E592" s="33"/>
      <c r="F592" s="33"/>
      <c r="G592" s="36"/>
      <c r="H592" s="26"/>
      <c r="I592" s="34"/>
      <c r="J592" s="26"/>
      <c r="K592" s="34"/>
      <c r="L592" s="26"/>
      <c r="M592" s="37"/>
    </row>
    <row r="593" spans="1:13">
      <c r="A593" s="26"/>
      <c r="B593" s="26"/>
      <c r="C593" s="26"/>
      <c r="D593" s="26"/>
      <c r="E593" s="33"/>
      <c r="F593" s="33"/>
      <c r="G593" s="36"/>
      <c r="H593" s="34"/>
      <c r="I593" s="34"/>
      <c r="J593" s="34"/>
      <c r="K593" s="34"/>
      <c r="L593" s="34"/>
      <c r="M593" s="34"/>
    </row>
    <row r="594" spans="1:13">
      <c r="A594" s="26"/>
      <c r="B594" s="26"/>
      <c r="C594" s="41"/>
      <c r="D594" s="26"/>
      <c r="E594" s="26"/>
      <c r="F594" s="26"/>
      <c r="G594" s="36"/>
      <c r="H594" s="26"/>
      <c r="I594" s="34"/>
      <c r="J594" s="34"/>
      <c r="K594" s="34"/>
      <c r="L594" s="34"/>
      <c r="M594" s="34"/>
    </row>
    <row r="595" spans="1:13">
      <c r="A595" s="26"/>
      <c r="B595" s="26"/>
      <c r="C595" s="26"/>
      <c r="D595" s="26"/>
      <c r="E595" s="33"/>
      <c r="F595" s="33"/>
      <c r="G595" s="36"/>
      <c r="H595" s="26"/>
      <c r="I595" s="34"/>
      <c r="J595" s="34"/>
      <c r="K595" s="34"/>
      <c r="L595" s="34"/>
      <c r="M595" s="37"/>
    </row>
    <row r="596" spans="1:13">
      <c r="A596" s="26"/>
      <c r="B596" s="26"/>
      <c r="C596" s="26"/>
      <c r="D596" s="26"/>
      <c r="E596" s="33"/>
      <c r="F596" s="33"/>
      <c r="G596" s="36"/>
      <c r="H596" s="37"/>
      <c r="I596" s="36"/>
      <c r="J596" s="26"/>
      <c r="K596" s="36"/>
      <c r="L596" s="26"/>
      <c r="M596" s="36"/>
    </row>
    <row r="597" spans="1:13">
      <c r="A597" s="26"/>
      <c r="B597" s="26"/>
      <c r="C597" s="26"/>
      <c r="D597" s="26"/>
      <c r="E597" s="36"/>
      <c r="F597" s="33"/>
      <c r="G597" s="36"/>
      <c r="H597" s="37"/>
      <c r="I597" s="35"/>
      <c r="J597" s="26"/>
      <c r="K597" s="34"/>
      <c r="L597" s="34"/>
      <c r="M597" s="37"/>
    </row>
    <row r="598" spans="1:13">
      <c r="A598" s="26"/>
      <c r="B598" s="26"/>
      <c r="C598" s="26"/>
      <c r="D598" s="26"/>
      <c r="E598" s="33"/>
      <c r="F598" s="33"/>
      <c r="G598" s="36"/>
      <c r="I598" s="35"/>
      <c r="J598" s="26"/>
      <c r="K598" s="34"/>
      <c r="L598" s="34"/>
      <c r="M598" s="37"/>
    </row>
    <row r="599" spans="1:13">
      <c r="A599" s="26"/>
      <c r="B599" s="26"/>
      <c r="C599" s="26"/>
      <c r="D599" s="26"/>
      <c r="E599" s="33"/>
      <c r="F599" s="33"/>
      <c r="G599" s="36"/>
      <c r="H599" s="37"/>
      <c r="I599" s="35"/>
      <c r="J599" s="26"/>
      <c r="K599" s="34"/>
      <c r="L599" s="34"/>
      <c r="M599" s="37"/>
    </row>
    <row r="600" spans="1:13">
      <c r="A600" s="26"/>
      <c r="B600" s="26"/>
      <c r="C600" s="26"/>
      <c r="D600" s="26"/>
      <c r="E600" s="33"/>
      <c r="F600" s="33"/>
      <c r="G600" s="36"/>
      <c r="H600" s="34"/>
      <c r="I600" s="34"/>
      <c r="J600" s="34"/>
      <c r="K600" s="34"/>
      <c r="L600" s="34"/>
      <c r="M600" s="34"/>
    </row>
    <row r="601" spans="1:13">
      <c r="A601" s="26"/>
      <c r="B601" s="26"/>
      <c r="C601" s="41"/>
      <c r="D601" s="26"/>
      <c r="E601" s="26"/>
      <c r="F601" s="26"/>
      <c r="G601" s="36"/>
      <c r="H601" s="26"/>
      <c r="I601" s="34"/>
      <c r="J601" s="34"/>
      <c r="K601" s="34"/>
      <c r="L601" s="34"/>
      <c r="M601" s="34"/>
    </row>
    <row r="602" spans="1:13">
      <c r="A602" s="26"/>
      <c r="B602" s="26"/>
      <c r="C602" s="26"/>
      <c r="D602" s="26"/>
      <c r="E602" s="33"/>
      <c r="F602" s="33"/>
      <c r="G602" s="36"/>
      <c r="H602" s="26"/>
      <c r="I602" s="34"/>
      <c r="J602" s="34"/>
      <c r="K602" s="34"/>
      <c r="L602" s="34"/>
      <c r="M602" s="37"/>
    </row>
    <row r="603" spans="1:13">
      <c r="A603" s="26"/>
      <c r="B603" s="26"/>
      <c r="C603" s="26"/>
      <c r="D603" s="26"/>
      <c r="E603" s="39"/>
      <c r="F603" s="33"/>
      <c r="G603" s="36"/>
      <c r="H603" s="37"/>
      <c r="I603" s="36"/>
      <c r="J603" s="26"/>
      <c r="K603" s="36"/>
      <c r="L603" s="26"/>
      <c r="M603" s="36"/>
    </row>
    <row r="604" spans="1:13">
      <c r="A604" s="26"/>
      <c r="B604" s="26"/>
      <c r="C604" s="26"/>
      <c r="D604" s="26"/>
      <c r="E604" s="36"/>
      <c r="F604" s="33"/>
      <c r="G604" s="36"/>
      <c r="H604" s="37"/>
      <c r="I604" s="35"/>
      <c r="J604" s="26"/>
      <c r="K604" s="34"/>
      <c r="L604" s="34"/>
      <c r="M604" s="37"/>
    </row>
    <row r="605" spans="1:13">
      <c r="A605" s="26"/>
      <c r="B605" s="26"/>
      <c r="C605" s="26"/>
      <c r="D605" s="26"/>
      <c r="E605" s="39"/>
      <c r="F605" s="33"/>
      <c r="G605" s="36"/>
      <c r="H605" s="37"/>
      <c r="I605" s="35"/>
      <c r="J605" s="26"/>
      <c r="K605" s="34"/>
      <c r="L605" s="34"/>
      <c r="M605" s="37"/>
    </row>
    <row r="606" spans="1:13">
      <c r="A606" s="26"/>
      <c r="B606" s="26"/>
      <c r="C606" s="26"/>
      <c r="D606" s="26"/>
      <c r="E606" s="33"/>
      <c r="F606" s="33"/>
      <c r="G606" s="36"/>
      <c r="H606" s="34"/>
      <c r="I606" s="34"/>
      <c r="J606" s="34"/>
      <c r="K606" s="34"/>
      <c r="L606" s="34"/>
      <c r="M606" s="34"/>
    </row>
    <row r="607" spans="1:13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1:13">
      <c r="A608" s="26"/>
      <c r="B608" s="26"/>
      <c r="C608" s="41"/>
      <c r="D608" s="26"/>
      <c r="E608" s="26"/>
      <c r="F608" s="26"/>
      <c r="G608" s="36"/>
      <c r="H608" s="26"/>
      <c r="I608" s="34"/>
      <c r="J608" s="34"/>
      <c r="K608" s="34"/>
      <c r="L608" s="34"/>
      <c r="M608" s="34"/>
    </row>
    <row r="609" spans="1:13">
      <c r="A609" s="26"/>
      <c r="B609" s="26"/>
      <c r="C609" s="26"/>
      <c r="D609" s="26"/>
      <c r="E609" s="33"/>
      <c r="F609" s="33"/>
      <c r="G609" s="36"/>
      <c r="H609" s="26"/>
      <c r="I609" s="34"/>
      <c r="J609" s="34"/>
      <c r="K609" s="34"/>
      <c r="L609" s="34"/>
      <c r="M609" s="37"/>
    </row>
    <row r="610" spans="1:13">
      <c r="A610" s="26"/>
      <c r="B610" s="26"/>
      <c r="C610" s="26"/>
      <c r="D610" s="26"/>
      <c r="E610" s="39"/>
      <c r="F610" s="33"/>
      <c r="G610" s="36"/>
      <c r="H610" s="37"/>
      <c r="I610" s="36"/>
      <c r="J610" s="26"/>
      <c r="K610" s="36"/>
      <c r="L610" s="26"/>
      <c r="M610" s="36"/>
    </row>
    <row r="611" spans="1:13">
      <c r="A611" s="26"/>
      <c r="B611" s="26"/>
      <c r="C611" s="26"/>
      <c r="D611" s="26"/>
      <c r="E611" s="36"/>
      <c r="F611" s="33"/>
      <c r="G611" s="36"/>
      <c r="H611" s="37"/>
      <c r="I611" s="35"/>
      <c r="J611" s="26"/>
      <c r="K611" s="34"/>
      <c r="L611" s="34"/>
      <c r="M611" s="37"/>
    </row>
    <row r="612" spans="1:13">
      <c r="A612" s="26"/>
      <c r="B612" s="26"/>
      <c r="C612" s="26"/>
      <c r="D612" s="26"/>
      <c r="E612" s="39"/>
      <c r="F612" s="33"/>
      <c r="G612" s="36"/>
      <c r="H612" s="37"/>
      <c r="I612" s="35"/>
      <c r="J612" s="26"/>
      <c r="K612" s="34"/>
      <c r="L612" s="34"/>
      <c r="M612" s="37"/>
    </row>
    <row r="613" spans="1:13">
      <c r="A613" s="26"/>
      <c r="B613" s="26"/>
      <c r="C613" s="26"/>
      <c r="D613" s="26"/>
      <c r="E613" s="33"/>
      <c r="F613" s="33"/>
      <c r="G613" s="36"/>
      <c r="H613" s="34"/>
      <c r="I613" s="34"/>
      <c r="J613" s="34"/>
      <c r="K613" s="34"/>
      <c r="L613" s="34"/>
      <c r="M613" s="34"/>
    </row>
    <row r="614" spans="1:13">
      <c r="A614" s="26"/>
      <c r="B614" s="26"/>
      <c r="C614" s="41"/>
      <c r="D614" s="26"/>
      <c r="E614" s="26"/>
      <c r="F614" s="26"/>
      <c r="G614" s="36"/>
      <c r="H614" s="26"/>
      <c r="I614" s="34"/>
      <c r="J614" s="34"/>
      <c r="K614" s="34"/>
      <c r="L614" s="34"/>
      <c r="M614" s="34"/>
    </row>
    <row r="615" spans="1:13">
      <c r="A615" s="26"/>
      <c r="B615" s="26"/>
      <c r="C615" s="26"/>
      <c r="D615" s="26"/>
      <c r="E615" s="33"/>
      <c r="F615" s="33"/>
      <c r="G615" s="36"/>
      <c r="H615" s="26"/>
      <c r="I615" s="34"/>
      <c r="J615" s="34"/>
      <c r="K615" s="34"/>
      <c r="L615" s="34"/>
      <c r="M615" s="37"/>
    </row>
    <row r="616" spans="1:13">
      <c r="A616" s="26"/>
      <c r="B616" s="26"/>
      <c r="C616" s="26"/>
      <c r="D616" s="26"/>
      <c r="E616" s="39"/>
      <c r="F616" s="33"/>
      <c r="G616" s="36"/>
      <c r="H616" s="37"/>
      <c r="I616" s="36"/>
      <c r="J616" s="26"/>
      <c r="K616" s="36"/>
      <c r="L616" s="26"/>
      <c r="M616" s="36"/>
    </row>
    <row r="617" spans="1:13">
      <c r="A617" s="26"/>
      <c r="B617" s="26"/>
      <c r="C617" s="26"/>
      <c r="D617" s="26"/>
      <c r="E617" s="36"/>
      <c r="F617" s="33"/>
      <c r="G617" s="36"/>
      <c r="H617" s="37"/>
      <c r="I617" s="35"/>
      <c r="J617" s="26"/>
      <c r="K617" s="34"/>
      <c r="L617" s="34"/>
      <c r="M617" s="37"/>
    </row>
    <row r="618" spans="1:13">
      <c r="A618" s="26"/>
      <c r="B618" s="26"/>
      <c r="C618" s="26"/>
      <c r="D618" s="26"/>
      <c r="E618" s="39"/>
      <c r="F618" s="33"/>
      <c r="G618" s="36"/>
      <c r="H618" s="37"/>
      <c r="I618" s="35"/>
      <c r="J618" s="26"/>
      <c r="K618" s="34"/>
      <c r="L618" s="34"/>
      <c r="M618" s="37"/>
    </row>
    <row r="619" spans="1:13">
      <c r="A619" s="26"/>
      <c r="B619" s="26"/>
      <c r="C619" s="26"/>
      <c r="D619" s="26"/>
      <c r="E619" s="33"/>
      <c r="F619" s="33"/>
      <c r="G619" s="36"/>
      <c r="H619" s="34"/>
      <c r="I619" s="34"/>
      <c r="J619" s="34"/>
      <c r="K619" s="34"/>
      <c r="L619" s="34"/>
      <c r="M619" s="34"/>
    </row>
    <row r="620" spans="1:13">
      <c r="A620" s="26"/>
      <c r="B620" s="26"/>
      <c r="C620" s="41"/>
      <c r="D620" s="26"/>
      <c r="E620" s="26"/>
      <c r="F620" s="26"/>
      <c r="G620" s="36"/>
      <c r="H620" s="26"/>
      <c r="I620" s="34"/>
      <c r="J620" s="34"/>
      <c r="K620" s="34"/>
      <c r="L620" s="34"/>
      <c r="M620" s="34"/>
    </row>
    <row r="621" spans="1:13">
      <c r="A621" s="26"/>
      <c r="B621" s="26"/>
      <c r="C621" s="26"/>
      <c r="D621" s="26"/>
      <c r="E621" s="33"/>
      <c r="F621" s="33"/>
      <c r="G621" s="36"/>
      <c r="H621" s="26"/>
      <c r="I621" s="34"/>
      <c r="J621" s="34"/>
      <c r="K621" s="34"/>
      <c r="L621" s="34"/>
      <c r="M621" s="37"/>
    </row>
    <row r="622" spans="1:13">
      <c r="A622" s="26"/>
      <c r="B622" s="26"/>
      <c r="C622" s="26"/>
      <c r="D622" s="26"/>
      <c r="E622" s="39"/>
      <c r="F622" s="33"/>
      <c r="G622" s="36"/>
      <c r="H622" s="37"/>
      <c r="I622" s="36"/>
      <c r="J622" s="26"/>
      <c r="K622" s="36"/>
      <c r="L622" s="26"/>
      <c r="M622" s="36"/>
    </row>
    <row r="623" spans="1:13">
      <c r="A623" s="26"/>
      <c r="B623" s="26"/>
      <c r="C623" s="26"/>
      <c r="D623" s="26"/>
      <c r="E623" s="36"/>
      <c r="F623" s="33"/>
      <c r="G623" s="36"/>
      <c r="H623" s="37"/>
      <c r="I623" s="35"/>
      <c r="J623" s="26"/>
      <c r="K623" s="34"/>
      <c r="L623" s="34"/>
      <c r="M623" s="37"/>
    </row>
    <row r="624" spans="1:13">
      <c r="A624" s="26"/>
      <c r="B624" s="26"/>
      <c r="C624" s="26"/>
      <c r="D624" s="26"/>
      <c r="E624" s="39"/>
      <c r="F624" s="33"/>
      <c r="G624" s="36"/>
      <c r="H624" s="37"/>
      <c r="I624" s="35"/>
      <c r="J624" s="26"/>
      <c r="K624" s="34"/>
      <c r="L624" s="34"/>
      <c r="M624" s="37"/>
    </row>
    <row r="625" spans="1:13">
      <c r="A625" s="26"/>
      <c r="B625" s="26"/>
      <c r="C625" s="26"/>
      <c r="D625" s="26"/>
      <c r="E625" s="33"/>
      <c r="F625" s="33"/>
      <c r="G625" s="36"/>
      <c r="H625" s="34"/>
      <c r="I625" s="34"/>
      <c r="J625" s="34"/>
      <c r="K625" s="34"/>
      <c r="L625" s="34"/>
      <c r="M625" s="34"/>
    </row>
    <row r="626" spans="1:13">
      <c r="A626" s="26"/>
      <c r="B626" s="26"/>
      <c r="C626" s="41"/>
      <c r="D626" s="26"/>
      <c r="E626" s="26"/>
      <c r="F626" s="26"/>
      <c r="G626" s="36"/>
      <c r="H626" s="26"/>
      <c r="I626" s="34"/>
      <c r="J626" s="34"/>
      <c r="K626" s="34"/>
      <c r="L626" s="34"/>
      <c r="M626" s="34"/>
    </row>
    <row r="627" spans="1:13">
      <c r="A627" s="26"/>
      <c r="B627" s="26"/>
      <c r="C627" s="26"/>
      <c r="D627" s="26"/>
      <c r="E627" s="33"/>
      <c r="F627" s="33"/>
      <c r="G627" s="36"/>
      <c r="H627" s="26"/>
      <c r="I627" s="34"/>
      <c r="J627" s="34"/>
      <c r="K627" s="34"/>
      <c r="L627" s="34"/>
      <c r="M627" s="37"/>
    </row>
    <row r="628" spans="1:13">
      <c r="A628" s="26"/>
      <c r="B628" s="26"/>
      <c r="C628" s="26"/>
      <c r="D628" s="26"/>
      <c r="E628" s="39"/>
      <c r="F628" s="33"/>
      <c r="G628" s="36"/>
      <c r="H628" s="37"/>
      <c r="I628" s="36"/>
      <c r="J628" s="26"/>
      <c r="K628" s="36"/>
      <c r="L628" s="26"/>
      <c r="M628" s="36"/>
    </row>
    <row r="629" spans="1:13">
      <c r="A629" s="26"/>
      <c r="B629" s="26"/>
      <c r="C629" s="26"/>
      <c r="D629" s="26"/>
      <c r="E629" s="36"/>
      <c r="F629" s="33"/>
      <c r="G629" s="36"/>
      <c r="H629" s="37"/>
      <c r="I629" s="35"/>
      <c r="J629" s="26"/>
      <c r="K629" s="34"/>
      <c r="L629" s="34"/>
      <c r="M629" s="37"/>
    </row>
    <row r="630" spans="1:13">
      <c r="A630" s="26"/>
      <c r="B630" s="26"/>
      <c r="C630" s="26"/>
      <c r="D630" s="26"/>
      <c r="E630" s="39"/>
      <c r="F630" s="33"/>
      <c r="G630" s="36"/>
      <c r="H630" s="37"/>
      <c r="I630" s="35"/>
      <c r="J630" s="26"/>
      <c r="K630" s="34"/>
      <c r="L630" s="34"/>
      <c r="M630" s="37"/>
    </row>
    <row r="631" spans="1:13">
      <c r="A631" s="26"/>
      <c r="B631" s="26"/>
      <c r="C631" s="26"/>
      <c r="D631" s="26"/>
      <c r="E631" s="33"/>
      <c r="F631" s="33"/>
      <c r="G631" s="36"/>
      <c r="H631" s="34"/>
      <c r="I631" s="34"/>
      <c r="J631" s="34"/>
      <c r="K631" s="34"/>
      <c r="L631" s="34"/>
      <c r="M631" s="34"/>
    </row>
    <row r="632" spans="1:13">
      <c r="A632" s="26"/>
      <c r="B632" s="26"/>
      <c r="C632" s="41"/>
      <c r="D632" s="26"/>
      <c r="E632" s="26"/>
      <c r="F632" s="26"/>
      <c r="G632" s="36"/>
      <c r="H632" s="26"/>
      <c r="I632" s="34"/>
      <c r="J632" s="34"/>
      <c r="K632" s="34"/>
      <c r="L632" s="34"/>
      <c r="M632" s="34"/>
    </row>
    <row r="633" spans="1:13">
      <c r="A633" s="26"/>
      <c r="B633" s="26"/>
      <c r="C633" s="26"/>
      <c r="D633" s="26"/>
      <c r="E633" s="33"/>
      <c r="F633" s="33"/>
      <c r="G633" s="36"/>
      <c r="H633" s="26"/>
      <c r="I633" s="34"/>
      <c r="J633" s="34"/>
      <c r="K633" s="34"/>
      <c r="L633" s="34"/>
      <c r="M633" s="37"/>
    </row>
    <row r="634" spans="1:13">
      <c r="A634" s="26"/>
      <c r="B634" s="26"/>
      <c r="C634" s="26"/>
      <c r="D634" s="26"/>
      <c r="E634" s="39"/>
      <c r="F634" s="33"/>
      <c r="G634" s="36"/>
      <c r="H634" s="37"/>
      <c r="I634" s="36"/>
      <c r="J634" s="26"/>
      <c r="K634" s="36"/>
      <c r="L634" s="26"/>
      <c r="M634" s="36"/>
    </row>
    <row r="635" spans="1:13">
      <c r="A635" s="26"/>
      <c r="B635" s="26"/>
      <c r="C635" s="26"/>
      <c r="D635" s="26"/>
      <c r="E635" s="36"/>
      <c r="F635" s="33"/>
      <c r="G635" s="36"/>
      <c r="H635" s="37"/>
      <c r="I635" s="35"/>
      <c r="J635" s="26"/>
      <c r="K635" s="34"/>
      <c r="L635" s="34"/>
      <c r="M635" s="37"/>
    </row>
    <row r="636" spans="1:13">
      <c r="A636" s="26"/>
      <c r="B636" s="26"/>
      <c r="C636" s="26"/>
      <c r="D636" s="26"/>
      <c r="E636" s="39"/>
      <c r="F636" s="33"/>
      <c r="G636" s="36"/>
      <c r="H636" s="37"/>
      <c r="I636" s="35"/>
      <c r="J636" s="26"/>
      <c r="K636" s="34"/>
      <c r="L636" s="34"/>
      <c r="M636" s="37"/>
    </row>
    <row r="637" spans="1:13">
      <c r="A637" s="26"/>
      <c r="B637" s="26"/>
      <c r="C637" s="26"/>
      <c r="D637" s="26"/>
      <c r="E637" s="33"/>
      <c r="F637" s="33"/>
      <c r="G637" s="36"/>
      <c r="H637" s="34"/>
      <c r="I637" s="34"/>
      <c r="J637" s="34"/>
      <c r="K637" s="34"/>
      <c r="L637" s="34"/>
      <c r="M637" s="34"/>
    </row>
    <row r="638" spans="1:13">
      <c r="A638" s="26"/>
      <c r="B638" s="26"/>
      <c r="C638" s="26"/>
      <c r="D638" s="26"/>
      <c r="E638" s="26"/>
      <c r="F638" s="26"/>
      <c r="G638" s="36"/>
      <c r="H638" s="26"/>
      <c r="I638" s="34"/>
      <c r="J638" s="34"/>
      <c r="K638" s="34"/>
      <c r="L638" s="34"/>
      <c r="M638" s="34"/>
    </row>
    <row r="639" spans="1:13">
      <c r="A639" s="26"/>
      <c r="B639" s="26"/>
      <c r="C639" s="26"/>
      <c r="D639" s="26"/>
      <c r="E639" s="33"/>
      <c r="F639" s="33"/>
      <c r="G639" s="36"/>
      <c r="H639" s="26"/>
      <c r="I639" s="34"/>
      <c r="J639" s="34"/>
      <c r="K639" s="34"/>
      <c r="L639" s="34"/>
      <c r="M639" s="37"/>
    </row>
    <row r="640" spans="1:13">
      <c r="A640" s="26"/>
      <c r="B640" s="26"/>
      <c r="C640" s="26"/>
      <c r="D640" s="26"/>
      <c r="E640" s="39"/>
      <c r="F640" s="33"/>
      <c r="G640" s="36"/>
      <c r="H640" s="37"/>
      <c r="I640" s="36"/>
      <c r="J640" s="26"/>
      <c r="K640" s="36"/>
      <c r="L640" s="26"/>
      <c r="M640" s="36"/>
    </row>
    <row r="641" spans="1:13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1:13">
      <c r="A642" s="26"/>
      <c r="B642" s="26"/>
      <c r="C642" s="26"/>
      <c r="D642" s="26"/>
      <c r="E642" s="36"/>
      <c r="F642" s="33"/>
      <c r="G642" s="36"/>
      <c r="H642" s="37"/>
      <c r="I642" s="35"/>
      <c r="J642" s="26"/>
      <c r="K642" s="34"/>
      <c r="L642" s="34"/>
      <c r="M642" s="37"/>
    </row>
    <row r="643" spans="1:13">
      <c r="A643" s="26"/>
      <c r="B643" s="26"/>
      <c r="C643" s="26"/>
      <c r="D643" s="26"/>
      <c r="E643" s="33"/>
      <c r="F643" s="33"/>
      <c r="G643" s="36"/>
      <c r="H643" s="37"/>
      <c r="I643" s="35"/>
      <c r="J643" s="26"/>
      <c r="K643" s="34"/>
      <c r="L643" s="34"/>
      <c r="M643" s="37"/>
    </row>
    <row r="644" spans="1:13">
      <c r="A644" s="26"/>
      <c r="B644" s="26"/>
      <c r="C644" s="26"/>
      <c r="D644" s="26"/>
      <c r="E644" s="39"/>
      <c r="F644" s="33"/>
      <c r="G644" s="36"/>
      <c r="H644" s="37"/>
      <c r="I644" s="35"/>
      <c r="J644" s="26"/>
      <c r="K644" s="34"/>
      <c r="L644" s="34"/>
      <c r="M644" s="37"/>
    </row>
    <row r="645" spans="1:13">
      <c r="A645" s="26"/>
      <c r="B645" s="26"/>
      <c r="C645" s="26"/>
      <c r="D645" s="26"/>
      <c r="E645" s="33"/>
      <c r="F645" s="33"/>
      <c r="G645" s="36"/>
      <c r="H645" s="34"/>
      <c r="I645" s="34"/>
      <c r="J645" s="34"/>
      <c r="K645" s="34"/>
      <c r="L645" s="34"/>
      <c r="M645" s="34"/>
    </row>
    <row r="646" spans="1:13">
      <c r="A646" s="26"/>
      <c r="B646" s="26"/>
      <c r="C646" s="41"/>
      <c r="D646" s="26"/>
      <c r="E646" s="26"/>
      <c r="F646" s="26"/>
      <c r="G646" s="36"/>
      <c r="H646" s="26"/>
      <c r="I646" s="34"/>
      <c r="J646" s="34"/>
      <c r="K646" s="34"/>
      <c r="L646" s="34"/>
      <c r="M646" s="34"/>
    </row>
    <row r="647" spans="1:13">
      <c r="A647" s="26"/>
      <c r="B647" s="26"/>
      <c r="C647" s="26"/>
      <c r="D647" s="26"/>
      <c r="E647" s="33"/>
      <c r="F647" s="33"/>
      <c r="G647" s="36"/>
      <c r="H647" s="26"/>
      <c r="I647" s="34"/>
      <c r="J647" s="34"/>
      <c r="K647" s="34"/>
      <c r="L647" s="34"/>
      <c r="M647" s="37"/>
    </row>
    <row r="648" spans="1:13">
      <c r="A648" s="26"/>
      <c r="B648" s="26"/>
      <c r="C648" s="26"/>
      <c r="D648" s="26"/>
      <c r="E648" s="39"/>
      <c r="F648" s="33"/>
      <c r="G648" s="36"/>
      <c r="H648" s="37"/>
      <c r="I648" s="36"/>
      <c r="J648" s="26"/>
      <c r="K648" s="36"/>
      <c r="L648" s="26"/>
      <c r="M648" s="36"/>
    </row>
    <row r="649" spans="1:13">
      <c r="A649" s="26"/>
      <c r="B649" s="26"/>
      <c r="C649" s="26"/>
      <c r="D649" s="26"/>
      <c r="E649" s="36"/>
      <c r="F649" s="33"/>
      <c r="G649" s="36"/>
      <c r="H649" s="37"/>
      <c r="I649" s="35"/>
      <c r="J649" s="26"/>
      <c r="K649" s="34"/>
      <c r="L649" s="34"/>
      <c r="M649" s="37"/>
    </row>
    <row r="650" spans="1:13">
      <c r="A650" s="26"/>
      <c r="B650" s="26"/>
      <c r="C650" s="26"/>
      <c r="D650" s="26"/>
      <c r="E650" s="39"/>
      <c r="F650" s="33"/>
      <c r="G650" s="36"/>
      <c r="H650" s="37"/>
      <c r="I650" s="35"/>
      <c r="J650" s="26"/>
      <c r="K650" s="34"/>
      <c r="L650" s="34"/>
      <c r="M650" s="37"/>
    </row>
    <row r="651" spans="1:13">
      <c r="A651" s="26"/>
      <c r="B651" s="26"/>
      <c r="C651" s="26"/>
      <c r="D651" s="26"/>
      <c r="E651" s="33"/>
      <c r="F651" s="33"/>
      <c r="G651" s="36"/>
      <c r="H651" s="34"/>
      <c r="I651" s="34"/>
      <c r="J651" s="34"/>
      <c r="K651" s="34"/>
      <c r="L651" s="34"/>
      <c r="M651" s="34"/>
    </row>
    <row r="652" spans="1:13">
      <c r="A652" s="26"/>
      <c r="B652" s="26"/>
      <c r="C652" s="26"/>
      <c r="D652" s="26"/>
      <c r="E652" s="33"/>
      <c r="F652" s="33"/>
      <c r="G652" s="36"/>
      <c r="H652" s="26"/>
      <c r="I652" s="34"/>
      <c r="J652" s="34"/>
      <c r="K652" s="34"/>
      <c r="L652" s="34"/>
      <c r="M652" s="34"/>
    </row>
    <row r="653" spans="1:13">
      <c r="A653" s="26"/>
      <c r="B653" s="26"/>
      <c r="C653" s="26"/>
      <c r="D653" s="26"/>
      <c r="E653" s="33"/>
      <c r="F653" s="33"/>
      <c r="G653" s="36"/>
      <c r="H653" s="26"/>
      <c r="I653" s="34"/>
      <c r="J653" s="34"/>
      <c r="K653" s="34"/>
      <c r="L653" s="34"/>
      <c r="M653" s="37"/>
    </row>
    <row r="654" spans="1:13">
      <c r="A654" s="26"/>
      <c r="B654" s="26"/>
      <c r="C654" s="26"/>
      <c r="D654" s="26"/>
      <c r="E654" s="33"/>
      <c r="F654" s="33"/>
      <c r="G654" s="36"/>
      <c r="H654" s="37"/>
      <c r="I654" s="35"/>
      <c r="J654" s="26"/>
      <c r="K654" s="34"/>
      <c r="L654" s="34"/>
      <c r="M654" s="37"/>
    </row>
    <row r="655" spans="1:13">
      <c r="A655" s="26"/>
      <c r="B655" s="26"/>
      <c r="C655" s="26"/>
      <c r="D655" s="26"/>
      <c r="E655" s="33"/>
      <c r="F655" s="33"/>
      <c r="G655" s="36"/>
      <c r="H655" s="37"/>
      <c r="I655" s="35"/>
      <c r="J655" s="26"/>
      <c r="K655" s="34"/>
      <c r="L655" s="34"/>
      <c r="M655" s="37"/>
    </row>
    <row r="656" spans="1:13">
      <c r="A656" s="26"/>
      <c r="B656" s="43"/>
      <c r="C656" s="26"/>
      <c r="D656" s="26"/>
      <c r="E656" s="33"/>
      <c r="F656" s="33"/>
      <c r="G656" s="36"/>
      <c r="H656" s="37"/>
      <c r="I656" s="35"/>
      <c r="J656" s="26"/>
      <c r="K656" s="34"/>
      <c r="L656" s="34"/>
      <c r="M656" s="37"/>
    </row>
    <row r="657" spans="1:13">
      <c r="A657" s="26"/>
      <c r="B657" s="26"/>
      <c r="C657" s="26"/>
      <c r="D657" s="26"/>
      <c r="E657" s="33"/>
      <c r="F657" s="33"/>
      <c r="G657" s="36"/>
      <c r="H657" s="34"/>
      <c r="I657" s="34"/>
      <c r="J657" s="34"/>
      <c r="K657" s="34"/>
      <c r="L657" s="34"/>
      <c r="M657" s="34"/>
    </row>
    <row r="658" spans="1:13">
      <c r="A658" s="26"/>
      <c r="B658" s="26"/>
      <c r="C658" s="26"/>
      <c r="D658" s="26"/>
      <c r="E658" s="33"/>
      <c r="F658" s="33"/>
      <c r="G658" s="36"/>
      <c r="H658" s="34"/>
      <c r="I658" s="34"/>
      <c r="J658" s="34"/>
      <c r="K658" s="34"/>
      <c r="L658" s="34"/>
      <c r="M658" s="34"/>
    </row>
    <row r="659" spans="1:13">
      <c r="A659" s="26"/>
      <c r="B659" s="43"/>
      <c r="C659" s="41"/>
      <c r="D659" s="26"/>
      <c r="E659" s="33"/>
      <c r="F659" s="33"/>
      <c r="G659" s="50"/>
      <c r="H659" s="26"/>
      <c r="I659" s="34"/>
      <c r="J659" s="26"/>
      <c r="K659" s="34"/>
      <c r="L659" s="26"/>
      <c r="M659" s="37"/>
    </row>
    <row r="660" spans="1:13">
      <c r="A660" s="26"/>
      <c r="B660" s="26"/>
      <c r="C660" s="26"/>
      <c r="D660" s="26"/>
      <c r="E660" s="33"/>
      <c r="F660" s="33"/>
      <c r="G660" s="36"/>
      <c r="H660" s="34"/>
      <c r="I660" s="34"/>
      <c r="J660" s="34"/>
      <c r="K660" s="34"/>
      <c r="L660" s="34"/>
      <c r="M660" s="34"/>
    </row>
    <row r="661" spans="1:13">
      <c r="A661" s="26"/>
      <c r="B661" s="26"/>
      <c r="C661" s="26"/>
      <c r="D661" s="26"/>
      <c r="E661" s="33"/>
      <c r="F661" s="33"/>
      <c r="G661" s="36"/>
      <c r="H661" s="45"/>
      <c r="I661" s="34"/>
      <c r="J661" s="45"/>
      <c r="K661" s="34"/>
      <c r="L661" s="45"/>
      <c r="M661" s="51"/>
    </row>
    <row r="662" spans="1:13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</row>
  </sheetData>
  <sheetProtection password="CEF7" sheet="1" objects="1" scenarios="1"/>
  <mergeCells count="4">
    <mergeCell ref="A1:F2"/>
    <mergeCell ref="E194:F194"/>
    <mergeCell ref="C4:J4"/>
    <mergeCell ref="C6:J6"/>
  </mergeCells>
  <conditionalFormatting sqref="G45:M45 C51:H54 F62:M62 A45:F64 G60:M64 G47:M58 G160:M160 I162:M163 G162:H167 G167:M167 I169:M171 A160:F178 D173:H176 G169:H178">
    <cfRule type="cellIs" dxfId="1" priority="11" stopIfTrue="1" operator="equal">
      <formula>8223.307275</formula>
    </cfRule>
  </conditionalFormatting>
  <conditionalFormatting sqref="C45:F64 C160:F178">
    <cfRule type="cellIs" dxfId="0" priority="10" stopIfTrue="1" operator="equal">
      <formula>0</formula>
    </cfRule>
  </conditionalFormatting>
  <pageMargins left="0.25" right="0.25" top="0.75" bottom="0.75" header="0.3" footer="0.3"/>
  <pageSetup paperSize="9" scale="82" orientation="landscape" horizontalDpi="4294967295" verticalDpi="4294967295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danN1-1</vt:lpstr>
      <vt:lpstr>'danN1-1'!Print_Area</vt:lpstr>
      <vt:lpstr>'danN1-1'!Print_Titles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2019-07-12T14:19:26Z</dcterms:modified>
</cp:coreProperties>
</file>