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528"/>
  </bookViews>
  <sheets>
    <sheet name="დანართი N1" sheetId="36" r:id="rId1"/>
  </sheets>
  <definedNames>
    <definedName name="_xlnm.Print_Area" localSheetId="0">'დანართი N1'!$A$1:$M$60</definedName>
  </definedNames>
  <calcPr calcId="152511"/>
</workbook>
</file>

<file path=xl/calcChain.xml><?xml version="1.0" encoding="utf-8"?>
<calcChain xmlns="http://schemas.openxmlformats.org/spreadsheetml/2006/main">
  <c r="F10" i="36" l="1"/>
  <c r="F11" i="36" s="1"/>
  <c r="J11" i="36" s="1"/>
  <c r="M11" i="36" s="1"/>
  <c r="F24" i="36"/>
  <c r="L24" i="36" s="1"/>
  <c r="M24" i="36" s="1"/>
  <c r="F29" i="36"/>
  <c r="F31" i="36" s="1"/>
  <c r="F15" i="36"/>
  <c r="F16" i="36" s="1"/>
  <c r="J16" i="36" s="1"/>
  <c r="M16" i="36" s="1"/>
  <c r="F34" i="36"/>
  <c r="F36" i="36" s="1"/>
  <c r="L36" i="36" s="1"/>
  <c r="M36" i="36" s="1"/>
  <c r="F25" i="36"/>
  <c r="H25" i="36" s="1"/>
  <c r="M25" i="36" s="1"/>
  <c r="F26" i="36"/>
  <c r="H26" i="36" s="1"/>
  <c r="F22" i="36"/>
  <c r="L22" i="36" s="1"/>
  <c r="M22" i="36" s="1"/>
  <c r="F23" i="36"/>
  <c r="L23" i="36" s="1"/>
  <c r="M23" i="36" s="1"/>
  <c r="F21" i="36"/>
  <c r="J21" i="36" s="1"/>
  <c r="M21" i="36" s="1"/>
  <c r="F12" i="36" l="1"/>
  <c r="L12" i="36" s="1"/>
  <c r="F30" i="36"/>
  <c r="J30" i="36" s="1"/>
  <c r="M30" i="36" s="1"/>
  <c r="F39" i="36"/>
  <c r="L39" i="36" s="1"/>
  <c r="F38" i="36"/>
  <c r="L38" i="36" s="1"/>
  <c r="M38" i="36" s="1"/>
  <c r="H31" i="36"/>
  <c r="F18" i="36"/>
  <c r="L18" i="36" s="1"/>
  <c r="M18" i="36" s="1"/>
  <c r="F17" i="36"/>
  <c r="L17" i="36" s="1"/>
  <c r="M17" i="36" s="1"/>
  <c r="F35" i="36"/>
  <c r="J35" i="36" s="1"/>
  <c r="M35" i="36" s="1"/>
  <c r="F40" i="36"/>
  <c r="H40" i="36" s="1"/>
  <c r="M40" i="36" s="1"/>
  <c r="F37" i="36"/>
  <c r="L37" i="36" s="1"/>
  <c r="M37" i="36" s="1"/>
  <c r="M26" i="36"/>
  <c r="J42" i="36" l="1"/>
  <c r="M31" i="36"/>
  <c r="M12" i="36"/>
  <c r="L42" i="36"/>
  <c r="H39" i="36"/>
  <c r="M39" i="36" s="1"/>
  <c r="H42" i="36" l="1"/>
  <c r="M44" i="36" s="1"/>
  <c r="M42" i="36"/>
  <c r="O55" i="36"/>
  <c r="M45" i="36" l="1"/>
  <c r="M46" i="36" s="1"/>
  <c r="M47" i="36" s="1"/>
  <c r="M48" i="36" s="1"/>
  <c r="M49" i="36" s="1"/>
  <c r="M50" i="36" s="1"/>
  <c r="M51" i="36" s="1"/>
  <c r="M52" i="36" s="1"/>
  <c r="M54" i="36" s="1"/>
  <c r="K4" i="36" s="1"/>
</calcChain>
</file>

<file path=xl/sharedStrings.xml><?xml version="1.0" encoding="utf-8"?>
<sst xmlns="http://schemas.openxmlformats.org/spreadsheetml/2006/main" count="93" uniqueCount="54">
  <si>
    <t>ლარი</t>
  </si>
  <si>
    <t>სახარჯთაღრიცხვო ღირებულება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</si>
  <si>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</si>
  <si>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</si>
  <si>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</si>
  <si>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</si>
  <si>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</si>
  <si>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</si>
  <si>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</si>
  <si>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</si>
  <si>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</si>
  <si>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</si>
  <si>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</si>
  <si>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</si>
  <si>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</si>
  <si>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</si>
  <si>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</si>
  <si>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მ3</t>
  </si>
  <si>
    <t>მანქ/სთ</t>
  </si>
  <si>
    <t>ლოკალური ხარჯთაღრიცხვა</t>
  </si>
  <si>
    <t xml:space="preserve">შრომითი დანახარჯები </t>
  </si>
  <si>
    <t>კაც/სთ</t>
  </si>
  <si>
    <t>კგ</t>
  </si>
  <si>
    <t>მასალების ტრანსპორტირება</t>
  </si>
  <si>
    <t>1000 მ3</t>
  </si>
  <si>
    <t>27-54-1</t>
  </si>
  <si>
    <t>ძელყორების მოწყობა მრგვალი მორებით</t>
  </si>
  <si>
    <t xml:space="preserve"> მ3</t>
  </si>
  <si>
    <t>ხის მორები მრგვალი დ=20სმ</t>
  </si>
  <si>
    <t>1-81-3</t>
  </si>
  <si>
    <t>ძელყორის შევსება ქვით</t>
  </si>
  <si>
    <t>27-7-2</t>
  </si>
  <si>
    <t>გზის მოშანდაკება ქვიშა-ხრეშით</t>
  </si>
  <si>
    <t>100 მ3</t>
  </si>
  <si>
    <t>ავტოგრეიდერი საშუალო ტიპის 79 კვტ (108 ცხ.ძ.)</t>
  </si>
  <si>
    <t>სატკეპნი საგზაო თვითმავალი პნევმოსვლაზე 18 ტ-ანი</t>
  </si>
  <si>
    <t xml:space="preserve">მოსარწყავ-მოსარეცხი მანქანა 6000 ლ-ანი </t>
  </si>
  <si>
    <t xml:space="preserve">ქვიშა-ხრეშოვანი ნარევი  </t>
  </si>
  <si>
    <t>წყალი</t>
  </si>
  <si>
    <t xml:space="preserve">ექსკავატორი პნევმოთვლიან სვლაზე V=0.15 მ3  </t>
  </si>
  <si>
    <t xml:space="preserve">სხვა მანქანები  </t>
  </si>
  <si>
    <t xml:space="preserve">1-23-8         </t>
  </si>
  <si>
    <t>გრუნტის დამუშავება ექსკავატორით ძელყორების მოსაწყობად</t>
  </si>
  <si>
    <t xml:space="preserve"> 100 მ3</t>
  </si>
  <si>
    <t>ამწე საავტომობილო სვლაზე 6.3 ტ-ანი</t>
  </si>
  <si>
    <t>სამონტაჟო დეტალები</t>
  </si>
  <si>
    <t>1-84-1</t>
  </si>
  <si>
    <t>სანგრევი ჩაქუჩები</t>
  </si>
  <si>
    <t>გრუნტის დამუშავება სანგრევი ჩაქუჩებით</t>
  </si>
  <si>
    <t>კლდოვანი ქანი</t>
  </si>
  <si>
    <t>ავტომობილი ბორტიანი 4.5   ტ-მდე</t>
  </si>
  <si>
    <t>დანართი N1</t>
  </si>
  <si>
    <t>%</t>
  </si>
  <si>
    <t>ხარაგაულის მუნიციპალიტეტი  საღანძილის ადმინსტრაციაში სოფ ვანში მდინარისგან გზის დამცავი კედლის (ძელყორების)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</si>
</sst>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strike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5" fillId="2" borderId="0" applyNumberFormat="0" applyBorder="0" applyAlignment="0" applyProtection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9" fillId="0" borderId="0"/>
    <xf numFmtId="0" fontId="7" fillId="0" borderId="0"/>
  </cellStyleXfs>
  <cellXfs count="80">
    <xf numFmtId="0" fontId="0" fillId="0" borderId="0" xfId="0"/>
    <xf numFmtId="0" fontId="7" fillId="3" borderId="0" xfId="2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5" applyFont="1" applyFill="1" applyAlignment="1">
      <alignment horizontal="left" vertical="center"/>
    </xf>
    <xf numFmtId="0" fontId="7" fillId="3" borderId="0" xfId="5" applyFont="1" applyFill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3" borderId="0" xfId="4" applyFont="1" applyFill="1" applyBorder="1" applyAlignment="1">
      <alignment vertical="center"/>
    </xf>
    <xf numFmtId="0" fontId="8" fillId="3" borderId="0" xfId="4" applyFont="1" applyFill="1" applyBorder="1" applyAlignment="1">
      <alignment vertical="center"/>
    </xf>
    <xf numFmtId="0" fontId="8" fillId="3" borderId="0" xfId="4" applyFont="1" applyFill="1" applyAlignment="1">
      <alignment vertical="center"/>
    </xf>
    <xf numFmtId="0" fontId="8" fillId="3" borderId="0" xfId="4" applyFont="1" applyFill="1" applyAlignment="1">
      <alignment horizontal="center" vertical="center"/>
    </xf>
    <xf numFmtId="0" fontId="7" fillId="3" borderId="0" xfId="0" applyFont="1" applyFill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0" xfId="7" applyFont="1" applyFill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8" fillId="3" borderId="0" xfId="0" applyFont="1" applyFill="1"/>
    <xf numFmtId="0" fontId="7" fillId="3" borderId="0" xfId="2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vertical="center"/>
    </xf>
    <xf numFmtId="0" fontId="10" fillId="3" borderId="0" xfId="4" applyFont="1" applyFill="1" applyBorder="1" applyAlignment="1">
      <alignment horizontal="right" vertical="center"/>
    </xf>
    <xf numFmtId="4" fontId="10" fillId="3" borderId="0" xfId="4" applyNumberFormat="1" applyFont="1" applyFill="1" applyBorder="1" applyAlignment="1">
      <alignment horizontal="right" vertical="center"/>
    </xf>
    <xf numFmtId="4" fontId="10" fillId="3" borderId="0" xfId="4" applyNumberFormat="1" applyFont="1" applyFill="1" applyBorder="1" applyAlignment="1">
      <alignment horizontal="right" vertical="center" indent="1"/>
    </xf>
    <xf numFmtId="4" fontId="10" fillId="3" borderId="0" xfId="4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2" applyNumberFormat="1" applyFont="1" applyFill="1" applyBorder="1" applyAlignment="1">
      <alignment horizontal="left" vertical="center"/>
    </xf>
    <xf numFmtId="4" fontId="10" fillId="3" borderId="1" xfId="2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 vertical="center"/>
    </xf>
    <xf numFmtId="164" fontId="1" fillId="3" borderId="1" xfId="7" applyNumberFormat="1" applyFont="1" applyFill="1" applyBorder="1" applyAlignment="1">
      <alignment horizontal="center" vertical="center"/>
    </xf>
    <xf numFmtId="0" fontId="1" fillId="3" borderId="1" xfId="4" applyNumberFormat="1" applyFont="1" applyFill="1" applyBorder="1" applyAlignment="1">
      <alignment horizontal="left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1" xfId="8" applyNumberFormat="1" applyFont="1" applyFill="1" applyBorder="1" applyAlignment="1">
      <alignment horizontal="left" vertical="center"/>
    </xf>
    <xf numFmtId="49" fontId="10" fillId="3" borderId="1" xfId="2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1" fillId="3" borderId="1" xfId="1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49" fontId="1" fillId="3" borderId="1" xfId="2" applyNumberFormat="1" applyFont="1" applyFill="1" applyBorder="1" applyAlignment="1">
      <alignment horizontal="center" vertical="center" wrapText="1"/>
    </xf>
    <xf numFmtId="0" fontId="1" fillId="3" borderId="1" xfId="2" applyNumberFormat="1" applyFont="1" applyFill="1" applyBorder="1" applyAlignment="1">
      <alignment horizontal="left" vertical="center"/>
    </xf>
    <xf numFmtId="4" fontId="1" fillId="3" borderId="1" xfId="2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9" fontId="1" fillId="3" borderId="1" xfId="7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indent="1"/>
    </xf>
    <xf numFmtId="4" fontId="10" fillId="3" borderId="1" xfId="10" applyNumberFormat="1" applyFont="1" applyFill="1" applyBorder="1" applyAlignment="1">
      <alignment horizontal="center" vertical="center"/>
    </xf>
    <xf numFmtId="0" fontId="10" fillId="3" borderId="1" xfId="7" applyNumberFormat="1" applyFont="1" applyFill="1" applyBorder="1" applyAlignment="1">
      <alignment horizontal="center" vertical="center"/>
    </xf>
    <xf numFmtId="4" fontId="10" fillId="3" borderId="1" xfId="7" applyNumberFormat="1" applyFont="1" applyFill="1" applyBorder="1" applyAlignment="1">
      <alignment horizontal="center" vertical="center"/>
    </xf>
    <xf numFmtId="0" fontId="1" fillId="3" borderId="1" xfId="7" applyFont="1" applyFill="1" applyBorder="1" applyAlignment="1">
      <alignment horizontal="center" vertical="center" wrapText="1"/>
    </xf>
    <xf numFmtId="1" fontId="1" fillId="3" borderId="1" xfId="7" applyNumberFormat="1" applyFont="1" applyFill="1" applyBorder="1" applyAlignment="1">
      <alignment horizontal="center" vertical="center"/>
    </xf>
    <xf numFmtId="0" fontId="1" fillId="3" borderId="1" xfId="7" applyNumberFormat="1" applyFont="1" applyFill="1" applyBorder="1" applyAlignment="1">
      <alignment horizontal="left" vertical="center" indent="1"/>
    </xf>
    <xf numFmtId="9" fontId="1" fillId="3" borderId="1" xfId="7" applyNumberFormat="1" applyFont="1" applyFill="1" applyBorder="1" applyAlignment="1">
      <alignment horizontal="center" vertical="center"/>
    </xf>
    <xf numFmtId="4" fontId="1" fillId="3" borderId="1" xfId="7" applyNumberFormat="1" applyFont="1" applyFill="1" applyBorder="1" applyAlignment="1">
      <alignment horizontal="center" vertical="center"/>
    </xf>
    <xf numFmtId="0" fontId="1" fillId="3" borderId="1" xfId="7" applyNumberFormat="1" applyFont="1" applyFill="1" applyBorder="1" applyAlignment="1">
      <alignment horizontal="right" vertical="center" indent="1"/>
    </xf>
    <xf numFmtId="0" fontId="1" fillId="3" borderId="1" xfId="7" applyNumberFormat="1" applyFont="1" applyFill="1" applyBorder="1" applyAlignment="1">
      <alignment horizontal="center" vertical="center"/>
    </xf>
    <xf numFmtId="0" fontId="1" fillId="3" borderId="1" xfId="7" applyNumberFormat="1" applyFont="1" applyFill="1" applyBorder="1" applyAlignment="1">
      <alignment horizontal="left" vertical="center"/>
    </xf>
  </cellXfs>
  <cellStyles count="14">
    <cellStyle name="Bad" xfId="1"/>
    <cellStyle name="Normal" xfId="0" builtinId="0"/>
    <cellStyle name="Normal 2" xfId="2"/>
    <cellStyle name="Normal 2 2" xfId="12"/>
    <cellStyle name="Normal 3" xfId="3"/>
    <cellStyle name="Обычный 2" xfId="4"/>
    <cellStyle name="Обычный 2 2" xfId="5"/>
    <cellStyle name="Обычный 2 2 2" xfId="6"/>
    <cellStyle name="Обычный 3" xfId="7"/>
    <cellStyle name="Обычный 4" xfId="13"/>
    <cellStyle name="Обычный 7" xfId="11"/>
    <cellStyle name="ჩვეულებრივი 2" xfId="8"/>
    <cellStyle name="ჩვეულებრივი 2 2" xfId="9"/>
    <cellStyle name="ჩვეულებრივი 2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O58"/>
  <sheetViews>
    <sheetView tabSelected="1" view="pageBreakPreview" zoomScaleNormal="100" zoomScaleSheetLayoutView="100" workbookViewId="0">
      <selection activeCell="J10" sqref="J10"/>
    </sheetView>
  </sheetViews>
  <sheetFormatPr defaultColWidth="7" defaultRowHeight="12.75" x14ac:dyDescent="0.25"/>
  <cols>
    <col min="1" max="1" width="4.7109375" style="2" bestFit="1" customWidth="1"/>
    <col min="2" max="2" width="14.28515625" style="3" customWidth="1"/>
    <col min="3" max="3" width="64.140625" style="7" customWidth="1"/>
    <col min="4" max="7" width="9.28515625" style="3" customWidth="1"/>
    <col min="8" max="8" width="10" style="6" customWidth="1"/>
    <col min="9" max="9" width="9.28515625" style="3" customWidth="1"/>
    <col min="10" max="10" width="10.140625" style="6" customWidth="1"/>
    <col min="11" max="11" width="9.28515625" style="3" customWidth="1"/>
    <col min="12" max="12" width="9.28515625" style="6" customWidth="1"/>
    <col min="13" max="13" width="12.28515625" style="6" customWidth="1"/>
    <col min="14" max="14" width="10" style="8" customWidth="1"/>
    <col min="15" max="15" width="11.140625" style="8" customWidth="1"/>
    <col min="16" max="227" width="9.140625" style="8" customWidth="1"/>
    <col min="228" max="228" width="2.7109375" style="8" customWidth="1"/>
    <col min="229" max="229" width="9.140625" style="8" customWidth="1"/>
    <col min="230" max="230" width="47.85546875" style="8" customWidth="1"/>
    <col min="231" max="231" width="6.7109375" style="8" customWidth="1"/>
    <col min="232" max="232" width="7.28515625" style="8" customWidth="1"/>
    <col min="233" max="233" width="7" style="8" customWidth="1"/>
    <col min="234" max="234" width="8.7109375" style="8" customWidth="1"/>
    <col min="235" max="235" width="12" style="8" customWidth="1"/>
    <col min="236" max="236" width="4.7109375" style="8" customWidth="1"/>
    <col min="237" max="237" width="9.140625" style="8" customWidth="1"/>
    <col min="238" max="238" width="11.7109375" style="8" customWidth="1"/>
    <col min="239" max="16384" width="7" style="8"/>
  </cols>
  <sheetData>
    <row r="1" spans="1:13" ht="21" customHeight="1" x14ac:dyDescent="0.25">
      <c r="A1" s="28"/>
      <c r="B1" s="29"/>
      <c r="C1" s="30"/>
      <c r="D1" s="31"/>
      <c r="E1" s="31"/>
      <c r="F1" s="31"/>
      <c r="G1" s="31"/>
      <c r="H1" s="31"/>
      <c r="I1" s="31"/>
      <c r="J1" s="31"/>
      <c r="K1" s="32" t="s">
        <v>51</v>
      </c>
      <c r="L1" s="32"/>
      <c r="M1" s="32"/>
    </row>
    <row r="2" spans="1:13" s="9" customFormat="1" ht="32.25" customHeight="1" x14ac:dyDescent="0.25">
      <c r="A2" s="33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9" customFormat="1" x14ac:dyDescent="0.25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0" customFormat="1" x14ac:dyDescent="0.25">
      <c r="A4" s="35"/>
      <c r="B4" s="36"/>
      <c r="C4" s="37"/>
      <c r="D4" s="35"/>
      <c r="E4" s="35"/>
      <c r="F4" s="35"/>
      <c r="G4" s="35"/>
      <c r="H4" s="38"/>
      <c r="I4" s="38"/>
      <c r="J4" s="39" t="s">
        <v>1</v>
      </c>
      <c r="K4" s="40" t="e">
        <f>M54</f>
        <v>#VALUE!</v>
      </c>
      <c r="L4" s="40"/>
      <c r="M4" s="35" t="s">
        <v>0</v>
      </c>
    </row>
    <row r="5" spans="1:13" s="11" customFormat="1" ht="25.5" customHeight="1" x14ac:dyDescent="0.25">
      <c r="A5" s="41" t="s">
        <v>2</v>
      </c>
      <c r="B5" s="41" t="s">
        <v>3</v>
      </c>
      <c r="C5" s="42" t="s">
        <v>4</v>
      </c>
      <c r="D5" s="42" t="s">
        <v>5</v>
      </c>
      <c r="E5" s="41" t="s">
        <v>6</v>
      </c>
      <c r="F5" s="41"/>
      <c r="G5" s="42" t="s">
        <v>7</v>
      </c>
      <c r="H5" s="42"/>
      <c r="I5" s="42" t="s">
        <v>8</v>
      </c>
      <c r="J5" s="42"/>
      <c r="K5" s="41" t="s">
        <v>9</v>
      </c>
      <c r="L5" s="41"/>
      <c r="M5" s="41" t="s">
        <v>10</v>
      </c>
    </row>
    <row r="6" spans="1:13" s="11" customFormat="1" x14ac:dyDescent="0.25">
      <c r="A6" s="41"/>
      <c r="B6" s="41"/>
      <c r="C6" s="42"/>
      <c r="D6" s="42"/>
      <c r="E6" s="43" t="s">
        <v>11</v>
      </c>
      <c r="F6" s="43" t="s">
        <v>12</v>
      </c>
      <c r="G6" s="43" t="s">
        <v>11</v>
      </c>
      <c r="H6" s="43" t="s">
        <v>12</v>
      </c>
      <c r="I6" s="43" t="s">
        <v>11</v>
      </c>
      <c r="J6" s="43" t="s">
        <v>12</v>
      </c>
      <c r="K6" s="43" t="s">
        <v>11</v>
      </c>
      <c r="L6" s="43" t="s">
        <v>12</v>
      </c>
      <c r="M6" s="41"/>
    </row>
    <row r="7" spans="1:13" s="12" customFormat="1" x14ac:dyDescent="0.25">
      <c r="A7" s="44">
        <v>1</v>
      </c>
      <c r="B7" s="44">
        <v>2</v>
      </c>
      <c r="C7" s="44">
        <v>3</v>
      </c>
      <c r="D7" s="45">
        <v>4</v>
      </c>
      <c r="E7" s="45">
        <v>5</v>
      </c>
      <c r="F7" s="45">
        <v>6</v>
      </c>
      <c r="G7" s="45">
        <v>7</v>
      </c>
      <c r="H7" s="44">
        <v>8</v>
      </c>
      <c r="I7" s="45">
        <v>9</v>
      </c>
      <c r="J7" s="44">
        <v>10</v>
      </c>
      <c r="K7" s="45">
        <v>11</v>
      </c>
      <c r="L7" s="44">
        <v>12</v>
      </c>
      <c r="M7" s="44">
        <v>13</v>
      </c>
    </row>
    <row r="8" spans="1:13" s="12" customFormat="1" x14ac:dyDescent="0.25">
      <c r="A8" s="44"/>
      <c r="B8" s="44"/>
      <c r="C8" s="44"/>
      <c r="D8" s="45"/>
      <c r="E8" s="45"/>
      <c r="F8" s="45"/>
      <c r="G8" s="45"/>
      <c r="H8" s="44"/>
      <c r="I8" s="45"/>
      <c r="J8" s="44"/>
      <c r="K8" s="45"/>
      <c r="L8" s="44"/>
      <c r="M8" s="44"/>
    </row>
    <row r="9" spans="1:13" s="26" customFormat="1" x14ac:dyDescent="0.2">
      <c r="A9" s="46">
        <v>1</v>
      </c>
      <c r="B9" s="47" t="s">
        <v>46</v>
      </c>
      <c r="C9" s="48" t="s">
        <v>48</v>
      </c>
      <c r="D9" s="46" t="s">
        <v>17</v>
      </c>
      <c r="E9" s="49"/>
      <c r="F9" s="50">
        <v>100</v>
      </c>
      <c r="G9" s="50"/>
      <c r="H9" s="50"/>
      <c r="I9" s="50"/>
      <c r="J9" s="50"/>
      <c r="K9" s="49"/>
      <c r="L9" s="49"/>
      <c r="M9" s="49"/>
    </row>
    <row r="10" spans="1:13" s="13" customFormat="1" x14ac:dyDescent="0.2">
      <c r="A10" s="51"/>
      <c r="B10" s="14"/>
      <c r="C10" s="52"/>
      <c r="D10" s="16" t="s">
        <v>33</v>
      </c>
      <c r="E10" s="17"/>
      <c r="F10" s="53">
        <f>F9/100</f>
        <v>1</v>
      </c>
      <c r="G10" s="17"/>
      <c r="H10" s="17"/>
      <c r="I10" s="17"/>
      <c r="J10" s="17"/>
      <c r="K10" s="17"/>
      <c r="L10" s="17"/>
      <c r="M10" s="17"/>
    </row>
    <row r="11" spans="1:13" s="13" customFormat="1" x14ac:dyDescent="0.2">
      <c r="A11" s="51"/>
      <c r="B11" s="20"/>
      <c r="C11" s="54" t="s">
        <v>20</v>
      </c>
      <c r="D11" s="55" t="s">
        <v>21</v>
      </c>
      <c r="E11" s="17">
        <v>350</v>
      </c>
      <c r="F11" s="17">
        <f>E11*F10</f>
        <v>350</v>
      </c>
      <c r="G11" s="17"/>
      <c r="H11" s="17"/>
      <c r="I11" s="17">
        <v>0</v>
      </c>
      <c r="J11" s="17">
        <f>F11*I11</f>
        <v>0</v>
      </c>
      <c r="K11" s="17"/>
      <c r="L11" s="17"/>
      <c r="M11" s="17">
        <f>H11+J11+L11</f>
        <v>0</v>
      </c>
    </row>
    <row r="12" spans="1:13" s="13" customFormat="1" x14ac:dyDescent="0.2">
      <c r="A12" s="51"/>
      <c r="B12" s="20"/>
      <c r="C12" s="56" t="s">
        <v>47</v>
      </c>
      <c r="D12" s="55" t="s">
        <v>18</v>
      </c>
      <c r="E12" s="17">
        <v>200</v>
      </c>
      <c r="F12" s="17">
        <f>E12*F10</f>
        <v>200</v>
      </c>
      <c r="G12" s="17"/>
      <c r="H12" s="17"/>
      <c r="I12" s="17"/>
      <c r="J12" s="17"/>
      <c r="K12" s="17">
        <v>0</v>
      </c>
      <c r="L12" s="17">
        <f>F12*K12</f>
        <v>0</v>
      </c>
      <c r="M12" s="17">
        <f>H12+J12+L12</f>
        <v>0</v>
      </c>
    </row>
    <row r="13" spans="1:13" s="13" customFormat="1" x14ac:dyDescent="0.2">
      <c r="A13" s="51"/>
      <c r="B13" s="20"/>
      <c r="C13" s="56"/>
      <c r="D13" s="16"/>
      <c r="E13" s="17"/>
      <c r="F13" s="17"/>
      <c r="G13" s="17"/>
      <c r="H13" s="17"/>
      <c r="I13" s="17"/>
      <c r="J13" s="17"/>
      <c r="K13" s="17"/>
      <c r="L13" s="17"/>
      <c r="M13" s="17"/>
    </row>
    <row r="14" spans="1:13" s="26" customFormat="1" x14ac:dyDescent="0.2">
      <c r="A14" s="46">
        <v>1</v>
      </c>
      <c r="B14" s="47" t="s">
        <v>41</v>
      </c>
      <c r="C14" s="48" t="s">
        <v>42</v>
      </c>
      <c r="D14" s="46" t="s">
        <v>17</v>
      </c>
      <c r="E14" s="49"/>
      <c r="F14" s="50">
        <v>300</v>
      </c>
      <c r="G14" s="50"/>
      <c r="H14" s="50"/>
      <c r="I14" s="50"/>
      <c r="J14" s="50"/>
      <c r="K14" s="49"/>
      <c r="L14" s="49"/>
      <c r="M14" s="49"/>
    </row>
    <row r="15" spans="1:13" s="13" customFormat="1" x14ac:dyDescent="0.2">
      <c r="A15" s="51"/>
      <c r="B15" s="14"/>
      <c r="C15" s="52"/>
      <c r="D15" s="16" t="s">
        <v>24</v>
      </c>
      <c r="E15" s="17"/>
      <c r="F15" s="53">
        <f>F14/1000</f>
        <v>0.3</v>
      </c>
      <c r="G15" s="17"/>
      <c r="H15" s="17"/>
      <c r="I15" s="17"/>
      <c r="J15" s="17"/>
      <c r="K15" s="17"/>
      <c r="L15" s="17"/>
      <c r="M15" s="17"/>
    </row>
    <row r="16" spans="1:13" s="13" customFormat="1" ht="15.75" customHeight="1" x14ac:dyDescent="0.2">
      <c r="A16" s="51"/>
      <c r="B16" s="20"/>
      <c r="C16" s="54" t="s">
        <v>20</v>
      </c>
      <c r="D16" s="55" t="s">
        <v>21</v>
      </c>
      <c r="E16" s="17">
        <v>60.8</v>
      </c>
      <c r="F16" s="17">
        <f>E16*F15</f>
        <v>18.239999999999998</v>
      </c>
      <c r="G16" s="17"/>
      <c r="H16" s="17"/>
      <c r="I16" s="17">
        <v>0</v>
      </c>
      <c r="J16" s="17">
        <f>F16*I16</f>
        <v>0</v>
      </c>
      <c r="K16" s="17"/>
      <c r="L16" s="17"/>
      <c r="M16" s="17">
        <f>H16+J16+L16</f>
        <v>0</v>
      </c>
    </row>
    <row r="17" spans="1:13" s="13" customFormat="1" ht="15.75" customHeight="1" x14ac:dyDescent="0.2">
      <c r="A17" s="51"/>
      <c r="B17" s="20"/>
      <c r="C17" s="56" t="s">
        <v>39</v>
      </c>
      <c r="D17" s="55" t="s">
        <v>18</v>
      </c>
      <c r="E17" s="17">
        <v>143</v>
      </c>
      <c r="F17" s="17">
        <f>E17*F15</f>
        <v>42.9</v>
      </c>
      <c r="G17" s="17"/>
      <c r="H17" s="17"/>
      <c r="I17" s="17"/>
      <c r="J17" s="17"/>
      <c r="K17" s="17">
        <v>0</v>
      </c>
      <c r="L17" s="17">
        <f>F17*K17</f>
        <v>0</v>
      </c>
      <c r="M17" s="17">
        <f>H17+J17+L17</f>
        <v>0</v>
      </c>
    </row>
    <row r="18" spans="1:13" s="13" customFormat="1" ht="15.75" customHeight="1" x14ac:dyDescent="0.2">
      <c r="A18" s="51"/>
      <c r="B18" s="20"/>
      <c r="C18" s="56" t="s">
        <v>40</v>
      </c>
      <c r="D18" s="16" t="s">
        <v>0</v>
      </c>
      <c r="E18" s="17">
        <v>6.89</v>
      </c>
      <c r="F18" s="17">
        <f>E18*F15</f>
        <v>2.0669999999999997</v>
      </c>
      <c r="G18" s="17"/>
      <c r="H18" s="17"/>
      <c r="I18" s="17"/>
      <c r="J18" s="17"/>
      <c r="K18" s="17">
        <v>0</v>
      </c>
      <c r="L18" s="17">
        <f>F18*K18</f>
        <v>0</v>
      </c>
      <c r="M18" s="17">
        <f>H18+J18+L18</f>
        <v>0</v>
      </c>
    </row>
    <row r="19" spans="1:13" s="13" customFormat="1" x14ac:dyDescent="0.2">
      <c r="A19" s="51"/>
      <c r="B19" s="20"/>
      <c r="C19" s="56"/>
      <c r="D19" s="16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26" customFormat="1" x14ac:dyDescent="0.2">
      <c r="A20" s="46">
        <v>2</v>
      </c>
      <c r="B20" s="57" t="s">
        <v>25</v>
      </c>
      <c r="C20" s="48" t="s">
        <v>26</v>
      </c>
      <c r="D20" s="46" t="s">
        <v>27</v>
      </c>
      <c r="E20" s="49"/>
      <c r="F20" s="58">
        <v>60</v>
      </c>
      <c r="G20" s="50"/>
      <c r="H20" s="50"/>
      <c r="I20" s="50"/>
      <c r="J20" s="50"/>
      <c r="K20" s="49"/>
      <c r="L20" s="49"/>
      <c r="M20" s="49"/>
    </row>
    <row r="21" spans="1:13" s="13" customFormat="1" ht="21" customHeight="1" x14ac:dyDescent="0.2">
      <c r="A21" s="51"/>
      <c r="B21" s="20"/>
      <c r="C21" s="54" t="s">
        <v>20</v>
      </c>
      <c r="D21" s="16" t="s">
        <v>21</v>
      </c>
      <c r="E21" s="17">
        <v>6.6</v>
      </c>
      <c r="F21" s="59">
        <f>F20*E21</f>
        <v>396</v>
      </c>
      <c r="G21" s="17"/>
      <c r="H21" s="60"/>
      <c r="I21" s="17">
        <v>0</v>
      </c>
      <c r="J21" s="17">
        <f>F21*I21</f>
        <v>0</v>
      </c>
      <c r="K21" s="17"/>
      <c r="L21" s="17"/>
      <c r="M21" s="17">
        <f t="shared" ref="M21:M26" si="0">H21+J21+L21</f>
        <v>0</v>
      </c>
    </row>
    <row r="22" spans="1:13" s="13" customFormat="1" ht="21" customHeight="1" x14ac:dyDescent="0.2">
      <c r="A22" s="51"/>
      <c r="B22" s="14"/>
      <c r="C22" s="52" t="s">
        <v>44</v>
      </c>
      <c r="D22" s="16" t="s">
        <v>18</v>
      </c>
      <c r="E22" s="16">
        <v>0.35</v>
      </c>
      <c r="F22" s="59">
        <f>F20*E22</f>
        <v>21</v>
      </c>
      <c r="G22" s="17"/>
      <c r="H22" s="17"/>
      <c r="I22" s="17"/>
      <c r="J22" s="17"/>
      <c r="K22" s="17">
        <v>0</v>
      </c>
      <c r="L22" s="17">
        <f>K22*F22</f>
        <v>0</v>
      </c>
      <c r="M22" s="17">
        <f t="shared" si="0"/>
        <v>0</v>
      </c>
    </row>
    <row r="23" spans="1:13" s="13" customFormat="1" ht="21" customHeight="1" x14ac:dyDescent="0.2">
      <c r="A23" s="51"/>
      <c r="B23" s="14"/>
      <c r="C23" s="52" t="s">
        <v>50</v>
      </c>
      <c r="D23" s="16" t="s">
        <v>18</v>
      </c>
      <c r="E23" s="17">
        <v>0.32</v>
      </c>
      <c r="F23" s="59">
        <f>F20*E23</f>
        <v>19.2</v>
      </c>
      <c r="G23" s="17"/>
      <c r="H23" s="17"/>
      <c r="I23" s="17"/>
      <c r="J23" s="17"/>
      <c r="K23" s="17">
        <v>0</v>
      </c>
      <c r="L23" s="17">
        <f>K23*F23</f>
        <v>0</v>
      </c>
      <c r="M23" s="17">
        <f t="shared" si="0"/>
        <v>0</v>
      </c>
    </row>
    <row r="24" spans="1:13" s="13" customFormat="1" ht="21" customHeight="1" x14ac:dyDescent="0.2">
      <c r="A24" s="51"/>
      <c r="B24" s="20"/>
      <c r="C24" s="56" t="s">
        <v>40</v>
      </c>
      <c r="D24" s="16" t="s">
        <v>0</v>
      </c>
      <c r="E24" s="17">
        <v>0.01</v>
      </c>
      <c r="F24" s="17">
        <f>E24*F20</f>
        <v>0.6</v>
      </c>
      <c r="G24" s="17"/>
      <c r="H24" s="17"/>
      <c r="I24" s="17"/>
      <c r="J24" s="17"/>
      <c r="K24" s="17">
        <v>0</v>
      </c>
      <c r="L24" s="17">
        <f>F24*K24</f>
        <v>0</v>
      </c>
      <c r="M24" s="17">
        <f t="shared" si="0"/>
        <v>0</v>
      </c>
    </row>
    <row r="25" spans="1:13" s="13" customFormat="1" ht="21" customHeight="1" x14ac:dyDescent="0.2">
      <c r="A25" s="51"/>
      <c r="B25" s="20"/>
      <c r="C25" s="56" t="s">
        <v>45</v>
      </c>
      <c r="D25" s="16" t="s">
        <v>22</v>
      </c>
      <c r="E25" s="17">
        <v>4.22</v>
      </c>
      <c r="F25" s="59">
        <f>F20*E25</f>
        <v>253.2</v>
      </c>
      <c r="G25" s="17">
        <v>0</v>
      </c>
      <c r="H25" s="60">
        <f>G25*F25</f>
        <v>0</v>
      </c>
      <c r="I25" s="17"/>
      <c r="J25" s="17"/>
      <c r="K25" s="17"/>
      <c r="L25" s="17"/>
      <c r="M25" s="17">
        <f t="shared" si="0"/>
        <v>0</v>
      </c>
    </row>
    <row r="26" spans="1:13" s="13" customFormat="1" ht="21" customHeight="1" x14ac:dyDescent="0.2">
      <c r="A26" s="51"/>
      <c r="B26" s="61"/>
      <c r="C26" s="52" t="s">
        <v>28</v>
      </c>
      <c r="D26" s="16" t="s">
        <v>17</v>
      </c>
      <c r="E26" s="17">
        <v>1.05</v>
      </c>
      <c r="F26" s="59">
        <f>F20*E26</f>
        <v>63</v>
      </c>
      <c r="G26" s="17">
        <v>0</v>
      </c>
      <c r="H26" s="60">
        <f>G26*F26</f>
        <v>0</v>
      </c>
      <c r="I26" s="17"/>
      <c r="J26" s="17"/>
      <c r="K26" s="17"/>
      <c r="L26" s="17"/>
      <c r="M26" s="17">
        <f t="shared" si="0"/>
        <v>0</v>
      </c>
    </row>
    <row r="27" spans="1:13" s="13" customFormat="1" x14ac:dyDescent="0.2">
      <c r="A27" s="51"/>
      <c r="B27" s="62"/>
      <c r="C27" s="52"/>
      <c r="D27" s="16"/>
      <c r="E27" s="17"/>
      <c r="F27" s="17"/>
      <c r="G27" s="17"/>
      <c r="H27" s="60"/>
      <c r="I27" s="17"/>
      <c r="J27" s="17"/>
      <c r="K27" s="17"/>
      <c r="L27" s="17"/>
      <c r="M27" s="17"/>
    </row>
    <row r="28" spans="1:13" s="26" customFormat="1" x14ac:dyDescent="0.2">
      <c r="A28" s="46">
        <v>3</v>
      </c>
      <c r="B28" s="57" t="s">
        <v>29</v>
      </c>
      <c r="C28" s="48" t="s">
        <v>30</v>
      </c>
      <c r="D28" s="46" t="s">
        <v>17</v>
      </c>
      <c r="E28" s="49"/>
      <c r="F28" s="50">
        <v>492</v>
      </c>
      <c r="G28" s="50"/>
      <c r="H28" s="50"/>
      <c r="I28" s="50"/>
      <c r="J28" s="50"/>
      <c r="K28" s="49"/>
      <c r="L28" s="49"/>
      <c r="M28" s="49"/>
    </row>
    <row r="29" spans="1:13" s="13" customFormat="1" x14ac:dyDescent="0.2">
      <c r="A29" s="51"/>
      <c r="B29" s="63"/>
      <c r="C29" s="64"/>
      <c r="D29" s="51" t="s">
        <v>43</v>
      </c>
      <c r="E29" s="65"/>
      <c r="F29" s="53">
        <f>F28/100</f>
        <v>4.92</v>
      </c>
      <c r="G29" s="17"/>
      <c r="H29" s="17"/>
      <c r="I29" s="17"/>
      <c r="J29" s="17"/>
      <c r="K29" s="65"/>
      <c r="L29" s="65"/>
      <c r="M29" s="65"/>
    </row>
    <row r="30" spans="1:13" s="13" customFormat="1" x14ac:dyDescent="0.2">
      <c r="A30" s="51"/>
      <c r="B30" s="20"/>
      <c r="C30" s="54" t="s">
        <v>20</v>
      </c>
      <c r="D30" s="16" t="s">
        <v>21</v>
      </c>
      <c r="E30" s="17">
        <v>121</v>
      </c>
      <c r="F30" s="17">
        <f>F29*E30</f>
        <v>595.31999999999994</v>
      </c>
      <c r="G30" s="17"/>
      <c r="H30" s="60"/>
      <c r="I30" s="17">
        <v>0</v>
      </c>
      <c r="J30" s="17">
        <f>F30*I30</f>
        <v>0</v>
      </c>
      <c r="K30" s="17"/>
      <c r="L30" s="17"/>
      <c r="M30" s="17">
        <f>H30+J30+L30</f>
        <v>0</v>
      </c>
    </row>
    <row r="31" spans="1:13" s="13" customFormat="1" x14ac:dyDescent="0.2">
      <c r="A31" s="51"/>
      <c r="B31" s="20"/>
      <c r="C31" s="52" t="s">
        <v>49</v>
      </c>
      <c r="D31" s="16" t="s">
        <v>17</v>
      </c>
      <c r="E31" s="17">
        <v>100</v>
      </c>
      <c r="F31" s="17">
        <f>F29*E31</f>
        <v>492</v>
      </c>
      <c r="G31" s="17">
        <v>0</v>
      </c>
      <c r="H31" s="60">
        <f>G31*F31</f>
        <v>0</v>
      </c>
      <c r="I31" s="17"/>
      <c r="J31" s="17"/>
      <c r="K31" s="66"/>
      <c r="L31" s="66"/>
      <c r="M31" s="17">
        <f>H31+J31+L31</f>
        <v>0</v>
      </c>
    </row>
    <row r="32" spans="1:13" s="13" customFormat="1" x14ac:dyDescent="0.2">
      <c r="A32" s="51"/>
      <c r="B32" s="20"/>
      <c r="C32" s="52"/>
      <c r="D32" s="16"/>
      <c r="E32" s="17"/>
      <c r="F32" s="17"/>
      <c r="G32" s="17"/>
      <c r="H32" s="17"/>
      <c r="I32" s="17"/>
      <c r="J32" s="17"/>
      <c r="K32" s="17"/>
      <c r="L32" s="17"/>
      <c r="M32" s="17"/>
    </row>
    <row r="33" spans="1:223" s="26" customFormat="1" x14ac:dyDescent="0.2">
      <c r="A33" s="46">
        <v>4</v>
      </c>
      <c r="B33" s="57" t="s">
        <v>31</v>
      </c>
      <c r="C33" s="48" t="s">
        <v>32</v>
      </c>
      <c r="D33" s="46" t="s">
        <v>17</v>
      </c>
      <c r="E33" s="49"/>
      <c r="F33" s="58">
        <v>40</v>
      </c>
      <c r="G33" s="50"/>
      <c r="H33" s="50"/>
      <c r="I33" s="50"/>
      <c r="J33" s="50"/>
      <c r="K33" s="49"/>
      <c r="L33" s="49"/>
      <c r="M33" s="49"/>
    </row>
    <row r="34" spans="1:223" s="13" customFormat="1" x14ac:dyDescent="0.2">
      <c r="A34" s="51"/>
      <c r="B34" s="14"/>
      <c r="C34" s="15"/>
      <c r="D34" s="16" t="s">
        <v>33</v>
      </c>
      <c r="E34" s="17"/>
      <c r="F34" s="18">
        <f>F33/100</f>
        <v>0.4</v>
      </c>
      <c r="G34" s="17"/>
      <c r="H34" s="17"/>
      <c r="I34" s="17"/>
      <c r="J34" s="17"/>
      <c r="K34" s="17"/>
      <c r="L34" s="17"/>
      <c r="M34" s="17"/>
    </row>
    <row r="35" spans="1:223" s="13" customFormat="1" ht="17.25" customHeight="1" x14ac:dyDescent="0.2">
      <c r="A35" s="51"/>
      <c r="B35" s="19"/>
      <c r="C35" s="54" t="s">
        <v>20</v>
      </c>
      <c r="D35" s="16" t="s">
        <v>21</v>
      </c>
      <c r="E35" s="17">
        <v>15</v>
      </c>
      <c r="F35" s="17">
        <f>E35*F34</f>
        <v>6</v>
      </c>
      <c r="G35" s="17"/>
      <c r="H35" s="17"/>
      <c r="I35" s="17">
        <v>0</v>
      </c>
      <c r="J35" s="17">
        <f>I35*F35</f>
        <v>0</v>
      </c>
      <c r="K35" s="17"/>
      <c r="L35" s="17"/>
      <c r="M35" s="17">
        <f t="shared" ref="M35:M40" si="1">H35+J35+L35</f>
        <v>0</v>
      </c>
    </row>
    <row r="36" spans="1:223" s="13" customFormat="1" ht="17.25" customHeight="1" x14ac:dyDescent="0.2">
      <c r="A36" s="46"/>
      <c r="B36" s="20"/>
      <c r="C36" s="15" t="s">
        <v>34</v>
      </c>
      <c r="D36" s="16" t="s">
        <v>18</v>
      </c>
      <c r="E36" s="17">
        <v>2.16</v>
      </c>
      <c r="F36" s="17">
        <f>E36*F34</f>
        <v>0.8640000000000001</v>
      </c>
      <c r="G36" s="17"/>
      <c r="H36" s="17"/>
      <c r="I36" s="17"/>
      <c r="J36" s="17"/>
      <c r="K36" s="17">
        <v>0</v>
      </c>
      <c r="L36" s="17">
        <f>K36*F36</f>
        <v>0</v>
      </c>
      <c r="M36" s="17">
        <f t="shared" si="1"/>
        <v>0</v>
      </c>
    </row>
    <row r="37" spans="1:223" s="13" customFormat="1" ht="17.25" customHeight="1" x14ac:dyDescent="0.2">
      <c r="A37" s="46"/>
      <c r="B37" s="20"/>
      <c r="C37" s="15" t="s">
        <v>35</v>
      </c>
      <c r="D37" s="16" t="s">
        <v>18</v>
      </c>
      <c r="E37" s="17">
        <v>2.73</v>
      </c>
      <c r="F37" s="17">
        <f>E37*F34</f>
        <v>1.0920000000000001</v>
      </c>
      <c r="G37" s="17"/>
      <c r="H37" s="17"/>
      <c r="I37" s="17"/>
      <c r="J37" s="17"/>
      <c r="K37" s="17">
        <v>0</v>
      </c>
      <c r="L37" s="17">
        <f>K37*F37</f>
        <v>0</v>
      </c>
      <c r="M37" s="17">
        <f t="shared" si="1"/>
        <v>0</v>
      </c>
    </row>
    <row r="38" spans="1:223" s="13" customFormat="1" ht="17.25" customHeight="1" x14ac:dyDescent="0.2">
      <c r="A38" s="46"/>
      <c r="B38" s="14"/>
      <c r="C38" s="15" t="s">
        <v>36</v>
      </c>
      <c r="D38" s="16" t="s">
        <v>18</v>
      </c>
      <c r="E38" s="17">
        <v>0.97</v>
      </c>
      <c r="F38" s="17">
        <f>E38*F34</f>
        <v>0.38800000000000001</v>
      </c>
      <c r="G38" s="17"/>
      <c r="H38" s="17"/>
      <c r="I38" s="17"/>
      <c r="J38" s="17"/>
      <c r="K38" s="17">
        <v>0</v>
      </c>
      <c r="L38" s="17">
        <f>K38*F38</f>
        <v>0</v>
      </c>
      <c r="M38" s="17">
        <f t="shared" si="1"/>
        <v>0</v>
      </c>
    </row>
    <row r="39" spans="1:223" s="13" customFormat="1" ht="17.25" customHeight="1" x14ac:dyDescent="0.2">
      <c r="A39" s="46"/>
      <c r="B39" s="21"/>
      <c r="C39" s="22" t="s">
        <v>37</v>
      </c>
      <c r="D39" s="16" t="s">
        <v>17</v>
      </c>
      <c r="E39" s="17">
        <v>122</v>
      </c>
      <c r="F39" s="17">
        <f>E39*F34</f>
        <v>48.800000000000004</v>
      </c>
      <c r="G39" s="17">
        <v>0</v>
      </c>
      <c r="H39" s="17">
        <f>G39*F39</f>
        <v>0</v>
      </c>
      <c r="I39" s="17"/>
      <c r="J39" s="17"/>
      <c r="K39" s="17"/>
      <c r="L39" s="17">
        <f>K39*F39</f>
        <v>0</v>
      </c>
      <c r="M39" s="17">
        <f t="shared" si="1"/>
        <v>0</v>
      </c>
    </row>
    <row r="40" spans="1:223" s="13" customFormat="1" ht="17.25" customHeight="1" x14ac:dyDescent="0.2">
      <c r="A40" s="46"/>
      <c r="B40" s="21"/>
      <c r="C40" s="23" t="s">
        <v>38</v>
      </c>
      <c r="D40" s="16" t="s">
        <v>17</v>
      </c>
      <c r="E40" s="17">
        <v>7</v>
      </c>
      <c r="F40" s="17">
        <f>E40*F34</f>
        <v>2.8000000000000003</v>
      </c>
      <c r="G40" s="17">
        <v>0</v>
      </c>
      <c r="H40" s="17">
        <f>G40*F40</f>
        <v>0</v>
      </c>
      <c r="I40" s="17"/>
      <c r="J40" s="17"/>
      <c r="K40" s="17"/>
      <c r="L40" s="17"/>
      <c r="M40" s="17">
        <f t="shared" si="1"/>
        <v>0</v>
      </c>
    </row>
    <row r="41" spans="1:223" s="13" customFormat="1" x14ac:dyDescent="0.2">
      <c r="A41" s="46"/>
      <c r="B41" s="67"/>
      <c r="C41" s="68"/>
      <c r="D41" s="16"/>
      <c r="E41" s="17"/>
      <c r="F41" s="17"/>
      <c r="G41" s="17"/>
      <c r="H41" s="69"/>
      <c r="I41" s="17"/>
      <c r="J41" s="17"/>
      <c r="K41" s="17"/>
      <c r="L41" s="17"/>
      <c r="M41" s="17"/>
    </row>
    <row r="42" spans="1:223" s="12" customFormat="1" x14ac:dyDescent="0.25">
      <c r="A42" s="70"/>
      <c r="B42" s="70"/>
      <c r="C42" s="70" t="s">
        <v>10</v>
      </c>
      <c r="D42" s="70"/>
      <c r="E42" s="71"/>
      <c r="F42" s="71"/>
      <c r="G42" s="71"/>
      <c r="H42" s="71">
        <f>SUM(H9:H40)</f>
        <v>0</v>
      </c>
      <c r="I42" s="71"/>
      <c r="J42" s="71">
        <f>SUM(J9:J40)</f>
        <v>0</v>
      </c>
      <c r="K42" s="71"/>
      <c r="L42" s="71">
        <f>SUM(L9:L40)</f>
        <v>0</v>
      </c>
      <c r="M42" s="71">
        <f>SUM(M9:M40)</f>
        <v>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</row>
    <row r="43" spans="1:223" s="24" customFormat="1" x14ac:dyDescent="0.25">
      <c r="A43" s="70"/>
      <c r="B43" s="70"/>
      <c r="C43" s="70"/>
      <c r="D43" s="70"/>
      <c r="E43" s="71"/>
      <c r="F43" s="71"/>
      <c r="G43" s="71"/>
      <c r="H43" s="71"/>
      <c r="I43" s="71"/>
      <c r="J43" s="71"/>
      <c r="K43" s="71"/>
      <c r="L43" s="71"/>
      <c r="M43" s="71"/>
    </row>
    <row r="44" spans="1:223" s="12" customFormat="1" x14ac:dyDescent="0.25">
      <c r="A44" s="72"/>
      <c r="B44" s="73"/>
      <c r="C44" s="74" t="s">
        <v>23</v>
      </c>
      <c r="D44" s="75" t="s">
        <v>52</v>
      </c>
      <c r="E44" s="76"/>
      <c r="F44" s="76"/>
      <c r="G44" s="76"/>
      <c r="H44" s="76"/>
      <c r="I44" s="76"/>
      <c r="J44" s="76"/>
      <c r="K44" s="76"/>
      <c r="L44" s="76"/>
      <c r="M44" s="76" t="e">
        <f>H42*D44</f>
        <v>#VALUE!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</row>
    <row r="45" spans="1:223" s="24" customFormat="1" x14ac:dyDescent="0.25">
      <c r="A45" s="70"/>
      <c r="B45" s="70"/>
      <c r="C45" s="77" t="s">
        <v>10</v>
      </c>
      <c r="D45" s="70"/>
      <c r="E45" s="71"/>
      <c r="F45" s="71"/>
      <c r="G45" s="71"/>
      <c r="H45" s="71"/>
      <c r="I45" s="71"/>
      <c r="J45" s="71"/>
      <c r="K45" s="71"/>
      <c r="L45" s="71"/>
      <c r="M45" s="76" t="e">
        <f>M44+M42</f>
        <v>#VALUE!</v>
      </c>
    </row>
    <row r="46" spans="1:223" s="24" customFormat="1" x14ac:dyDescent="0.25">
      <c r="A46" s="72"/>
      <c r="B46" s="73"/>
      <c r="C46" s="74" t="s">
        <v>13</v>
      </c>
      <c r="D46" s="75" t="s">
        <v>52</v>
      </c>
      <c r="E46" s="76"/>
      <c r="F46" s="76"/>
      <c r="G46" s="76"/>
      <c r="H46" s="76"/>
      <c r="I46" s="76"/>
      <c r="J46" s="76"/>
      <c r="K46" s="76"/>
      <c r="L46" s="76"/>
      <c r="M46" s="76" t="e">
        <f>M45*D46</f>
        <v>#VALUE!</v>
      </c>
    </row>
    <row r="47" spans="1:223" s="24" customFormat="1" x14ac:dyDescent="0.25">
      <c r="A47" s="72"/>
      <c r="B47" s="78"/>
      <c r="C47" s="77" t="s">
        <v>10</v>
      </c>
      <c r="D47" s="75"/>
      <c r="E47" s="76"/>
      <c r="F47" s="76"/>
      <c r="G47" s="76"/>
      <c r="H47" s="76"/>
      <c r="I47" s="76"/>
      <c r="J47" s="76"/>
      <c r="K47" s="76"/>
      <c r="L47" s="76"/>
      <c r="M47" s="76" t="e">
        <f>M46+M45</f>
        <v>#VALUE!</v>
      </c>
    </row>
    <row r="48" spans="1:223" s="24" customFormat="1" x14ac:dyDescent="0.25">
      <c r="A48" s="72"/>
      <c r="B48" s="78"/>
      <c r="C48" s="74" t="s">
        <v>14</v>
      </c>
      <c r="D48" s="75" t="s">
        <v>52</v>
      </c>
      <c r="E48" s="76"/>
      <c r="F48" s="76"/>
      <c r="G48" s="76"/>
      <c r="H48" s="76"/>
      <c r="I48" s="76"/>
      <c r="J48" s="76"/>
      <c r="K48" s="76"/>
      <c r="L48" s="76"/>
      <c r="M48" s="76" t="e">
        <f>M47*D48</f>
        <v>#VALUE!</v>
      </c>
    </row>
    <row r="49" spans="1:15" s="24" customFormat="1" x14ac:dyDescent="0.25">
      <c r="A49" s="72"/>
      <c r="B49" s="73"/>
      <c r="C49" s="77" t="s">
        <v>10</v>
      </c>
      <c r="D49" s="75"/>
      <c r="E49" s="76"/>
      <c r="F49" s="76"/>
      <c r="G49" s="76"/>
      <c r="H49" s="76"/>
      <c r="I49" s="76"/>
      <c r="J49" s="76"/>
      <c r="K49" s="76"/>
      <c r="L49" s="76"/>
      <c r="M49" s="76" t="e">
        <f>SUM(M47:M48)</f>
        <v>#VALUE!</v>
      </c>
    </row>
    <row r="50" spans="1:15" s="24" customFormat="1" x14ac:dyDescent="0.25">
      <c r="A50" s="72"/>
      <c r="B50" s="73"/>
      <c r="C50" s="74" t="s">
        <v>15</v>
      </c>
      <c r="D50" s="75">
        <v>0.03</v>
      </c>
      <c r="E50" s="76"/>
      <c r="F50" s="76"/>
      <c r="G50" s="76"/>
      <c r="H50" s="76"/>
      <c r="I50" s="76"/>
      <c r="J50" s="76"/>
      <c r="K50" s="76"/>
      <c r="L50" s="76"/>
      <c r="M50" s="76" t="e">
        <f>M49*D50</f>
        <v>#VALUE!</v>
      </c>
    </row>
    <row r="51" spans="1:15" s="24" customFormat="1" x14ac:dyDescent="0.25">
      <c r="A51" s="72"/>
      <c r="B51" s="78"/>
      <c r="C51" s="77" t="s">
        <v>10</v>
      </c>
      <c r="D51" s="75"/>
      <c r="E51" s="76"/>
      <c r="F51" s="76"/>
      <c r="G51" s="76"/>
      <c r="H51" s="76"/>
      <c r="I51" s="76"/>
      <c r="J51" s="76"/>
      <c r="K51" s="76"/>
      <c r="L51" s="76"/>
      <c r="M51" s="76" t="e">
        <f>M50+M49</f>
        <v>#VALUE!</v>
      </c>
    </row>
    <row r="52" spans="1:15" s="24" customFormat="1" x14ac:dyDescent="0.25">
      <c r="A52" s="72"/>
      <c r="B52" s="73"/>
      <c r="C52" s="74" t="s">
        <v>16</v>
      </c>
      <c r="D52" s="75">
        <v>0.18</v>
      </c>
      <c r="E52" s="76"/>
      <c r="F52" s="76"/>
      <c r="G52" s="76"/>
      <c r="H52" s="76"/>
      <c r="I52" s="76"/>
      <c r="J52" s="76"/>
      <c r="K52" s="76"/>
      <c r="L52" s="76"/>
      <c r="M52" s="76" t="e">
        <f>M51*D52</f>
        <v>#VALUE!</v>
      </c>
    </row>
    <row r="53" spans="1:15" s="24" customFormat="1" x14ac:dyDescent="0.25">
      <c r="A53" s="72"/>
      <c r="B53" s="73"/>
      <c r="C53" s="79"/>
      <c r="D53" s="75"/>
      <c r="E53" s="76"/>
      <c r="F53" s="76"/>
      <c r="G53" s="76"/>
      <c r="H53" s="76"/>
      <c r="I53" s="76"/>
      <c r="J53" s="76"/>
      <c r="K53" s="76"/>
      <c r="L53" s="76"/>
      <c r="M53" s="76"/>
      <c r="O53" s="24">
        <v>110000</v>
      </c>
    </row>
    <row r="54" spans="1:15" x14ac:dyDescent="0.25">
      <c r="A54" s="72"/>
      <c r="B54" s="78"/>
      <c r="C54" s="70" t="s">
        <v>10</v>
      </c>
      <c r="D54" s="75"/>
      <c r="E54" s="76"/>
      <c r="F54" s="76"/>
      <c r="G54" s="76"/>
      <c r="H54" s="76"/>
      <c r="I54" s="76"/>
      <c r="J54" s="76"/>
      <c r="K54" s="76"/>
      <c r="L54" s="76"/>
      <c r="M54" s="71" t="e">
        <f>SUM(M51:M52)</f>
        <v>#VALUE!</v>
      </c>
    </row>
    <row r="55" spans="1:15" x14ac:dyDescent="0.25">
      <c r="O55" s="25">
        <f>O53-M53</f>
        <v>110000</v>
      </c>
    </row>
    <row r="56" spans="1:15" ht="15" customHeight="1" x14ac:dyDescent="0.25">
      <c r="C56" s="4"/>
      <c r="D56" s="27"/>
      <c r="E56" s="27"/>
      <c r="F56" s="27"/>
    </row>
    <row r="57" spans="1:15" x14ac:dyDescent="0.25">
      <c r="C57" s="4"/>
      <c r="D57" s="5"/>
      <c r="E57" s="1"/>
      <c r="F57" s="1"/>
    </row>
    <row r="58" spans="1:15" x14ac:dyDescent="0.25">
      <c r="C58" s="4"/>
      <c r="D58" s="5"/>
      <c r="E58" s="1"/>
      <c r="F58" s="1"/>
    </row>
  </sheetData>
  <protectedRanges>
    <protectedRange sqref="E35:E40" name="Range1_1_1_2_2_1"/>
  </protectedRanges>
  <mergeCells count="14">
    <mergeCell ref="D56:F56"/>
    <mergeCell ref="K5:L5"/>
    <mergeCell ref="M5:M6"/>
    <mergeCell ref="A2:M2"/>
    <mergeCell ref="A3:M3"/>
    <mergeCell ref="K4:L4"/>
    <mergeCell ref="A5:A6"/>
    <mergeCell ref="B5:B6"/>
    <mergeCell ref="C5:C6"/>
    <mergeCell ref="D5:D6"/>
    <mergeCell ref="E5:F5"/>
    <mergeCell ref="G5:H5"/>
    <mergeCell ref="I5:J5"/>
    <mergeCell ref="K1:M1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7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</vt:lpstr>
      <vt:lpstr>'დანართი N1'!Print_Area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2019-07-10T16:21:37Z</dcterms:modified>
</cp:coreProperties>
</file>