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KOLEGIA\2019\angarishebi 2019\xarjtagrcxva\zestafoni\zestafoni ezoebi da ganatebebei\ეზოები\"/>
    </mc:Choice>
  </mc:AlternateContent>
  <bookViews>
    <workbookView xWindow="0" yWindow="0" windowWidth="28800" windowHeight="11535"/>
  </bookViews>
  <sheets>
    <sheet name="Sheet2" sheetId="2" r:id="rId1"/>
    <sheet name="eeeee" sheetId="1" r:id="rId2"/>
  </sheets>
  <calcPr calcId="152511"/>
</workbook>
</file>

<file path=xl/calcChain.xml><?xml version="1.0" encoding="utf-8"?>
<calcChain xmlns="http://schemas.openxmlformats.org/spreadsheetml/2006/main">
  <c r="F20" i="2" l="1"/>
  <c r="F19" i="2"/>
  <c r="F17" i="2"/>
  <c r="F15" i="2"/>
  <c r="F14" i="2"/>
  <c r="F13" i="2"/>
  <c r="F26" i="2" l="1"/>
  <c r="L26" i="2" s="1"/>
  <c r="F46" i="2"/>
  <c r="F56" i="2"/>
  <c r="F55" i="2"/>
  <c r="F48" i="2"/>
  <c r="F47" i="2"/>
  <c r="F45" i="2"/>
  <c r="F44" i="2"/>
  <c r="F43" i="2"/>
  <c r="F37" i="2"/>
  <c r="F30" i="2"/>
  <c r="L30" i="2" s="1"/>
  <c r="F63" i="2"/>
  <c r="J63" i="2" s="1"/>
  <c r="L61" i="2"/>
  <c r="J61" i="2"/>
  <c r="H61" i="2"/>
  <c r="F60" i="2"/>
  <c r="L60" i="2" s="1"/>
  <c r="F59" i="2"/>
  <c r="H59" i="2" s="1"/>
  <c r="F58" i="2"/>
  <c r="L58" i="2" s="1"/>
  <c r="F54" i="2"/>
  <c r="J54" i="2" s="1"/>
  <c r="F53" i="2"/>
  <c r="L53" i="2" s="1"/>
  <c r="F52" i="2"/>
  <c r="J52" i="2" s="1"/>
  <c r="F51" i="2"/>
  <c r="L51" i="2" s="1"/>
  <c r="F50" i="2"/>
  <c r="J50" i="2" s="1"/>
  <c r="L19" i="2"/>
  <c r="F25" i="2"/>
  <c r="L64" i="2"/>
  <c r="J64" i="2"/>
  <c r="H64" i="2"/>
  <c r="F42" i="2"/>
  <c r="J42" i="2" s="1"/>
  <c r="F41" i="2"/>
  <c r="L41" i="2" s="1"/>
  <c r="F40" i="2"/>
  <c r="J40" i="2" s="1"/>
  <c r="F39" i="2"/>
  <c r="L39" i="2" s="1"/>
  <c r="F33" i="2"/>
  <c r="L33" i="2" s="1"/>
  <c r="F32" i="2"/>
  <c r="L32" i="2" s="1"/>
  <c r="F36" i="2"/>
  <c r="L36" i="2" s="1"/>
  <c r="F35" i="2"/>
  <c r="L35" i="2" s="1"/>
  <c r="F34" i="2"/>
  <c r="L34" i="2" s="1"/>
  <c r="F29" i="2"/>
  <c r="J29" i="2" s="1"/>
  <c r="F28" i="2"/>
  <c r="L28" i="2" s="1"/>
  <c r="L15" i="2"/>
  <c r="L14" i="2"/>
  <c r="J26" i="2"/>
  <c r="F24" i="2"/>
  <c r="L24" i="2" s="1"/>
  <c r="L17" i="2"/>
  <c r="F22" i="2"/>
  <c r="H22" i="2" s="1"/>
  <c r="J20" i="2"/>
  <c r="H13" i="2"/>
  <c r="M61" i="2" l="1"/>
  <c r="H26" i="2"/>
  <c r="M26" i="2" s="1"/>
  <c r="J45" i="2"/>
  <c r="L50" i="2"/>
  <c r="L52" i="2"/>
  <c r="L54" i="2"/>
  <c r="L59" i="2"/>
  <c r="L63" i="2"/>
  <c r="J43" i="2"/>
  <c r="J47" i="2"/>
  <c r="H50" i="2"/>
  <c r="H52" i="2"/>
  <c r="H54" i="2"/>
  <c r="L56" i="2"/>
  <c r="H63" i="2"/>
  <c r="J58" i="2"/>
  <c r="J60" i="2"/>
  <c r="H58" i="2"/>
  <c r="J59" i="2"/>
  <c r="H60" i="2"/>
  <c r="J56" i="2"/>
  <c r="J51" i="2"/>
  <c r="J53" i="2"/>
  <c r="H51" i="2"/>
  <c r="H53" i="2"/>
  <c r="M53" i="2" s="1"/>
  <c r="L43" i="2"/>
  <c r="H43" i="2"/>
  <c r="L44" i="2"/>
  <c r="H45" i="2"/>
  <c r="L46" i="2"/>
  <c r="L48" i="2"/>
  <c r="L37" i="2"/>
  <c r="M64" i="2"/>
  <c r="J19" i="2"/>
  <c r="H19" i="2"/>
  <c r="H35" i="2"/>
  <c r="J35" i="2"/>
  <c r="H33" i="2"/>
  <c r="J33" i="2"/>
  <c r="H36" i="2"/>
  <c r="H34" i="2"/>
  <c r="H32" i="2"/>
  <c r="J36" i="2"/>
  <c r="J34" i="2"/>
  <c r="J32" i="2"/>
  <c r="H42" i="2"/>
  <c r="H40" i="2"/>
  <c r="J41" i="2"/>
  <c r="J39" i="2"/>
  <c r="L42" i="2"/>
  <c r="L40" i="2"/>
  <c r="H41" i="2"/>
  <c r="H39" i="2"/>
  <c r="H29" i="2"/>
  <c r="L29" i="2"/>
  <c r="J28" i="2"/>
  <c r="J30" i="2"/>
  <c r="H30" i="2"/>
  <c r="H28" i="2"/>
  <c r="H24" i="2"/>
  <c r="J24" i="2"/>
  <c r="J22" i="2"/>
  <c r="L22" i="2"/>
  <c r="L20" i="2"/>
  <c r="H20" i="2"/>
  <c r="H17" i="2"/>
  <c r="J17" i="2"/>
  <c r="H15" i="2"/>
  <c r="J15" i="2"/>
  <c r="J14" i="2"/>
  <c r="H14" i="2"/>
  <c r="J13" i="2"/>
  <c r="L13" i="2"/>
  <c r="M52" i="2" l="1"/>
  <c r="M63" i="2"/>
  <c r="M59" i="2"/>
  <c r="M54" i="2"/>
  <c r="J46" i="2"/>
  <c r="L45" i="2"/>
  <c r="M39" i="2"/>
  <c r="M41" i="2"/>
  <c r="H46" i="2"/>
  <c r="M46" i="2" s="1"/>
  <c r="H48" i="2"/>
  <c r="H47" i="2"/>
  <c r="M45" i="2"/>
  <c r="H37" i="2"/>
  <c r="L47" i="2"/>
  <c r="M51" i="2"/>
  <c r="H56" i="2"/>
  <c r="M56" i="2" s="1"/>
  <c r="M60" i="2"/>
  <c r="M50" i="2"/>
  <c r="M58" i="2"/>
  <c r="L55" i="2"/>
  <c r="H55" i="2"/>
  <c r="J55" i="2"/>
  <c r="H44" i="2"/>
  <c r="J44" i="2"/>
  <c r="J48" i="2"/>
  <c r="M43" i="2"/>
  <c r="J37" i="2"/>
  <c r="M36" i="2"/>
  <c r="M33" i="2"/>
  <c r="M19" i="2"/>
  <c r="M35" i="2"/>
  <c r="M32" i="2"/>
  <c r="M34" i="2"/>
  <c r="M42" i="2"/>
  <c r="M40" i="2"/>
  <c r="M29" i="2"/>
  <c r="M30" i="2"/>
  <c r="M28" i="2"/>
  <c r="L25" i="2"/>
  <c r="H25" i="2"/>
  <c r="J25" i="2"/>
  <c r="M24" i="2"/>
  <c r="M15" i="2"/>
  <c r="M22" i="2"/>
  <c r="M20" i="2"/>
  <c r="M17" i="2"/>
  <c r="M14" i="2"/>
  <c r="M13" i="2"/>
  <c r="J65" i="2" l="1"/>
  <c r="L65" i="2"/>
  <c r="M48" i="2"/>
  <c r="H65" i="2"/>
  <c r="H66" i="2" s="1"/>
  <c r="H67" i="2" s="1"/>
  <c r="H68" i="2" s="1"/>
  <c r="H69" i="2" s="1"/>
  <c r="H70" i="2" s="1"/>
  <c r="H71" i="2" s="1"/>
  <c r="M47" i="2"/>
  <c r="M37" i="2"/>
  <c r="M55" i="2"/>
  <c r="M44" i="2"/>
  <c r="M25" i="2"/>
  <c r="M65" i="2" l="1"/>
  <c r="J66" i="2"/>
  <c r="J67" i="2" s="1"/>
  <c r="L66" i="2"/>
  <c r="L67" i="2" s="1"/>
  <c r="L68" i="2" s="1"/>
  <c r="L69" i="2" s="1"/>
  <c r="L70" i="2" s="1"/>
  <c r="L71" i="2" s="1"/>
  <c r="L72" i="2" s="1"/>
  <c r="L73" i="2" s="1"/>
  <c r="L7" i="2" s="1"/>
  <c r="H72" i="2"/>
  <c r="H73" i="2" s="1"/>
  <c r="L5" i="2" s="1"/>
  <c r="M66" i="2" l="1"/>
  <c r="M67" i="2" s="1"/>
  <c r="M68" i="2" s="1"/>
  <c r="M69" i="2" s="1"/>
  <c r="J68" i="2"/>
  <c r="J69" i="2" s="1"/>
  <c r="J70" i="2" s="1"/>
  <c r="J71" i="2" s="1"/>
  <c r="J72" i="2" s="1"/>
  <c r="J73" i="2" s="1"/>
  <c r="L6" i="2" s="1"/>
  <c r="M70" i="2" l="1"/>
  <c r="M71" i="2" s="1"/>
  <c r="M72" i="2" l="1"/>
  <c r="M73" i="2" s="1"/>
  <c r="L4" i="2" s="1"/>
</calcChain>
</file>

<file path=xl/sharedStrings.xml><?xml version="1.0" encoding="utf-8"?>
<sst xmlns="http://schemas.openxmlformats.org/spreadsheetml/2006/main" count="154" uniqueCount="80">
  <si>
    <t>erTi fasi</t>
  </si>
  <si>
    <t>jami</t>
  </si>
  <si>
    <t>masala</t>
  </si>
  <si>
    <t>xelfasi</t>
  </si>
  <si>
    <t xml:space="preserve">manqanebi da sxva xarjebi </t>
  </si>
  <si>
    <t>TanxiT ------------</t>
  </si>
  <si>
    <t>xelfasi ----------</t>
  </si>
  <si>
    <t>manqanebi  da sxva xarjebi ------</t>
  </si>
  <si>
    <t>maT Soris  masala ------------</t>
  </si>
  <si>
    <t xml:space="preserve">samuSaos dasaxeleba                                            </t>
  </si>
  <si>
    <t>kodi</t>
  </si>
  <si>
    <t>ganzomileba</t>
  </si>
  <si>
    <t>jami ----------------</t>
  </si>
  <si>
    <t>gegmiuri dagroveba 8% -----</t>
  </si>
  <si>
    <t>dRg 18%-----</t>
  </si>
  <si>
    <t>gauTvaliswinebeli xarjebi 3% --</t>
  </si>
  <si>
    <t>lari</t>
  </si>
  <si>
    <t>jami -----</t>
  </si>
  <si>
    <t>zednadebi xarjebi --10%</t>
  </si>
  <si>
    <t xml:space="preserve"> jami-------------</t>
  </si>
  <si>
    <t>Sromis danaxarjebi</t>
  </si>
  <si>
    <t>k/sT</t>
  </si>
  <si>
    <t>normatiuli resursi</t>
  </si>
  <si>
    <t>erT-ze</t>
  </si>
  <si>
    <t>sxva masala</t>
  </si>
  <si>
    <t xml:space="preserve">SromiTi danaxarjebi </t>
  </si>
  <si>
    <t xml:space="preserve">sxva manqana </t>
  </si>
  <si>
    <t>wyali</t>
  </si>
  <si>
    <t>t</t>
  </si>
  <si>
    <t>m/sT</t>
  </si>
  <si>
    <t>27-9-4</t>
  </si>
  <si>
    <t>cementis xsnari m100</t>
  </si>
  <si>
    <t>asfalto-betonis damgebi</t>
  </si>
  <si>
    <t>g/m</t>
  </si>
  <si>
    <t xml:space="preserve">avtogreideri saS. simZlavris 108 cxenisZaliani </t>
  </si>
  <si>
    <t>sangrevi CaquCebi</t>
  </si>
  <si>
    <t xml:space="preserve">dazianebuli  betonis  bordiurebis daSla </t>
  </si>
  <si>
    <t>qviSa-xreSovani fenilis mowyoba sarinalebis qveS sisqiT 5 sm,</t>
  </si>
  <si>
    <t>qviSa-xreSovani narevi 15 km-ze gadataniT</t>
  </si>
  <si>
    <t>moewyos betonis sarinalebi  m300 sisqiT 10 sm  siganiT 1 m</t>
  </si>
  <si>
    <t>betonis  m300 15 km-ze  gadataniT</t>
  </si>
  <si>
    <t>moewyos Camosxmuli betonis didi  bordiurebi (15X30)sm</t>
  </si>
  <si>
    <t>betonis  m200 15 km-ze  gadataniT</t>
  </si>
  <si>
    <t>Camosxmuli betonis didi  bordiurebi (15X30)sm</t>
  </si>
  <si>
    <t>a/greideri saS simZlavris  108 cxenisZaliani</t>
  </si>
  <si>
    <t>buldozeri 108 cxeniZaliani</t>
  </si>
  <si>
    <t>satkepni  sagzao TviTmavali  gluvi 5 toniani</t>
  </si>
  <si>
    <t>satkepni  sagzao TviTmavali  gluvi 10 toniani</t>
  </si>
  <si>
    <t>mosarwyavi manqana 6000 litriani</t>
  </si>
  <si>
    <t xml:space="preserve">gamanawilebeli  qvis namtrvrevebis </t>
  </si>
  <si>
    <t>satkepni sagzao TviTmavali  gluvi 5 toniani</t>
  </si>
  <si>
    <t>satkepni sagzao TviTmavali  gluvi 10 toniani</t>
  </si>
  <si>
    <t xml:space="preserve"> zeda  fenis mowyoba  cxeli a/betoniT wvrilmarcvlovani  sisqiT 6 sm</t>
  </si>
  <si>
    <t>asfalto-betoni wvrilmarcvlovani   6 km-ze  gadataniT</t>
  </si>
  <si>
    <t>eqskavatoriT 0,5m³ CamCis  moculobiT</t>
  </si>
  <si>
    <t>Semotanili gruntis Cayra  gasworeba  gazonebze xeliT</t>
  </si>
  <si>
    <t>moWrili gruntis  da saamSeneblo narCenebis gatana  10 km-ze</t>
  </si>
  <si>
    <t>27--9-7</t>
  </si>
  <si>
    <t>1--80-3   1--81-3</t>
  </si>
  <si>
    <t>11--1-5</t>
  </si>
  <si>
    <t>11--1-11</t>
  </si>
  <si>
    <t>27--19--1</t>
  </si>
  <si>
    <t>27--11-1</t>
  </si>
  <si>
    <t>27--39-1</t>
  </si>
  <si>
    <t>1--22-15</t>
  </si>
  <si>
    <t>me-3 kategoriis yamiris  damuSaveba  sarinalebis da betonis  bordiurebis  mosawyobad  a/manqanaze datvirTviTY</t>
  </si>
  <si>
    <t>1--81-1</t>
  </si>
  <si>
    <t xml:space="preserve">s/fasi   2019w    14-15    </t>
  </si>
  <si>
    <t>gruntis gadatana  15 km-ze</t>
  </si>
  <si>
    <t xml:space="preserve">q. zestafonSi melqaZis q. #11   ezos reabilitacia </t>
  </si>
  <si>
    <t>dazianebuli betonis sarinalebis daSla  sisqiT 8, sm  siganiT 80 sm</t>
  </si>
  <si>
    <t xml:space="preserve">arsebuli ezos   profilis daSla  sisqiT 16 sm  </t>
  </si>
  <si>
    <t>46--29-1</t>
  </si>
  <si>
    <t xml:space="preserve">s/fasi   2019w    15-14   </t>
  </si>
  <si>
    <r>
      <t>m</t>
    </r>
    <r>
      <rPr>
        <sz val="11"/>
        <color theme="1"/>
        <rFont val="Sylfaen"/>
        <family val="1"/>
        <charset val="204"/>
      </rPr>
      <t>³</t>
    </r>
  </si>
  <si>
    <r>
      <t>safuZvlis mowyoba RorRiT 0</t>
    </r>
    <r>
      <rPr>
        <b/>
        <sz val="11"/>
        <color theme="1"/>
        <rFont val="SuperFrench"/>
        <charset val="2"/>
      </rPr>
      <t xml:space="preserve"> í</t>
    </r>
    <r>
      <rPr>
        <b/>
        <sz val="11"/>
        <color theme="1"/>
        <rFont val="AcadNusx"/>
      </rPr>
      <t>40mm sisqiT 10 sm</t>
    </r>
  </si>
  <si>
    <r>
      <t>m</t>
    </r>
    <r>
      <rPr>
        <sz val="11"/>
        <color theme="1"/>
        <rFont val="Sylfaen"/>
        <family val="1"/>
        <charset val="204"/>
      </rPr>
      <t>²</t>
    </r>
  </si>
  <si>
    <r>
      <t>RorRiT 0</t>
    </r>
    <r>
      <rPr>
        <sz val="11"/>
        <color theme="1"/>
        <rFont val="SuperFrench"/>
        <charset val="2"/>
      </rPr>
      <t>í</t>
    </r>
    <r>
      <rPr>
        <sz val="11"/>
        <color theme="1"/>
        <rFont val="AcadNusx"/>
      </rPr>
      <t>40mm  15 km-ze  gadataniT</t>
    </r>
  </si>
  <si>
    <r>
      <t>RorRiT 10</t>
    </r>
    <r>
      <rPr>
        <sz val="11"/>
        <color theme="1"/>
        <rFont val="SuperFrench"/>
        <charset val="2"/>
      </rPr>
      <t>í2</t>
    </r>
    <r>
      <rPr>
        <sz val="11"/>
        <color theme="1"/>
        <rFont val="AcadNusx"/>
      </rPr>
      <t>0mm  15 km-ze  gadataniT</t>
    </r>
  </si>
  <si>
    <r>
      <t>miwis datvirTva a/manqanaze eqskavatoriT 0,5m</t>
    </r>
    <r>
      <rPr>
        <b/>
        <sz val="11"/>
        <color theme="1"/>
        <rFont val="Sylfaen"/>
        <family val="1"/>
        <charset val="204"/>
      </rPr>
      <t>³</t>
    </r>
    <r>
      <rPr>
        <b/>
        <sz val="11"/>
        <color theme="1"/>
        <rFont val="AcadNusx"/>
      </rPr>
      <t xml:space="preserve"> CamCis  moculobiT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</si>
</sst>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0"/>
    <numFmt numFmtId="167" formatCode="0.000"/>
  </numFmts>
  <fonts count="11">
    <font>
      <sz val="11"/>
      <color theme="1"/>
      <name val="Calibri"/>
      <family val="2"/>
      <charset val="1"/>
      <scheme val="minor"/>
    </font>
    <font>
      <sz val="12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Calibri"/>
      <family val="2"/>
      <charset val="1"/>
      <scheme val="minor"/>
    </font>
    <font>
      <sz val="10"/>
      <color theme="1"/>
      <name val="AcadNusx"/>
    </font>
    <font>
      <b/>
      <sz val="11"/>
      <color theme="1"/>
      <name val="AcadNusx"/>
    </font>
    <font>
      <sz val="11"/>
      <color theme="1"/>
      <name val="Sylfaen"/>
      <family val="1"/>
      <charset val="204"/>
    </font>
    <font>
      <b/>
      <sz val="11"/>
      <color theme="1"/>
      <name val="SuperFrench"/>
      <charset val="2"/>
    </font>
    <font>
      <sz val="11"/>
      <color theme="1"/>
      <name val="SuperFrench"/>
      <charset val="2"/>
    </font>
    <font>
      <b/>
      <sz val="11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/>
    <xf numFmtId="2" fontId="3" fillId="0" borderId="0" xfId="0" applyNumberFormat="1" applyFont="1" applyFill="1" applyAlignment="1">
      <alignment horizontal="left"/>
    </xf>
    <xf numFmtId="2" fontId="1" fillId="0" borderId="0" xfId="0" applyNumberFormat="1" applyFont="1" applyFill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65" fontId="2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32845</xdr:colOff>
      <xdr:row>7</xdr:row>
      <xdr:rowOff>762000</xdr:rowOff>
    </xdr:from>
    <xdr:ext cx="184731" cy="264560"/>
    <xdr:sp macro="" textlink="">
      <xdr:nvSpPr>
        <xdr:cNvPr id="2" name="TextBox 1"/>
        <xdr:cNvSpPr txBox="1"/>
      </xdr:nvSpPr>
      <xdr:spPr>
        <a:xfrm>
          <a:off x="9557845" y="22006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zoomScale="145" zoomScaleNormal="145" workbookViewId="0">
      <pane ySplit="1" topLeftCell="A57" activePane="bottomLeft" state="frozen"/>
      <selection pane="bottomLeft" activeCell="O58" sqref="O58"/>
    </sheetView>
  </sheetViews>
  <sheetFormatPr defaultRowHeight="16.5"/>
  <cols>
    <col min="1" max="1" width="3.5703125" style="22" customWidth="1"/>
    <col min="2" max="2" width="8.7109375" style="22" customWidth="1"/>
    <col min="3" max="3" width="34.28515625" style="22" customWidth="1"/>
    <col min="4" max="4" width="7.28515625" style="23" customWidth="1"/>
    <col min="5" max="5" width="7.7109375" style="23" customWidth="1"/>
    <col min="6" max="6" width="7.28515625" style="23" customWidth="1"/>
    <col min="7" max="7" width="9" style="22" customWidth="1"/>
    <col min="8" max="8" width="9.7109375" style="22" customWidth="1"/>
    <col min="9" max="9" width="9" style="22" customWidth="1"/>
    <col min="10" max="10" width="9.5703125" style="22" customWidth="1"/>
    <col min="11" max="11" width="7.85546875" style="22" customWidth="1"/>
    <col min="12" max="12" width="9.5703125" style="22" customWidth="1"/>
    <col min="13" max="13" width="10.140625" style="34" customWidth="1"/>
    <col min="14" max="16384" width="9.140625" style="22"/>
  </cols>
  <sheetData>
    <row r="1" spans="1:14" ht="18" customHeight="1">
      <c r="C1" s="23"/>
      <c r="D1" s="24"/>
      <c r="E1" s="24"/>
      <c r="G1" s="23"/>
      <c r="H1" s="23"/>
      <c r="I1" s="23"/>
      <c r="J1" s="23"/>
      <c r="K1" s="23"/>
      <c r="L1" s="25"/>
      <c r="M1" s="22"/>
    </row>
    <row r="2" spans="1:14">
      <c r="A2" s="23"/>
      <c r="B2" s="23"/>
      <c r="C2" s="84" t="s">
        <v>69</v>
      </c>
      <c r="D2" s="84"/>
      <c r="E2" s="84"/>
      <c r="F2" s="84"/>
      <c r="G2" s="84"/>
      <c r="H2" s="84"/>
      <c r="I2" s="84"/>
      <c r="J2" s="26"/>
      <c r="K2" s="26"/>
      <c r="L2" s="26"/>
      <c r="M2" s="27"/>
      <c r="N2" s="28"/>
    </row>
    <row r="3" spans="1:14">
      <c r="C3" s="29"/>
      <c r="D3" s="24"/>
      <c r="E3" s="24"/>
      <c r="F3" s="26"/>
      <c r="G3" s="26"/>
      <c r="H3" s="26"/>
      <c r="I3" s="26"/>
      <c r="J3" s="26"/>
      <c r="K3" s="26"/>
      <c r="L3" s="26"/>
      <c r="M3" s="25"/>
    </row>
    <row r="4" spans="1:14">
      <c r="G4" s="30"/>
      <c r="H4" s="30"/>
      <c r="I4" s="30"/>
      <c r="J4" s="30" t="s">
        <v>5</v>
      </c>
      <c r="K4" s="30"/>
      <c r="L4" s="31">
        <f>M73</f>
        <v>22399.853213580624</v>
      </c>
      <c r="M4" s="32" t="s">
        <v>16</v>
      </c>
    </row>
    <row r="5" spans="1:14">
      <c r="G5" s="30"/>
      <c r="H5" s="30"/>
      <c r="I5" s="30" t="s">
        <v>8</v>
      </c>
      <c r="J5" s="30"/>
      <c r="K5" s="30"/>
      <c r="L5" s="32">
        <f>H73</f>
        <v>14934.828088188991</v>
      </c>
      <c r="M5" s="33" t="s">
        <v>16</v>
      </c>
      <c r="N5" s="34"/>
    </row>
    <row r="6" spans="1:14">
      <c r="G6" s="30"/>
      <c r="H6" s="30"/>
      <c r="I6" s="30"/>
      <c r="J6" s="30" t="s">
        <v>6</v>
      </c>
      <c r="K6" s="30"/>
      <c r="L6" s="35">
        <f>J73</f>
        <v>3164.0146614999644</v>
      </c>
      <c r="M6" s="36" t="s">
        <v>16</v>
      </c>
    </row>
    <row r="7" spans="1:14">
      <c r="G7" s="30"/>
      <c r="H7" s="30" t="s">
        <v>7</v>
      </c>
      <c r="I7" s="30"/>
      <c r="J7" s="30"/>
      <c r="K7" s="30"/>
      <c r="L7" s="35">
        <f>L73</f>
        <v>4301.0104638916637</v>
      </c>
      <c r="M7" s="36" t="s">
        <v>16</v>
      </c>
    </row>
    <row r="8" spans="1:14" ht="67.5" customHeight="1">
      <c r="A8" s="94"/>
      <c r="B8" s="94" t="s">
        <v>10</v>
      </c>
      <c r="C8" s="78" t="s">
        <v>9</v>
      </c>
      <c r="D8" s="95" t="s">
        <v>11</v>
      </c>
      <c r="E8" s="96" t="s">
        <v>22</v>
      </c>
      <c r="F8" s="97"/>
      <c r="G8" s="94" t="s">
        <v>2</v>
      </c>
      <c r="H8" s="94"/>
      <c r="I8" s="94" t="s">
        <v>3</v>
      </c>
      <c r="J8" s="94"/>
      <c r="K8" s="96" t="s">
        <v>4</v>
      </c>
      <c r="L8" s="97"/>
      <c r="M8" s="93" t="s">
        <v>1</v>
      </c>
      <c r="N8" s="37"/>
    </row>
    <row r="9" spans="1:14" ht="40.5" customHeight="1">
      <c r="A9" s="94"/>
      <c r="B9" s="94"/>
      <c r="C9" s="80"/>
      <c r="D9" s="95"/>
      <c r="E9" s="38" t="s">
        <v>23</v>
      </c>
      <c r="F9" s="39" t="s">
        <v>1</v>
      </c>
      <c r="G9" s="38" t="s">
        <v>0</v>
      </c>
      <c r="H9" s="38" t="s">
        <v>1</v>
      </c>
      <c r="I9" s="38" t="s">
        <v>0</v>
      </c>
      <c r="J9" s="38" t="s">
        <v>1</v>
      </c>
      <c r="K9" s="38" t="s">
        <v>0</v>
      </c>
      <c r="L9" s="38" t="s">
        <v>1</v>
      </c>
      <c r="M9" s="93"/>
    </row>
    <row r="10" spans="1:14" ht="17.25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40">
        <v>12</v>
      </c>
      <c r="M10" s="41">
        <v>13</v>
      </c>
    </row>
    <row r="11" spans="1:14" ht="18" hidden="1" customHeight="1">
      <c r="A11" s="78">
        <v>1</v>
      </c>
      <c r="B11" s="75" t="s">
        <v>30</v>
      </c>
      <c r="C11" s="89" t="s">
        <v>71</v>
      </c>
      <c r="D11" s="62" t="s">
        <v>74</v>
      </c>
      <c r="E11" s="85"/>
      <c r="F11" s="85">
        <v>58.29</v>
      </c>
      <c r="G11" s="85"/>
      <c r="H11" s="87"/>
      <c r="I11" s="85"/>
      <c r="J11" s="87"/>
      <c r="K11" s="85"/>
      <c r="L11" s="87"/>
      <c r="M11" s="87"/>
    </row>
    <row r="12" spans="1:14" ht="30.75" customHeight="1">
      <c r="A12" s="79"/>
      <c r="B12" s="76"/>
      <c r="C12" s="90"/>
      <c r="D12" s="62" t="s">
        <v>74</v>
      </c>
      <c r="E12" s="86"/>
      <c r="F12" s="86"/>
      <c r="G12" s="86"/>
      <c r="H12" s="88"/>
      <c r="I12" s="86"/>
      <c r="J12" s="88"/>
      <c r="K12" s="86"/>
      <c r="L12" s="88"/>
      <c r="M12" s="88"/>
    </row>
    <row r="13" spans="1:14" ht="15.75" customHeight="1">
      <c r="A13" s="79"/>
      <c r="B13" s="76"/>
      <c r="C13" s="63" t="s">
        <v>20</v>
      </c>
      <c r="D13" s="62" t="s">
        <v>21</v>
      </c>
      <c r="E13" s="62">
        <v>1.6</v>
      </c>
      <c r="F13" s="64">
        <f>F11*E13</f>
        <v>93.26400000000001</v>
      </c>
      <c r="G13" s="64"/>
      <c r="H13" s="64">
        <f t="shared" ref="H13:H64" si="0">F13*G13</f>
        <v>0</v>
      </c>
      <c r="I13" s="64">
        <v>6</v>
      </c>
      <c r="J13" s="64">
        <f>F13*I13</f>
        <v>559.58400000000006</v>
      </c>
      <c r="K13" s="64"/>
      <c r="L13" s="64">
        <f t="shared" ref="L13:L64" si="1">F13*K13</f>
        <v>0</v>
      </c>
      <c r="M13" s="64">
        <f t="shared" ref="M13:M64" si="2">H13+J13+L13</f>
        <v>559.58400000000006</v>
      </c>
    </row>
    <row r="14" spans="1:14" ht="36.75" customHeight="1">
      <c r="A14" s="79"/>
      <c r="B14" s="76"/>
      <c r="C14" s="63" t="s">
        <v>34</v>
      </c>
      <c r="D14" s="62" t="s">
        <v>29</v>
      </c>
      <c r="E14" s="62">
        <v>1.9099999999999999E-2</v>
      </c>
      <c r="F14" s="64">
        <f>F11*E14</f>
        <v>1.1133389999999999</v>
      </c>
      <c r="G14" s="64"/>
      <c r="H14" s="64">
        <f t="shared" si="0"/>
        <v>0</v>
      </c>
      <c r="I14" s="64"/>
      <c r="J14" s="64">
        <f t="shared" ref="J14:J64" si="3">F14*I14</f>
        <v>0</v>
      </c>
      <c r="K14" s="64">
        <v>32.81</v>
      </c>
      <c r="L14" s="64">
        <f t="shared" si="1"/>
        <v>36.52865259</v>
      </c>
      <c r="M14" s="64">
        <f t="shared" si="2"/>
        <v>36.52865259</v>
      </c>
    </row>
    <row r="15" spans="1:14" ht="15.75" customHeight="1">
      <c r="A15" s="79"/>
      <c r="B15" s="76"/>
      <c r="C15" s="63" t="s">
        <v>35</v>
      </c>
      <c r="D15" s="62" t="s">
        <v>29</v>
      </c>
      <c r="E15" s="62">
        <v>0.77500000000000002</v>
      </c>
      <c r="F15" s="64">
        <f>F11*E15</f>
        <v>45.174750000000003</v>
      </c>
      <c r="G15" s="64"/>
      <c r="H15" s="64">
        <f t="shared" si="0"/>
        <v>0</v>
      </c>
      <c r="I15" s="64"/>
      <c r="J15" s="64">
        <f t="shared" si="3"/>
        <v>0</v>
      </c>
      <c r="K15" s="64">
        <v>7.07</v>
      </c>
      <c r="L15" s="64">
        <f t="shared" si="1"/>
        <v>319.38548250000002</v>
      </c>
      <c r="M15" s="64">
        <f t="shared" si="2"/>
        <v>319.38548250000002</v>
      </c>
    </row>
    <row r="16" spans="1:14" ht="51.75" customHeight="1">
      <c r="A16" s="78">
        <v>2</v>
      </c>
      <c r="B16" s="75" t="s">
        <v>57</v>
      </c>
      <c r="C16" s="65" t="s">
        <v>36</v>
      </c>
      <c r="D16" s="62" t="s">
        <v>33</v>
      </c>
      <c r="E16" s="62"/>
      <c r="F16" s="64">
        <v>59</v>
      </c>
      <c r="G16" s="62"/>
      <c r="H16" s="64"/>
      <c r="I16" s="62"/>
      <c r="J16" s="64"/>
      <c r="K16" s="64"/>
      <c r="L16" s="64"/>
      <c r="M16" s="64"/>
    </row>
    <row r="17" spans="1:16" ht="20.25" customHeight="1">
      <c r="A17" s="79"/>
      <c r="B17" s="76"/>
      <c r="C17" s="63" t="s">
        <v>20</v>
      </c>
      <c r="D17" s="62" t="s">
        <v>21</v>
      </c>
      <c r="E17" s="62">
        <v>0.78500000000000003</v>
      </c>
      <c r="F17" s="64">
        <f>F16*E17</f>
        <v>46.315000000000005</v>
      </c>
      <c r="G17" s="64"/>
      <c r="H17" s="64">
        <f t="shared" si="0"/>
        <v>0</v>
      </c>
      <c r="I17" s="64">
        <v>6</v>
      </c>
      <c r="J17" s="64">
        <f t="shared" si="3"/>
        <v>277.89000000000004</v>
      </c>
      <c r="K17" s="64"/>
      <c r="L17" s="64">
        <f t="shared" si="1"/>
        <v>0</v>
      </c>
      <c r="M17" s="64">
        <f t="shared" si="2"/>
        <v>277.89000000000004</v>
      </c>
    </row>
    <row r="18" spans="1:16" ht="46.5" customHeight="1">
      <c r="A18" s="78">
        <v>3</v>
      </c>
      <c r="B18" s="91" t="s">
        <v>72</v>
      </c>
      <c r="C18" s="66" t="s">
        <v>70</v>
      </c>
      <c r="D18" s="62" t="s">
        <v>74</v>
      </c>
      <c r="E18" s="62"/>
      <c r="F18" s="64">
        <v>2</v>
      </c>
      <c r="G18" s="64"/>
      <c r="H18" s="64"/>
      <c r="I18" s="64"/>
      <c r="J18" s="64"/>
      <c r="K18" s="64"/>
      <c r="L18" s="64"/>
      <c r="M18" s="64"/>
    </row>
    <row r="19" spans="1:16" ht="18.75" customHeight="1">
      <c r="A19" s="79"/>
      <c r="B19" s="92"/>
      <c r="C19" s="63" t="s">
        <v>20</v>
      </c>
      <c r="D19" s="62" t="s">
        <v>21</v>
      </c>
      <c r="E19" s="62">
        <v>7.3</v>
      </c>
      <c r="F19" s="64">
        <f>F18*E19</f>
        <v>14.6</v>
      </c>
      <c r="G19" s="64"/>
      <c r="H19" s="64">
        <f t="shared" ref="H19" si="4">F19*G19</f>
        <v>0</v>
      </c>
      <c r="I19" s="64">
        <v>4.5999999999999996</v>
      </c>
      <c r="J19" s="64">
        <f t="shared" ref="J19" si="5">F19*I19</f>
        <v>67.16</v>
      </c>
      <c r="K19" s="64"/>
      <c r="L19" s="64">
        <f t="shared" ref="L19" si="6">F19*K19</f>
        <v>0</v>
      </c>
      <c r="M19" s="64">
        <f t="shared" ref="M19" si="7">H19+J19+L19</f>
        <v>67.16</v>
      </c>
    </row>
    <row r="20" spans="1:16" ht="18.75" customHeight="1">
      <c r="A20" s="79"/>
      <c r="B20" s="92"/>
      <c r="C20" s="63" t="s">
        <v>26</v>
      </c>
      <c r="D20" s="62" t="s">
        <v>16</v>
      </c>
      <c r="E20" s="62">
        <v>2.9</v>
      </c>
      <c r="F20" s="64">
        <f>F18*E20</f>
        <v>5.8</v>
      </c>
      <c r="G20" s="64"/>
      <c r="H20" s="64">
        <f t="shared" si="0"/>
        <v>0</v>
      </c>
      <c r="I20" s="64"/>
      <c r="J20" s="64">
        <f t="shared" si="3"/>
        <v>0</v>
      </c>
      <c r="K20" s="64">
        <v>3.2</v>
      </c>
      <c r="L20" s="64">
        <f t="shared" si="1"/>
        <v>18.559999999999999</v>
      </c>
      <c r="M20" s="64">
        <f t="shared" si="2"/>
        <v>18.559999999999999</v>
      </c>
    </row>
    <row r="21" spans="1:16" ht="87.75" customHeight="1">
      <c r="A21" s="78">
        <v>4</v>
      </c>
      <c r="B21" s="75" t="s">
        <v>58</v>
      </c>
      <c r="C21" s="66" t="s">
        <v>65</v>
      </c>
      <c r="D21" s="62" t="s">
        <v>74</v>
      </c>
      <c r="E21" s="62"/>
      <c r="F21" s="64">
        <v>8</v>
      </c>
      <c r="G21" s="64"/>
      <c r="H21" s="64"/>
      <c r="I21" s="64"/>
      <c r="J21" s="64"/>
      <c r="K21" s="64"/>
      <c r="L21" s="64"/>
      <c r="M21" s="64"/>
    </row>
    <row r="22" spans="1:16" ht="19.5" customHeight="1">
      <c r="A22" s="79"/>
      <c r="B22" s="76"/>
      <c r="C22" s="63" t="s">
        <v>25</v>
      </c>
      <c r="D22" s="62" t="s">
        <v>21</v>
      </c>
      <c r="E22" s="62">
        <v>3.27</v>
      </c>
      <c r="F22" s="64">
        <f>F21*E22</f>
        <v>26.16</v>
      </c>
      <c r="G22" s="64"/>
      <c r="H22" s="64">
        <f t="shared" si="0"/>
        <v>0</v>
      </c>
      <c r="I22" s="64">
        <v>6</v>
      </c>
      <c r="J22" s="64">
        <f t="shared" si="3"/>
        <v>156.96</v>
      </c>
      <c r="K22" s="64"/>
      <c r="L22" s="64">
        <f t="shared" si="1"/>
        <v>0</v>
      </c>
      <c r="M22" s="64">
        <f t="shared" si="2"/>
        <v>156.96</v>
      </c>
    </row>
    <row r="23" spans="1:16" ht="51" customHeight="1">
      <c r="A23" s="78">
        <v>5</v>
      </c>
      <c r="B23" s="75" t="s">
        <v>59</v>
      </c>
      <c r="C23" s="66" t="s">
        <v>37</v>
      </c>
      <c r="D23" s="62" t="s">
        <v>74</v>
      </c>
      <c r="E23" s="62"/>
      <c r="F23" s="64">
        <v>5.5</v>
      </c>
      <c r="G23" s="64"/>
      <c r="H23" s="64"/>
      <c r="I23" s="64"/>
      <c r="J23" s="64"/>
      <c r="K23" s="64"/>
      <c r="L23" s="64"/>
      <c r="M23" s="64"/>
    </row>
    <row r="24" spans="1:16" ht="19.5" customHeight="1">
      <c r="A24" s="79"/>
      <c r="B24" s="76"/>
      <c r="C24" s="63" t="s">
        <v>25</v>
      </c>
      <c r="D24" s="62" t="s">
        <v>21</v>
      </c>
      <c r="E24" s="62">
        <v>3.16</v>
      </c>
      <c r="F24" s="64">
        <f>F23*E24</f>
        <v>17.380000000000003</v>
      </c>
      <c r="G24" s="64"/>
      <c r="H24" s="64">
        <f t="shared" si="0"/>
        <v>0</v>
      </c>
      <c r="I24" s="64">
        <v>6</v>
      </c>
      <c r="J24" s="64">
        <f t="shared" si="3"/>
        <v>104.28000000000002</v>
      </c>
      <c r="K24" s="64"/>
      <c r="L24" s="64">
        <f t="shared" si="1"/>
        <v>0</v>
      </c>
      <c r="M24" s="64">
        <f t="shared" si="2"/>
        <v>104.28000000000002</v>
      </c>
    </row>
    <row r="25" spans="1:16" ht="19.5" customHeight="1">
      <c r="A25" s="79"/>
      <c r="B25" s="76"/>
      <c r="C25" s="63" t="s">
        <v>24</v>
      </c>
      <c r="D25" s="62" t="s">
        <v>16</v>
      </c>
      <c r="E25" s="62">
        <v>0.01</v>
      </c>
      <c r="F25" s="64">
        <f>F23*E25</f>
        <v>5.5E-2</v>
      </c>
      <c r="G25" s="64">
        <v>3.2</v>
      </c>
      <c r="H25" s="64">
        <f t="shared" si="0"/>
        <v>0.17600000000000002</v>
      </c>
      <c r="I25" s="64"/>
      <c r="J25" s="64">
        <f t="shared" si="3"/>
        <v>0</v>
      </c>
      <c r="K25" s="64"/>
      <c r="L25" s="64">
        <f t="shared" si="1"/>
        <v>0</v>
      </c>
      <c r="M25" s="64">
        <f t="shared" si="2"/>
        <v>0.17600000000000002</v>
      </c>
    </row>
    <row r="26" spans="1:16" ht="44.25" customHeight="1">
      <c r="A26" s="80"/>
      <c r="B26" s="77"/>
      <c r="C26" s="63" t="s">
        <v>38</v>
      </c>
      <c r="D26" s="62" t="s">
        <v>74</v>
      </c>
      <c r="E26" s="62">
        <v>1.25</v>
      </c>
      <c r="F26" s="64">
        <f>E26*F23</f>
        <v>6.875</v>
      </c>
      <c r="G26" s="64">
        <v>11</v>
      </c>
      <c r="H26" s="64">
        <f>F26*G26</f>
        <v>75.625</v>
      </c>
      <c r="I26" s="64"/>
      <c r="J26" s="64">
        <f t="shared" si="3"/>
        <v>0</v>
      </c>
      <c r="K26" s="64">
        <v>12.68</v>
      </c>
      <c r="L26" s="64">
        <f t="shared" si="1"/>
        <v>87.174999999999997</v>
      </c>
      <c r="M26" s="64">
        <f t="shared" si="2"/>
        <v>162.80000000000001</v>
      </c>
      <c r="P26" s="34"/>
    </row>
    <row r="27" spans="1:16" ht="41.25" customHeight="1">
      <c r="A27" s="78">
        <v>6</v>
      </c>
      <c r="B27" s="81" t="s">
        <v>60</v>
      </c>
      <c r="C27" s="66" t="s">
        <v>39</v>
      </c>
      <c r="D27" s="62" t="s">
        <v>74</v>
      </c>
      <c r="E27" s="62"/>
      <c r="F27" s="64">
        <v>10</v>
      </c>
      <c r="G27" s="64"/>
      <c r="H27" s="64"/>
      <c r="I27" s="64"/>
      <c r="J27" s="64"/>
      <c r="K27" s="64"/>
      <c r="L27" s="64"/>
      <c r="M27" s="64"/>
    </row>
    <row r="28" spans="1:16" ht="19.5" customHeight="1">
      <c r="A28" s="79"/>
      <c r="B28" s="82"/>
      <c r="C28" s="63" t="s">
        <v>20</v>
      </c>
      <c r="D28" s="62" t="s">
        <v>21</v>
      </c>
      <c r="E28" s="62">
        <v>2.9</v>
      </c>
      <c r="F28" s="64">
        <f>F27*E28</f>
        <v>29</v>
      </c>
      <c r="G28" s="64"/>
      <c r="H28" s="64">
        <f t="shared" si="0"/>
        <v>0</v>
      </c>
      <c r="I28" s="64">
        <v>6</v>
      </c>
      <c r="J28" s="64">
        <f t="shared" si="3"/>
        <v>174</v>
      </c>
      <c r="K28" s="64"/>
      <c r="L28" s="64">
        <f t="shared" si="1"/>
        <v>0</v>
      </c>
      <c r="M28" s="64">
        <f t="shared" si="2"/>
        <v>174</v>
      </c>
    </row>
    <row r="29" spans="1:16" ht="19.5" customHeight="1">
      <c r="A29" s="79"/>
      <c r="B29" s="82"/>
      <c r="C29" s="63" t="s">
        <v>24</v>
      </c>
      <c r="D29" s="62" t="s">
        <v>16</v>
      </c>
      <c r="E29" s="62">
        <v>0.88</v>
      </c>
      <c r="F29" s="64">
        <f>F27*E29</f>
        <v>8.8000000000000007</v>
      </c>
      <c r="G29" s="64">
        <v>3.2</v>
      </c>
      <c r="H29" s="64">
        <f t="shared" si="0"/>
        <v>28.160000000000004</v>
      </c>
      <c r="I29" s="64"/>
      <c r="J29" s="64">
        <f t="shared" si="3"/>
        <v>0</v>
      </c>
      <c r="K29" s="64"/>
      <c r="L29" s="64">
        <f t="shared" si="1"/>
        <v>0</v>
      </c>
      <c r="M29" s="64">
        <f t="shared" si="2"/>
        <v>28.160000000000004</v>
      </c>
    </row>
    <row r="30" spans="1:16" ht="33" customHeight="1">
      <c r="A30" s="79"/>
      <c r="B30" s="82"/>
      <c r="C30" s="63" t="s">
        <v>40</v>
      </c>
      <c r="D30" s="62" t="s">
        <v>74</v>
      </c>
      <c r="E30" s="62">
        <v>1.02</v>
      </c>
      <c r="F30" s="64">
        <f>F27*E30</f>
        <v>10.199999999999999</v>
      </c>
      <c r="G30" s="64">
        <v>111</v>
      </c>
      <c r="H30" s="64">
        <f t="shared" si="0"/>
        <v>1132.1999999999998</v>
      </c>
      <c r="I30" s="64"/>
      <c r="J30" s="64">
        <f t="shared" si="3"/>
        <v>0</v>
      </c>
      <c r="K30" s="64">
        <v>19.63</v>
      </c>
      <c r="L30" s="64">
        <f t="shared" si="1"/>
        <v>200.22599999999997</v>
      </c>
      <c r="M30" s="64">
        <f t="shared" si="2"/>
        <v>1332.4259999999997</v>
      </c>
    </row>
    <row r="31" spans="1:16" ht="43.5" customHeight="1">
      <c r="A31" s="98">
        <v>7</v>
      </c>
      <c r="B31" s="81" t="s">
        <v>61</v>
      </c>
      <c r="C31" s="67" t="s">
        <v>41</v>
      </c>
      <c r="D31" s="62" t="s">
        <v>33</v>
      </c>
      <c r="E31" s="62"/>
      <c r="F31" s="64">
        <v>134.80000000000001</v>
      </c>
      <c r="G31" s="64"/>
      <c r="H31" s="64"/>
      <c r="I31" s="64"/>
      <c r="J31" s="64"/>
      <c r="K31" s="64"/>
      <c r="L31" s="64"/>
      <c r="M31" s="64"/>
    </row>
    <row r="32" spans="1:16" ht="18.75" customHeight="1">
      <c r="A32" s="99"/>
      <c r="B32" s="82"/>
      <c r="C32" s="63" t="s">
        <v>20</v>
      </c>
      <c r="D32" s="62" t="s">
        <v>21</v>
      </c>
      <c r="E32" s="62">
        <v>0.74</v>
      </c>
      <c r="F32" s="64">
        <f>F31*E32</f>
        <v>99.75200000000001</v>
      </c>
      <c r="G32" s="64"/>
      <c r="H32" s="64">
        <f t="shared" si="0"/>
        <v>0</v>
      </c>
      <c r="I32" s="64">
        <v>6</v>
      </c>
      <c r="J32" s="64">
        <f t="shared" si="3"/>
        <v>598.51200000000006</v>
      </c>
      <c r="K32" s="64"/>
      <c r="L32" s="64">
        <f t="shared" si="1"/>
        <v>0</v>
      </c>
      <c r="M32" s="64">
        <f t="shared" si="2"/>
        <v>598.51200000000006</v>
      </c>
    </row>
    <row r="33" spans="1:13" ht="18.75" customHeight="1">
      <c r="A33" s="99"/>
      <c r="B33" s="82"/>
      <c r="C33" s="63" t="s">
        <v>26</v>
      </c>
      <c r="D33" s="62" t="s">
        <v>16</v>
      </c>
      <c r="E33" s="62">
        <v>7.1000000000000004E-3</v>
      </c>
      <c r="F33" s="64">
        <f>F31*E33</f>
        <v>0.95708000000000015</v>
      </c>
      <c r="G33" s="64"/>
      <c r="H33" s="64">
        <f t="shared" si="0"/>
        <v>0</v>
      </c>
      <c r="I33" s="64"/>
      <c r="J33" s="64">
        <f t="shared" si="3"/>
        <v>0</v>
      </c>
      <c r="K33" s="64">
        <v>3.2</v>
      </c>
      <c r="L33" s="64">
        <f t="shared" si="1"/>
        <v>3.0626560000000005</v>
      </c>
      <c r="M33" s="64">
        <f t="shared" si="2"/>
        <v>3.0626560000000005</v>
      </c>
    </row>
    <row r="34" spans="1:13" ht="18.75" customHeight="1">
      <c r="A34" s="99"/>
      <c r="B34" s="82"/>
      <c r="C34" s="63" t="s">
        <v>24</v>
      </c>
      <c r="D34" s="62" t="s">
        <v>16</v>
      </c>
      <c r="E34" s="62">
        <v>9.6000000000000002E-2</v>
      </c>
      <c r="F34" s="64">
        <f>F31*E34</f>
        <v>12.940800000000001</v>
      </c>
      <c r="G34" s="64">
        <v>3.2</v>
      </c>
      <c r="H34" s="64">
        <f t="shared" si="0"/>
        <v>41.410560000000004</v>
      </c>
      <c r="I34" s="64"/>
      <c r="J34" s="64">
        <f t="shared" si="3"/>
        <v>0</v>
      </c>
      <c r="K34" s="64"/>
      <c r="L34" s="64">
        <f t="shared" si="1"/>
        <v>0</v>
      </c>
      <c r="M34" s="64">
        <f t="shared" si="2"/>
        <v>41.410560000000004</v>
      </c>
    </row>
    <row r="35" spans="1:13" ht="27" customHeight="1">
      <c r="A35" s="99"/>
      <c r="B35" s="82"/>
      <c r="C35" s="63" t="s">
        <v>42</v>
      </c>
      <c r="D35" s="62" t="s">
        <v>74</v>
      </c>
      <c r="E35" s="62">
        <v>3.9E-2</v>
      </c>
      <c r="F35" s="64">
        <f>F31*E35</f>
        <v>5.2572000000000001</v>
      </c>
      <c r="G35" s="64">
        <v>104</v>
      </c>
      <c r="H35" s="64">
        <f t="shared" si="0"/>
        <v>546.74879999999996</v>
      </c>
      <c r="I35" s="64"/>
      <c r="J35" s="64">
        <f t="shared" si="3"/>
        <v>0</v>
      </c>
      <c r="K35" s="64">
        <v>19.63</v>
      </c>
      <c r="L35" s="64">
        <f t="shared" si="1"/>
        <v>103.198836</v>
      </c>
      <c r="M35" s="64">
        <f t="shared" si="2"/>
        <v>649.94763599999999</v>
      </c>
    </row>
    <row r="36" spans="1:13" ht="18.75" customHeight="1">
      <c r="A36" s="99"/>
      <c r="B36" s="82"/>
      <c r="C36" s="63" t="s">
        <v>31</v>
      </c>
      <c r="D36" s="62" t="s">
        <v>74</v>
      </c>
      <c r="E36" s="62">
        <v>5.9999999999999995E-4</v>
      </c>
      <c r="F36" s="64">
        <f>F31*E36</f>
        <v>8.0879999999999994E-2</v>
      </c>
      <c r="G36" s="64">
        <v>88</v>
      </c>
      <c r="H36" s="64">
        <f t="shared" si="0"/>
        <v>7.1174399999999993</v>
      </c>
      <c r="I36" s="64"/>
      <c r="J36" s="64">
        <f t="shared" si="3"/>
        <v>0</v>
      </c>
      <c r="K36" s="64"/>
      <c r="L36" s="64">
        <f t="shared" si="1"/>
        <v>0</v>
      </c>
      <c r="M36" s="64">
        <f t="shared" si="2"/>
        <v>7.1174399999999993</v>
      </c>
    </row>
    <row r="37" spans="1:13" ht="43.5" customHeight="1">
      <c r="A37" s="100"/>
      <c r="B37" s="83"/>
      <c r="C37" s="63" t="s">
        <v>43</v>
      </c>
      <c r="D37" s="62" t="s">
        <v>33</v>
      </c>
      <c r="E37" s="62">
        <v>1</v>
      </c>
      <c r="F37" s="64">
        <f>F31*E37</f>
        <v>134.80000000000001</v>
      </c>
      <c r="G37" s="64">
        <v>11.14</v>
      </c>
      <c r="H37" s="64">
        <f t="shared" ref="H37" si="8">F37*G37</f>
        <v>1501.6720000000003</v>
      </c>
      <c r="I37" s="64"/>
      <c r="J37" s="64">
        <f t="shared" ref="J37" si="9">F37*I37</f>
        <v>0</v>
      </c>
      <c r="K37" s="64"/>
      <c r="L37" s="64">
        <f t="shared" ref="L37" si="10">F37*K37</f>
        <v>0</v>
      </c>
      <c r="M37" s="64">
        <f t="shared" ref="M37" si="11">H37+J37+L37</f>
        <v>1501.6720000000003</v>
      </c>
    </row>
    <row r="38" spans="1:13" ht="38.25" customHeight="1">
      <c r="A38" s="78">
        <v>8</v>
      </c>
      <c r="B38" s="81" t="s">
        <v>62</v>
      </c>
      <c r="C38" s="67" t="s">
        <v>75</v>
      </c>
      <c r="D38" s="62" t="s">
        <v>76</v>
      </c>
      <c r="E38" s="62"/>
      <c r="F38" s="64">
        <v>364.3</v>
      </c>
      <c r="G38" s="64"/>
      <c r="H38" s="64"/>
      <c r="I38" s="64"/>
      <c r="J38" s="64"/>
      <c r="K38" s="64"/>
      <c r="L38" s="64"/>
      <c r="M38" s="64"/>
    </row>
    <row r="39" spans="1:13">
      <c r="A39" s="79"/>
      <c r="B39" s="82"/>
      <c r="C39" s="63" t="s">
        <v>20</v>
      </c>
      <c r="D39" s="62" t="s">
        <v>21</v>
      </c>
      <c r="E39" s="62">
        <v>3.3000000000000002E-2</v>
      </c>
      <c r="F39" s="64">
        <f>F38*E39</f>
        <v>12.0219</v>
      </c>
      <c r="G39" s="64"/>
      <c r="H39" s="64">
        <f t="shared" si="0"/>
        <v>0</v>
      </c>
      <c r="I39" s="64">
        <v>6</v>
      </c>
      <c r="J39" s="64">
        <f t="shared" si="3"/>
        <v>72.131399999999999</v>
      </c>
      <c r="K39" s="64"/>
      <c r="L39" s="64">
        <f t="shared" si="1"/>
        <v>0</v>
      </c>
      <c r="M39" s="64">
        <f t="shared" si="2"/>
        <v>72.131399999999999</v>
      </c>
    </row>
    <row r="40" spans="1:13" ht="31.5">
      <c r="A40" s="79"/>
      <c r="B40" s="82"/>
      <c r="C40" s="63" t="s">
        <v>44</v>
      </c>
      <c r="D40" s="62" t="s">
        <v>29</v>
      </c>
      <c r="E40" s="42">
        <v>4.2000000000000002E-4</v>
      </c>
      <c r="F40" s="64">
        <f>F38*E40</f>
        <v>0.153006</v>
      </c>
      <c r="G40" s="64"/>
      <c r="H40" s="64">
        <f t="shared" si="0"/>
        <v>0</v>
      </c>
      <c r="I40" s="64"/>
      <c r="J40" s="64">
        <f t="shared" si="3"/>
        <v>0</v>
      </c>
      <c r="K40" s="64">
        <v>32.81</v>
      </c>
      <c r="L40" s="64">
        <f t="shared" si="1"/>
        <v>5.0201268600000004</v>
      </c>
      <c r="M40" s="64">
        <f t="shared" si="2"/>
        <v>5.0201268600000004</v>
      </c>
    </row>
    <row r="41" spans="1:13" ht="31.5">
      <c r="A41" s="79"/>
      <c r="B41" s="82"/>
      <c r="C41" s="63" t="s">
        <v>45</v>
      </c>
      <c r="D41" s="62" t="s">
        <v>29</v>
      </c>
      <c r="E41" s="68">
        <v>2.5999999999999999E-3</v>
      </c>
      <c r="F41" s="64">
        <f>F38*E41</f>
        <v>0.94718000000000002</v>
      </c>
      <c r="G41" s="64"/>
      <c r="H41" s="64">
        <f t="shared" si="0"/>
        <v>0</v>
      </c>
      <c r="I41" s="64"/>
      <c r="J41" s="64">
        <f t="shared" si="3"/>
        <v>0</v>
      </c>
      <c r="K41" s="64">
        <v>35.9</v>
      </c>
      <c r="L41" s="64">
        <f t="shared" si="1"/>
        <v>34.003762000000002</v>
      </c>
      <c r="M41" s="64">
        <f t="shared" si="2"/>
        <v>34.003762000000002</v>
      </c>
    </row>
    <row r="42" spans="1:13" ht="31.5">
      <c r="A42" s="79"/>
      <c r="B42" s="82"/>
      <c r="C42" s="63" t="s">
        <v>77</v>
      </c>
      <c r="D42" s="62" t="s">
        <v>74</v>
      </c>
      <c r="E42" s="69">
        <v>0.126</v>
      </c>
      <c r="F42" s="64">
        <f>F38*E42</f>
        <v>45.901800000000001</v>
      </c>
      <c r="G42" s="64">
        <v>13.3</v>
      </c>
      <c r="H42" s="64">
        <f t="shared" si="0"/>
        <v>610.49394000000007</v>
      </c>
      <c r="I42" s="64"/>
      <c r="J42" s="64">
        <f t="shared" si="3"/>
        <v>0</v>
      </c>
      <c r="K42" s="64">
        <v>13.09</v>
      </c>
      <c r="L42" s="64">
        <f t="shared" si="1"/>
        <v>600.85456199999999</v>
      </c>
      <c r="M42" s="64">
        <f t="shared" si="2"/>
        <v>1211.3485020000001</v>
      </c>
    </row>
    <row r="43" spans="1:13" ht="31.5">
      <c r="A43" s="79"/>
      <c r="B43" s="82"/>
      <c r="C43" s="63" t="s">
        <v>78</v>
      </c>
      <c r="D43" s="62" t="s">
        <v>74</v>
      </c>
      <c r="E43" s="69">
        <v>1.4999999999999999E-2</v>
      </c>
      <c r="F43" s="64">
        <f>F38*E43</f>
        <v>5.4645000000000001</v>
      </c>
      <c r="G43" s="64">
        <v>15.3</v>
      </c>
      <c r="H43" s="64">
        <f t="shared" ref="H43:H47" si="12">F43*G43</f>
        <v>83.606850000000009</v>
      </c>
      <c r="I43" s="64"/>
      <c r="J43" s="64">
        <f t="shared" ref="J43:J47" si="13">F43*I43</f>
        <v>0</v>
      </c>
      <c r="K43" s="64">
        <v>13.09</v>
      </c>
      <c r="L43" s="64">
        <f t="shared" ref="L43:L47" si="14">F43*K43</f>
        <v>71.530304999999998</v>
      </c>
      <c r="M43" s="64">
        <f t="shared" ref="M43:M47" si="15">H43+J43+L43</f>
        <v>155.13715500000001</v>
      </c>
    </row>
    <row r="44" spans="1:13" ht="31.5">
      <c r="A44" s="79"/>
      <c r="B44" s="82"/>
      <c r="C44" s="63" t="s">
        <v>46</v>
      </c>
      <c r="D44" s="62" t="s">
        <v>29</v>
      </c>
      <c r="E44" s="62">
        <v>1.12E-2</v>
      </c>
      <c r="F44" s="64">
        <f>F38*E44</f>
        <v>4.0801600000000002</v>
      </c>
      <c r="G44" s="64"/>
      <c r="H44" s="64">
        <f t="shared" si="12"/>
        <v>0</v>
      </c>
      <c r="I44" s="64"/>
      <c r="J44" s="64">
        <f t="shared" si="13"/>
        <v>0</v>
      </c>
      <c r="K44" s="64">
        <v>21.66</v>
      </c>
      <c r="L44" s="64">
        <f t="shared" si="14"/>
        <v>88.376265600000011</v>
      </c>
      <c r="M44" s="64">
        <f t="shared" si="15"/>
        <v>88.376265600000011</v>
      </c>
    </row>
    <row r="45" spans="1:13" ht="31.5">
      <c r="A45" s="79"/>
      <c r="B45" s="82"/>
      <c r="C45" s="63" t="s">
        <v>47</v>
      </c>
      <c r="D45" s="62" t="s">
        <v>29</v>
      </c>
      <c r="E45" s="62">
        <v>2.4799999999999999E-2</v>
      </c>
      <c r="F45" s="64">
        <f>F38*E45</f>
        <v>9.0346399999999996</v>
      </c>
      <c r="G45" s="64"/>
      <c r="H45" s="64">
        <f t="shared" si="12"/>
        <v>0</v>
      </c>
      <c r="I45" s="64"/>
      <c r="J45" s="64">
        <f t="shared" si="13"/>
        <v>0</v>
      </c>
      <c r="K45" s="64">
        <v>25.86</v>
      </c>
      <c r="L45" s="64">
        <f t="shared" si="14"/>
        <v>233.63579039999999</v>
      </c>
      <c r="M45" s="64">
        <f t="shared" si="15"/>
        <v>233.63579039999999</v>
      </c>
    </row>
    <row r="46" spans="1:13" ht="31.5">
      <c r="A46" s="79"/>
      <c r="B46" s="82"/>
      <c r="C46" s="63" t="s">
        <v>48</v>
      </c>
      <c r="D46" s="62" t="s">
        <v>29</v>
      </c>
      <c r="E46" s="42">
        <v>4.1399999999999996E-3</v>
      </c>
      <c r="F46" s="64">
        <f>F38*E46</f>
        <v>1.5082019999999998</v>
      </c>
      <c r="G46" s="64"/>
      <c r="H46" s="64">
        <f t="shared" si="12"/>
        <v>0</v>
      </c>
      <c r="I46" s="64"/>
      <c r="J46" s="64">
        <f t="shared" si="13"/>
        <v>0</v>
      </c>
      <c r="K46" s="64">
        <v>57.74</v>
      </c>
      <c r="L46" s="64">
        <f t="shared" si="14"/>
        <v>87.083583479999987</v>
      </c>
      <c r="M46" s="64">
        <f t="shared" si="15"/>
        <v>87.083583479999987</v>
      </c>
    </row>
    <row r="47" spans="1:13">
      <c r="A47" s="79"/>
      <c r="B47" s="82"/>
      <c r="C47" s="63" t="s">
        <v>27</v>
      </c>
      <c r="D47" s="62" t="s">
        <v>74</v>
      </c>
      <c r="E47" s="62">
        <v>0.03</v>
      </c>
      <c r="F47" s="64">
        <f>F38*E47</f>
        <v>10.929</v>
      </c>
      <c r="G47" s="64">
        <v>2.82</v>
      </c>
      <c r="H47" s="64">
        <f t="shared" si="12"/>
        <v>30.819779999999998</v>
      </c>
      <c r="I47" s="64"/>
      <c r="J47" s="64">
        <f t="shared" si="13"/>
        <v>0</v>
      </c>
      <c r="K47" s="64"/>
      <c r="L47" s="64">
        <f t="shared" si="14"/>
        <v>0</v>
      </c>
      <c r="M47" s="64">
        <f t="shared" si="15"/>
        <v>30.819779999999998</v>
      </c>
    </row>
    <row r="48" spans="1:13" ht="31.5">
      <c r="A48" s="80"/>
      <c r="B48" s="83"/>
      <c r="C48" s="63" t="s">
        <v>49</v>
      </c>
      <c r="D48" s="62" t="s">
        <v>29</v>
      </c>
      <c r="E48" s="42">
        <v>5.2999999999999998E-4</v>
      </c>
      <c r="F48" s="64">
        <f>F38*E48</f>
        <v>0.193079</v>
      </c>
      <c r="G48" s="64"/>
      <c r="H48" s="64">
        <f t="shared" ref="H48" si="16">F48*G48</f>
        <v>0</v>
      </c>
      <c r="I48" s="64"/>
      <c r="J48" s="64">
        <f t="shared" ref="J48" si="17">F48*I48</f>
        <v>0</v>
      </c>
      <c r="K48" s="64">
        <v>33.799999999999997</v>
      </c>
      <c r="L48" s="64">
        <f t="shared" ref="L48" si="18">F48*K48</f>
        <v>6.5260701999999995</v>
      </c>
      <c r="M48" s="64">
        <f t="shared" ref="M48" si="19">H48+J48+L48</f>
        <v>6.5260701999999995</v>
      </c>
    </row>
    <row r="49" spans="1:13" ht="51.75" customHeight="1">
      <c r="A49" s="78">
        <v>9</v>
      </c>
      <c r="B49" s="75" t="s">
        <v>63</v>
      </c>
      <c r="C49" s="67" t="s">
        <v>52</v>
      </c>
      <c r="D49" s="62" t="s">
        <v>76</v>
      </c>
      <c r="E49" s="62"/>
      <c r="F49" s="64">
        <v>364.3</v>
      </c>
      <c r="G49" s="64"/>
      <c r="H49" s="64"/>
      <c r="I49" s="64"/>
      <c r="J49" s="64"/>
      <c r="K49" s="64"/>
      <c r="L49" s="64"/>
      <c r="M49" s="64"/>
    </row>
    <row r="50" spans="1:13" ht="19.5" customHeight="1">
      <c r="A50" s="79"/>
      <c r="B50" s="76"/>
      <c r="C50" s="63" t="s">
        <v>20</v>
      </c>
      <c r="D50" s="62" t="s">
        <v>21</v>
      </c>
      <c r="E50" s="70">
        <v>3.7780000000000001E-2</v>
      </c>
      <c r="F50" s="64">
        <f>F49*E50</f>
        <v>13.763254000000002</v>
      </c>
      <c r="G50" s="64"/>
      <c r="H50" s="64">
        <f t="shared" ref="H50:H56" si="20">F50*G50</f>
        <v>0</v>
      </c>
      <c r="I50" s="64">
        <v>6</v>
      </c>
      <c r="J50" s="64">
        <f t="shared" ref="J50:J56" si="21">F50*I50</f>
        <v>82.579524000000006</v>
      </c>
      <c r="K50" s="64"/>
      <c r="L50" s="64">
        <f t="shared" ref="L50:L56" si="22">F50*K50</f>
        <v>0</v>
      </c>
      <c r="M50" s="64">
        <f t="shared" ref="M50:M56" si="23">H50+J50+L50</f>
        <v>82.579524000000006</v>
      </c>
    </row>
    <row r="51" spans="1:13" ht="19.5" customHeight="1">
      <c r="A51" s="79"/>
      <c r="B51" s="76"/>
      <c r="C51" s="63" t="s">
        <v>26</v>
      </c>
      <c r="D51" s="62" t="s">
        <v>16</v>
      </c>
      <c r="E51" s="62">
        <v>2.3E-3</v>
      </c>
      <c r="F51" s="64">
        <f>F49*E51</f>
        <v>0.83789000000000002</v>
      </c>
      <c r="G51" s="64"/>
      <c r="H51" s="64">
        <f t="shared" si="20"/>
        <v>0</v>
      </c>
      <c r="I51" s="64"/>
      <c r="J51" s="64">
        <f t="shared" si="21"/>
        <v>0</v>
      </c>
      <c r="K51" s="64">
        <v>3.2</v>
      </c>
      <c r="L51" s="64">
        <f t="shared" si="22"/>
        <v>2.6812480000000001</v>
      </c>
      <c r="M51" s="64">
        <f t="shared" si="23"/>
        <v>2.6812480000000001</v>
      </c>
    </row>
    <row r="52" spans="1:13" ht="19.5" customHeight="1">
      <c r="A52" s="79"/>
      <c r="B52" s="76"/>
      <c r="C52" s="63" t="s">
        <v>24</v>
      </c>
      <c r="D52" s="62" t="s">
        <v>16</v>
      </c>
      <c r="E52" s="70">
        <v>1.5299999999999999E-2</v>
      </c>
      <c r="F52" s="64">
        <f>F49*E52</f>
        <v>5.5737899999999998</v>
      </c>
      <c r="G52" s="64">
        <v>3.2</v>
      </c>
      <c r="H52" s="64">
        <f t="shared" si="20"/>
        <v>17.836127999999999</v>
      </c>
      <c r="I52" s="64"/>
      <c r="J52" s="64">
        <f t="shared" si="21"/>
        <v>0</v>
      </c>
      <c r="K52" s="64"/>
      <c r="L52" s="64">
        <f t="shared" si="22"/>
        <v>0</v>
      </c>
      <c r="M52" s="64">
        <f t="shared" si="23"/>
        <v>17.836127999999999</v>
      </c>
    </row>
    <row r="53" spans="1:13" ht="19.5" customHeight="1">
      <c r="A53" s="79"/>
      <c r="B53" s="76"/>
      <c r="C53" s="63" t="s">
        <v>32</v>
      </c>
      <c r="D53" s="62" t="s">
        <v>29</v>
      </c>
      <c r="E53" s="71">
        <v>3.0200000000000001E-3</v>
      </c>
      <c r="F53" s="64">
        <f>F49*E53</f>
        <v>1.1001860000000001</v>
      </c>
      <c r="G53" s="64"/>
      <c r="H53" s="64">
        <f t="shared" si="20"/>
        <v>0</v>
      </c>
      <c r="I53" s="64"/>
      <c r="J53" s="64">
        <f t="shared" si="21"/>
        <v>0</v>
      </c>
      <c r="K53" s="64">
        <v>26.41</v>
      </c>
      <c r="L53" s="64">
        <f t="shared" si="22"/>
        <v>29.055912260000003</v>
      </c>
      <c r="M53" s="64">
        <f t="shared" si="23"/>
        <v>29.055912260000003</v>
      </c>
    </row>
    <row r="54" spans="1:13" ht="39.75" customHeight="1">
      <c r="A54" s="79"/>
      <c r="B54" s="76"/>
      <c r="C54" s="63" t="s">
        <v>50</v>
      </c>
      <c r="D54" s="62" t="s">
        <v>29</v>
      </c>
      <c r="E54" s="62">
        <v>3.7000000000000002E-3</v>
      </c>
      <c r="F54" s="64">
        <f>F49*E54</f>
        <v>1.3479100000000002</v>
      </c>
      <c r="G54" s="64"/>
      <c r="H54" s="64">
        <f t="shared" si="20"/>
        <v>0</v>
      </c>
      <c r="I54" s="64"/>
      <c r="J54" s="64">
        <f t="shared" si="21"/>
        <v>0</v>
      </c>
      <c r="K54" s="64">
        <v>21.66</v>
      </c>
      <c r="L54" s="64">
        <f t="shared" si="22"/>
        <v>29.195730600000005</v>
      </c>
      <c r="M54" s="64">
        <f t="shared" si="23"/>
        <v>29.195730600000005</v>
      </c>
    </row>
    <row r="55" spans="1:13" ht="41.25" customHeight="1">
      <c r="A55" s="79"/>
      <c r="B55" s="76"/>
      <c r="C55" s="63" t="s">
        <v>51</v>
      </c>
      <c r="D55" s="62" t="s">
        <v>29</v>
      </c>
      <c r="E55" s="62">
        <v>1.11E-2</v>
      </c>
      <c r="F55" s="64">
        <f>F49*E55</f>
        <v>4.04373</v>
      </c>
      <c r="G55" s="64"/>
      <c r="H55" s="64">
        <f t="shared" si="20"/>
        <v>0</v>
      </c>
      <c r="I55" s="64"/>
      <c r="J55" s="64">
        <f t="shared" si="21"/>
        <v>0</v>
      </c>
      <c r="K55" s="64">
        <v>25.86</v>
      </c>
      <c r="L55" s="64">
        <f t="shared" si="22"/>
        <v>104.5708578</v>
      </c>
      <c r="M55" s="64">
        <f t="shared" si="23"/>
        <v>104.5708578</v>
      </c>
    </row>
    <row r="56" spans="1:13" ht="57" customHeight="1">
      <c r="A56" s="80"/>
      <c r="B56" s="77"/>
      <c r="C56" s="63" t="s">
        <v>53</v>
      </c>
      <c r="D56" s="62" t="s">
        <v>28</v>
      </c>
      <c r="E56" s="68">
        <v>0.14580000000000001</v>
      </c>
      <c r="F56" s="69">
        <f>F49*E56</f>
        <v>53.114940000000004</v>
      </c>
      <c r="G56" s="64">
        <v>118</v>
      </c>
      <c r="H56" s="64">
        <f t="shared" si="20"/>
        <v>6267.5629200000003</v>
      </c>
      <c r="I56" s="64"/>
      <c r="J56" s="64">
        <f t="shared" si="21"/>
        <v>0</v>
      </c>
      <c r="K56" s="64">
        <v>3.97</v>
      </c>
      <c r="L56" s="64">
        <f t="shared" si="22"/>
        <v>210.86631180000003</v>
      </c>
      <c r="M56" s="64">
        <f t="shared" si="23"/>
        <v>6478.4292318000007</v>
      </c>
    </row>
    <row r="57" spans="1:13" ht="49.5" customHeight="1">
      <c r="A57" s="78">
        <v>10</v>
      </c>
      <c r="B57" s="75" t="s">
        <v>64</v>
      </c>
      <c r="C57" s="67" t="s">
        <v>79</v>
      </c>
      <c r="D57" s="62" t="s">
        <v>74</v>
      </c>
      <c r="E57" s="62"/>
      <c r="F57" s="64">
        <v>12</v>
      </c>
      <c r="G57" s="64"/>
      <c r="H57" s="64"/>
      <c r="I57" s="64"/>
      <c r="J57" s="64"/>
      <c r="K57" s="64"/>
      <c r="L57" s="64"/>
      <c r="M57" s="64"/>
    </row>
    <row r="58" spans="1:13" ht="19.5" customHeight="1">
      <c r="A58" s="79"/>
      <c r="B58" s="76"/>
      <c r="C58" s="63" t="s">
        <v>20</v>
      </c>
      <c r="D58" s="62" t="s">
        <v>21</v>
      </c>
      <c r="E58" s="62">
        <v>0.02</v>
      </c>
      <c r="F58" s="64">
        <f>F57*E58</f>
        <v>0.24</v>
      </c>
      <c r="G58" s="64"/>
      <c r="H58" s="64">
        <f t="shared" ref="H58:H61" si="24">F58*G58</f>
        <v>0</v>
      </c>
      <c r="I58" s="64">
        <v>6</v>
      </c>
      <c r="J58" s="64">
        <f t="shared" ref="J58:J61" si="25">F58*I58</f>
        <v>1.44</v>
      </c>
      <c r="K58" s="64"/>
      <c r="L58" s="64">
        <f t="shared" ref="L58:L61" si="26">F58*K58</f>
        <v>0</v>
      </c>
      <c r="M58" s="64">
        <f t="shared" ref="M58:M61" si="27">H58+J58+L58</f>
        <v>1.44</v>
      </c>
    </row>
    <row r="59" spans="1:13" ht="19.5" customHeight="1">
      <c r="A59" s="79"/>
      <c r="B59" s="76"/>
      <c r="C59" s="63" t="s">
        <v>26</v>
      </c>
      <c r="D59" s="62" t="s">
        <v>16</v>
      </c>
      <c r="E59" s="62">
        <v>2.0999999999999999E-3</v>
      </c>
      <c r="F59" s="64">
        <f>F57*E59</f>
        <v>2.52E-2</v>
      </c>
      <c r="G59" s="64"/>
      <c r="H59" s="64">
        <f t="shared" si="24"/>
        <v>0</v>
      </c>
      <c r="I59" s="64"/>
      <c r="J59" s="64">
        <f t="shared" si="25"/>
        <v>0</v>
      </c>
      <c r="K59" s="64">
        <v>3.2</v>
      </c>
      <c r="L59" s="64">
        <f t="shared" si="26"/>
        <v>8.0640000000000003E-2</v>
      </c>
      <c r="M59" s="64">
        <f t="shared" si="27"/>
        <v>8.0640000000000003E-2</v>
      </c>
    </row>
    <row r="60" spans="1:13" ht="39.75" customHeight="1">
      <c r="A60" s="80"/>
      <c r="B60" s="77"/>
      <c r="C60" s="63" t="s">
        <v>54</v>
      </c>
      <c r="D60" s="62" t="s">
        <v>29</v>
      </c>
      <c r="E60" s="62">
        <v>4.48E-2</v>
      </c>
      <c r="F60" s="64">
        <f>F57*E60</f>
        <v>0.53759999999999997</v>
      </c>
      <c r="G60" s="64"/>
      <c r="H60" s="64">
        <f t="shared" si="24"/>
        <v>0</v>
      </c>
      <c r="I60" s="64"/>
      <c r="J60" s="64">
        <f t="shared" si="25"/>
        <v>0</v>
      </c>
      <c r="K60" s="64">
        <v>19.71</v>
      </c>
      <c r="L60" s="64">
        <f t="shared" si="26"/>
        <v>10.596095999999999</v>
      </c>
      <c r="M60" s="64">
        <f t="shared" si="27"/>
        <v>10.596095999999999</v>
      </c>
    </row>
    <row r="61" spans="1:13" ht="50.25" customHeight="1">
      <c r="A61" s="74">
        <v>11</v>
      </c>
      <c r="B61" s="45" t="s">
        <v>67</v>
      </c>
      <c r="C61" s="67" t="s">
        <v>68</v>
      </c>
      <c r="D61" s="62" t="s">
        <v>28</v>
      </c>
      <c r="E61" s="62"/>
      <c r="F61" s="64">
        <v>18</v>
      </c>
      <c r="G61" s="64"/>
      <c r="H61" s="64">
        <f t="shared" si="24"/>
        <v>0</v>
      </c>
      <c r="I61" s="64"/>
      <c r="J61" s="64">
        <f t="shared" si="25"/>
        <v>0</v>
      </c>
      <c r="K61" s="64">
        <v>8.18</v>
      </c>
      <c r="L61" s="64">
        <f t="shared" si="26"/>
        <v>147.24</v>
      </c>
      <c r="M61" s="64">
        <f t="shared" si="27"/>
        <v>147.24</v>
      </c>
    </row>
    <row r="62" spans="1:13" ht="46.5" customHeight="1">
      <c r="A62" s="78">
        <v>12</v>
      </c>
      <c r="B62" s="75" t="s">
        <v>66</v>
      </c>
      <c r="C62" s="67" t="s">
        <v>55</v>
      </c>
      <c r="D62" s="62" t="s">
        <v>74</v>
      </c>
      <c r="E62" s="62"/>
      <c r="F62" s="64">
        <v>18</v>
      </c>
      <c r="G62" s="64"/>
      <c r="H62" s="64"/>
      <c r="I62" s="64"/>
      <c r="J62" s="64"/>
      <c r="K62" s="64"/>
      <c r="L62" s="64"/>
      <c r="M62" s="64"/>
    </row>
    <row r="63" spans="1:13" ht="18" customHeight="1">
      <c r="A63" s="80"/>
      <c r="B63" s="77"/>
      <c r="C63" s="63" t="s">
        <v>20</v>
      </c>
      <c r="D63" s="62" t="s">
        <v>21</v>
      </c>
      <c r="E63" s="62">
        <v>0.89600000000000002</v>
      </c>
      <c r="F63" s="64">
        <f>F62*E63</f>
        <v>16.128</v>
      </c>
      <c r="G63" s="64"/>
      <c r="H63" s="64">
        <f t="shared" ref="H63" si="28">F63*G63</f>
        <v>0</v>
      </c>
      <c r="I63" s="64">
        <v>6</v>
      </c>
      <c r="J63" s="64">
        <f t="shared" ref="J63" si="29">F63*I63</f>
        <v>96.768000000000001</v>
      </c>
      <c r="K63" s="64"/>
      <c r="L63" s="64">
        <f t="shared" ref="L63" si="30">F63*K63</f>
        <v>0</v>
      </c>
      <c r="M63" s="64">
        <f t="shared" ref="M63" si="31">H63+J63+L63</f>
        <v>96.768000000000001</v>
      </c>
    </row>
    <row r="64" spans="1:13" ht="58.5" customHeight="1">
      <c r="A64" s="61">
        <v>13</v>
      </c>
      <c r="B64" s="45" t="s">
        <v>73</v>
      </c>
      <c r="C64" s="66" t="s">
        <v>56</v>
      </c>
      <c r="D64" s="62" t="s">
        <v>28</v>
      </c>
      <c r="E64" s="62"/>
      <c r="F64" s="64">
        <v>93.26</v>
      </c>
      <c r="G64" s="64"/>
      <c r="H64" s="64">
        <f t="shared" si="0"/>
        <v>0</v>
      </c>
      <c r="I64" s="64"/>
      <c r="J64" s="64">
        <f t="shared" si="3"/>
        <v>0</v>
      </c>
      <c r="K64" s="64">
        <v>5.89</v>
      </c>
      <c r="L64" s="64">
        <f t="shared" si="1"/>
        <v>549.30139999999994</v>
      </c>
      <c r="M64" s="64">
        <f t="shared" si="2"/>
        <v>549.30139999999994</v>
      </c>
    </row>
    <row r="65" spans="1:14" ht="16.5" customHeight="1">
      <c r="A65" s="44"/>
      <c r="B65" s="46"/>
      <c r="C65" s="73" t="s">
        <v>19</v>
      </c>
      <c r="D65" s="62"/>
      <c r="E65" s="62"/>
      <c r="F65" s="64"/>
      <c r="G65" s="64"/>
      <c r="H65" s="72">
        <f>SUM(H11:H64)</f>
        <v>10343.429418</v>
      </c>
      <c r="I65" s="72"/>
      <c r="J65" s="72">
        <f t="shared" ref="J65:M65" si="32">SUM(J11:J64)</f>
        <v>2191.304924</v>
      </c>
      <c r="K65" s="72"/>
      <c r="L65" s="72">
        <f t="shared" si="32"/>
        <v>2978.7552890900001</v>
      </c>
      <c r="M65" s="72">
        <f t="shared" si="32"/>
        <v>15513.48963109</v>
      </c>
      <c r="N65" s="34"/>
    </row>
    <row r="66" spans="1:14" ht="16.5" customHeight="1">
      <c r="A66" s="38"/>
      <c r="B66" s="47"/>
      <c r="C66" s="73" t="s">
        <v>18</v>
      </c>
      <c r="D66" s="62"/>
      <c r="E66" s="62"/>
      <c r="F66" s="64"/>
      <c r="G66" s="64"/>
      <c r="H66" s="72">
        <f t="shared" ref="H66:M66" si="33">H65*0.1</f>
        <v>1034.3429418000001</v>
      </c>
      <c r="I66" s="72"/>
      <c r="J66" s="72">
        <f t="shared" si="33"/>
        <v>219.13049240000001</v>
      </c>
      <c r="K66" s="72"/>
      <c r="L66" s="72">
        <f t="shared" si="33"/>
        <v>297.87552890900002</v>
      </c>
      <c r="M66" s="72">
        <f t="shared" si="33"/>
        <v>1551.3489631090001</v>
      </c>
      <c r="N66" s="34"/>
    </row>
    <row r="67" spans="1:14" ht="16.5" customHeight="1">
      <c r="A67" s="48"/>
      <c r="B67" s="46"/>
      <c r="C67" s="73" t="s">
        <v>17</v>
      </c>
      <c r="D67" s="62"/>
      <c r="E67" s="62"/>
      <c r="F67" s="64"/>
      <c r="G67" s="64"/>
      <c r="H67" s="72">
        <f t="shared" ref="H67:M67" si="34">H65+H66</f>
        <v>11377.772359799999</v>
      </c>
      <c r="I67" s="72"/>
      <c r="J67" s="72">
        <f t="shared" si="34"/>
        <v>2410.4354164000001</v>
      </c>
      <c r="K67" s="72"/>
      <c r="L67" s="72">
        <f t="shared" si="34"/>
        <v>3276.6308179990001</v>
      </c>
      <c r="M67" s="72">
        <f t="shared" si="34"/>
        <v>17064.838594199002</v>
      </c>
      <c r="N67" s="34"/>
    </row>
    <row r="68" spans="1:14" ht="14.25" customHeight="1">
      <c r="A68" s="38"/>
      <c r="B68" s="45"/>
      <c r="C68" s="73" t="s">
        <v>13</v>
      </c>
      <c r="D68" s="62"/>
      <c r="E68" s="62"/>
      <c r="F68" s="62"/>
      <c r="G68" s="64"/>
      <c r="H68" s="72">
        <f t="shared" ref="H68:M68" si="35">H67*0.08</f>
        <v>910.22178878399995</v>
      </c>
      <c r="I68" s="72"/>
      <c r="J68" s="72">
        <f t="shared" si="35"/>
        <v>192.834833312</v>
      </c>
      <c r="K68" s="72"/>
      <c r="L68" s="72">
        <f t="shared" si="35"/>
        <v>262.13046543991999</v>
      </c>
      <c r="M68" s="72">
        <f t="shared" si="35"/>
        <v>1365.1870875359202</v>
      </c>
      <c r="N68" s="34"/>
    </row>
    <row r="69" spans="1:14" ht="15" customHeight="1">
      <c r="A69" s="49"/>
      <c r="B69" s="45"/>
      <c r="C69" s="73" t="s">
        <v>12</v>
      </c>
      <c r="D69" s="62"/>
      <c r="E69" s="62"/>
      <c r="F69" s="62"/>
      <c r="G69" s="64"/>
      <c r="H69" s="72">
        <f t="shared" ref="H69:M69" si="36">H67+H68</f>
        <v>12287.994148583999</v>
      </c>
      <c r="I69" s="72"/>
      <c r="J69" s="72">
        <f t="shared" si="36"/>
        <v>2603.2702497119999</v>
      </c>
      <c r="K69" s="72"/>
      <c r="L69" s="72">
        <f t="shared" si="36"/>
        <v>3538.7612834389201</v>
      </c>
      <c r="M69" s="72">
        <f t="shared" si="36"/>
        <v>18430.025681734922</v>
      </c>
      <c r="N69" s="34"/>
    </row>
    <row r="70" spans="1:14" ht="30.75" customHeight="1">
      <c r="A70" s="43"/>
      <c r="B70" s="45"/>
      <c r="C70" s="73" t="s">
        <v>15</v>
      </c>
      <c r="D70" s="62"/>
      <c r="E70" s="62"/>
      <c r="F70" s="62"/>
      <c r="G70" s="64"/>
      <c r="H70" s="72">
        <f t="shared" ref="H70:M70" si="37">H69*0.03</f>
        <v>368.63982445751998</v>
      </c>
      <c r="I70" s="72"/>
      <c r="J70" s="72">
        <f t="shared" si="37"/>
        <v>78.098107491359997</v>
      </c>
      <c r="K70" s="72"/>
      <c r="L70" s="72">
        <f t="shared" si="37"/>
        <v>106.16283850316761</v>
      </c>
      <c r="M70" s="72">
        <f t="shared" si="37"/>
        <v>552.9007704520476</v>
      </c>
      <c r="N70" s="34"/>
    </row>
    <row r="71" spans="1:14" ht="15" customHeight="1">
      <c r="A71" s="43"/>
      <c r="B71" s="45"/>
      <c r="C71" s="73" t="s">
        <v>12</v>
      </c>
      <c r="D71" s="62"/>
      <c r="E71" s="62"/>
      <c r="F71" s="62"/>
      <c r="G71" s="64"/>
      <c r="H71" s="72">
        <f t="shared" ref="H71:M71" si="38">H69+H70</f>
        <v>12656.633973041518</v>
      </c>
      <c r="I71" s="72"/>
      <c r="J71" s="72">
        <f t="shared" si="38"/>
        <v>2681.3683572033597</v>
      </c>
      <c r="K71" s="72"/>
      <c r="L71" s="72">
        <f t="shared" si="38"/>
        <v>3644.9241219420878</v>
      </c>
      <c r="M71" s="72">
        <f t="shared" si="38"/>
        <v>18982.92645218697</v>
      </c>
      <c r="N71" s="34"/>
    </row>
    <row r="72" spans="1:14" ht="15" customHeight="1">
      <c r="A72" s="50"/>
      <c r="B72" s="45"/>
      <c r="C72" s="73" t="s">
        <v>14</v>
      </c>
      <c r="D72" s="62"/>
      <c r="E72" s="62"/>
      <c r="F72" s="62"/>
      <c r="G72" s="64"/>
      <c r="H72" s="72">
        <f t="shared" ref="H72:M72" si="39">H71*0.18</f>
        <v>2278.1941151474734</v>
      </c>
      <c r="I72" s="72"/>
      <c r="J72" s="72">
        <f t="shared" si="39"/>
        <v>482.64630429660474</v>
      </c>
      <c r="K72" s="72"/>
      <c r="L72" s="72">
        <f t="shared" si="39"/>
        <v>656.08634194957574</v>
      </c>
      <c r="M72" s="72">
        <f t="shared" si="39"/>
        <v>3416.9267613936545</v>
      </c>
      <c r="N72" s="34"/>
    </row>
    <row r="73" spans="1:14">
      <c r="A73" s="43"/>
      <c r="B73" s="45"/>
      <c r="C73" s="73" t="s">
        <v>12</v>
      </c>
      <c r="D73" s="62"/>
      <c r="E73" s="62"/>
      <c r="F73" s="62"/>
      <c r="G73" s="62"/>
      <c r="H73" s="72">
        <f t="shared" ref="H73:M73" si="40">H71+H72</f>
        <v>14934.828088188991</v>
      </c>
      <c r="I73" s="72"/>
      <c r="J73" s="72">
        <f t="shared" si="40"/>
        <v>3164.0146614999644</v>
      </c>
      <c r="K73" s="72"/>
      <c r="L73" s="72">
        <f t="shared" si="40"/>
        <v>4301.0104638916637</v>
      </c>
      <c r="M73" s="72">
        <f t="shared" si="40"/>
        <v>22399.853213580624</v>
      </c>
      <c r="N73" s="34"/>
    </row>
    <row r="74" spans="1:14">
      <c r="A74" s="51"/>
      <c r="B74" s="52"/>
      <c r="C74" s="53"/>
      <c r="D74" s="54"/>
      <c r="E74" s="54"/>
      <c r="F74" s="55"/>
      <c r="G74" s="56"/>
      <c r="H74" s="55"/>
      <c r="I74" s="55"/>
      <c r="J74" s="55"/>
      <c r="K74" s="55"/>
      <c r="L74" s="57"/>
      <c r="M74" s="22"/>
    </row>
    <row r="75" spans="1:14">
      <c r="A75" s="58"/>
      <c r="B75" s="59"/>
      <c r="C75" s="60"/>
      <c r="D75" s="54"/>
      <c r="E75" s="54"/>
      <c r="F75" s="55"/>
      <c r="G75" s="56"/>
      <c r="H75" s="55"/>
      <c r="I75" s="55"/>
      <c r="J75" s="55"/>
      <c r="K75" s="55"/>
      <c r="L75" s="57"/>
      <c r="M75" s="22"/>
    </row>
    <row r="76" spans="1:14">
      <c r="B76" s="60"/>
      <c r="C76" s="60"/>
      <c r="D76" s="54"/>
      <c r="E76" s="54"/>
      <c r="F76" s="55"/>
      <c r="G76" s="56"/>
      <c r="H76" s="55"/>
      <c r="I76" s="55"/>
      <c r="J76" s="55"/>
      <c r="K76" s="55"/>
      <c r="L76" s="57"/>
      <c r="M76" s="22"/>
    </row>
    <row r="77" spans="1:14">
      <c r="B77" s="60"/>
      <c r="D77" s="54"/>
      <c r="E77" s="54"/>
      <c r="F77" s="55"/>
      <c r="G77" s="56"/>
      <c r="H77" s="55"/>
      <c r="I77" s="55"/>
      <c r="J77" s="55"/>
      <c r="K77" s="55"/>
      <c r="L77" s="57"/>
      <c r="M77" s="22"/>
    </row>
    <row r="78" spans="1:14">
      <c r="B78" s="60"/>
      <c r="D78" s="54"/>
      <c r="E78" s="54"/>
      <c r="F78" s="54"/>
      <c r="G78" s="55"/>
      <c r="H78" s="56"/>
      <c r="I78" s="55"/>
      <c r="J78" s="55"/>
      <c r="K78" s="55"/>
      <c r="L78" s="55"/>
      <c r="M78" s="57"/>
    </row>
    <row r="79" spans="1:14">
      <c r="B79" s="55"/>
      <c r="D79" s="54"/>
      <c r="E79" s="54"/>
      <c r="F79" s="54"/>
      <c r="G79" s="55"/>
      <c r="H79" s="56"/>
      <c r="I79" s="55"/>
      <c r="J79" s="55"/>
      <c r="K79" s="55"/>
      <c r="L79" s="55"/>
      <c r="M79" s="57"/>
    </row>
    <row r="80" spans="1:14">
      <c r="B80" s="55"/>
      <c r="D80" s="54"/>
      <c r="E80" s="54"/>
      <c r="F80" s="54"/>
      <c r="G80" s="55"/>
      <c r="H80" s="56"/>
      <c r="I80" s="55"/>
      <c r="J80" s="55"/>
      <c r="K80" s="55"/>
      <c r="L80" s="55"/>
      <c r="M80" s="57"/>
    </row>
    <row r="81" spans="2:13">
      <c r="B81" s="55"/>
      <c r="D81" s="54"/>
      <c r="E81" s="54"/>
      <c r="F81" s="54"/>
      <c r="G81" s="55"/>
      <c r="H81" s="56"/>
      <c r="I81" s="55"/>
      <c r="J81" s="55"/>
      <c r="K81" s="55"/>
      <c r="L81" s="55"/>
      <c r="M81" s="57"/>
    </row>
    <row r="82" spans="2:13">
      <c r="B82" s="55"/>
    </row>
  </sheetData>
  <mergeCells count="42">
    <mergeCell ref="L11:L12"/>
    <mergeCell ref="M11:M12"/>
    <mergeCell ref="G11:G12"/>
    <mergeCell ref="J11:J12"/>
    <mergeCell ref="A31:A37"/>
    <mergeCell ref="B31:B37"/>
    <mergeCell ref="B27:B30"/>
    <mergeCell ref="A27:A30"/>
    <mergeCell ref="K11:K12"/>
    <mergeCell ref="B23:B26"/>
    <mergeCell ref="M8:M9"/>
    <mergeCell ref="A8:A9"/>
    <mergeCell ref="B8:B9"/>
    <mergeCell ref="C8:C9"/>
    <mergeCell ref="D8:D9"/>
    <mergeCell ref="G8:H8"/>
    <mergeCell ref="E8:F8"/>
    <mergeCell ref="I8:J8"/>
    <mergeCell ref="K8:L8"/>
    <mergeCell ref="C2:I2"/>
    <mergeCell ref="B49:B56"/>
    <mergeCell ref="A23:A26"/>
    <mergeCell ref="I11:I12"/>
    <mergeCell ref="E11:E12"/>
    <mergeCell ref="H11:H12"/>
    <mergeCell ref="C11:C12"/>
    <mergeCell ref="A11:A15"/>
    <mergeCell ref="F11:F12"/>
    <mergeCell ref="A16:A17"/>
    <mergeCell ref="B11:B15"/>
    <mergeCell ref="B16:B17"/>
    <mergeCell ref="B18:B20"/>
    <mergeCell ref="A18:A20"/>
    <mergeCell ref="B21:B22"/>
    <mergeCell ref="A21:A22"/>
    <mergeCell ref="B57:B60"/>
    <mergeCell ref="A57:A60"/>
    <mergeCell ref="A38:A48"/>
    <mergeCell ref="B38:B48"/>
    <mergeCell ref="A62:A63"/>
    <mergeCell ref="A49:A56"/>
    <mergeCell ref="B62:B63"/>
  </mergeCells>
  <pageMargins left="0.17" right="0.15" top="0.38" bottom="0.16" header="0.23" footer="0.16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73"/>
  <sheetViews>
    <sheetView workbookViewId="0">
      <pane ySplit="1" topLeftCell="A2" activePane="bottomLeft" state="frozen"/>
      <selection activeCell="C1" sqref="C1"/>
      <selection pane="bottomLeft" sqref="A1:Q71"/>
    </sheetView>
  </sheetViews>
  <sheetFormatPr defaultRowHeight="16.5"/>
  <cols>
    <col min="1" max="1" width="2.7109375" style="1" customWidth="1"/>
    <col min="2" max="2" width="9.5703125" style="1" customWidth="1"/>
    <col min="3" max="3" width="51.140625" style="1" customWidth="1"/>
    <col min="4" max="4" width="6.7109375" style="19" customWidth="1"/>
    <col min="5" max="5" width="6.140625" style="19" customWidth="1"/>
    <col min="6" max="6" width="8" style="1" customWidth="1"/>
    <col min="7" max="7" width="7.85546875" style="1" customWidth="1"/>
    <col min="8" max="8" width="6.42578125" style="1" customWidth="1"/>
    <col min="9" max="9" width="7.28515625" style="1" customWidth="1"/>
    <col min="10" max="10" width="9.140625" style="1" customWidth="1"/>
    <col min="11" max="11" width="10.42578125" style="1" customWidth="1"/>
    <col min="12" max="12" width="13.28515625" style="20" customWidth="1"/>
    <col min="13" max="16384" width="9.140625" style="1"/>
  </cols>
  <sheetData>
    <row r="7" spans="1:12" ht="45" customHeight="1">
      <c r="A7" s="101"/>
      <c r="B7" s="101"/>
      <c r="C7" s="101"/>
      <c r="D7" s="105"/>
      <c r="E7" s="105"/>
      <c r="F7" s="101"/>
      <c r="G7" s="101"/>
      <c r="H7" s="101"/>
      <c r="I7" s="101"/>
      <c r="J7" s="102"/>
      <c r="K7" s="103"/>
      <c r="L7" s="104"/>
    </row>
    <row r="8" spans="1:12" ht="40.5" customHeight="1">
      <c r="A8" s="101"/>
      <c r="B8" s="101"/>
      <c r="C8" s="101"/>
      <c r="D8" s="105"/>
      <c r="E8" s="105"/>
      <c r="F8" s="2"/>
      <c r="G8" s="2"/>
      <c r="H8" s="2"/>
      <c r="I8" s="2"/>
      <c r="J8" s="2"/>
      <c r="K8" s="2"/>
      <c r="L8" s="104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ageMargins left="0.17" right="0.17" top="0.33" bottom="0.25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Sheet2</vt:lpstr>
      <vt:lpstr>eeeee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Natia</cp:lastModifiedBy>
  <cp:lastPrinted>2019-06-10T07:53:35Z</cp:lastPrinted>
  <dcterms:created xsi:type="dcterms:W3CDTF">1999-12-31T21:08:49Z</dcterms:created>
  <dcterms:modified xsi:type="dcterms:W3CDTF">2019-06-10T10:24:04Z</dcterms:modified>
</cp:coreProperties>
</file>