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795"/>
  </bookViews>
  <sheets>
    <sheet name="ხარჯთაღრიცხვა #9" sheetId="79" r:id="rId1"/>
  </sheets>
  <definedNames>
    <definedName name="_xlnm._FilterDatabase" localSheetId="0" hidden="1">'ხარჯთაღრიცხვა #9'!$G$1:$G$60</definedName>
    <definedName name="_xlnm.Print_Area" localSheetId="0">'ხარჯთაღრიცხვა #9'!$A$1:$M$56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" i="79" l="1"/>
  <c r="F49" i="79" s="1"/>
  <c r="F51" i="79" s="1"/>
  <c r="E38" i="79"/>
  <c r="F33" i="79"/>
  <c r="F35" i="79" s="1"/>
  <c r="F25" i="79"/>
  <c r="F31" i="79" s="1"/>
  <c r="F24" i="79"/>
  <c r="F23" i="79"/>
  <c r="E22" i="79"/>
  <c r="F22" i="79" s="1"/>
  <c r="E21" i="79"/>
  <c r="F21" i="79" s="1"/>
  <c r="F20" i="79"/>
  <c r="F19" i="79"/>
  <c r="F17" i="79"/>
  <c r="F16" i="79"/>
  <c r="F15" i="79"/>
  <c r="F14" i="79"/>
  <c r="F13" i="79"/>
  <c r="F12" i="79"/>
  <c r="F6" i="79"/>
  <c r="F10" i="79" s="1"/>
  <c r="F34" i="79" l="1"/>
  <c r="F48" i="79"/>
  <c r="F26" i="79"/>
  <c r="F30" i="79"/>
  <c r="F7" i="79"/>
  <c r="F9" i="79"/>
  <c r="F8" i="79"/>
  <c r="F29" i="79"/>
  <c r="F37" i="79"/>
  <c r="F39" i="79"/>
  <c r="F47" i="79"/>
  <c r="F28" i="79"/>
  <c r="F36" i="79"/>
  <c r="F38" i="79"/>
  <c r="F46" i="79"/>
  <c r="F50" i="79"/>
  <c r="F27" i="79"/>
  <c r="F45" i="79"/>
  <c r="F43" i="79" l="1"/>
  <c r="F40" i="79"/>
  <c r="F41" i="79"/>
  <c r="F42" i="79"/>
</calcChain>
</file>

<file path=xl/sharedStrings.xml><?xml version="1.0" encoding="utf-8"?>
<sst xmlns="http://schemas.openxmlformats.org/spreadsheetml/2006/main" count="128" uniqueCount="65">
  <si>
    <t>#</t>
  </si>
  <si>
    <t>sul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</si>
  <si>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</si>
  <si>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</si>
  <si>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</si>
  <si>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</si>
  <si>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</si>
  <si>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</si>
  <si>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</si>
  <si>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</si>
  <si>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</si>
  <si>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</si>
  <si>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</si>
  <si>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</si>
  <si>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</si>
  <si>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</si>
  <si>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</si>
  <si>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m/sT</t>
  </si>
  <si>
    <t>wyali</t>
  </si>
  <si>
    <t>zednadebi xarjebi</t>
  </si>
  <si>
    <t>%</t>
  </si>
  <si>
    <t>sul xarjTaRricxviT</t>
  </si>
  <si>
    <t>Sromis danaxarji</t>
  </si>
  <si>
    <t>RorRi</t>
  </si>
  <si>
    <t>sarwyavi manqana</t>
  </si>
  <si>
    <t>bitumi</t>
  </si>
  <si>
    <t>sxva masalebi</t>
  </si>
  <si>
    <t>qviSa-xreSi</t>
  </si>
  <si>
    <t>erT. fasi</t>
  </si>
  <si>
    <t>100 m2</t>
  </si>
  <si>
    <t>m</t>
  </si>
  <si>
    <t>cementis xsnari m-150</t>
  </si>
  <si>
    <t>27-19-2</t>
  </si>
  <si>
    <t>100 gm</t>
  </si>
  <si>
    <t>fr. RorRis (0-40 mm) safuZvlis mowyoba trotuarebisTvis, sisqiT 10 sm</t>
  </si>
  <si>
    <t>satkepni sagzao,              TviTmavali, 5 t</t>
  </si>
  <si>
    <t>trotuaris mowyoba</t>
  </si>
  <si>
    <t>wvrilmarcvlovani a/b</t>
  </si>
  <si>
    <t>8-3-2</t>
  </si>
  <si>
    <t>qviSa-xreSovani sagebis mowyoba 10*20 sm bordiurebis qveS</t>
  </si>
  <si>
    <t>betonis bordiurebis mowyoba, kveTiT 15*30 sm, betonis safuZvelze</t>
  </si>
  <si>
    <t>betonis bordiurebis mowyoba, kveTiT 10*20 sm, betonis safuZvelze</t>
  </si>
  <si>
    <t>qviSa-xreSovani nareviT safuZvlis qveda fenis niSnulze moyvana</t>
  </si>
  <si>
    <t>qviSa</t>
  </si>
  <si>
    <t>satogreideri saSvalo tipis 79 kvt (108 cx.Z.)</t>
  </si>
  <si>
    <t>satkepni sagzao, TviTmavali, pnevmoTvlian svlaze 18 t</t>
  </si>
  <si>
    <t>qviSa xreSis narevi</t>
  </si>
  <si>
    <t>betonis bordiurebi 15X30 sm</t>
  </si>
  <si>
    <t>27-19-2 tnp.3.9
k=0.83, 0.33</t>
  </si>
  <si>
    <t>betonis bordiurebi 10X20 sm</t>
  </si>
  <si>
    <t>27-7-2
miy.</t>
  </si>
  <si>
    <t>27-43-1,2
miy.</t>
  </si>
  <si>
    <t>27-7-2</t>
  </si>
  <si>
    <t>qviSa-xreSi bordiurebis ukan Cayra</t>
  </si>
  <si>
    <t xml:space="preserve">ქვიშა-ხრეშის mozidva TviTmclelebiT karieridan 10 km-ze </t>
  </si>
  <si>
    <t>27-42-1</t>
  </si>
  <si>
    <t>gegmiuri dagroveba</t>
  </si>
  <si>
    <r>
      <t xml:space="preserve"> m</t>
    </r>
    <r>
      <rPr>
        <b/>
        <vertAlign val="superscript"/>
        <sz val="12"/>
        <rFont val="AcadNusx"/>
      </rPr>
      <t>3</t>
    </r>
  </si>
  <si>
    <r>
      <t>m</t>
    </r>
    <r>
      <rPr>
        <vertAlign val="superscript"/>
        <sz val="12"/>
        <rFont val="AcadNusx"/>
      </rPr>
      <t>3</t>
    </r>
  </si>
  <si>
    <r>
      <t xml:space="preserve">betoni </t>
    </r>
    <r>
      <rPr>
        <sz val="12"/>
        <rFont val="Arial"/>
        <family val="2"/>
      </rPr>
      <t>B</t>
    </r>
    <r>
      <rPr>
        <sz val="12"/>
        <rFont val="AcadNusx"/>
      </rPr>
      <t xml:space="preserve">25, 1200, </t>
    </r>
    <r>
      <rPr>
        <sz val="12"/>
        <rFont val="Arial"/>
        <family val="2"/>
      </rPr>
      <t>W</t>
    </r>
    <r>
      <rPr>
        <sz val="12"/>
        <rFont val="AcadNusx"/>
      </rPr>
      <t xml:space="preserve">6 </t>
    </r>
  </si>
  <si>
    <r>
      <t>100 m</t>
    </r>
    <r>
      <rPr>
        <b/>
        <vertAlign val="superscript"/>
        <sz val="12"/>
        <rFont val="AcadNusx"/>
      </rPr>
      <t>3</t>
    </r>
  </si>
  <si>
    <r>
      <t>1000 m</t>
    </r>
    <r>
      <rPr>
        <b/>
        <vertAlign val="superscript"/>
        <sz val="12"/>
        <rFont val="AcadNusx"/>
      </rPr>
      <t>3</t>
    </r>
  </si>
  <si>
    <t>trotuarebis mowyoba</t>
  </si>
  <si>
    <t>safaris mowyoba wvrilmarcvlovani a/b-iT, sisqiT 3 sm</t>
  </si>
  <si>
    <t>xarjTaRricxva #9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</si>
</sst>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20" x14ac:knownFonts="1"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Grigolia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AcadMtavr"/>
    </font>
    <font>
      <sz val="14"/>
      <name val="AcadNusx"/>
    </font>
    <font>
      <sz val="14"/>
      <name val="Arial"/>
      <family val="2"/>
      <charset val="204"/>
    </font>
    <font>
      <b/>
      <sz val="14"/>
      <name val="AcadNusx"/>
    </font>
    <font>
      <b/>
      <sz val="12"/>
      <name val="AcadNusx"/>
    </font>
    <font>
      <sz val="12"/>
      <name val="AcadNusx"/>
    </font>
    <font>
      <sz val="12"/>
      <name val="Arial"/>
      <family val="2"/>
      <charset val="204"/>
    </font>
    <font>
      <b/>
      <vertAlign val="superscript"/>
      <sz val="12"/>
      <name val="AcadNusx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AcadNusx"/>
    </font>
    <font>
      <sz val="12"/>
      <name val="Arial"/>
      <family val="2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/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2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4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2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/>
    <xf numFmtId="2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64" fontId="12" fillId="0" borderId="1" xfId="4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vertical="center" wrapText="1"/>
    </xf>
    <xf numFmtId="1" fontId="11" fillId="0" borderId="1" xfId="4" applyNumberFormat="1" applyFont="1" applyFill="1" applyBorder="1" applyAlignment="1">
      <alignment horizontal="center" vertical="center"/>
    </xf>
    <xf numFmtId="166" fontId="11" fillId="0" borderId="1" xfId="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8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9" fontId="12" fillId="0" borderId="1" xfId="3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textRotation="90"/>
    </xf>
    <xf numFmtId="49" fontId="11" fillId="0" borderId="6" xfId="0" applyNumberFormat="1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5">
    <cellStyle name="Comma" xfId="3" builtinId="3"/>
    <cellStyle name="Normal" xfId="0" builtinId="0"/>
    <cellStyle name="Обычный 2" xfId="1"/>
    <cellStyle name="Обычный 2 2" xfId="2"/>
    <cellStyle name="Обычный_Лист1 2" xfId="4"/>
  </cellStyles>
  <dxfs count="2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0"/>
  <sheetViews>
    <sheetView tabSelected="1" zoomScaleNormal="100" zoomScaleSheetLayoutView="100" workbookViewId="0">
      <selection sqref="A1:M1"/>
    </sheetView>
  </sheetViews>
  <sheetFormatPr defaultRowHeight="12.75" x14ac:dyDescent="0.2"/>
  <cols>
    <col min="1" max="1" width="4.85546875" style="6" customWidth="1"/>
    <col min="2" max="2" width="12.5703125" style="6" customWidth="1"/>
    <col min="3" max="3" width="45.5703125" style="10" customWidth="1"/>
    <col min="4" max="4" width="10" style="6" customWidth="1"/>
    <col min="5" max="5" width="12.28515625" style="6" customWidth="1"/>
    <col min="6" max="6" width="11" style="6" customWidth="1"/>
    <col min="7" max="7" width="9.42578125" style="6" customWidth="1"/>
    <col min="8" max="8" width="9.140625" style="6" customWidth="1"/>
    <col min="9" max="9" width="9.28515625" style="6" customWidth="1"/>
    <col min="10" max="11" width="9.7109375" style="6" customWidth="1"/>
    <col min="12" max="12" width="9.5703125" style="6" customWidth="1"/>
    <col min="13" max="13" width="10.42578125" style="6" customWidth="1"/>
    <col min="14" max="16384" width="9.140625" style="6"/>
  </cols>
  <sheetData>
    <row r="1" spans="1:250" s="57" customFormat="1" ht="24" customHeight="1" x14ac:dyDescent="0.25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</row>
    <row r="2" spans="1:250" s="57" customFormat="1" ht="24" customHeight="1" x14ac:dyDescent="0.25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</row>
    <row r="3" spans="1:250" s="17" customFormat="1" ht="42.75" customHeight="1" x14ac:dyDescent="0.3">
      <c r="A3" s="64" t="s">
        <v>0</v>
      </c>
      <c r="B3" s="65" t="s">
        <v>2</v>
      </c>
      <c r="C3" s="67" t="s">
        <v>3</v>
      </c>
      <c r="D3" s="64" t="s">
        <v>4</v>
      </c>
      <c r="E3" s="73" t="s">
        <v>5</v>
      </c>
      <c r="F3" s="74"/>
      <c r="G3" s="73" t="s">
        <v>6</v>
      </c>
      <c r="H3" s="74"/>
      <c r="I3" s="73" t="s">
        <v>7</v>
      </c>
      <c r="J3" s="74"/>
      <c r="K3" s="73" t="s">
        <v>8</v>
      </c>
      <c r="L3" s="74"/>
      <c r="M3" s="69" t="s">
        <v>9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s="17" customFormat="1" ht="33.75" customHeight="1" x14ac:dyDescent="0.3">
      <c r="A4" s="64"/>
      <c r="B4" s="66"/>
      <c r="C4" s="68"/>
      <c r="D4" s="64"/>
      <c r="E4" s="18" t="s">
        <v>10</v>
      </c>
      <c r="F4" s="18" t="s">
        <v>1</v>
      </c>
      <c r="G4" s="18" t="s">
        <v>28</v>
      </c>
      <c r="H4" s="19" t="s">
        <v>9</v>
      </c>
      <c r="I4" s="20" t="s">
        <v>28</v>
      </c>
      <c r="J4" s="18" t="s">
        <v>9</v>
      </c>
      <c r="K4" s="18" t="s">
        <v>28</v>
      </c>
      <c r="L4" s="21" t="s">
        <v>9</v>
      </c>
      <c r="M4" s="69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s="17" customFormat="1" ht="16.5" x14ac:dyDescent="0.3">
      <c r="A5" s="22">
        <v>1</v>
      </c>
      <c r="B5" s="23">
        <v>2</v>
      </c>
      <c r="C5" s="24">
        <v>3</v>
      </c>
      <c r="D5" s="23">
        <v>4</v>
      </c>
      <c r="E5" s="22">
        <v>5</v>
      </c>
      <c r="F5" s="23">
        <v>6</v>
      </c>
      <c r="G5" s="25">
        <v>7</v>
      </c>
      <c r="H5" s="23">
        <v>8</v>
      </c>
      <c r="I5" s="22">
        <v>9</v>
      </c>
      <c r="J5" s="23">
        <v>10</v>
      </c>
      <c r="K5" s="22">
        <v>11</v>
      </c>
      <c r="L5" s="25">
        <v>12</v>
      </c>
      <c r="M5" s="23" t="s">
        <v>11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s="31" customFormat="1" ht="57.75" customHeight="1" x14ac:dyDescent="0.3">
      <c r="A6" s="18">
        <v>2</v>
      </c>
      <c r="B6" s="26" t="s">
        <v>38</v>
      </c>
      <c r="C6" s="27" t="s">
        <v>39</v>
      </c>
      <c r="D6" s="28" t="s">
        <v>57</v>
      </c>
      <c r="E6" s="21"/>
      <c r="F6" s="29">
        <f>14.3/1.22</f>
        <v>11.721299999999999</v>
      </c>
      <c r="G6" s="58"/>
      <c r="H6" s="58"/>
      <c r="I6" s="58"/>
      <c r="J6" s="58"/>
      <c r="K6" s="58"/>
      <c r="L6" s="58"/>
      <c r="M6" s="58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</row>
    <row r="7" spans="1:250" s="36" customFormat="1" ht="24" customHeight="1" x14ac:dyDescent="0.3">
      <c r="A7" s="32"/>
      <c r="B7" s="32"/>
      <c r="C7" s="33" t="s">
        <v>22</v>
      </c>
      <c r="D7" s="34" t="s">
        <v>12</v>
      </c>
      <c r="E7" s="34">
        <v>0.89</v>
      </c>
      <c r="F7" s="35">
        <f>ROUND(F6*E7,2)</f>
        <v>10.43</v>
      </c>
      <c r="G7" s="58"/>
      <c r="H7" s="58"/>
      <c r="I7" s="58"/>
      <c r="J7" s="58"/>
      <c r="K7" s="58"/>
      <c r="L7" s="58"/>
      <c r="M7" s="58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s="36" customFormat="1" ht="24" customHeight="1" x14ac:dyDescent="0.3">
      <c r="A8" s="32"/>
      <c r="B8" s="32"/>
      <c r="C8" s="37" t="s">
        <v>15</v>
      </c>
      <c r="D8" s="34" t="s">
        <v>16</v>
      </c>
      <c r="E8" s="34">
        <v>0.37</v>
      </c>
      <c r="F8" s="35">
        <f>ROUND(F6*E8,2)</f>
        <v>4.34</v>
      </c>
      <c r="G8" s="58"/>
      <c r="H8" s="58"/>
      <c r="I8" s="58"/>
      <c r="J8" s="58"/>
      <c r="K8" s="58"/>
      <c r="L8" s="58"/>
      <c r="M8" s="5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36" customFormat="1" ht="24" customHeight="1" x14ac:dyDescent="0.3">
      <c r="A9" s="38"/>
      <c r="B9" s="39"/>
      <c r="C9" s="37" t="s">
        <v>27</v>
      </c>
      <c r="D9" s="40" t="s">
        <v>58</v>
      </c>
      <c r="E9" s="35">
        <v>1.1499999999999999</v>
      </c>
      <c r="F9" s="35">
        <f>ROUND(F6*E9,2)</f>
        <v>13.48</v>
      </c>
      <c r="G9" s="58"/>
      <c r="H9" s="58"/>
      <c r="I9" s="58"/>
      <c r="J9" s="58"/>
      <c r="K9" s="58"/>
      <c r="L9" s="58"/>
      <c r="M9" s="5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36" customFormat="1" ht="24" customHeight="1" x14ac:dyDescent="0.3">
      <c r="A10" s="39"/>
      <c r="B10" s="23"/>
      <c r="C10" s="37" t="s">
        <v>26</v>
      </c>
      <c r="D10" s="40" t="s">
        <v>16</v>
      </c>
      <c r="E10" s="35">
        <v>0.02</v>
      </c>
      <c r="F10" s="35">
        <f>ROUND(F6*E10,2)</f>
        <v>0.23</v>
      </c>
      <c r="G10" s="58"/>
      <c r="H10" s="58"/>
      <c r="I10" s="58"/>
      <c r="J10" s="58"/>
      <c r="K10" s="58"/>
      <c r="L10" s="58"/>
      <c r="M10" s="58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s="31" customFormat="1" ht="54" customHeight="1" x14ac:dyDescent="0.3">
      <c r="A11" s="18">
        <v>3</v>
      </c>
      <c r="B11" s="26" t="s">
        <v>32</v>
      </c>
      <c r="C11" s="27" t="s">
        <v>40</v>
      </c>
      <c r="D11" s="28" t="s">
        <v>33</v>
      </c>
      <c r="E11" s="21"/>
      <c r="F11" s="29">
        <v>22.13</v>
      </c>
      <c r="G11" s="58"/>
      <c r="H11" s="58"/>
      <c r="I11" s="58"/>
      <c r="J11" s="58"/>
      <c r="K11" s="58"/>
      <c r="L11" s="58"/>
      <c r="M11" s="58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</row>
    <row r="12" spans="1:250" s="36" customFormat="1" ht="22.5" customHeight="1" x14ac:dyDescent="0.3">
      <c r="A12" s="32"/>
      <c r="B12" s="32"/>
      <c r="C12" s="33" t="s">
        <v>22</v>
      </c>
      <c r="D12" s="34" t="s">
        <v>12</v>
      </c>
      <c r="E12" s="34">
        <v>74</v>
      </c>
      <c r="F12" s="35">
        <f>ROUND(F11*E12,2)</f>
        <v>1637.62</v>
      </c>
      <c r="G12" s="58"/>
      <c r="H12" s="58"/>
      <c r="I12" s="58"/>
      <c r="J12" s="58"/>
      <c r="K12" s="58"/>
      <c r="L12" s="58"/>
      <c r="M12" s="5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s="36" customFormat="1" ht="22.5" customHeight="1" x14ac:dyDescent="0.3">
      <c r="A13" s="32"/>
      <c r="B13" s="32"/>
      <c r="C13" s="37" t="s">
        <v>15</v>
      </c>
      <c r="D13" s="34" t="s">
        <v>16</v>
      </c>
      <c r="E13" s="34">
        <v>0.71</v>
      </c>
      <c r="F13" s="35">
        <f>ROUND(F11*E13,2)</f>
        <v>15.71</v>
      </c>
      <c r="G13" s="58"/>
      <c r="H13" s="58"/>
      <c r="I13" s="58"/>
      <c r="J13" s="58"/>
      <c r="K13" s="58"/>
      <c r="L13" s="58"/>
      <c r="M13" s="5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s="36" customFormat="1" ht="22.5" customHeight="1" x14ac:dyDescent="0.3">
      <c r="A14" s="38"/>
      <c r="B14" s="39"/>
      <c r="C14" s="37" t="s">
        <v>59</v>
      </c>
      <c r="D14" s="40" t="s">
        <v>58</v>
      </c>
      <c r="E14" s="35">
        <v>5.9</v>
      </c>
      <c r="F14" s="35">
        <f>ROUND(F11*E14,2)</f>
        <v>130.57</v>
      </c>
      <c r="G14" s="58"/>
      <c r="H14" s="58"/>
      <c r="I14" s="58"/>
      <c r="J14" s="58"/>
      <c r="K14" s="58"/>
      <c r="L14" s="58"/>
      <c r="M14" s="58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s="36" customFormat="1" ht="22.5" customHeight="1" x14ac:dyDescent="0.3">
      <c r="A15" s="39"/>
      <c r="B15" s="41"/>
      <c r="C15" s="37" t="s">
        <v>31</v>
      </c>
      <c r="D15" s="40" t="s">
        <v>58</v>
      </c>
      <c r="E15" s="35">
        <v>0.06</v>
      </c>
      <c r="F15" s="35">
        <f>ROUND(F11*E15,2)</f>
        <v>1.33</v>
      </c>
      <c r="G15" s="58"/>
      <c r="H15" s="58"/>
      <c r="I15" s="58"/>
      <c r="J15" s="58"/>
      <c r="K15" s="58"/>
      <c r="L15" s="58"/>
      <c r="M15" s="58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s="36" customFormat="1" ht="22.5" customHeight="1" x14ac:dyDescent="0.3">
      <c r="A16" s="42"/>
      <c r="B16" s="39"/>
      <c r="C16" s="33" t="s">
        <v>26</v>
      </c>
      <c r="D16" s="40" t="s">
        <v>16</v>
      </c>
      <c r="E16" s="43">
        <v>9.6</v>
      </c>
      <c r="F16" s="35">
        <f>ROUND(F11*E16,2)</f>
        <v>212.45</v>
      </c>
      <c r="G16" s="58"/>
      <c r="H16" s="58"/>
      <c r="I16" s="58"/>
      <c r="J16" s="58"/>
      <c r="K16" s="58"/>
      <c r="L16" s="58"/>
      <c r="M16" s="58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s="36" customFormat="1" ht="22.5" customHeight="1" x14ac:dyDescent="0.3">
      <c r="A17" s="32"/>
      <c r="B17" s="32"/>
      <c r="C17" s="37" t="s">
        <v>47</v>
      </c>
      <c r="D17" s="34" t="s">
        <v>30</v>
      </c>
      <c r="E17" s="44">
        <v>100</v>
      </c>
      <c r="F17" s="45">
        <f>ROUND(F11*E17,3)</f>
        <v>2213</v>
      </c>
      <c r="G17" s="58"/>
      <c r="H17" s="58"/>
      <c r="I17" s="58"/>
      <c r="J17" s="58"/>
      <c r="K17" s="58"/>
      <c r="L17" s="58"/>
      <c r="M17" s="58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s="31" customFormat="1" ht="61.5" customHeight="1" x14ac:dyDescent="0.3">
      <c r="A18" s="18">
        <v>4</v>
      </c>
      <c r="B18" s="26" t="s">
        <v>48</v>
      </c>
      <c r="C18" s="27" t="s">
        <v>41</v>
      </c>
      <c r="D18" s="28" t="s">
        <v>33</v>
      </c>
      <c r="E18" s="21"/>
      <c r="F18" s="29">
        <v>7.7</v>
      </c>
      <c r="G18" s="58"/>
      <c r="H18" s="58"/>
      <c r="I18" s="58"/>
      <c r="J18" s="58"/>
      <c r="K18" s="58"/>
      <c r="L18" s="58"/>
      <c r="M18" s="58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</row>
    <row r="19" spans="1:250" s="36" customFormat="1" ht="22.5" customHeight="1" x14ac:dyDescent="0.3">
      <c r="A19" s="32"/>
      <c r="B19" s="32"/>
      <c r="C19" s="33" t="s">
        <v>22</v>
      </c>
      <c r="D19" s="34" t="s">
        <v>12</v>
      </c>
      <c r="E19" s="34">
        <v>74</v>
      </c>
      <c r="F19" s="35">
        <f>ROUND(F18*E19,2)</f>
        <v>569.79999999999995</v>
      </c>
      <c r="G19" s="58"/>
      <c r="H19" s="58"/>
      <c r="I19" s="58"/>
      <c r="J19" s="58"/>
      <c r="K19" s="58"/>
      <c r="L19" s="58"/>
      <c r="M19" s="58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s="36" customFormat="1" ht="22.5" customHeight="1" x14ac:dyDescent="0.3">
      <c r="A20" s="32"/>
      <c r="B20" s="32"/>
      <c r="C20" s="37" t="s">
        <v>15</v>
      </c>
      <c r="D20" s="34" t="s">
        <v>16</v>
      </c>
      <c r="E20" s="34">
        <v>0.71</v>
      </c>
      <c r="F20" s="35">
        <f>ROUND(F18*E20,2)</f>
        <v>5.47</v>
      </c>
      <c r="G20" s="58"/>
      <c r="H20" s="58"/>
      <c r="I20" s="58"/>
      <c r="J20" s="58"/>
      <c r="K20" s="58"/>
      <c r="L20" s="58"/>
      <c r="M20" s="58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s="36" customFormat="1" ht="22.5" customHeight="1" x14ac:dyDescent="0.3">
      <c r="A21" s="38"/>
      <c r="B21" s="39"/>
      <c r="C21" s="37" t="s">
        <v>59</v>
      </c>
      <c r="D21" s="40" t="s">
        <v>58</v>
      </c>
      <c r="E21" s="45">
        <f>5.9*0.86</f>
        <v>5.0739999999999998</v>
      </c>
      <c r="F21" s="35">
        <f>ROUND(F18*E21,2)</f>
        <v>39.07</v>
      </c>
      <c r="G21" s="58"/>
      <c r="H21" s="58"/>
      <c r="I21" s="58"/>
      <c r="J21" s="58"/>
      <c r="K21" s="58"/>
      <c r="L21" s="58"/>
      <c r="M21" s="58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s="36" customFormat="1" ht="22.5" customHeight="1" x14ac:dyDescent="0.3">
      <c r="A22" s="39"/>
      <c r="B22" s="41"/>
      <c r="C22" s="37" t="s">
        <v>31</v>
      </c>
      <c r="D22" s="40" t="s">
        <v>58</v>
      </c>
      <c r="E22" s="35">
        <f>0.06*0.33</f>
        <v>0.02</v>
      </c>
      <c r="F22" s="35">
        <f>ROUND(F18*E22,2)</f>
        <v>0.15</v>
      </c>
      <c r="G22" s="58"/>
      <c r="H22" s="58"/>
      <c r="I22" s="58"/>
      <c r="J22" s="58"/>
      <c r="K22" s="58"/>
      <c r="L22" s="58"/>
      <c r="M22" s="5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s="36" customFormat="1" ht="22.5" customHeight="1" x14ac:dyDescent="0.3">
      <c r="A23" s="42"/>
      <c r="B23" s="39"/>
      <c r="C23" s="33" t="s">
        <v>26</v>
      </c>
      <c r="D23" s="40" t="s">
        <v>16</v>
      </c>
      <c r="E23" s="43">
        <v>9.6</v>
      </c>
      <c r="F23" s="35">
        <f>ROUND(F18*E23,2)</f>
        <v>73.92</v>
      </c>
      <c r="G23" s="58"/>
      <c r="H23" s="58"/>
      <c r="I23" s="58"/>
      <c r="J23" s="58"/>
      <c r="K23" s="58"/>
      <c r="L23" s="58"/>
      <c r="M23" s="58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s="36" customFormat="1" ht="22.5" customHeight="1" x14ac:dyDescent="0.3">
      <c r="A24" s="32"/>
      <c r="B24" s="32"/>
      <c r="C24" s="37" t="s">
        <v>49</v>
      </c>
      <c r="D24" s="34" t="s">
        <v>30</v>
      </c>
      <c r="E24" s="44">
        <v>100</v>
      </c>
      <c r="F24" s="45">
        <f>ROUND(F18*E24,3)</f>
        <v>770</v>
      </c>
      <c r="G24" s="58"/>
      <c r="H24" s="58"/>
      <c r="I24" s="58"/>
      <c r="J24" s="58"/>
      <c r="K24" s="58"/>
      <c r="L24" s="58"/>
      <c r="M24" s="58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s="47" customFormat="1" ht="57" customHeight="1" x14ac:dyDescent="0.3">
      <c r="A25" s="22">
        <v>5</v>
      </c>
      <c r="B25" s="26" t="s">
        <v>50</v>
      </c>
      <c r="C25" s="27" t="s">
        <v>42</v>
      </c>
      <c r="D25" s="28" t="s">
        <v>60</v>
      </c>
      <c r="E25" s="28"/>
      <c r="F25" s="46">
        <f>(740.3/1.22)*0.01</f>
        <v>6.0680300000000003</v>
      </c>
      <c r="G25" s="58"/>
      <c r="H25" s="58"/>
      <c r="I25" s="58"/>
      <c r="J25" s="58"/>
      <c r="K25" s="58"/>
      <c r="L25" s="58"/>
      <c r="M25" s="58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</row>
    <row r="26" spans="1:250" s="49" customFormat="1" ht="26.25" customHeight="1" x14ac:dyDescent="0.3">
      <c r="A26" s="39"/>
      <c r="B26" s="41"/>
      <c r="C26" s="48" t="s">
        <v>22</v>
      </c>
      <c r="D26" s="35" t="s">
        <v>12</v>
      </c>
      <c r="E26" s="40">
        <v>15</v>
      </c>
      <c r="F26" s="35">
        <f>ROUND(F25*E26,2)</f>
        <v>91.02</v>
      </c>
      <c r="G26" s="58"/>
      <c r="H26" s="58"/>
      <c r="I26" s="58"/>
      <c r="J26" s="58"/>
      <c r="K26" s="58"/>
      <c r="L26" s="58"/>
      <c r="M26" s="5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s="49" customFormat="1" ht="40.5" customHeight="1" x14ac:dyDescent="0.3">
      <c r="A27" s="39"/>
      <c r="B27" s="41"/>
      <c r="C27" s="48" t="s">
        <v>44</v>
      </c>
      <c r="D27" s="35" t="s">
        <v>17</v>
      </c>
      <c r="E27" s="50">
        <v>2.16</v>
      </c>
      <c r="F27" s="35">
        <f>ROUND(F25*E27,2)</f>
        <v>13.11</v>
      </c>
      <c r="G27" s="58"/>
      <c r="H27" s="58"/>
      <c r="I27" s="58"/>
      <c r="J27" s="58"/>
      <c r="K27" s="58"/>
      <c r="L27" s="58"/>
      <c r="M27" s="58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s="49" customFormat="1" ht="36.75" customHeight="1" x14ac:dyDescent="0.3">
      <c r="A28" s="39"/>
      <c r="B28" s="41"/>
      <c r="C28" s="48" t="s">
        <v>45</v>
      </c>
      <c r="D28" s="35" t="s">
        <v>17</v>
      </c>
      <c r="E28" s="50">
        <v>2.73</v>
      </c>
      <c r="F28" s="35">
        <f>E28*F25</f>
        <v>16.57</v>
      </c>
      <c r="G28" s="58"/>
      <c r="H28" s="58"/>
      <c r="I28" s="58"/>
      <c r="J28" s="58"/>
      <c r="K28" s="58"/>
      <c r="L28" s="58"/>
      <c r="M28" s="5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s="49" customFormat="1" ht="25.5" customHeight="1" x14ac:dyDescent="0.3">
      <c r="A29" s="39"/>
      <c r="B29" s="41"/>
      <c r="C29" s="48" t="s">
        <v>24</v>
      </c>
      <c r="D29" s="35" t="s">
        <v>17</v>
      </c>
      <c r="E29" s="50">
        <v>0.97</v>
      </c>
      <c r="F29" s="35">
        <f>ROUND(F25*E29,2)</f>
        <v>5.89</v>
      </c>
      <c r="G29" s="58"/>
      <c r="H29" s="58"/>
      <c r="I29" s="58"/>
      <c r="J29" s="58"/>
      <c r="K29" s="58"/>
      <c r="L29" s="58"/>
      <c r="M29" s="58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s="49" customFormat="1" ht="25.5" customHeight="1" x14ac:dyDescent="0.3">
      <c r="A30" s="39"/>
      <c r="B30" s="41"/>
      <c r="C30" s="48" t="s">
        <v>46</v>
      </c>
      <c r="D30" s="40" t="s">
        <v>14</v>
      </c>
      <c r="E30" s="40">
        <v>122</v>
      </c>
      <c r="F30" s="35">
        <f>F25*E30</f>
        <v>740.3</v>
      </c>
      <c r="G30" s="58"/>
      <c r="H30" s="58"/>
      <c r="I30" s="58"/>
      <c r="J30" s="58"/>
      <c r="K30" s="58"/>
      <c r="L30" s="58"/>
      <c r="M30" s="58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s="49" customFormat="1" ht="25.5" customHeight="1" x14ac:dyDescent="0.3">
      <c r="A31" s="39"/>
      <c r="B31" s="41"/>
      <c r="C31" s="48" t="s">
        <v>18</v>
      </c>
      <c r="D31" s="40" t="s">
        <v>14</v>
      </c>
      <c r="E31" s="50">
        <v>7</v>
      </c>
      <c r="F31" s="35">
        <f>ROUND(F25*E31,2)</f>
        <v>42.48</v>
      </c>
      <c r="G31" s="58"/>
      <c r="H31" s="58"/>
      <c r="I31" s="58"/>
      <c r="J31" s="58"/>
      <c r="K31" s="58"/>
      <c r="L31" s="58"/>
      <c r="M31" s="58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s="17" customFormat="1" ht="25.5" customHeight="1" x14ac:dyDescent="0.3">
      <c r="A32" s="22"/>
      <c r="B32" s="23"/>
      <c r="C32" s="39" t="s">
        <v>36</v>
      </c>
      <c r="D32" s="23"/>
      <c r="E32" s="22"/>
      <c r="F32" s="23"/>
      <c r="G32" s="58"/>
      <c r="H32" s="58"/>
      <c r="I32" s="58"/>
      <c r="J32" s="58"/>
      <c r="K32" s="58"/>
      <c r="L32" s="58"/>
      <c r="M32" s="58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s="54" customFormat="1" ht="55.5" customHeight="1" x14ac:dyDescent="0.3">
      <c r="A33" s="22">
        <v>6</v>
      </c>
      <c r="B33" s="26" t="s">
        <v>51</v>
      </c>
      <c r="C33" s="51" t="s">
        <v>34</v>
      </c>
      <c r="D33" s="28" t="s">
        <v>29</v>
      </c>
      <c r="E33" s="52"/>
      <c r="F33" s="53">
        <f>1597*0.01</f>
        <v>15.97</v>
      </c>
      <c r="G33" s="58"/>
      <c r="H33" s="58"/>
      <c r="I33" s="58"/>
      <c r="J33" s="58"/>
      <c r="K33" s="58"/>
      <c r="L33" s="58"/>
      <c r="M33" s="58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</row>
    <row r="34" spans="1:250" s="49" customFormat="1" ht="26.25" customHeight="1" x14ac:dyDescent="0.3">
      <c r="A34" s="39"/>
      <c r="B34" s="41"/>
      <c r="C34" s="48" t="s">
        <v>22</v>
      </c>
      <c r="D34" s="35" t="s">
        <v>12</v>
      </c>
      <c r="E34" s="40">
        <v>24.46</v>
      </c>
      <c r="F34" s="35">
        <f>ROUND(F33*E34,2)</f>
        <v>390.63</v>
      </c>
      <c r="G34" s="58"/>
      <c r="H34" s="58"/>
      <c r="I34" s="58"/>
      <c r="J34" s="58"/>
      <c r="K34" s="58"/>
      <c r="L34" s="58"/>
      <c r="M34" s="58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s="49" customFormat="1" ht="36.75" customHeight="1" x14ac:dyDescent="0.3">
      <c r="A35" s="39"/>
      <c r="B35" s="41"/>
      <c r="C35" s="48" t="s">
        <v>35</v>
      </c>
      <c r="D35" s="35" t="s">
        <v>17</v>
      </c>
      <c r="E35" s="50">
        <v>1.46</v>
      </c>
      <c r="F35" s="35">
        <f>ROUND(F33*E35,2)</f>
        <v>23.32</v>
      </c>
      <c r="G35" s="58"/>
      <c r="H35" s="58"/>
      <c r="I35" s="58"/>
      <c r="J35" s="58"/>
      <c r="K35" s="58"/>
      <c r="L35" s="58"/>
      <c r="M35" s="58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s="49" customFormat="1" ht="23.25" customHeight="1" x14ac:dyDescent="0.3">
      <c r="A36" s="39"/>
      <c r="B36" s="41"/>
      <c r="C36" s="48" t="s">
        <v>24</v>
      </c>
      <c r="D36" s="35" t="s">
        <v>17</v>
      </c>
      <c r="E36" s="50">
        <v>0.55000000000000004</v>
      </c>
      <c r="F36" s="35">
        <f>ROUND(F33*E36,2)</f>
        <v>8.7799999999999994</v>
      </c>
      <c r="G36" s="58"/>
      <c r="H36" s="58"/>
      <c r="I36" s="58"/>
      <c r="J36" s="58"/>
      <c r="K36" s="58"/>
      <c r="L36" s="58"/>
      <c r="M36" s="58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  <row r="37" spans="1:250" s="49" customFormat="1" ht="23.25" customHeight="1" x14ac:dyDescent="0.3">
      <c r="A37" s="39"/>
      <c r="B37" s="41"/>
      <c r="C37" s="48" t="s">
        <v>18</v>
      </c>
      <c r="D37" s="40" t="s">
        <v>14</v>
      </c>
      <c r="E37" s="50">
        <v>2</v>
      </c>
      <c r="F37" s="35">
        <f>ROUND(F33*E37,2)</f>
        <v>31.94</v>
      </c>
      <c r="G37" s="58"/>
      <c r="H37" s="58"/>
      <c r="I37" s="58"/>
      <c r="J37" s="58"/>
      <c r="K37" s="58"/>
      <c r="L37" s="58"/>
      <c r="M37" s="58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</row>
    <row r="38" spans="1:250" s="49" customFormat="1" ht="23.25" customHeight="1" x14ac:dyDescent="0.3">
      <c r="A38" s="39"/>
      <c r="B38" s="41"/>
      <c r="C38" s="48" t="s">
        <v>23</v>
      </c>
      <c r="D38" s="40" t="s">
        <v>14</v>
      </c>
      <c r="E38" s="40">
        <f>17.4-1.35*2</f>
        <v>14.7</v>
      </c>
      <c r="F38" s="35">
        <f>ROUND(F33*E38,2)</f>
        <v>234.76</v>
      </c>
      <c r="G38" s="58"/>
      <c r="H38" s="58"/>
      <c r="I38" s="58"/>
      <c r="J38" s="58"/>
      <c r="K38" s="58"/>
      <c r="L38" s="58"/>
      <c r="M38" s="58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</row>
    <row r="39" spans="1:250" s="54" customFormat="1" ht="44.25" customHeight="1" x14ac:dyDescent="0.3">
      <c r="A39" s="22">
        <v>7</v>
      </c>
      <c r="B39" s="26" t="s">
        <v>55</v>
      </c>
      <c r="C39" s="51" t="s">
        <v>63</v>
      </c>
      <c r="D39" s="28" t="s">
        <v>29</v>
      </c>
      <c r="E39" s="52"/>
      <c r="F39" s="53">
        <f>F33</f>
        <v>15.97</v>
      </c>
      <c r="G39" s="58"/>
      <c r="H39" s="58"/>
      <c r="I39" s="58"/>
      <c r="J39" s="58"/>
      <c r="K39" s="58"/>
      <c r="L39" s="58"/>
      <c r="M39" s="58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</row>
    <row r="40" spans="1:250" s="49" customFormat="1" ht="25.5" customHeight="1" x14ac:dyDescent="0.3">
      <c r="A40" s="39"/>
      <c r="B40" s="41"/>
      <c r="C40" s="48" t="s">
        <v>22</v>
      </c>
      <c r="D40" s="35" t="s">
        <v>12</v>
      </c>
      <c r="E40" s="40">
        <v>14.4</v>
      </c>
      <c r="F40" s="35">
        <f>ROUND(F39*E40,2)</f>
        <v>229.97</v>
      </c>
      <c r="G40" s="58"/>
      <c r="H40" s="58"/>
      <c r="I40" s="58"/>
      <c r="J40" s="58"/>
      <c r="K40" s="58"/>
      <c r="L40" s="58"/>
      <c r="M40" s="5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</row>
    <row r="41" spans="1:250" s="49" customFormat="1" ht="25.5" customHeight="1" x14ac:dyDescent="0.3">
      <c r="A41" s="39"/>
      <c r="B41" s="41"/>
      <c r="C41" s="48" t="s">
        <v>37</v>
      </c>
      <c r="D41" s="40" t="s">
        <v>13</v>
      </c>
      <c r="E41" s="50">
        <v>7.14</v>
      </c>
      <c r="F41" s="35">
        <f>ROUND(F39*E41,2)</f>
        <v>114.03</v>
      </c>
      <c r="G41" s="58"/>
      <c r="H41" s="58"/>
      <c r="I41" s="58"/>
      <c r="J41" s="58"/>
      <c r="K41" s="58"/>
      <c r="L41" s="58"/>
      <c r="M41" s="5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</row>
    <row r="42" spans="1:250" s="49" customFormat="1" ht="25.5" customHeight="1" x14ac:dyDescent="0.3">
      <c r="A42" s="39"/>
      <c r="B42" s="41"/>
      <c r="C42" s="48" t="s">
        <v>25</v>
      </c>
      <c r="D42" s="40" t="s">
        <v>13</v>
      </c>
      <c r="E42" s="40">
        <v>0.06</v>
      </c>
      <c r="F42" s="35">
        <f>ROUND(F39*E42,2)</f>
        <v>0.96</v>
      </c>
      <c r="G42" s="58"/>
      <c r="H42" s="58"/>
      <c r="I42" s="58"/>
      <c r="J42" s="58"/>
      <c r="K42" s="58"/>
      <c r="L42" s="58"/>
      <c r="M42" s="58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</row>
    <row r="43" spans="1:250" s="49" customFormat="1" ht="25.5" customHeight="1" x14ac:dyDescent="0.3">
      <c r="A43" s="39"/>
      <c r="B43" s="41"/>
      <c r="C43" s="48" t="s">
        <v>43</v>
      </c>
      <c r="D43" s="40" t="s">
        <v>14</v>
      </c>
      <c r="E43" s="40">
        <v>0.5</v>
      </c>
      <c r="F43" s="35">
        <f>E43*F39</f>
        <v>7.99</v>
      </c>
      <c r="G43" s="58"/>
      <c r="H43" s="58"/>
      <c r="I43" s="58"/>
      <c r="J43" s="58"/>
      <c r="K43" s="58"/>
      <c r="L43" s="58"/>
      <c r="M43" s="58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</row>
    <row r="44" spans="1:250" s="47" customFormat="1" ht="29.25" customHeight="1" x14ac:dyDescent="0.3">
      <c r="A44" s="22">
        <v>8</v>
      </c>
      <c r="B44" s="23" t="s">
        <v>52</v>
      </c>
      <c r="C44" s="51" t="s">
        <v>53</v>
      </c>
      <c r="D44" s="28" t="s">
        <v>61</v>
      </c>
      <c r="E44" s="28"/>
      <c r="F44" s="55">
        <f>(104.3/1.18)*0.01</f>
        <v>0.88389799999999996</v>
      </c>
      <c r="G44" s="58"/>
      <c r="H44" s="58"/>
      <c r="I44" s="58"/>
      <c r="J44" s="58"/>
      <c r="K44" s="58"/>
      <c r="L44" s="58"/>
      <c r="M44" s="58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</row>
    <row r="45" spans="1:250" s="49" customFormat="1" ht="24.75" customHeight="1" x14ac:dyDescent="0.3">
      <c r="A45" s="39"/>
      <c r="B45" s="41"/>
      <c r="C45" s="48" t="s">
        <v>22</v>
      </c>
      <c r="D45" s="35" t="s">
        <v>12</v>
      </c>
      <c r="E45" s="40">
        <v>15</v>
      </c>
      <c r="F45" s="35">
        <f>ROUND(F44*E45,2)</f>
        <v>13.26</v>
      </c>
      <c r="G45" s="58"/>
      <c r="H45" s="58"/>
      <c r="I45" s="58"/>
      <c r="J45" s="58"/>
      <c r="K45" s="58"/>
      <c r="L45" s="58"/>
      <c r="M45" s="58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</row>
    <row r="46" spans="1:250" s="49" customFormat="1" ht="42" customHeight="1" x14ac:dyDescent="0.3">
      <c r="A46" s="39"/>
      <c r="B46" s="41"/>
      <c r="C46" s="48" t="s">
        <v>44</v>
      </c>
      <c r="D46" s="35" t="s">
        <v>17</v>
      </c>
      <c r="E46" s="50">
        <v>2.16</v>
      </c>
      <c r="F46" s="35">
        <f>ROUND(F44*E46,2)</f>
        <v>1.91</v>
      </c>
      <c r="G46" s="58"/>
      <c r="H46" s="58"/>
      <c r="I46" s="58"/>
      <c r="J46" s="58"/>
      <c r="K46" s="58"/>
      <c r="L46" s="58"/>
      <c r="M46" s="58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</row>
    <row r="47" spans="1:250" s="49" customFormat="1" ht="45.75" customHeight="1" x14ac:dyDescent="0.3">
      <c r="A47" s="39"/>
      <c r="B47" s="41"/>
      <c r="C47" s="48" t="s">
        <v>45</v>
      </c>
      <c r="D47" s="35" t="s">
        <v>17</v>
      </c>
      <c r="E47" s="50">
        <v>2.73</v>
      </c>
      <c r="F47" s="35">
        <f>E47*F44</f>
        <v>2.41</v>
      </c>
      <c r="G47" s="58"/>
      <c r="H47" s="58"/>
      <c r="I47" s="58"/>
      <c r="J47" s="58"/>
      <c r="K47" s="58"/>
      <c r="L47" s="58"/>
      <c r="M47" s="58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</row>
    <row r="48" spans="1:250" s="49" customFormat="1" ht="21.75" customHeight="1" x14ac:dyDescent="0.3">
      <c r="A48" s="39"/>
      <c r="B48" s="41"/>
      <c r="C48" s="48" t="s">
        <v>24</v>
      </c>
      <c r="D48" s="35" t="s">
        <v>17</v>
      </c>
      <c r="E48" s="50">
        <v>0.97</v>
      </c>
      <c r="F48" s="35">
        <f>ROUND(F44*E48,2)</f>
        <v>0.86</v>
      </c>
      <c r="G48" s="58"/>
      <c r="H48" s="58"/>
      <c r="I48" s="58"/>
      <c r="J48" s="58"/>
      <c r="K48" s="58"/>
      <c r="L48" s="58"/>
      <c r="M48" s="58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</row>
    <row r="49" spans="1:250" s="49" customFormat="1" ht="21.75" customHeight="1" x14ac:dyDescent="0.3">
      <c r="A49" s="39"/>
      <c r="B49" s="41"/>
      <c r="C49" s="48" t="s">
        <v>46</v>
      </c>
      <c r="D49" s="40" t="s">
        <v>14</v>
      </c>
      <c r="E49" s="40">
        <v>122</v>
      </c>
      <c r="F49" s="35">
        <f>F44*E49</f>
        <v>107.84</v>
      </c>
      <c r="G49" s="58"/>
      <c r="H49" s="58"/>
      <c r="I49" s="58"/>
      <c r="J49" s="58"/>
      <c r="K49" s="58"/>
      <c r="L49" s="58"/>
      <c r="M49" s="58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</row>
    <row r="50" spans="1:250" s="49" customFormat="1" ht="21.75" customHeight="1" x14ac:dyDescent="0.3">
      <c r="A50" s="39"/>
      <c r="B50" s="41"/>
      <c r="C50" s="48" t="s">
        <v>18</v>
      </c>
      <c r="D50" s="40" t="s">
        <v>14</v>
      </c>
      <c r="E50" s="50">
        <v>7</v>
      </c>
      <c r="F50" s="35">
        <f>ROUND(F44*E50,2)</f>
        <v>6.19</v>
      </c>
      <c r="G50" s="58"/>
      <c r="H50" s="58"/>
      <c r="I50" s="58"/>
      <c r="J50" s="58"/>
      <c r="K50" s="58"/>
      <c r="L50" s="58"/>
      <c r="M50" s="58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</row>
    <row r="51" spans="1:250" s="47" customFormat="1" ht="35.25" customHeight="1" x14ac:dyDescent="0.3">
      <c r="A51" s="22">
        <v>9</v>
      </c>
      <c r="B51" s="26"/>
      <c r="C51" s="27" t="s">
        <v>54</v>
      </c>
      <c r="D51" s="28" t="s">
        <v>13</v>
      </c>
      <c r="E51" s="28">
        <v>1.6</v>
      </c>
      <c r="F51" s="56">
        <f>F49*E51</f>
        <v>172.54400000000001</v>
      </c>
      <c r="G51" s="58"/>
      <c r="H51" s="58"/>
      <c r="I51" s="58"/>
      <c r="J51" s="58"/>
      <c r="K51" s="58"/>
      <c r="L51" s="58"/>
      <c r="M51" s="58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</row>
    <row r="52" spans="1:250" s="47" customFormat="1" ht="24.75" customHeight="1" x14ac:dyDescent="0.3">
      <c r="A52" s="61" t="s">
        <v>1</v>
      </c>
      <c r="B52" s="62"/>
      <c r="C52" s="63"/>
      <c r="D52" s="28" t="s">
        <v>16</v>
      </c>
      <c r="E52" s="28"/>
      <c r="F52" s="28"/>
      <c r="G52" s="58"/>
      <c r="H52" s="58"/>
      <c r="I52" s="58"/>
      <c r="J52" s="58"/>
      <c r="K52" s="58"/>
      <c r="L52" s="58"/>
      <c r="M52" s="58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</row>
    <row r="53" spans="1:250" s="17" customFormat="1" ht="24.75" customHeight="1" x14ac:dyDescent="0.3">
      <c r="A53" s="70" t="s">
        <v>19</v>
      </c>
      <c r="B53" s="71"/>
      <c r="C53" s="72"/>
      <c r="D53" s="28" t="s">
        <v>20</v>
      </c>
      <c r="E53" s="25"/>
      <c r="F53" s="35"/>
      <c r="G53" s="58"/>
      <c r="H53" s="58"/>
      <c r="I53" s="58"/>
      <c r="J53" s="58"/>
      <c r="K53" s="58"/>
      <c r="L53" s="58"/>
      <c r="M53" s="58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</row>
    <row r="54" spans="1:250" s="47" customFormat="1" ht="24.75" customHeight="1" x14ac:dyDescent="0.3">
      <c r="A54" s="61" t="s">
        <v>1</v>
      </c>
      <c r="B54" s="62"/>
      <c r="C54" s="63"/>
      <c r="D54" s="28" t="s">
        <v>16</v>
      </c>
      <c r="E54" s="25"/>
      <c r="F54" s="28"/>
      <c r="G54" s="58"/>
      <c r="H54" s="58"/>
      <c r="I54" s="58"/>
      <c r="J54" s="58"/>
      <c r="K54" s="58"/>
      <c r="L54" s="58"/>
      <c r="M54" s="58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</row>
    <row r="55" spans="1:250" s="17" customFormat="1" ht="24.75" customHeight="1" x14ac:dyDescent="0.3">
      <c r="A55" s="70" t="s">
        <v>56</v>
      </c>
      <c r="B55" s="71"/>
      <c r="C55" s="72"/>
      <c r="D55" s="28" t="s">
        <v>20</v>
      </c>
      <c r="E55" s="25"/>
      <c r="F55" s="35"/>
      <c r="G55" s="58"/>
      <c r="H55" s="58"/>
      <c r="I55" s="58"/>
      <c r="J55" s="58"/>
      <c r="K55" s="58"/>
      <c r="L55" s="58"/>
      <c r="M55" s="58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</row>
    <row r="56" spans="1:250" s="47" customFormat="1" ht="24.75" customHeight="1" x14ac:dyDescent="0.3">
      <c r="A56" s="61" t="s">
        <v>21</v>
      </c>
      <c r="B56" s="62"/>
      <c r="C56" s="63"/>
      <c r="D56" s="28" t="s">
        <v>16</v>
      </c>
      <c r="E56" s="28"/>
      <c r="F56" s="28"/>
      <c r="G56" s="58"/>
      <c r="H56" s="58"/>
      <c r="I56" s="58"/>
      <c r="J56" s="58"/>
      <c r="K56" s="58"/>
      <c r="L56" s="58"/>
      <c r="M56" s="58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</row>
    <row r="57" spans="1:250" ht="13.5" x14ac:dyDescent="0.25">
      <c r="A57" s="1"/>
      <c r="B57" s="1"/>
      <c r="C57" s="5"/>
      <c r="D57" s="12"/>
      <c r="E57" s="1"/>
      <c r="F57" s="12"/>
      <c r="G57" s="12"/>
      <c r="H57" s="2"/>
      <c r="I57" s="1"/>
      <c r="J57" s="1"/>
      <c r="K57" s="1"/>
      <c r="L57" s="12"/>
      <c r="M57" s="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</row>
    <row r="58" spans="1:250" ht="13.5" x14ac:dyDescent="0.25">
      <c r="A58" s="1"/>
      <c r="B58" s="1"/>
      <c r="C58" s="11"/>
      <c r="D58" s="11"/>
      <c r="E58" s="8"/>
      <c r="F58" s="8"/>
      <c r="G58" s="12"/>
      <c r="H58" s="12"/>
      <c r="I58" s="12"/>
      <c r="J58" s="1"/>
      <c r="K58" s="1"/>
      <c r="L58" s="12"/>
      <c r="M58" s="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</row>
    <row r="59" spans="1:250" ht="13.5" x14ac:dyDescent="0.25">
      <c r="A59" s="1"/>
      <c r="B59" s="1"/>
      <c r="C59" s="5"/>
      <c r="D59" s="12"/>
      <c r="E59" s="1"/>
      <c r="F59" s="12"/>
      <c r="G59" s="12"/>
      <c r="H59" s="2"/>
      <c r="I59" s="1"/>
      <c r="J59" s="1"/>
      <c r="K59" s="1"/>
      <c r="L59" s="12"/>
      <c r="M59" s="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</row>
    <row r="60" spans="1:250" ht="13.5" x14ac:dyDescent="0.25">
      <c r="A60" s="1"/>
      <c r="B60" s="1"/>
      <c r="C60" s="13"/>
      <c r="D60" s="13"/>
      <c r="E60" s="9"/>
      <c r="F60" s="9"/>
      <c r="G60" s="14"/>
      <c r="H60" s="14"/>
      <c r="I60" s="14"/>
      <c r="J60" s="14"/>
      <c r="K60" s="14"/>
      <c r="L60" s="14"/>
      <c r="M60" s="1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</row>
  </sheetData>
  <autoFilter ref="G1:G60"/>
  <mergeCells count="16">
    <mergeCell ref="A2:M2"/>
    <mergeCell ref="A1:M1"/>
    <mergeCell ref="A56:C56"/>
    <mergeCell ref="A3:A4"/>
    <mergeCell ref="B3:B4"/>
    <mergeCell ref="C3:C4"/>
    <mergeCell ref="D3:D4"/>
    <mergeCell ref="M3:M4"/>
    <mergeCell ref="A52:C52"/>
    <mergeCell ref="A53:C53"/>
    <mergeCell ref="A54:C54"/>
    <mergeCell ref="A55:C55"/>
    <mergeCell ref="E3:F3"/>
    <mergeCell ref="G3:H3"/>
    <mergeCell ref="I3:J3"/>
    <mergeCell ref="K3:L3"/>
  </mergeCells>
  <conditionalFormatting sqref="A60:G60 A30:F44 N61:IO79 A88:HG163 A95:IK174 A61:IL96 N125:IO125 N123:IL124 A171:IO196 N92:IO92 N110:IO110 N108:IL109 A80:IO80 N129:IO129 A125:IL137 N96:IO96 N97:IL98 N114:IO114 A110:IL114 N115:IL116 N84:IO84 A127:IO127 A94:IO94 A112:IO112 A82:IO82 A57:M59 A4:M6 A7:F25 A51:F56 G7:M56">
    <cfRule type="cellIs" dxfId="24" priority="33" stopIfTrue="1" operator="equal">
      <formula>8223.307275</formula>
    </cfRule>
  </conditionalFormatting>
  <conditionalFormatting sqref="HH88:II89 IJ89:IK89 IJ88 HH90:IJ91 IK90:IK92">
    <cfRule type="cellIs" dxfId="23" priority="32" stopIfTrue="1" operator="equal">
      <formula>8223.307275</formula>
    </cfRule>
  </conditionalFormatting>
  <conditionalFormatting sqref="HH97:IL102 HH103:IK144 IK94:IK96 HH92:IJ96">
    <cfRule type="cellIs" dxfId="22" priority="31" stopIfTrue="1" operator="equal">
      <formula>8223.307275</formula>
    </cfRule>
  </conditionalFormatting>
  <conditionalFormatting sqref="HH103:II116">
    <cfRule type="cellIs" dxfId="21" priority="30" stopIfTrue="1" operator="equal">
      <formula>8223.307275</formula>
    </cfRule>
  </conditionalFormatting>
  <conditionalFormatting sqref="IJ97:IK97 IL97:IO99">
    <cfRule type="cellIs" dxfId="20" priority="29" stopIfTrue="1" operator="equal">
      <formula>8223.307275</formula>
    </cfRule>
  </conditionalFormatting>
  <conditionalFormatting sqref="HH119:IL129 HH102:II118 HH130:II143">
    <cfRule type="cellIs" dxfId="19" priority="28" stopIfTrue="1" operator="equal">
      <formula>8223.307275</formula>
    </cfRule>
  </conditionalFormatting>
  <conditionalFormatting sqref="HH92:IL94 HH95:IK163">
    <cfRule type="cellIs" dxfId="18" priority="27" stopIfTrue="1" operator="equal">
      <formula>8223.307275</formula>
    </cfRule>
  </conditionalFormatting>
  <conditionalFormatting sqref="HH95:II108">
    <cfRule type="cellIs" dxfId="17" priority="26" stopIfTrue="1" operator="equal">
      <formula>8223.307275</formula>
    </cfRule>
  </conditionalFormatting>
  <conditionalFormatting sqref="HH111:IL121 HH94:II110 HH122:II135">
    <cfRule type="cellIs" dxfId="16" priority="25" stopIfTrue="1" operator="equal">
      <formula>8223.307275</formula>
    </cfRule>
  </conditionalFormatting>
  <conditionalFormatting sqref="A60:G60 A57:M59 A52:F56">
    <cfRule type="cellIs" dxfId="15" priority="24" stopIfTrue="1" operator="equal">
      <formula>8223.307275</formula>
    </cfRule>
  </conditionalFormatting>
  <conditionalFormatting sqref="F87:M87 F88:L91 D87:D91">
    <cfRule type="cellIs" dxfId="14" priority="22" stopIfTrue="1" operator="equal">
      <formula>8223.307275</formula>
    </cfRule>
  </conditionalFormatting>
  <conditionalFormatting sqref="F64:M64 F65:L68 D64:D68">
    <cfRule type="cellIs" dxfId="13" priority="21" stopIfTrue="1" operator="equal">
      <formula>8223.307275</formula>
    </cfRule>
  </conditionalFormatting>
  <conditionalFormatting sqref="F91:M91 F92:L95 D91:D95">
    <cfRule type="cellIs" dxfId="12" priority="19" stopIfTrue="1" operator="equal">
      <formula>8223.307275</formula>
    </cfRule>
  </conditionalFormatting>
  <conditionalFormatting sqref="F68:M68 F69:L72 D68:D72">
    <cfRule type="cellIs" dxfId="11" priority="18" stopIfTrue="1" operator="equal">
      <formula>8223.307275</formula>
    </cfRule>
  </conditionalFormatting>
  <conditionalFormatting sqref="F57:L58 D54:D58 F54:F56">
    <cfRule type="cellIs" dxfId="10" priority="17" stopIfTrue="1" operator="equal">
      <formula>8223.307275</formula>
    </cfRule>
  </conditionalFormatting>
  <conditionalFormatting sqref="A53:F53">
    <cfRule type="cellIs" dxfId="9" priority="16" stopIfTrue="1" operator="equal">
      <formula>8223.307275</formula>
    </cfRule>
  </conditionalFormatting>
  <conditionalFormatting sqref="A53:F53">
    <cfRule type="cellIs" dxfId="8" priority="15" stopIfTrue="1" operator="equal">
      <formula>8223.307275</formula>
    </cfRule>
  </conditionalFormatting>
  <conditionalFormatting sqref="F89:M89 F90:L93 D89:D93">
    <cfRule type="cellIs" dxfId="7" priority="13" stopIfTrue="1" operator="equal">
      <formula>8223.307275</formula>
    </cfRule>
  </conditionalFormatting>
  <conditionalFormatting sqref="F66:M66 F67:L70 D66:D70">
    <cfRule type="cellIs" dxfId="6" priority="12" stopIfTrue="1" operator="equal">
      <formula>8223.307275</formula>
    </cfRule>
  </conditionalFormatting>
  <conditionalFormatting sqref="D52:D56 F52:F56">
    <cfRule type="cellIs" dxfId="5" priority="11" stopIfTrue="1" operator="equal">
      <formula>8223.307275</formula>
    </cfRule>
  </conditionalFormatting>
  <conditionalFormatting sqref="H60:M60">
    <cfRule type="cellIs" dxfId="4" priority="10" stopIfTrue="1" operator="equal">
      <formula>8223.307275</formula>
    </cfRule>
  </conditionalFormatting>
  <conditionalFormatting sqref="H60:M60">
    <cfRule type="cellIs" dxfId="3" priority="9" stopIfTrue="1" operator="equal">
      <formula>8223.307275</formula>
    </cfRule>
  </conditionalFormatting>
  <conditionalFormatting sqref="A26:F29">
    <cfRule type="cellIs" dxfId="2" priority="8" stopIfTrue="1" operator="equal">
      <formula>8223.307275</formula>
    </cfRule>
  </conditionalFormatting>
  <conditionalFormatting sqref="A49:F50">
    <cfRule type="cellIs" dxfId="1" priority="7" stopIfTrue="1" operator="equal">
      <formula>8223.307275</formula>
    </cfRule>
  </conditionalFormatting>
  <conditionalFormatting sqref="A45:F48">
    <cfRule type="cellIs" dxfId="0" priority="6" stopIfTrue="1" operator="equal">
      <formula>8223.307275</formula>
    </cfRule>
  </conditionalFormatting>
  <printOptions horizontalCentered="1"/>
  <pageMargins left="0" right="0.118110236220472" top="0" bottom="0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#9</vt:lpstr>
      <vt:lpstr>'ხარჯთაღრიცხვა #9'!Print_Area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leleaghubianuri</cp:lastModifiedBy>
  <cp:revision/>
  <cp:lastPrinted>2019-05-28T12:48:43Z</cp:lastPrinted>
  <dcterms:created xsi:type="dcterms:W3CDTF">2013-04-21T20:24:51Z</dcterms:created>
  <dcterms:modified xsi:type="dcterms:W3CDTF">2019-05-28T12:55:44Z</dcterms:modified>
</cp:coreProperties>
</file>