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795"/>
  </bookViews>
  <sheets>
    <sheet name="ხარჯთაღრიცხვა #4" sheetId="76" r:id="rId1"/>
  </sheets>
  <definedNames>
    <definedName name="_xlnm._FilterDatabase" localSheetId="0" hidden="1">'ხარჯთაღრიცხვა #4'!$G$1:$G$115</definedName>
    <definedName name="_xlnm.Print_Area" localSheetId="0">'ხარჯთაღრიცხვა #4'!$A$1:$M$56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76" l="1"/>
  <c r="F11" i="76" l="1"/>
  <c r="E51" i="76" l="1"/>
  <c r="F51" i="76" s="1"/>
  <c r="E50" i="76"/>
  <c r="F50" i="76" s="1"/>
  <c r="F49" i="76"/>
  <c r="F48" i="76"/>
  <c r="F47" i="76"/>
  <c r="F46" i="76"/>
  <c r="E45" i="76"/>
  <c r="F45" i="76" s="1"/>
  <c r="F43" i="76"/>
  <c r="F42" i="76"/>
  <c r="E40" i="76"/>
  <c r="F40" i="76" s="1"/>
  <c r="E39" i="76"/>
  <c r="F39" i="76" s="1"/>
  <c r="F38" i="76"/>
  <c r="F37" i="76"/>
  <c r="F36" i="76"/>
  <c r="F35" i="76"/>
  <c r="E34" i="76"/>
  <c r="F34" i="76" s="1"/>
  <c r="F32" i="76"/>
  <c r="F31" i="76"/>
  <c r="F29" i="76"/>
  <c r="F28" i="76"/>
  <c r="F27" i="76"/>
  <c r="F26" i="76"/>
  <c r="F25" i="76"/>
  <c r="F24" i="76"/>
  <c r="F23" i="76"/>
  <c r="F22" i="76"/>
  <c r="F21" i="76"/>
  <c r="F20" i="76"/>
  <c r="F17" i="76"/>
  <c r="F16" i="76"/>
  <c r="E15" i="76"/>
  <c r="F15" i="76" s="1"/>
  <c r="E14" i="76"/>
  <c r="F14" i="76" s="1"/>
  <c r="E13" i="76"/>
  <c r="F13" i="76" s="1"/>
  <c r="F12" i="76"/>
  <c r="F10" i="76"/>
  <c r="F9" i="76"/>
  <c r="E8" i="76"/>
  <c r="F8" i="76" s="1"/>
  <c r="E7" i="76"/>
  <c r="F7" i="76" s="1"/>
</calcChain>
</file>

<file path=xl/sharedStrings.xml><?xml version="1.0" encoding="utf-8"?>
<sst xmlns="http://schemas.openxmlformats.org/spreadsheetml/2006/main" count="128" uniqueCount="65">
  <si>
    <t>#</t>
  </si>
  <si>
    <t>sul</t>
  </si>
  <si>
    <t>sagzao samosis mowyoba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</si>
  <si>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</si>
  <si>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</si>
  <si>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</si>
  <si>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</si>
  <si>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</si>
  <si>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</si>
  <si>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</si>
  <si>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</si>
  <si>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</si>
  <si>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</si>
  <si>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</si>
  <si>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</si>
  <si>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</si>
  <si>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</si>
  <si>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</si>
  <si>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</si>
  <si>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</si>
  <si>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</si>
  <si>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%</t>
  </si>
  <si>
    <t>sul xarjTaRricxviT</t>
  </si>
  <si>
    <t>Sromis danaxarji</t>
  </si>
  <si>
    <t>kac/sT</t>
  </si>
  <si>
    <t>l</t>
  </si>
  <si>
    <t>manq/sT</t>
  </si>
  <si>
    <t>27-63-1</t>
  </si>
  <si>
    <t>bitumi</t>
  </si>
  <si>
    <t>1000 m2</t>
  </si>
  <si>
    <t>asfaltis damgebi</t>
  </si>
  <si>
    <t>sxva masalebi</t>
  </si>
  <si>
    <t>avtogudronatori 3500 l</t>
  </si>
  <si>
    <t>igive, 10 t</t>
  </si>
  <si>
    <t>sagzao satkepni 5 t</t>
  </si>
  <si>
    <t>sagzao satkepni 10 t</t>
  </si>
  <si>
    <t xml:space="preserve">asfaltobetonis wvrilmarcvlovani narevi </t>
  </si>
  <si>
    <t xml:space="preserve">satkepni sagzao, TviTmavali     5 t </t>
  </si>
  <si>
    <t>erT. fasi</t>
  </si>
  <si>
    <t>RorRi fr (0-40 mm)</t>
  </si>
  <si>
    <t>27-39-1,2                27-40-1,2</t>
  </si>
  <si>
    <t>Txevadi bitumis mosxma</t>
  </si>
  <si>
    <t>safaris qveda fenis mowyoba msxvilmarcvlovani, forovani, RorRovani asfaltobetonis cxeli nareviT, marka II, sisqiT 7 sm</t>
  </si>
  <si>
    <t xml:space="preserve">27-39-1,2      27-40-1,2     </t>
  </si>
  <si>
    <t>safaris zeda fenis mowyoba wvrilmarcvlovani, mkvrivi, RorRovani asfaltobetonis cxeli nareviT, adgeziuri danamatiT, tipi Б, marka II, sisqiT 5 sm</t>
  </si>
  <si>
    <t>safuZveli - nafrezi a/b-isa 23% da fraqciuli RorRis (fr. 0-40 mm) 77% narevi, stabilizirebuli cementiT 4%, sisqiT 20 sm</t>
  </si>
  <si>
    <t>cementi</t>
  </si>
  <si>
    <t>100 m</t>
  </si>
  <si>
    <t>benzoxerxi</t>
  </si>
  <si>
    <t>qviSa</t>
  </si>
  <si>
    <t>bitumis mastika</t>
  </si>
  <si>
    <t xml:space="preserve">mTavar gzasTan mierTebis konturze arsebuli a/b safaris CaWra </t>
  </si>
  <si>
    <t>27-35-9,10
miyen.</t>
  </si>
  <si>
    <t>avtogreideri saSvalo simZlavris 79 kvt (108 cx. Z.)</t>
  </si>
  <si>
    <t>traqtori, 79 kvt (108 cx. Z.)</t>
  </si>
  <si>
    <t>cementis manawilebeli</t>
  </si>
  <si>
    <t>27-28-1</t>
  </si>
  <si>
    <t>traqtori, 59 kvt (80 cx. Z.)</t>
  </si>
  <si>
    <t>Sovebis Camsxmeli</t>
  </si>
  <si>
    <t>sarwyavi manqana 6000 l</t>
  </si>
  <si>
    <t>m4</t>
  </si>
  <si>
    <t>gegmiuri dagroveba</t>
  </si>
  <si>
    <r>
      <t>1000 m</t>
    </r>
    <r>
      <rPr>
        <b/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</si>
  <si>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</si>
  <si>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t>xarjTaRricxva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</si>
</sst>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;[Red]0"/>
    <numFmt numFmtId="168" formatCode="0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AcadMtavr"/>
    </font>
    <font>
      <b/>
      <sz val="14"/>
      <name val="AcadNusx"/>
    </font>
    <font>
      <b/>
      <sz val="12"/>
      <name val="AcadNusx"/>
    </font>
    <font>
      <sz val="12"/>
      <name val="Arial"/>
      <family val="2"/>
      <charset val="204"/>
    </font>
    <font>
      <b/>
      <vertAlign val="superscript"/>
      <sz val="12"/>
      <name val="AcadNusx"/>
    </font>
    <font>
      <b/>
      <sz val="12"/>
      <name val="Arial"/>
      <family val="2"/>
      <charset val="204"/>
    </font>
    <font>
      <sz val="12"/>
      <name val="AcadNusx"/>
    </font>
    <font>
      <vertAlign val="superscript"/>
      <sz val="12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4" applyNumberFormat="1" applyFont="1" applyFill="1" applyBorder="1" applyAlignment="1">
      <alignment horizontal="center" vertical="center"/>
    </xf>
    <xf numFmtId="168" fontId="7" fillId="0" borderId="1" xfId="4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4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left" vertical="center" wrapText="1"/>
    </xf>
    <xf numFmtId="164" fontId="11" fillId="0" borderId="1" xfId="4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64" fontId="7" fillId="0" borderId="1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8" fontId="11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39" fontId="11" fillId="0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textRotation="90"/>
    </xf>
  </cellXfs>
  <cellStyles count="5">
    <cellStyle name="Comma" xfId="3" builtinId="3"/>
    <cellStyle name="Normal" xfId="0" builtinId="0"/>
    <cellStyle name="Обычный 2" xfId="1"/>
    <cellStyle name="Обычный 2 2" xfId="2"/>
    <cellStyle name="Обычный_Лист1 2" xfId="4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15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5.5703125" style="1" customWidth="1"/>
    <col min="2" max="2" width="13" style="1" customWidth="1"/>
    <col min="3" max="3" width="40.42578125" style="2" customWidth="1"/>
    <col min="4" max="4" width="11.5703125" style="1" customWidth="1"/>
    <col min="5" max="5" width="13.42578125" style="1" customWidth="1"/>
    <col min="6" max="6" width="12.42578125" style="1" customWidth="1"/>
    <col min="7" max="7" width="10.7109375" style="1" customWidth="1"/>
    <col min="8" max="8" width="10.140625" style="1" customWidth="1"/>
    <col min="9" max="9" width="9.7109375" style="1" customWidth="1"/>
    <col min="10" max="12" width="9.85546875" style="1" customWidth="1"/>
    <col min="13" max="13" width="10.28515625" style="1" customWidth="1"/>
    <col min="14" max="16384" width="9.140625" style="1"/>
  </cols>
  <sheetData>
    <row r="1" spans="1:13" ht="27" customHeight="1" x14ac:dyDescent="0.2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7" customHeight="1" x14ac:dyDescent="0.2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4" customFormat="1" ht="39" customHeight="1" x14ac:dyDescent="0.2">
      <c r="A3" s="49" t="s">
        <v>0</v>
      </c>
      <c r="B3" s="50" t="s">
        <v>3</v>
      </c>
      <c r="C3" s="43" t="s">
        <v>4</v>
      </c>
      <c r="D3" s="49" t="s">
        <v>5</v>
      </c>
      <c r="E3" s="43" t="s">
        <v>6</v>
      </c>
      <c r="F3" s="43"/>
      <c r="G3" s="43" t="s">
        <v>7</v>
      </c>
      <c r="H3" s="43"/>
      <c r="I3" s="43" t="s">
        <v>8</v>
      </c>
      <c r="J3" s="43"/>
      <c r="K3" s="43" t="s">
        <v>9</v>
      </c>
      <c r="L3" s="43"/>
      <c r="M3" s="44" t="s">
        <v>10</v>
      </c>
    </row>
    <row r="4" spans="1:13" s="4" customFormat="1" ht="35.25" customHeight="1" x14ac:dyDescent="0.2">
      <c r="A4" s="49"/>
      <c r="B4" s="50"/>
      <c r="C4" s="43"/>
      <c r="D4" s="49"/>
      <c r="E4" s="5" t="s">
        <v>11</v>
      </c>
      <c r="F4" s="5" t="s">
        <v>1</v>
      </c>
      <c r="G4" s="5" t="s">
        <v>38</v>
      </c>
      <c r="H4" s="6" t="s">
        <v>10</v>
      </c>
      <c r="I4" s="7" t="s">
        <v>38</v>
      </c>
      <c r="J4" s="5" t="s">
        <v>10</v>
      </c>
      <c r="K4" s="5" t="s">
        <v>38</v>
      </c>
      <c r="L4" s="8" t="s">
        <v>10</v>
      </c>
      <c r="M4" s="44"/>
    </row>
    <row r="5" spans="1:13" s="4" customFormat="1" ht="15" customHeight="1" x14ac:dyDescent="0.2">
      <c r="A5" s="9">
        <v>1</v>
      </c>
      <c r="B5" s="10">
        <v>2</v>
      </c>
      <c r="C5" s="9">
        <v>3</v>
      </c>
      <c r="D5" s="10">
        <v>4</v>
      </c>
      <c r="E5" s="9">
        <v>5</v>
      </c>
      <c r="F5" s="10">
        <v>6</v>
      </c>
      <c r="G5" s="11">
        <v>7</v>
      </c>
      <c r="H5" s="10">
        <v>8</v>
      </c>
      <c r="I5" s="9">
        <v>9</v>
      </c>
      <c r="J5" s="10">
        <v>10</v>
      </c>
      <c r="K5" s="9">
        <v>11</v>
      </c>
      <c r="L5" s="11">
        <v>12</v>
      </c>
      <c r="M5" s="10" t="s">
        <v>12</v>
      </c>
    </row>
    <row r="6" spans="1:13" s="17" customFormat="1" ht="93.75" customHeight="1" x14ac:dyDescent="0.25">
      <c r="A6" s="9">
        <v>1</v>
      </c>
      <c r="B6" s="12" t="s">
        <v>52</v>
      </c>
      <c r="C6" s="13" t="s">
        <v>45</v>
      </c>
      <c r="D6" s="14" t="s">
        <v>62</v>
      </c>
      <c r="E6" s="15"/>
      <c r="F6" s="16">
        <v>10.363</v>
      </c>
      <c r="G6" s="42"/>
      <c r="H6" s="42"/>
      <c r="I6" s="42"/>
      <c r="J6" s="42"/>
      <c r="K6" s="42"/>
      <c r="L6" s="42"/>
      <c r="M6" s="42"/>
    </row>
    <row r="7" spans="1:13" s="4" customFormat="1" ht="31.5" customHeight="1" x14ac:dyDescent="0.2">
      <c r="A7" s="18"/>
      <c r="B7" s="19"/>
      <c r="C7" s="20" t="s">
        <v>23</v>
      </c>
      <c r="D7" s="21" t="s">
        <v>13</v>
      </c>
      <c r="E7" s="22">
        <f>50.7</f>
        <v>50.7</v>
      </c>
      <c r="F7" s="21">
        <f>ROUND(F6*E7,2)</f>
        <v>525.4</v>
      </c>
      <c r="G7" s="42"/>
      <c r="H7" s="42"/>
      <c r="I7" s="42"/>
      <c r="J7" s="42"/>
      <c r="K7" s="42"/>
      <c r="L7" s="42"/>
      <c r="M7" s="42"/>
    </row>
    <row r="8" spans="1:13" s="4" customFormat="1" ht="40.5" customHeight="1" x14ac:dyDescent="0.2">
      <c r="A8" s="18"/>
      <c r="B8" s="23"/>
      <c r="C8" s="20" t="s">
        <v>53</v>
      </c>
      <c r="D8" s="22" t="s">
        <v>18</v>
      </c>
      <c r="E8" s="22">
        <f>17.1+0.47*4</f>
        <v>18.98</v>
      </c>
      <c r="F8" s="21">
        <f>ROUND(F6*E8,2)</f>
        <v>196.69</v>
      </c>
      <c r="G8" s="42"/>
      <c r="H8" s="42"/>
      <c r="I8" s="42"/>
      <c r="J8" s="42"/>
      <c r="K8" s="42"/>
      <c r="L8" s="42"/>
      <c r="M8" s="42"/>
    </row>
    <row r="9" spans="1:13" s="4" customFormat="1" ht="40.5" customHeight="1" x14ac:dyDescent="0.2">
      <c r="A9" s="18"/>
      <c r="B9" s="23"/>
      <c r="C9" s="20" t="s">
        <v>37</v>
      </c>
      <c r="D9" s="21" t="s">
        <v>18</v>
      </c>
      <c r="E9" s="22">
        <v>5.08</v>
      </c>
      <c r="F9" s="21">
        <f>ROUND(F6*E9,2)</f>
        <v>52.64</v>
      </c>
      <c r="G9" s="42"/>
      <c r="H9" s="42"/>
      <c r="I9" s="42"/>
      <c r="J9" s="42"/>
      <c r="K9" s="42"/>
      <c r="L9" s="42"/>
      <c r="M9" s="42"/>
    </row>
    <row r="10" spans="1:13" s="4" customFormat="1" ht="24" customHeight="1" x14ac:dyDescent="0.2">
      <c r="A10" s="18"/>
      <c r="B10" s="23"/>
      <c r="C10" s="20" t="s">
        <v>33</v>
      </c>
      <c r="D10" s="21" t="s">
        <v>18</v>
      </c>
      <c r="E10" s="22">
        <v>2.46</v>
      </c>
      <c r="F10" s="21">
        <f>ROUND(F6*E10,2)</f>
        <v>25.49</v>
      </c>
      <c r="G10" s="42"/>
      <c r="H10" s="42"/>
      <c r="I10" s="42"/>
      <c r="J10" s="42"/>
      <c r="K10" s="42"/>
      <c r="L10" s="42"/>
      <c r="M10" s="42"/>
    </row>
    <row r="11" spans="1:13" s="4" customFormat="1" ht="24" customHeight="1" x14ac:dyDescent="0.2">
      <c r="A11" s="18"/>
      <c r="B11" s="23"/>
      <c r="C11" s="20" t="s">
        <v>54</v>
      </c>
      <c r="D11" s="21" t="s">
        <v>18</v>
      </c>
      <c r="E11" s="22">
        <v>1.42</v>
      </c>
      <c r="F11" s="21">
        <f>ROUND(F6*E11,2)</f>
        <v>14.72</v>
      </c>
      <c r="G11" s="42"/>
      <c r="H11" s="42"/>
      <c r="I11" s="42"/>
      <c r="J11" s="42"/>
      <c r="K11" s="42"/>
      <c r="L11" s="42"/>
      <c r="M11" s="42"/>
    </row>
    <row r="12" spans="1:13" s="4" customFormat="1" ht="24" customHeight="1" x14ac:dyDescent="0.2">
      <c r="A12" s="18"/>
      <c r="B12" s="23"/>
      <c r="C12" s="20" t="s">
        <v>55</v>
      </c>
      <c r="D12" s="21" t="s">
        <v>18</v>
      </c>
      <c r="E12" s="22">
        <v>5.84</v>
      </c>
      <c r="F12" s="21">
        <f>ROUND(F6*E12,2)</f>
        <v>60.52</v>
      </c>
      <c r="G12" s="42"/>
      <c r="H12" s="42"/>
      <c r="I12" s="42"/>
      <c r="J12" s="42"/>
      <c r="K12" s="42"/>
      <c r="L12" s="42"/>
      <c r="M12" s="42"/>
    </row>
    <row r="13" spans="1:13" s="4" customFormat="1" ht="24" customHeight="1" x14ac:dyDescent="0.2">
      <c r="A13" s="18"/>
      <c r="B13" s="10"/>
      <c r="C13" s="20" t="s">
        <v>16</v>
      </c>
      <c r="D13" s="21" t="s">
        <v>18</v>
      </c>
      <c r="E13" s="22">
        <f>8.99+0.18*4</f>
        <v>9.7100000000000009</v>
      </c>
      <c r="F13" s="21">
        <f>ROUND(F6*E13,2)</f>
        <v>100.62</v>
      </c>
      <c r="G13" s="42"/>
      <c r="H13" s="42"/>
      <c r="I13" s="42"/>
      <c r="J13" s="42"/>
      <c r="K13" s="42"/>
      <c r="L13" s="42"/>
      <c r="M13" s="42"/>
    </row>
    <row r="14" spans="1:13" s="4" customFormat="1" ht="24" customHeight="1" x14ac:dyDescent="0.2">
      <c r="A14" s="18"/>
      <c r="B14" s="23"/>
      <c r="C14" s="20" t="s">
        <v>46</v>
      </c>
      <c r="D14" s="22" t="s">
        <v>14</v>
      </c>
      <c r="E14" s="22">
        <f>(393-126)*1.6*0.04</f>
        <v>17.09</v>
      </c>
      <c r="F14" s="21">
        <f>ROUND(F6*E14,2)</f>
        <v>177.1</v>
      </c>
      <c r="G14" s="42"/>
      <c r="H14" s="42"/>
      <c r="I14" s="42"/>
      <c r="J14" s="42"/>
      <c r="K14" s="42"/>
      <c r="L14" s="42"/>
      <c r="M14" s="42"/>
    </row>
    <row r="15" spans="1:13" s="4" customFormat="1" ht="24" customHeight="1" x14ac:dyDescent="0.2">
      <c r="A15" s="18"/>
      <c r="B15" s="10"/>
      <c r="C15" s="20" t="s">
        <v>39</v>
      </c>
      <c r="D15" s="22" t="s">
        <v>63</v>
      </c>
      <c r="E15" s="22">
        <f>(393-12.6*10)*0.77</f>
        <v>205.59</v>
      </c>
      <c r="F15" s="21">
        <f>ROUND(F6*E15,2)</f>
        <v>2130.5300000000002</v>
      </c>
      <c r="G15" s="42"/>
      <c r="H15" s="42"/>
      <c r="I15" s="42"/>
      <c r="J15" s="42"/>
      <c r="K15" s="42"/>
      <c r="L15" s="42"/>
      <c r="M15" s="42"/>
    </row>
    <row r="16" spans="1:13" s="4" customFormat="1" ht="24" customHeight="1" x14ac:dyDescent="0.2">
      <c r="A16" s="18"/>
      <c r="B16" s="10"/>
      <c r="C16" s="20" t="s">
        <v>19</v>
      </c>
      <c r="D16" s="22" t="s">
        <v>63</v>
      </c>
      <c r="E16" s="22">
        <v>50</v>
      </c>
      <c r="F16" s="21">
        <f>ROUND(F6*E16,2)</f>
        <v>518.15</v>
      </c>
      <c r="G16" s="42"/>
      <c r="H16" s="42"/>
      <c r="I16" s="42"/>
      <c r="J16" s="42"/>
      <c r="K16" s="42"/>
      <c r="L16" s="42"/>
      <c r="M16" s="42"/>
    </row>
    <row r="17" spans="1:251" s="4" customFormat="1" ht="24" customHeight="1" x14ac:dyDescent="0.3">
      <c r="A17" s="18"/>
      <c r="B17" s="23"/>
      <c r="C17" s="20" t="s">
        <v>31</v>
      </c>
      <c r="D17" s="24" t="s">
        <v>17</v>
      </c>
      <c r="E17" s="22">
        <v>27.1</v>
      </c>
      <c r="F17" s="21">
        <f>ROUND(F6*E17,2)</f>
        <v>280.83999999999997</v>
      </c>
      <c r="G17" s="42"/>
      <c r="H17" s="42"/>
      <c r="I17" s="42"/>
      <c r="J17" s="42"/>
      <c r="K17" s="42"/>
      <c r="L17" s="42"/>
      <c r="M17" s="42"/>
    </row>
    <row r="18" spans="1:251" s="17" customFormat="1" ht="57.75" customHeight="1" x14ac:dyDescent="0.25">
      <c r="A18" s="9">
        <v>2</v>
      </c>
      <c r="B18" s="12" t="s">
        <v>56</v>
      </c>
      <c r="C18" s="13" t="s">
        <v>51</v>
      </c>
      <c r="D18" s="14" t="s">
        <v>47</v>
      </c>
      <c r="E18" s="15"/>
      <c r="F18" s="16">
        <v>0.5</v>
      </c>
      <c r="G18" s="42"/>
      <c r="H18" s="42"/>
      <c r="I18" s="42"/>
      <c r="J18" s="42"/>
      <c r="K18" s="42"/>
      <c r="L18" s="42"/>
      <c r="M18" s="42"/>
    </row>
    <row r="19" spans="1:251" s="4" customFormat="1" ht="23.25" customHeight="1" x14ac:dyDescent="0.2">
      <c r="A19" s="18"/>
      <c r="B19" s="19"/>
      <c r="C19" s="20" t="s">
        <v>23</v>
      </c>
      <c r="D19" s="21" t="s">
        <v>13</v>
      </c>
      <c r="E19" s="22">
        <v>7.7</v>
      </c>
      <c r="F19" s="21">
        <f>ROUND(F18*E19,2)</f>
        <v>3.85</v>
      </c>
      <c r="G19" s="42"/>
      <c r="H19" s="42"/>
      <c r="I19" s="42"/>
      <c r="J19" s="42"/>
      <c r="K19" s="42"/>
      <c r="L19" s="42"/>
      <c r="M19" s="42"/>
    </row>
    <row r="20" spans="1:251" s="4" customFormat="1" ht="23.25" customHeight="1" x14ac:dyDescent="0.2">
      <c r="A20" s="18"/>
      <c r="B20" s="23"/>
      <c r="C20" s="20" t="s">
        <v>48</v>
      </c>
      <c r="D20" s="22" t="s">
        <v>18</v>
      </c>
      <c r="E20" s="22">
        <v>19.399999999999999</v>
      </c>
      <c r="F20" s="21">
        <f>ROUND(F18*E20,2)</f>
        <v>9.6999999999999993</v>
      </c>
      <c r="G20" s="42"/>
      <c r="H20" s="42"/>
      <c r="I20" s="42"/>
      <c r="J20" s="42"/>
      <c r="K20" s="42"/>
      <c r="L20" s="42"/>
      <c r="M20" s="42"/>
    </row>
    <row r="21" spans="1:251" s="4" customFormat="1" ht="23.25" customHeight="1" x14ac:dyDescent="0.2">
      <c r="A21" s="18"/>
      <c r="B21" s="23"/>
      <c r="C21" s="20" t="s">
        <v>57</v>
      </c>
      <c r="D21" s="21" t="s">
        <v>18</v>
      </c>
      <c r="E21" s="22">
        <v>2.42</v>
      </c>
      <c r="F21" s="21">
        <f>ROUND(F18*E21,2)</f>
        <v>1.21</v>
      </c>
      <c r="G21" s="42"/>
      <c r="H21" s="42"/>
      <c r="I21" s="42"/>
      <c r="J21" s="42"/>
      <c r="K21" s="42"/>
      <c r="L21" s="42"/>
      <c r="M21" s="42"/>
    </row>
    <row r="22" spans="1:251" s="4" customFormat="1" ht="23.25" customHeight="1" x14ac:dyDescent="0.2">
      <c r="A22" s="18"/>
      <c r="B22" s="23"/>
      <c r="C22" s="20" t="s">
        <v>58</v>
      </c>
      <c r="D22" s="21" t="s">
        <v>18</v>
      </c>
      <c r="E22" s="22">
        <v>1.67</v>
      </c>
      <c r="F22" s="21">
        <f>E22*F18</f>
        <v>0.84</v>
      </c>
      <c r="G22" s="42"/>
      <c r="H22" s="42"/>
      <c r="I22" s="42"/>
      <c r="J22" s="42"/>
      <c r="K22" s="42"/>
      <c r="L22" s="42"/>
      <c r="M22" s="42"/>
    </row>
    <row r="23" spans="1:251" s="28" customFormat="1" ht="23.25" customHeight="1" x14ac:dyDescent="0.3">
      <c r="A23" s="18"/>
      <c r="B23" s="19"/>
      <c r="C23" s="25" t="s">
        <v>59</v>
      </c>
      <c r="D23" s="21" t="s">
        <v>18</v>
      </c>
      <c r="E23" s="26">
        <v>0.88</v>
      </c>
      <c r="F23" s="21">
        <f>ROUND(F18*E23,2)</f>
        <v>0.44</v>
      </c>
      <c r="G23" s="42"/>
      <c r="H23" s="42"/>
      <c r="I23" s="42"/>
      <c r="J23" s="42"/>
      <c r="K23" s="42"/>
      <c r="L23" s="42"/>
      <c r="M23" s="42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s="4" customFormat="1" ht="23.25" customHeight="1" x14ac:dyDescent="0.2">
      <c r="A24" s="18"/>
      <c r="B24" s="10"/>
      <c r="C24" s="20" t="s">
        <v>16</v>
      </c>
      <c r="D24" s="21" t="s">
        <v>18</v>
      </c>
      <c r="E24" s="22">
        <v>6.37</v>
      </c>
      <c r="F24" s="21">
        <f>ROUND(F18*E24,2)</f>
        <v>3.19</v>
      </c>
      <c r="G24" s="42"/>
      <c r="H24" s="42"/>
      <c r="I24" s="42"/>
      <c r="J24" s="42"/>
      <c r="K24" s="42"/>
      <c r="L24" s="42"/>
      <c r="M24" s="42"/>
    </row>
    <row r="25" spans="1:251" s="4" customFormat="1" ht="23.25" customHeight="1" x14ac:dyDescent="0.3">
      <c r="A25" s="18"/>
      <c r="B25" s="23"/>
      <c r="C25" s="20" t="s">
        <v>28</v>
      </c>
      <c r="D25" s="24" t="s">
        <v>14</v>
      </c>
      <c r="E25" s="22">
        <v>0.06</v>
      </c>
      <c r="F25" s="21">
        <f>ROUND(F18*E25,2)</f>
        <v>0.03</v>
      </c>
      <c r="G25" s="42"/>
      <c r="H25" s="42"/>
      <c r="I25" s="42"/>
      <c r="J25" s="42"/>
      <c r="K25" s="42"/>
      <c r="L25" s="42"/>
      <c r="M25" s="42"/>
    </row>
    <row r="26" spans="1:251" s="4" customFormat="1" ht="23.25" customHeight="1" x14ac:dyDescent="0.3">
      <c r="A26" s="18"/>
      <c r="B26" s="23"/>
      <c r="C26" s="20" t="s">
        <v>19</v>
      </c>
      <c r="D26" s="24" t="s">
        <v>15</v>
      </c>
      <c r="E26" s="22">
        <v>6.2</v>
      </c>
      <c r="F26" s="21">
        <f>ROUND(F18*E26,2)</f>
        <v>3.1</v>
      </c>
      <c r="G26" s="42"/>
      <c r="H26" s="42"/>
      <c r="I26" s="42"/>
      <c r="J26" s="42"/>
      <c r="K26" s="42"/>
      <c r="L26" s="42"/>
      <c r="M26" s="42"/>
    </row>
    <row r="27" spans="1:251" s="4" customFormat="1" ht="23.25" customHeight="1" x14ac:dyDescent="0.3">
      <c r="A27" s="18"/>
      <c r="B27" s="23"/>
      <c r="C27" s="20" t="s">
        <v>49</v>
      </c>
      <c r="D27" s="24" t="s">
        <v>60</v>
      </c>
      <c r="E27" s="22">
        <v>1</v>
      </c>
      <c r="F27" s="21">
        <f>E27*F18</f>
        <v>0.5</v>
      </c>
      <c r="G27" s="42"/>
      <c r="H27" s="42"/>
      <c r="I27" s="42"/>
      <c r="J27" s="42"/>
      <c r="K27" s="42"/>
      <c r="L27" s="42"/>
      <c r="M27" s="42"/>
    </row>
    <row r="28" spans="1:251" s="4" customFormat="1" ht="23.25" customHeight="1" x14ac:dyDescent="0.3">
      <c r="A28" s="18"/>
      <c r="B28" s="23"/>
      <c r="C28" s="20" t="s">
        <v>50</v>
      </c>
      <c r="D28" s="24" t="s">
        <v>14</v>
      </c>
      <c r="E28" s="22">
        <v>7.0000000000000007E-2</v>
      </c>
      <c r="F28" s="21">
        <f>ROUND(F18*E28,2)</f>
        <v>0.04</v>
      </c>
      <c r="G28" s="42"/>
      <c r="H28" s="42"/>
      <c r="I28" s="42"/>
      <c r="J28" s="42"/>
      <c r="K28" s="42"/>
      <c r="L28" s="42"/>
      <c r="M28" s="42"/>
    </row>
    <row r="29" spans="1:251" s="4" customFormat="1" ht="23.25" customHeight="1" x14ac:dyDescent="0.3">
      <c r="A29" s="18"/>
      <c r="B29" s="23"/>
      <c r="C29" s="20" t="s">
        <v>31</v>
      </c>
      <c r="D29" s="24" t="s">
        <v>17</v>
      </c>
      <c r="E29" s="22">
        <v>1.78</v>
      </c>
      <c r="F29" s="21">
        <f>ROUND(F18*E29,2)</f>
        <v>0.89</v>
      </c>
      <c r="G29" s="42"/>
      <c r="H29" s="42"/>
      <c r="I29" s="42"/>
      <c r="J29" s="42"/>
      <c r="K29" s="42"/>
      <c r="L29" s="42"/>
      <c r="M29" s="42"/>
    </row>
    <row r="30" spans="1:251" s="17" customFormat="1" ht="26.25" customHeight="1" x14ac:dyDescent="0.25">
      <c r="A30" s="9">
        <v>3</v>
      </c>
      <c r="B30" s="10" t="s">
        <v>27</v>
      </c>
      <c r="C30" s="13" t="s">
        <v>41</v>
      </c>
      <c r="D30" s="14" t="s">
        <v>14</v>
      </c>
      <c r="E30" s="15"/>
      <c r="F30" s="29">
        <v>6.86</v>
      </c>
      <c r="G30" s="42"/>
      <c r="H30" s="42"/>
      <c r="I30" s="42"/>
      <c r="J30" s="42"/>
      <c r="K30" s="42"/>
      <c r="L30" s="42"/>
      <c r="M30" s="42"/>
    </row>
    <row r="31" spans="1:251" s="4" customFormat="1" ht="24" customHeight="1" x14ac:dyDescent="0.2">
      <c r="A31" s="18"/>
      <c r="B31" s="23"/>
      <c r="C31" s="20" t="s">
        <v>32</v>
      </c>
      <c r="D31" s="21" t="s">
        <v>18</v>
      </c>
      <c r="E31" s="22">
        <v>0.3</v>
      </c>
      <c r="F31" s="21">
        <f>ROUND(F30*E31,2)</f>
        <v>2.06</v>
      </c>
      <c r="G31" s="42"/>
      <c r="H31" s="42"/>
      <c r="I31" s="42"/>
      <c r="J31" s="42"/>
      <c r="K31" s="42"/>
      <c r="L31" s="42"/>
      <c r="M31" s="42"/>
    </row>
    <row r="32" spans="1:251" s="4" customFormat="1" ht="24" customHeight="1" x14ac:dyDescent="0.3">
      <c r="A32" s="18"/>
      <c r="B32" s="23"/>
      <c r="C32" s="20" t="s">
        <v>28</v>
      </c>
      <c r="D32" s="24" t="s">
        <v>14</v>
      </c>
      <c r="E32" s="22">
        <v>1.03</v>
      </c>
      <c r="F32" s="21">
        <f>ROUND(F30*E32,2)</f>
        <v>7.07</v>
      </c>
      <c r="G32" s="42"/>
      <c r="H32" s="42"/>
      <c r="I32" s="42"/>
      <c r="J32" s="42"/>
      <c r="K32" s="42"/>
      <c r="L32" s="42"/>
      <c r="M32" s="42"/>
    </row>
    <row r="33" spans="1:247" s="32" customFormat="1" ht="90.75" customHeight="1" x14ac:dyDescent="0.25">
      <c r="A33" s="9">
        <v>4</v>
      </c>
      <c r="B33" s="12" t="s">
        <v>40</v>
      </c>
      <c r="C33" s="30" t="s">
        <v>42</v>
      </c>
      <c r="D33" s="31" t="s">
        <v>29</v>
      </c>
      <c r="E33" s="31"/>
      <c r="F33" s="29">
        <v>9.7970000000000006</v>
      </c>
      <c r="G33" s="42"/>
      <c r="H33" s="42"/>
      <c r="I33" s="42"/>
      <c r="J33" s="42"/>
      <c r="K33" s="42"/>
      <c r="L33" s="42"/>
      <c r="M33" s="42"/>
    </row>
    <row r="34" spans="1:247" s="36" customFormat="1" ht="22.5" customHeight="1" x14ac:dyDescent="0.2">
      <c r="A34" s="18"/>
      <c r="B34" s="33"/>
      <c r="C34" s="34" t="s">
        <v>23</v>
      </c>
      <c r="D34" s="18" t="s">
        <v>24</v>
      </c>
      <c r="E34" s="35">
        <f>37.5+0.07*6</f>
        <v>37.92</v>
      </c>
      <c r="F34" s="21">
        <f>ROUND(F33*E34,2)</f>
        <v>371.5</v>
      </c>
      <c r="G34" s="42"/>
      <c r="H34" s="42"/>
      <c r="I34" s="42"/>
      <c r="J34" s="42"/>
      <c r="K34" s="42"/>
      <c r="L34" s="42"/>
      <c r="M34" s="4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</row>
    <row r="35" spans="1:247" s="36" customFormat="1" ht="22.5" customHeight="1" x14ac:dyDescent="0.2">
      <c r="A35" s="18"/>
      <c r="B35" s="23"/>
      <c r="C35" s="34" t="s">
        <v>30</v>
      </c>
      <c r="D35" s="18" t="s">
        <v>26</v>
      </c>
      <c r="E35" s="37">
        <v>3.02</v>
      </c>
      <c r="F35" s="21">
        <f>ROUND(E35*F33,2)</f>
        <v>29.59</v>
      </c>
      <c r="G35" s="42"/>
      <c r="H35" s="42"/>
      <c r="I35" s="42"/>
      <c r="J35" s="42"/>
      <c r="K35" s="42"/>
      <c r="L35" s="42"/>
      <c r="M35" s="4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</row>
    <row r="36" spans="1:247" s="28" customFormat="1" ht="22.5" customHeight="1" x14ac:dyDescent="0.2">
      <c r="A36" s="18"/>
      <c r="B36" s="23"/>
      <c r="C36" s="38" t="s">
        <v>34</v>
      </c>
      <c r="D36" s="39" t="s">
        <v>26</v>
      </c>
      <c r="E36" s="40">
        <v>3.7</v>
      </c>
      <c r="F36" s="21">
        <f>ROUND(E36*F33,2)</f>
        <v>36.25</v>
      </c>
      <c r="G36" s="42"/>
      <c r="H36" s="42"/>
      <c r="I36" s="42"/>
      <c r="J36" s="42"/>
      <c r="K36" s="42"/>
      <c r="L36" s="42"/>
      <c r="M36" s="4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</row>
    <row r="37" spans="1:247" s="28" customFormat="1" ht="22.5" customHeight="1" x14ac:dyDescent="0.2">
      <c r="A37" s="18"/>
      <c r="B37" s="23"/>
      <c r="C37" s="38" t="s">
        <v>35</v>
      </c>
      <c r="D37" s="39" t="s">
        <v>26</v>
      </c>
      <c r="E37" s="35">
        <v>11.1</v>
      </c>
      <c r="F37" s="21">
        <f>ROUND(E37*F33,2)</f>
        <v>108.75</v>
      </c>
      <c r="G37" s="42"/>
      <c r="H37" s="42"/>
      <c r="I37" s="42"/>
      <c r="J37" s="42"/>
      <c r="K37" s="42"/>
      <c r="L37" s="42"/>
      <c r="M37" s="4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</row>
    <row r="38" spans="1:247" s="28" customFormat="1" ht="22.5" customHeight="1" x14ac:dyDescent="0.2">
      <c r="A38" s="18"/>
      <c r="B38" s="41"/>
      <c r="C38" s="34" t="s">
        <v>16</v>
      </c>
      <c r="D38" s="18" t="s">
        <v>25</v>
      </c>
      <c r="E38" s="37">
        <v>2.2999999999999998</v>
      </c>
      <c r="F38" s="21">
        <f>ROUND(E38*F33,2)</f>
        <v>22.53</v>
      </c>
      <c r="G38" s="42"/>
      <c r="H38" s="42"/>
      <c r="I38" s="42"/>
      <c r="J38" s="42"/>
      <c r="K38" s="42"/>
      <c r="L38" s="42"/>
      <c r="M38" s="4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</row>
    <row r="39" spans="1:247" s="28" customFormat="1" ht="36" customHeight="1" x14ac:dyDescent="0.2">
      <c r="A39" s="18"/>
      <c r="B39" s="18"/>
      <c r="C39" s="34" t="s">
        <v>36</v>
      </c>
      <c r="D39" s="18" t="s">
        <v>14</v>
      </c>
      <c r="E39" s="40">
        <f>93.1+11.6*6</f>
        <v>162.69999999999999</v>
      </c>
      <c r="F39" s="21">
        <f>ROUND(E39*F33,2)</f>
        <v>1593.97</v>
      </c>
      <c r="G39" s="42"/>
      <c r="H39" s="42"/>
      <c r="I39" s="42"/>
      <c r="J39" s="42"/>
      <c r="K39" s="42"/>
      <c r="L39" s="42"/>
      <c r="M39" s="4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</row>
    <row r="40" spans="1:247" s="28" customFormat="1" ht="22.5" customHeight="1" x14ac:dyDescent="0.2">
      <c r="A40" s="18"/>
      <c r="B40" s="41"/>
      <c r="C40" s="34" t="s">
        <v>31</v>
      </c>
      <c r="D40" s="18" t="s">
        <v>17</v>
      </c>
      <c r="E40" s="40">
        <f>14.5+0.02*6</f>
        <v>14.62</v>
      </c>
      <c r="F40" s="21">
        <f>ROUND(E40*F33,2)</f>
        <v>143.22999999999999</v>
      </c>
      <c r="G40" s="42"/>
      <c r="H40" s="42"/>
      <c r="I40" s="42"/>
      <c r="J40" s="42"/>
      <c r="K40" s="42"/>
      <c r="L40" s="42"/>
      <c r="M40" s="4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</row>
    <row r="41" spans="1:247" s="17" customFormat="1" ht="29.25" customHeight="1" x14ac:dyDescent="0.25">
      <c r="A41" s="9">
        <v>5</v>
      </c>
      <c r="B41" s="10" t="s">
        <v>27</v>
      </c>
      <c r="C41" s="13" t="s">
        <v>41</v>
      </c>
      <c r="D41" s="14" t="s">
        <v>14</v>
      </c>
      <c r="E41" s="15"/>
      <c r="F41" s="29">
        <v>3.9</v>
      </c>
      <c r="G41" s="42"/>
      <c r="H41" s="42"/>
      <c r="I41" s="42"/>
      <c r="J41" s="42"/>
      <c r="K41" s="42"/>
      <c r="L41" s="42"/>
      <c r="M41" s="42"/>
    </row>
    <row r="42" spans="1:247" s="4" customFormat="1" ht="25.5" customHeight="1" x14ac:dyDescent="0.2">
      <c r="A42" s="18"/>
      <c r="B42" s="23"/>
      <c r="C42" s="20" t="s">
        <v>32</v>
      </c>
      <c r="D42" s="21" t="s">
        <v>18</v>
      </c>
      <c r="E42" s="22">
        <v>0.3</v>
      </c>
      <c r="F42" s="21">
        <f>ROUND(F41*E42,2)</f>
        <v>1.17</v>
      </c>
      <c r="G42" s="42"/>
      <c r="H42" s="42"/>
      <c r="I42" s="42"/>
      <c r="J42" s="42"/>
      <c r="K42" s="42"/>
      <c r="L42" s="42"/>
      <c r="M42" s="42"/>
    </row>
    <row r="43" spans="1:247" s="4" customFormat="1" ht="24.75" customHeight="1" x14ac:dyDescent="0.3">
      <c r="A43" s="18"/>
      <c r="B43" s="23"/>
      <c r="C43" s="20" t="s">
        <v>28</v>
      </c>
      <c r="D43" s="24" t="s">
        <v>14</v>
      </c>
      <c r="E43" s="22">
        <v>1.03</v>
      </c>
      <c r="F43" s="21">
        <f>ROUND(F41*E43,2)</f>
        <v>4.0199999999999996</v>
      </c>
      <c r="G43" s="42"/>
      <c r="H43" s="42"/>
      <c r="I43" s="42"/>
      <c r="J43" s="42"/>
      <c r="K43" s="42"/>
      <c r="L43" s="42"/>
      <c r="M43" s="42"/>
    </row>
    <row r="44" spans="1:247" s="32" customFormat="1" ht="102.75" customHeight="1" x14ac:dyDescent="0.25">
      <c r="A44" s="9">
        <v>6</v>
      </c>
      <c r="B44" s="12" t="s">
        <v>43</v>
      </c>
      <c r="C44" s="30" t="s">
        <v>44</v>
      </c>
      <c r="D44" s="31" t="s">
        <v>29</v>
      </c>
      <c r="E44" s="31"/>
      <c r="F44" s="29">
        <v>9.7970000000000006</v>
      </c>
      <c r="G44" s="42"/>
      <c r="H44" s="42"/>
      <c r="I44" s="42"/>
      <c r="J44" s="42"/>
      <c r="K44" s="42"/>
      <c r="L44" s="42"/>
      <c r="M44" s="42"/>
    </row>
    <row r="45" spans="1:247" s="36" customFormat="1" ht="24.75" customHeight="1" x14ac:dyDescent="0.2">
      <c r="A45" s="18"/>
      <c r="B45" s="33"/>
      <c r="C45" s="34" t="s">
        <v>23</v>
      </c>
      <c r="D45" s="18" t="s">
        <v>24</v>
      </c>
      <c r="E45" s="35">
        <f>37.5+0.07*2</f>
        <v>37.64</v>
      </c>
      <c r="F45" s="21">
        <f>ROUND(F44*E45,2)</f>
        <v>368.76</v>
      </c>
      <c r="G45" s="42"/>
      <c r="H45" s="42"/>
      <c r="I45" s="42"/>
      <c r="J45" s="42"/>
      <c r="K45" s="42"/>
      <c r="L45" s="42"/>
      <c r="M45" s="4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</row>
    <row r="46" spans="1:247" s="36" customFormat="1" ht="24.75" customHeight="1" x14ac:dyDescent="0.2">
      <c r="A46" s="18"/>
      <c r="B46" s="23"/>
      <c r="C46" s="34" t="s">
        <v>30</v>
      </c>
      <c r="D46" s="18" t="s">
        <v>26</v>
      </c>
      <c r="E46" s="37">
        <v>3.02</v>
      </c>
      <c r="F46" s="21">
        <f>ROUND(E46*F44,2)</f>
        <v>29.59</v>
      </c>
      <c r="G46" s="42"/>
      <c r="H46" s="42"/>
      <c r="I46" s="42"/>
      <c r="J46" s="42"/>
      <c r="K46" s="42"/>
      <c r="L46" s="42"/>
      <c r="M46" s="4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</row>
    <row r="47" spans="1:247" s="28" customFormat="1" ht="24.75" customHeight="1" x14ac:dyDescent="0.2">
      <c r="A47" s="18"/>
      <c r="B47" s="23"/>
      <c r="C47" s="38" t="s">
        <v>34</v>
      </c>
      <c r="D47" s="39" t="s">
        <v>26</v>
      </c>
      <c r="E47" s="40">
        <v>3.7</v>
      </c>
      <c r="F47" s="21">
        <f>ROUND(E47*F44,2)</f>
        <v>36.25</v>
      </c>
      <c r="G47" s="42"/>
      <c r="H47" s="42"/>
      <c r="I47" s="42"/>
      <c r="J47" s="42"/>
      <c r="K47" s="42"/>
      <c r="L47" s="42"/>
      <c r="M47" s="4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</row>
    <row r="48" spans="1:247" s="28" customFormat="1" ht="24.75" customHeight="1" x14ac:dyDescent="0.2">
      <c r="A48" s="18"/>
      <c r="B48" s="23"/>
      <c r="C48" s="38" t="s">
        <v>35</v>
      </c>
      <c r="D48" s="39" t="s">
        <v>26</v>
      </c>
      <c r="E48" s="35">
        <v>11.1</v>
      </c>
      <c r="F48" s="21">
        <f>ROUND(E48*F44,2)</f>
        <v>108.75</v>
      </c>
      <c r="G48" s="42"/>
      <c r="H48" s="42"/>
      <c r="I48" s="42"/>
      <c r="J48" s="42"/>
      <c r="K48" s="42"/>
      <c r="L48" s="42"/>
      <c r="M48" s="4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</row>
    <row r="49" spans="1:247" s="28" customFormat="1" ht="24.75" customHeight="1" x14ac:dyDescent="0.2">
      <c r="A49" s="18"/>
      <c r="B49" s="41"/>
      <c r="C49" s="34" t="s">
        <v>16</v>
      </c>
      <c r="D49" s="18" t="s">
        <v>25</v>
      </c>
      <c r="E49" s="37">
        <v>2.2999999999999998</v>
      </c>
      <c r="F49" s="21">
        <f>ROUND(E49*F44,2)</f>
        <v>22.53</v>
      </c>
      <c r="G49" s="42"/>
      <c r="H49" s="42"/>
      <c r="I49" s="42"/>
      <c r="J49" s="42"/>
      <c r="K49" s="42"/>
      <c r="L49" s="42"/>
      <c r="M49" s="4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spans="1:247" s="28" customFormat="1" ht="39.75" customHeight="1" x14ac:dyDescent="0.2">
      <c r="A50" s="18"/>
      <c r="B50" s="18"/>
      <c r="C50" s="34" t="s">
        <v>36</v>
      </c>
      <c r="D50" s="18" t="s">
        <v>14</v>
      </c>
      <c r="E50" s="40">
        <f>97.4+12.1*2</f>
        <v>121.6</v>
      </c>
      <c r="F50" s="21">
        <f>ROUND(E50*F44,2)</f>
        <v>1191.32</v>
      </c>
      <c r="G50" s="42"/>
      <c r="H50" s="42"/>
      <c r="I50" s="42"/>
      <c r="J50" s="42"/>
      <c r="K50" s="42"/>
      <c r="L50" s="42"/>
      <c r="M50" s="4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</row>
    <row r="51" spans="1:247" s="28" customFormat="1" ht="20.25" customHeight="1" x14ac:dyDescent="0.2">
      <c r="A51" s="18"/>
      <c r="B51" s="41"/>
      <c r="C51" s="34" t="s">
        <v>31</v>
      </c>
      <c r="D51" s="18" t="s">
        <v>17</v>
      </c>
      <c r="E51" s="40">
        <f>14.5+0.02*2</f>
        <v>14.54</v>
      </c>
      <c r="F51" s="21">
        <f>ROUND(F44*E51,2)</f>
        <v>142.44999999999999</v>
      </c>
      <c r="G51" s="42"/>
      <c r="H51" s="42"/>
      <c r="I51" s="42"/>
      <c r="J51" s="42"/>
      <c r="K51" s="42"/>
      <c r="L51" s="42"/>
      <c r="M51" s="4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 s="17" customFormat="1" ht="20.25" customHeight="1" x14ac:dyDescent="0.25">
      <c r="A52" s="45" t="s">
        <v>1</v>
      </c>
      <c r="B52" s="45"/>
      <c r="C52" s="45"/>
      <c r="D52" s="14" t="s">
        <v>17</v>
      </c>
      <c r="E52" s="14"/>
      <c r="F52" s="14"/>
      <c r="G52" s="42"/>
      <c r="H52" s="42"/>
      <c r="I52" s="42"/>
      <c r="J52" s="42"/>
      <c r="K52" s="42"/>
      <c r="L52" s="42"/>
      <c r="M52" s="42"/>
    </row>
    <row r="53" spans="1:247" s="4" customFormat="1" ht="20.25" customHeight="1" x14ac:dyDescent="0.2">
      <c r="A53" s="46" t="s">
        <v>20</v>
      </c>
      <c r="B53" s="46"/>
      <c r="C53" s="46"/>
      <c r="D53" s="14" t="s">
        <v>21</v>
      </c>
      <c r="E53" s="11"/>
      <c r="F53" s="21"/>
      <c r="G53" s="42"/>
      <c r="H53" s="42"/>
      <c r="I53" s="42"/>
      <c r="J53" s="42"/>
      <c r="K53" s="42"/>
      <c r="L53" s="42"/>
      <c r="M53" s="42"/>
    </row>
    <row r="54" spans="1:247" s="17" customFormat="1" ht="20.25" customHeight="1" x14ac:dyDescent="0.25">
      <c r="A54" s="45" t="s">
        <v>1</v>
      </c>
      <c r="B54" s="45"/>
      <c r="C54" s="45"/>
      <c r="D54" s="14" t="s">
        <v>17</v>
      </c>
      <c r="E54" s="11"/>
      <c r="F54" s="14"/>
      <c r="G54" s="42"/>
      <c r="H54" s="42"/>
      <c r="I54" s="42"/>
      <c r="J54" s="42"/>
      <c r="K54" s="42"/>
      <c r="L54" s="42"/>
      <c r="M54" s="42"/>
    </row>
    <row r="55" spans="1:247" s="4" customFormat="1" ht="20.25" customHeight="1" x14ac:dyDescent="0.2">
      <c r="A55" s="46" t="s">
        <v>61</v>
      </c>
      <c r="B55" s="46"/>
      <c r="C55" s="46"/>
      <c r="D55" s="14" t="s">
        <v>21</v>
      </c>
      <c r="E55" s="11"/>
      <c r="F55" s="21"/>
      <c r="G55" s="42"/>
      <c r="H55" s="42"/>
      <c r="I55" s="42"/>
      <c r="J55" s="42"/>
      <c r="K55" s="42"/>
      <c r="L55" s="42"/>
      <c r="M55" s="42"/>
    </row>
    <row r="56" spans="1:247" s="17" customFormat="1" ht="20.25" customHeight="1" x14ac:dyDescent="0.25">
      <c r="A56" s="45" t="s">
        <v>22</v>
      </c>
      <c r="B56" s="45"/>
      <c r="C56" s="45"/>
      <c r="D56" s="14" t="s">
        <v>17</v>
      </c>
      <c r="E56" s="14"/>
      <c r="F56" s="14"/>
      <c r="G56" s="42"/>
      <c r="H56" s="42"/>
      <c r="I56" s="42"/>
      <c r="J56" s="42"/>
      <c r="K56" s="42"/>
      <c r="L56" s="42"/>
      <c r="M56" s="42"/>
    </row>
    <row r="59" spans="1:247" x14ac:dyDescent="0.2">
      <c r="H59" s="3"/>
      <c r="I59" s="3"/>
      <c r="J59" s="3"/>
      <c r="K59" s="3"/>
      <c r="L59" s="3"/>
      <c r="M59" s="3"/>
      <c r="N59" s="3"/>
      <c r="O59" s="3"/>
    </row>
    <row r="89" ht="110.25" customHeight="1" x14ac:dyDescent="0.2"/>
    <row r="115" ht="99.75" customHeight="1" x14ac:dyDescent="0.2"/>
  </sheetData>
  <autoFilter ref="G1:G115"/>
  <mergeCells count="16">
    <mergeCell ref="A54:C54"/>
    <mergeCell ref="A55:C55"/>
    <mergeCell ref="A56:C56"/>
    <mergeCell ref="G3:H3"/>
    <mergeCell ref="I3:J3"/>
    <mergeCell ref="K3:L3"/>
    <mergeCell ref="M3:M4"/>
    <mergeCell ref="A52:C52"/>
    <mergeCell ref="A53:C53"/>
    <mergeCell ref="A1:M1"/>
    <mergeCell ref="A2:M2"/>
    <mergeCell ref="A3:A4"/>
    <mergeCell ref="B3:B4"/>
    <mergeCell ref="C3:C4"/>
    <mergeCell ref="D3:D4"/>
    <mergeCell ref="E3:F3"/>
  </mergeCells>
  <conditionalFormatting sqref="A8:A10 A58:IL58 A5:IP6 A60:IL129 A12:F12 D8:F10 A18:F19 A15:F16 A41:F44 A57:IP57 A30:F33 N30:IP33 A52:F56 N52:IP56 N41:IP44 N14:IP16 N18:IP19 N12:IP12 A7:F7 N7:IP10 G7:M56">
    <cfRule type="cellIs" dxfId="27" priority="30" stopIfTrue="1" operator="equal">
      <formula>8223.307275</formula>
    </cfRule>
  </conditionalFormatting>
  <conditionalFormatting sqref="HI77:IM87 HI60:IJ76 HI88:IJ101">
    <cfRule type="cellIs" dxfId="26" priority="29" stopIfTrue="1" operator="equal">
      <formula>8223.307275</formula>
    </cfRule>
  </conditionalFormatting>
  <conditionalFormatting sqref="D58:E58 D60:E62">
    <cfRule type="cellIs" dxfId="25" priority="28" stopIfTrue="1" operator="equal">
      <formula>8223.307275</formula>
    </cfRule>
  </conditionalFormatting>
  <conditionalFormatting sqref="D58 D60:D62">
    <cfRule type="cellIs" dxfId="24" priority="27" stopIfTrue="1" operator="equal">
      <formula>8223.307275</formula>
    </cfRule>
  </conditionalFormatting>
  <conditionalFormatting sqref="A52:A56 D52:F56">
    <cfRule type="cellIs" dxfId="23" priority="26" stopIfTrue="1" operator="equal">
      <formula>8223.307275</formula>
    </cfRule>
  </conditionalFormatting>
  <conditionalFormatting sqref="B8:C8">
    <cfRule type="cellIs" dxfId="22" priority="25" stopIfTrue="1" operator="equal">
      <formula>8223.307275</formula>
    </cfRule>
  </conditionalFormatting>
  <conditionalFormatting sqref="B9:C10">
    <cfRule type="cellIs" dxfId="21" priority="24" stopIfTrue="1" operator="equal">
      <formula>8223.307275</formula>
    </cfRule>
  </conditionalFormatting>
  <conditionalFormatting sqref="IN11:IP11 A11:F11">
    <cfRule type="cellIs" dxfId="20" priority="23" stopIfTrue="1" operator="equal">
      <formula>8223.307275</formula>
    </cfRule>
  </conditionalFormatting>
  <conditionalFormatting sqref="IN13:IP13 A13:F13">
    <cfRule type="cellIs" dxfId="19" priority="22" stopIfTrue="1" operator="equal">
      <formula>8223.307275</formula>
    </cfRule>
  </conditionalFormatting>
  <conditionalFormatting sqref="A14:D14">
    <cfRule type="cellIs" dxfId="18" priority="21" stopIfTrue="1" operator="equal">
      <formula>8223.307275</formula>
    </cfRule>
  </conditionalFormatting>
  <conditionalFormatting sqref="E14:F14">
    <cfRule type="cellIs" dxfId="17" priority="20" stopIfTrue="1" operator="equal">
      <formula>8223.307275</formula>
    </cfRule>
  </conditionalFormatting>
  <conditionalFormatting sqref="IN17:IP17 A17:F17">
    <cfRule type="cellIs" dxfId="16" priority="19" stopIfTrue="1" operator="equal">
      <formula>8223.307275</formula>
    </cfRule>
  </conditionalFormatting>
  <conditionalFormatting sqref="IN20:IP20 A20:F20">
    <cfRule type="cellIs" dxfId="15" priority="18" stopIfTrue="1" operator="equal">
      <formula>8223.307275</formula>
    </cfRule>
  </conditionalFormatting>
  <conditionalFormatting sqref="IN21:IP22 A21:F22">
    <cfRule type="cellIs" dxfId="14" priority="17" stopIfTrue="1" operator="equal">
      <formula>8223.307275</formula>
    </cfRule>
  </conditionalFormatting>
  <conditionalFormatting sqref="A23:F23">
    <cfRule type="cellIs" dxfId="13" priority="16" stopIfTrue="1" operator="equal">
      <formula>8223.307275</formula>
    </cfRule>
  </conditionalFormatting>
  <conditionalFormatting sqref="IN24:IP24 A24:F24">
    <cfRule type="cellIs" dxfId="12" priority="15" stopIfTrue="1" operator="equal">
      <formula>8223.307275</formula>
    </cfRule>
  </conditionalFormatting>
  <conditionalFormatting sqref="IN26:IP27 A26:F27">
    <cfRule type="cellIs" dxfId="11" priority="14" stopIfTrue="1" operator="equal">
      <formula>8223.307275</formula>
    </cfRule>
  </conditionalFormatting>
  <conditionalFormatting sqref="IN29:IP29 A29:F29">
    <cfRule type="cellIs" dxfId="10" priority="13" stopIfTrue="1" operator="equal">
      <formula>8223.307275</formula>
    </cfRule>
  </conditionalFormatting>
  <conditionalFormatting sqref="IN25:IP25 A25 C25:F25">
    <cfRule type="cellIs" dxfId="9" priority="12" stopIfTrue="1" operator="equal">
      <formula>8223.307275</formula>
    </cfRule>
  </conditionalFormatting>
  <conditionalFormatting sqref="B25">
    <cfRule type="cellIs" dxfId="8" priority="11" stopIfTrue="1" operator="equal">
      <formula>8223.307275</formula>
    </cfRule>
  </conditionalFormatting>
  <conditionalFormatting sqref="IN28:IP28 A28:F28">
    <cfRule type="cellIs" dxfId="7" priority="10" stopIfTrue="1" operator="equal">
      <formula>8223.307275</formula>
    </cfRule>
  </conditionalFormatting>
  <conditionalFormatting sqref="IN34:IP40 A34:A40 F34:F40">
    <cfRule type="cellIs" dxfId="6" priority="9" stopIfTrue="1" operator="equal">
      <formula>8223.307275</formula>
    </cfRule>
  </conditionalFormatting>
  <conditionalFormatting sqref="B34:E40">
    <cfRule type="cellIs" dxfId="5" priority="8" stopIfTrue="1" operator="equal">
      <formula>8223.307275</formula>
    </cfRule>
  </conditionalFormatting>
  <conditionalFormatting sqref="F50:F51 A50:A51 IN50:IP51">
    <cfRule type="cellIs" dxfId="4" priority="7" stopIfTrue="1" operator="equal">
      <formula>8223.307275</formula>
    </cfRule>
  </conditionalFormatting>
  <conditionalFormatting sqref="B50:D51">
    <cfRule type="cellIs" dxfId="3" priority="6" stopIfTrue="1" operator="equal">
      <formula>8223.307275</formula>
    </cfRule>
  </conditionalFormatting>
  <conditionalFormatting sqref="IN45:IP49 A45:A49 F45:F49">
    <cfRule type="cellIs" dxfId="2" priority="5" stopIfTrue="1" operator="equal">
      <formula>8223.307275</formula>
    </cfRule>
  </conditionalFormatting>
  <conditionalFormatting sqref="B45:D49">
    <cfRule type="cellIs" dxfId="1" priority="4" stopIfTrue="1" operator="equal">
      <formula>8223.307275</formula>
    </cfRule>
  </conditionalFormatting>
  <conditionalFormatting sqref="E45:E51">
    <cfRule type="cellIs" dxfId="0" priority="3" stopIfTrue="1" operator="equal">
      <formula>8223.307275</formula>
    </cfRule>
  </conditionalFormatting>
  <printOptions horizontalCentered="1"/>
  <pageMargins left="0" right="0" top="0" bottom="0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#4</vt:lpstr>
      <vt:lpstr>'ხარჯთაღრიცხვა #4'!Print_Area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leleaghubianuri</cp:lastModifiedBy>
  <cp:revision/>
  <cp:lastPrinted>2019-05-28T12:24:08Z</cp:lastPrinted>
  <dcterms:created xsi:type="dcterms:W3CDTF">2013-04-21T20:24:51Z</dcterms:created>
  <dcterms:modified xsi:type="dcterms:W3CDTF">2019-05-28T12:54:35Z</dcterms:modified>
</cp:coreProperties>
</file>