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3" sheetId="67" r:id="rId1"/>
  </sheets>
  <definedNames>
    <definedName name="_xlnm._FilterDatabase" localSheetId="0" hidden="1">'ხარჯთაღრიცხვა #3'!$G$1:$G$105</definedName>
    <definedName name="_xlnm.Print_Area" localSheetId="0">'ხარჯთაღრიცხვა #3'!$A$1:$M$101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7" i="67" l="1"/>
  <c r="F46" i="67"/>
  <c r="F51" i="67"/>
  <c r="F44" i="67"/>
  <c r="F45" i="67" s="1"/>
  <c r="F36" i="67" l="1"/>
  <c r="F33" i="67"/>
  <c r="F23" i="67"/>
  <c r="F25" i="67" s="1"/>
  <c r="E22" i="67"/>
  <c r="F22" i="67" s="1"/>
  <c r="F21" i="67"/>
  <c r="E21" i="67"/>
  <c r="E20" i="67"/>
  <c r="F20" i="67" s="1"/>
  <c r="E19" i="67"/>
  <c r="F19" i="67" s="1"/>
  <c r="E18" i="67"/>
  <c r="F18" i="67" s="1"/>
  <c r="F11" i="67"/>
  <c r="F8" i="67"/>
  <c r="F24" i="67" l="1"/>
  <c r="F63" i="67" l="1"/>
  <c r="F68" i="67" l="1"/>
  <c r="F65" i="67"/>
  <c r="F67" i="67"/>
  <c r="F69" i="67"/>
  <c r="F64" i="67"/>
  <c r="F66" i="67"/>
  <c r="F84" i="67" l="1"/>
  <c r="F89" i="67" s="1"/>
  <c r="F92" i="67"/>
  <c r="F91" i="67" l="1"/>
  <c r="F86" i="67"/>
  <c r="F88" i="67"/>
  <c r="F93" i="67"/>
  <c r="F85" i="67"/>
  <c r="F90" i="67"/>
  <c r="F87" i="67"/>
  <c r="F77" i="67"/>
  <c r="F70" i="67"/>
  <c r="F81" i="67" l="1"/>
  <c r="F83" i="67"/>
  <c r="F79" i="67"/>
  <c r="F82" i="67"/>
  <c r="F80" i="67"/>
  <c r="F76" i="67"/>
  <c r="F72" i="67"/>
  <c r="F75" i="67"/>
  <c r="F74" i="67"/>
  <c r="F73" i="67"/>
  <c r="F71" i="67"/>
  <c r="F78" i="67"/>
  <c r="F62" i="67" l="1"/>
  <c r="F61" i="67"/>
  <c r="F60" i="67"/>
  <c r="F59" i="67"/>
  <c r="F56" i="67"/>
  <c r="F55" i="67"/>
  <c r="F54" i="67"/>
  <c r="F53" i="67"/>
  <c r="F50" i="67"/>
  <c r="F49" i="67"/>
  <c r="F48" i="67"/>
  <c r="F43" i="67"/>
  <c r="F41" i="67"/>
  <c r="F40" i="67"/>
  <c r="F39" i="67"/>
  <c r="F38" i="67"/>
  <c r="F35" i="67"/>
  <c r="F34" i="67"/>
  <c r="F32" i="67"/>
  <c r="F30" i="67"/>
  <c r="F29" i="67"/>
  <c r="F28" i="67"/>
  <c r="F27" i="67"/>
  <c r="F96" i="67" l="1"/>
  <c r="F95" i="67"/>
  <c r="F16" i="67"/>
  <c r="F15" i="67"/>
  <c r="F14" i="67"/>
  <c r="F13" i="67"/>
  <c r="F10" i="67"/>
  <c r="F9" i="67"/>
  <c r="F7" i="67"/>
</calcChain>
</file>

<file path=xl/sharedStrings.xml><?xml version="1.0" encoding="utf-8"?>
<sst xmlns="http://schemas.openxmlformats.org/spreadsheetml/2006/main" count="231" uniqueCount="77">
  <si>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</si>
  <si>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</si>
  <si>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</si>
  <si>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</si>
  <si>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</si>
  <si>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</si>
  <si>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</si>
  <si>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</si>
  <si>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</si>
  <si>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</si>
  <si>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</si>
  <si>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</si>
  <si>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</si>
  <si>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</si>
  <si>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</si>
  <si>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</si>
  <si>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</si>
  <si>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</si>
  <si>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</si>
  <si>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</si>
  <si>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</si>
  <si>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</si>
  <si>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t>Sromis danaxarji</t>
  </si>
  <si>
    <t xml:space="preserve">Sromis danaxarjebi </t>
  </si>
  <si>
    <t>kac/sT</t>
  </si>
  <si>
    <t>l</t>
  </si>
  <si>
    <t>RorRi</t>
  </si>
  <si>
    <t>1-25-2</t>
  </si>
  <si>
    <t>samuSaoebi nayarSi</t>
  </si>
  <si>
    <t>1000 m3</t>
  </si>
  <si>
    <t>1000 m2</t>
  </si>
  <si>
    <t>igive, 10 t</t>
  </si>
  <si>
    <t xml:space="preserve">satkepni sagzao, TviTmavali, pnevmosvliT, 18 t </t>
  </si>
  <si>
    <t>man/sT</t>
  </si>
  <si>
    <t xml:space="preserve">27-7-2     </t>
  </si>
  <si>
    <t>erT. fasi</t>
  </si>
  <si>
    <t>100 m3</t>
  </si>
  <si>
    <t>1-22-16</t>
  </si>
  <si>
    <t>1-25-3</t>
  </si>
  <si>
    <t>1-116-3</t>
  </si>
  <si>
    <t>miwis vakisis zedapiris moSandakeba meqanizebuli wesiT</t>
  </si>
  <si>
    <t>1-22-15</t>
  </si>
  <si>
    <t>savali nawilidan safuZvlis zedapiruli fenis moxsna da datvirTva eqskavatoriT TviTmclelebze</t>
  </si>
  <si>
    <t xml:space="preserve">gruntis gadazidva nayarSi TviTmclelebiT 7 km-ze </t>
  </si>
  <si>
    <t>savali nawilidan safuZvlis zedapiruli fenis moxsna da  datvirTva xeliT TviTmclelebze</t>
  </si>
  <si>
    <t xml:space="preserve">gruntis gadazidva nayarSi 7 km-ze TviTmclelebiT  </t>
  </si>
  <si>
    <t xml:space="preserve">gaganierebis vakisis farTze samosis konstruqciis mowyoba qviSa-xreSovani nareviT, sisqiT 30 sm   </t>
  </si>
  <si>
    <t xml:space="preserve">samosis konstruqciis I tipis farglebSi qviSa-xreSovani nareviT Semasworebeli fenis mowyoba, sisqiT 12 sm   </t>
  </si>
  <si>
    <t>27-7-4</t>
  </si>
  <si>
    <t xml:space="preserve">satkepni pnevmo svliT, TviTmavali 18 t </t>
  </si>
  <si>
    <t>RorRi fr. (0-40 mm)</t>
  </si>
  <si>
    <t>samosis konstruqciis II tipis farglebSi Semasworebeli fenis mowyoba qviSa-RorRis nareviT (0-40 mm), saSualo sisqiT 10 sm</t>
  </si>
  <si>
    <t>1-80-3</t>
  </si>
  <si>
    <t>27-9-2</t>
  </si>
  <si>
    <t>balasti</t>
  </si>
  <si>
    <t>Sesustebuli gruntebis sakompensacio yrilis mowyoba karieridan Semotanili balastiT, datkepvniT</t>
  </si>
  <si>
    <t>avtogreideri avtogreideri saSvalo simZlavris 79 kvt (108 cx.Z.)</t>
  </si>
  <si>
    <t>buldozeri 79 kvt (108 cx. Z.)</t>
  </si>
  <si>
    <t>gamafxvierebeli misabmeli</t>
  </si>
  <si>
    <t>traqtori muxluxa svlaze 59 kvt (80 cx.Z.)</t>
  </si>
  <si>
    <t>15a</t>
  </si>
  <si>
    <t>1-80-2</t>
  </si>
  <si>
    <t>damuSavebuli gruntis datvirTva xeliT TviTmclelebze</t>
  </si>
  <si>
    <t>savali nawilis gaganierebisTvis III kategoriis gruntis moxsna da datvirTva eqskavatoriT TviTmclelebze</t>
  </si>
  <si>
    <t>10a</t>
  </si>
  <si>
    <t>savali nawilis gaganierebisTvis III kategoriis gruntis moxsna</t>
  </si>
  <si>
    <t>moxsnili gruntis დატვირთვა ხელით თვითმცლელზე</t>
  </si>
  <si>
    <t>savali nawilis gaganierebis derefanSi Sesustebuli IV kategoriis gruntis damuSaveba da datvirTva eqskavatoriT TviTmclelebze</t>
  </si>
  <si>
    <t>sarwyavi manqana 6000 l-ani</t>
  </si>
  <si>
    <t xml:space="preserve">miwis vakisis mowyoba </t>
  </si>
  <si>
    <t>gegmiuri dagroveba</t>
  </si>
  <si>
    <r>
      <t>1000 m</t>
    </r>
    <r>
      <rPr>
        <b/>
        <vertAlign val="superscript"/>
        <sz val="12"/>
        <rFont val="AcadNusx"/>
      </rPr>
      <t>3</t>
    </r>
  </si>
  <si>
    <r>
      <t>eqskavatori 0,5 m</t>
    </r>
    <r>
      <rPr>
        <vertAlign val="superscript"/>
        <sz val="12"/>
        <rFont val="AcadNusx"/>
      </rPr>
      <t xml:space="preserve">3 </t>
    </r>
    <r>
      <rPr>
        <sz val="12"/>
        <rFont val="AcadNusx"/>
      </rPr>
      <t>pnevmoTvlian svlaze</t>
    </r>
  </si>
  <si>
    <r>
      <t>m</t>
    </r>
    <r>
      <rPr>
        <vertAlign val="superscript"/>
        <sz val="12"/>
        <rFont val="AcadNusx"/>
      </rPr>
      <t>3</t>
    </r>
  </si>
  <si>
    <r>
      <t>100 m</t>
    </r>
    <r>
      <rPr>
        <b/>
        <vertAlign val="superscript"/>
        <sz val="12"/>
        <rFont val="AcadNusx"/>
      </rPr>
      <t>3</t>
    </r>
  </si>
  <si>
    <t xml:space="preserve">satkepni sagzao, TviTmavali 5 t </t>
  </si>
  <si>
    <t>xarjTaRricxva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</si>
</sst>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Grigolia"/>
    </font>
    <font>
      <sz val="11"/>
      <color theme="1"/>
      <name val="Calibri"/>
      <family val="2"/>
      <scheme val="minor"/>
    </font>
    <font>
      <sz val="12"/>
      <name val="AcadNusx"/>
    </font>
    <font>
      <sz val="12"/>
      <name val="Arial"/>
      <family val="2"/>
      <charset val="204"/>
    </font>
    <font>
      <b/>
      <sz val="12"/>
      <name val="AcadNusx"/>
    </font>
    <font>
      <b/>
      <sz val="14"/>
      <name val="AcadMtavr"/>
    </font>
    <font>
      <sz val="14"/>
      <name val="AcadNusx"/>
    </font>
    <font>
      <sz val="14"/>
      <name val="Arial"/>
      <family val="2"/>
      <charset val="204"/>
    </font>
    <font>
      <b/>
      <sz val="14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/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top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0" fontId="16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39" fontId="7" fillId="0" borderId="1" xfId="4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</cellXfs>
  <cellStyles count="5">
    <cellStyle name="Comma" xfId="4" builtinId="3"/>
    <cellStyle name="Normal" xfId="0" builtinId="0"/>
    <cellStyle name="Обычный 2" xfId="2"/>
    <cellStyle name="Обычный 2 2" xfId="3"/>
    <cellStyle name="Обычный_Лист1" xfId="1"/>
  </cellStyles>
  <dxfs count="5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5"/>
  <sheetViews>
    <sheetView tabSelected="1" zoomScaleNormal="100" zoomScaleSheetLayoutView="115" workbookViewId="0">
      <selection sqref="A1:M1"/>
    </sheetView>
  </sheetViews>
  <sheetFormatPr defaultRowHeight="12.75" x14ac:dyDescent="0.2"/>
  <cols>
    <col min="1" max="1" width="5.28515625" style="5" customWidth="1"/>
    <col min="2" max="2" width="12.85546875" style="5" customWidth="1"/>
    <col min="3" max="3" width="44.28515625" style="8" customWidth="1"/>
    <col min="4" max="4" width="10.42578125" style="5" customWidth="1"/>
    <col min="5" max="5" width="13.42578125" style="5" customWidth="1"/>
    <col min="6" max="6" width="12.140625" style="5" customWidth="1"/>
    <col min="7" max="7" width="10.42578125" style="5" customWidth="1"/>
    <col min="8" max="8" width="10.5703125" style="5" customWidth="1"/>
    <col min="9" max="9" width="10.42578125" style="5" customWidth="1"/>
    <col min="10" max="10" width="10.5703125" style="5" customWidth="1"/>
    <col min="11" max="11" width="10.85546875" style="5" customWidth="1"/>
    <col min="12" max="12" width="11.140625" style="5" bestFit="1" customWidth="1"/>
    <col min="13" max="13" width="11.42578125" style="5" customWidth="1"/>
    <col min="14" max="16384" width="9.140625" style="5"/>
  </cols>
  <sheetData>
    <row r="1" spans="1:250" s="15" customFormat="1" ht="28.5" customHeight="1" x14ac:dyDescent="0.4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250" s="15" customFormat="1" ht="28.5" customHeight="1" x14ac:dyDescent="0.2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s="12" customFormat="1" ht="42.75" customHeight="1" x14ac:dyDescent="0.2">
      <c r="A3" s="65" t="s">
        <v>0</v>
      </c>
      <c r="B3" s="66" t="s">
        <v>2</v>
      </c>
      <c r="C3" s="67" t="s">
        <v>3</v>
      </c>
      <c r="D3" s="65" t="s">
        <v>4</v>
      </c>
      <c r="E3" s="67" t="s">
        <v>5</v>
      </c>
      <c r="F3" s="67"/>
      <c r="G3" s="67" t="s">
        <v>6</v>
      </c>
      <c r="H3" s="67"/>
      <c r="I3" s="67" t="s">
        <v>7</v>
      </c>
      <c r="J3" s="67"/>
      <c r="K3" s="67" t="s">
        <v>8</v>
      </c>
      <c r="L3" s="67"/>
      <c r="M3" s="68" t="s">
        <v>9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s="12" customFormat="1" ht="42.75" customHeight="1" x14ac:dyDescent="0.2">
      <c r="A4" s="65"/>
      <c r="B4" s="66"/>
      <c r="C4" s="67"/>
      <c r="D4" s="65"/>
      <c r="E4" s="18" t="s">
        <v>10</v>
      </c>
      <c r="F4" s="18" t="s">
        <v>1</v>
      </c>
      <c r="G4" s="18" t="s">
        <v>35</v>
      </c>
      <c r="H4" s="19" t="s">
        <v>9</v>
      </c>
      <c r="I4" s="20" t="s">
        <v>35</v>
      </c>
      <c r="J4" s="18" t="s">
        <v>9</v>
      </c>
      <c r="K4" s="18" t="s">
        <v>35</v>
      </c>
      <c r="L4" s="21" t="s">
        <v>9</v>
      </c>
      <c r="M4" s="6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250" s="12" customFormat="1" ht="16.5" x14ac:dyDescent="0.2">
      <c r="A5" s="22">
        <v>1</v>
      </c>
      <c r="B5" s="23">
        <v>2</v>
      </c>
      <c r="C5" s="24">
        <v>3</v>
      </c>
      <c r="D5" s="23">
        <v>4</v>
      </c>
      <c r="E5" s="22">
        <v>5</v>
      </c>
      <c r="F5" s="23">
        <v>6</v>
      </c>
      <c r="G5" s="25">
        <v>7</v>
      </c>
      <c r="H5" s="23">
        <v>8</v>
      </c>
      <c r="I5" s="22">
        <v>9</v>
      </c>
      <c r="J5" s="23">
        <v>10</v>
      </c>
      <c r="K5" s="22">
        <v>11</v>
      </c>
      <c r="L5" s="25">
        <v>12</v>
      </c>
      <c r="M5" s="23" t="s">
        <v>11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spans="1:250" s="17" customFormat="1" ht="72.75" customHeight="1" x14ac:dyDescent="0.25">
      <c r="A6" s="22">
        <v>1</v>
      </c>
      <c r="B6" s="26" t="s">
        <v>41</v>
      </c>
      <c r="C6" s="27" t="s">
        <v>42</v>
      </c>
      <c r="D6" s="28" t="s">
        <v>71</v>
      </c>
      <c r="E6" s="28"/>
      <c r="F6" s="29">
        <v>0.21</v>
      </c>
      <c r="G6" s="56"/>
      <c r="H6" s="56"/>
      <c r="I6" s="56"/>
      <c r="J6" s="56"/>
      <c r="K6" s="56"/>
      <c r="L6" s="56"/>
      <c r="M6" s="56"/>
    </row>
    <row r="7" spans="1:250" s="34" customFormat="1" ht="24" customHeight="1" x14ac:dyDescent="0.25">
      <c r="A7" s="30"/>
      <c r="B7" s="31"/>
      <c r="C7" s="32" t="s">
        <v>23</v>
      </c>
      <c r="D7" s="30" t="s">
        <v>24</v>
      </c>
      <c r="E7" s="33">
        <v>20</v>
      </c>
      <c r="F7" s="33">
        <f>ROUND(E7*F6,2)</f>
        <v>4.2</v>
      </c>
      <c r="G7" s="56"/>
      <c r="H7" s="56"/>
      <c r="I7" s="56"/>
      <c r="J7" s="56"/>
      <c r="K7" s="56"/>
      <c r="L7" s="56"/>
      <c r="M7" s="56"/>
    </row>
    <row r="8" spans="1:250" s="34" customFormat="1" ht="45" customHeight="1" x14ac:dyDescent="0.25">
      <c r="A8" s="30"/>
      <c r="B8" s="35"/>
      <c r="C8" s="32" t="s">
        <v>72</v>
      </c>
      <c r="D8" s="30" t="s">
        <v>33</v>
      </c>
      <c r="E8" s="33">
        <v>44.8</v>
      </c>
      <c r="F8" s="33">
        <f>ROUND(E8*F6,2)</f>
        <v>9.41</v>
      </c>
      <c r="G8" s="56"/>
      <c r="H8" s="56"/>
      <c r="I8" s="56"/>
      <c r="J8" s="56"/>
      <c r="K8" s="56"/>
      <c r="L8" s="56"/>
      <c r="M8" s="56"/>
    </row>
    <row r="9" spans="1:250" s="17" customFormat="1" ht="24" customHeight="1" x14ac:dyDescent="0.25">
      <c r="A9" s="30"/>
      <c r="B9" s="36"/>
      <c r="C9" s="37" t="s">
        <v>15</v>
      </c>
      <c r="D9" s="30" t="s">
        <v>25</v>
      </c>
      <c r="E9" s="33">
        <v>2.1</v>
      </c>
      <c r="F9" s="33">
        <f>ROUND(E9*F6,2)</f>
        <v>0.44</v>
      </c>
      <c r="G9" s="56"/>
      <c r="H9" s="56"/>
      <c r="I9" s="56"/>
      <c r="J9" s="56"/>
      <c r="K9" s="56"/>
      <c r="L9" s="56"/>
      <c r="M9" s="56"/>
    </row>
    <row r="10" spans="1:250" s="11" customFormat="1" ht="24" customHeight="1" x14ac:dyDescent="0.3">
      <c r="A10" s="38"/>
      <c r="B10" s="38"/>
      <c r="C10" s="39" t="s">
        <v>26</v>
      </c>
      <c r="D10" s="30" t="s">
        <v>73</v>
      </c>
      <c r="E10" s="33">
        <v>0.05</v>
      </c>
      <c r="F10" s="33">
        <f>ROUND(E10*F6,2)</f>
        <v>0.01</v>
      </c>
      <c r="G10" s="56"/>
      <c r="H10" s="56"/>
      <c r="I10" s="56"/>
      <c r="J10" s="56"/>
      <c r="K10" s="56"/>
      <c r="L10" s="56"/>
      <c r="M10" s="56"/>
    </row>
    <row r="11" spans="1:250" s="17" customFormat="1" ht="44.25" customHeight="1" x14ac:dyDescent="0.25">
      <c r="A11" s="22">
        <v>2</v>
      </c>
      <c r="B11" s="26"/>
      <c r="C11" s="40" t="s">
        <v>43</v>
      </c>
      <c r="D11" s="41" t="s">
        <v>13</v>
      </c>
      <c r="E11" s="42">
        <v>1.6</v>
      </c>
      <c r="F11" s="43">
        <f>E11*F6*1000</f>
        <v>336</v>
      </c>
      <c r="G11" s="56"/>
      <c r="H11" s="56"/>
      <c r="I11" s="56"/>
      <c r="J11" s="56"/>
      <c r="K11" s="56"/>
      <c r="L11" s="56"/>
      <c r="M11" s="56"/>
    </row>
    <row r="12" spans="1:250" s="17" customFormat="1" ht="22.5" customHeight="1" x14ac:dyDescent="0.25">
      <c r="A12" s="22">
        <v>3</v>
      </c>
      <c r="B12" s="26" t="s">
        <v>27</v>
      </c>
      <c r="C12" s="44" t="s">
        <v>28</v>
      </c>
      <c r="D12" s="28" t="s">
        <v>29</v>
      </c>
      <c r="E12" s="28"/>
      <c r="F12" s="29">
        <v>0.21</v>
      </c>
      <c r="G12" s="56"/>
      <c r="H12" s="56"/>
      <c r="I12" s="56"/>
      <c r="J12" s="56"/>
      <c r="K12" s="56"/>
      <c r="L12" s="56"/>
      <c r="M12" s="56"/>
    </row>
    <row r="13" spans="1:250" s="13" customFormat="1" ht="22.5" customHeight="1" x14ac:dyDescent="0.25">
      <c r="A13" s="30"/>
      <c r="B13" s="45"/>
      <c r="C13" s="37" t="s">
        <v>22</v>
      </c>
      <c r="D13" s="46" t="s">
        <v>24</v>
      </c>
      <c r="E13" s="46">
        <v>3.23</v>
      </c>
      <c r="F13" s="47">
        <f>ROUND(F12*E13,2)</f>
        <v>0.68</v>
      </c>
      <c r="G13" s="56"/>
      <c r="H13" s="56"/>
      <c r="I13" s="56"/>
      <c r="J13" s="56"/>
      <c r="K13" s="56"/>
      <c r="L13" s="56"/>
      <c r="M13" s="56"/>
    </row>
    <row r="14" spans="1:250" s="13" customFormat="1" ht="22.5" customHeight="1" x14ac:dyDescent="0.25">
      <c r="A14" s="30"/>
      <c r="B14" s="45"/>
      <c r="C14" s="37" t="s">
        <v>57</v>
      </c>
      <c r="D14" s="46" t="s">
        <v>17</v>
      </c>
      <c r="E14" s="46">
        <v>3.62</v>
      </c>
      <c r="F14" s="47">
        <f>ROUND(F12*E14,2)</f>
        <v>0.76</v>
      </c>
      <c r="G14" s="56"/>
      <c r="H14" s="56"/>
      <c r="I14" s="56"/>
      <c r="J14" s="56"/>
      <c r="K14" s="56"/>
      <c r="L14" s="56"/>
      <c r="M14" s="56"/>
    </row>
    <row r="15" spans="1:250" s="13" customFormat="1" ht="22.5" customHeight="1" x14ac:dyDescent="0.25">
      <c r="A15" s="30"/>
      <c r="B15" s="45"/>
      <c r="C15" s="37" t="s">
        <v>15</v>
      </c>
      <c r="D15" s="46" t="s">
        <v>16</v>
      </c>
      <c r="E15" s="46">
        <v>0.18</v>
      </c>
      <c r="F15" s="47">
        <f>ROUND(F12*E15,2)</f>
        <v>0.04</v>
      </c>
      <c r="G15" s="56"/>
      <c r="H15" s="56"/>
      <c r="I15" s="56"/>
      <c r="J15" s="56"/>
      <c r="K15" s="56"/>
      <c r="L15" s="56"/>
      <c r="M15" s="56"/>
    </row>
    <row r="16" spans="1:250" s="13" customFormat="1" ht="22.5" customHeight="1" x14ac:dyDescent="0.25">
      <c r="A16" s="30"/>
      <c r="B16" s="45"/>
      <c r="C16" s="37" t="s">
        <v>26</v>
      </c>
      <c r="D16" s="46" t="s">
        <v>14</v>
      </c>
      <c r="E16" s="46">
        <v>0.04</v>
      </c>
      <c r="F16" s="47">
        <f>ROUND(F12*E16,2)</f>
        <v>0.01</v>
      </c>
      <c r="G16" s="56"/>
      <c r="H16" s="56"/>
      <c r="I16" s="56"/>
      <c r="J16" s="56"/>
      <c r="K16" s="56"/>
      <c r="L16" s="56"/>
      <c r="M16" s="56"/>
    </row>
    <row r="17" spans="1:246" s="17" customFormat="1" ht="75" customHeight="1" x14ac:dyDescent="0.25">
      <c r="A17" s="22">
        <v>4</v>
      </c>
      <c r="B17" s="26" t="s">
        <v>53</v>
      </c>
      <c r="C17" s="44" t="s">
        <v>44</v>
      </c>
      <c r="D17" s="28" t="s">
        <v>14</v>
      </c>
      <c r="E17" s="28"/>
      <c r="F17" s="48">
        <v>22</v>
      </c>
      <c r="G17" s="56"/>
      <c r="H17" s="56"/>
      <c r="I17" s="56"/>
      <c r="J17" s="56"/>
      <c r="K17" s="56"/>
      <c r="L17" s="56"/>
      <c r="M17" s="56"/>
    </row>
    <row r="18" spans="1:246" s="12" customFormat="1" ht="23.25" customHeight="1" x14ac:dyDescent="0.2">
      <c r="A18" s="30"/>
      <c r="B18" s="45"/>
      <c r="C18" s="49" t="s">
        <v>22</v>
      </c>
      <c r="D18" s="33" t="s">
        <v>12</v>
      </c>
      <c r="E18" s="50">
        <f>14.3*0.01</f>
        <v>0.14299999999999999</v>
      </c>
      <c r="F18" s="33">
        <f>ROUND(F17*E18,2)</f>
        <v>3.15</v>
      </c>
      <c r="G18" s="56"/>
      <c r="H18" s="56"/>
      <c r="I18" s="56"/>
      <c r="J18" s="56"/>
      <c r="K18" s="56"/>
      <c r="L18" s="56"/>
      <c r="M18" s="5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2" customFormat="1" ht="54.75" customHeight="1" x14ac:dyDescent="0.2">
      <c r="A19" s="30"/>
      <c r="B19" s="35"/>
      <c r="C19" s="49" t="s">
        <v>56</v>
      </c>
      <c r="D19" s="47" t="s">
        <v>17</v>
      </c>
      <c r="E19" s="51">
        <f>2.39*0.01</f>
        <v>2.3900000000000001E-2</v>
      </c>
      <c r="F19" s="33">
        <f>ROUND(F17*E19,2)</f>
        <v>0.53</v>
      </c>
      <c r="G19" s="56"/>
      <c r="H19" s="56"/>
      <c r="I19" s="56"/>
      <c r="J19" s="56"/>
      <c r="K19" s="56"/>
      <c r="L19" s="56"/>
      <c r="M19" s="5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13" customFormat="1" ht="24" customHeight="1" x14ac:dyDescent="0.25">
      <c r="A20" s="30"/>
      <c r="B20" s="45"/>
      <c r="C20" s="37" t="s">
        <v>58</v>
      </c>
      <c r="D20" s="46" t="s">
        <v>17</v>
      </c>
      <c r="E20" s="46">
        <f>1.38*0.01</f>
        <v>1.38E-2</v>
      </c>
      <c r="F20" s="47">
        <f>E20*F17</f>
        <v>0.3</v>
      </c>
      <c r="G20" s="56"/>
      <c r="H20" s="56"/>
      <c r="I20" s="56"/>
      <c r="J20" s="56"/>
      <c r="K20" s="56"/>
      <c r="L20" s="56"/>
      <c r="M20" s="56"/>
    </row>
    <row r="21" spans="1:246" s="13" customFormat="1" ht="41.25" customHeight="1" x14ac:dyDescent="0.25">
      <c r="A21" s="30"/>
      <c r="B21" s="45"/>
      <c r="C21" s="37" t="s">
        <v>59</v>
      </c>
      <c r="D21" s="46" t="s">
        <v>17</v>
      </c>
      <c r="E21" s="46">
        <f>1.38*0.01</f>
        <v>1.38E-2</v>
      </c>
      <c r="F21" s="47">
        <f>E21*F17</f>
        <v>0.3</v>
      </c>
      <c r="G21" s="56"/>
      <c r="H21" s="56"/>
      <c r="I21" s="56"/>
      <c r="J21" s="56"/>
      <c r="K21" s="56"/>
      <c r="L21" s="56"/>
      <c r="M21" s="56"/>
    </row>
    <row r="22" spans="1:246" s="13" customFormat="1" ht="27.75" customHeight="1" x14ac:dyDescent="0.25">
      <c r="A22" s="30"/>
      <c r="B22" s="45"/>
      <c r="C22" s="37" t="s">
        <v>15</v>
      </c>
      <c r="D22" s="46" t="s">
        <v>16</v>
      </c>
      <c r="E22" s="46">
        <f>1.08*0.01</f>
        <v>1.0800000000000001E-2</v>
      </c>
      <c r="F22" s="47">
        <f>ROUND(F17*E22,2)</f>
        <v>0.24</v>
      </c>
      <c r="G22" s="56"/>
      <c r="H22" s="56"/>
      <c r="I22" s="56"/>
      <c r="J22" s="56"/>
      <c r="K22" s="56"/>
      <c r="L22" s="56"/>
      <c r="M22" s="56"/>
    </row>
    <row r="23" spans="1:246" s="17" customFormat="1" ht="52.5" customHeight="1" x14ac:dyDescent="0.25">
      <c r="A23" s="22" t="s">
        <v>60</v>
      </c>
      <c r="B23" s="26" t="s">
        <v>61</v>
      </c>
      <c r="C23" s="44" t="s">
        <v>62</v>
      </c>
      <c r="D23" s="28" t="s">
        <v>14</v>
      </c>
      <c r="E23" s="28"/>
      <c r="F23" s="48">
        <f>F17</f>
        <v>22</v>
      </c>
      <c r="G23" s="56"/>
      <c r="H23" s="56"/>
      <c r="I23" s="56"/>
      <c r="J23" s="56"/>
      <c r="K23" s="56"/>
      <c r="L23" s="56"/>
      <c r="M23" s="56"/>
    </row>
    <row r="24" spans="1:246" s="13" customFormat="1" ht="19.5" customHeight="1" x14ac:dyDescent="0.25">
      <c r="A24" s="30"/>
      <c r="B24" s="45"/>
      <c r="C24" s="37" t="s">
        <v>22</v>
      </c>
      <c r="D24" s="46" t="s">
        <v>24</v>
      </c>
      <c r="E24" s="46">
        <v>1.54</v>
      </c>
      <c r="F24" s="47">
        <f>ROUND(F23*E24,2)</f>
        <v>33.880000000000003</v>
      </c>
      <c r="G24" s="56"/>
      <c r="H24" s="56"/>
      <c r="I24" s="56"/>
      <c r="J24" s="56"/>
      <c r="K24" s="56"/>
      <c r="L24" s="56"/>
      <c r="M24" s="56"/>
    </row>
    <row r="25" spans="1:246" s="17" customFormat="1" ht="43.5" customHeight="1" x14ac:dyDescent="0.25">
      <c r="A25" s="22">
        <v>5</v>
      </c>
      <c r="B25" s="26"/>
      <c r="C25" s="40" t="s">
        <v>45</v>
      </c>
      <c r="D25" s="41" t="s">
        <v>13</v>
      </c>
      <c r="E25" s="42">
        <v>1.6</v>
      </c>
      <c r="F25" s="43">
        <f>E25*F23</f>
        <v>35.200000000000003</v>
      </c>
      <c r="G25" s="56"/>
      <c r="H25" s="56"/>
      <c r="I25" s="56"/>
      <c r="J25" s="56"/>
      <c r="K25" s="56"/>
      <c r="L25" s="56"/>
      <c r="M25" s="56"/>
    </row>
    <row r="26" spans="1:246" s="17" customFormat="1" ht="25.5" customHeight="1" x14ac:dyDescent="0.25">
      <c r="A26" s="22">
        <v>6</v>
      </c>
      <c r="B26" s="26" t="s">
        <v>27</v>
      </c>
      <c r="C26" s="44" t="s">
        <v>28</v>
      </c>
      <c r="D26" s="28" t="s">
        <v>29</v>
      </c>
      <c r="E26" s="28"/>
      <c r="F26" s="29">
        <v>2.1999999999999999E-2</v>
      </c>
      <c r="G26" s="56"/>
      <c r="H26" s="56"/>
      <c r="I26" s="56"/>
      <c r="J26" s="56"/>
      <c r="K26" s="56"/>
      <c r="L26" s="56"/>
      <c r="M26" s="56"/>
    </row>
    <row r="27" spans="1:246" s="13" customFormat="1" ht="25.5" customHeight="1" x14ac:dyDescent="0.25">
      <c r="A27" s="30"/>
      <c r="B27" s="45"/>
      <c r="C27" s="37" t="s">
        <v>22</v>
      </c>
      <c r="D27" s="46" t="s">
        <v>24</v>
      </c>
      <c r="E27" s="46">
        <v>3.23</v>
      </c>
      <c r="F27" s="47">
        <f>ROUND(F26*E27,2)</f>
        <v>7.0000000000000007E-2</v>
      </c>
      <c r="G27" s="56"/>
      <c r="H27" s="56"/>
      <c r="I27" s="56"/>
      <c r="J27" s="56"/>
      <c r="K27" s="56"/>
      <c r="L27" s="56"/>
      <c r="M27" s="56"/>
    </row>
    <row r="28" spans="1:246" s="13" customFormat="1" ht="25.5" customHeight="1" x14ac:dyDescent="0.25">
      <c r="A28" s="30"/>
      <c r="B28" s="45"/>
      <c r="C28" s="37" t="s">
        <v>57</v>
      </c>
      <c r="D28" s="46" t="s">
        <v>17</v>
      </c>
      <c r="E28" s="46">
        <v>3.62</v>
      </c>
      <c r="F28" s="47">
        <f>ROUND(F26*E28,2)</f>
        <v>0.08</v>
      </c>
      <c r="G28" s="56"/>
      <c r="H28" s="56"/>
      <c r="I28" s="56"/>
      <c r="J28" s="56"/>
      <c r="K28" s="56"/>
      <c r="L28" s="56"/>
      <c r="M28" s="56"/>
    </row>
    <row r="29" spans="1:246" s="13" customFormat="1" ht="25.5" customHeight="1" x14ac:dyDescent="0.25">
      <c r="A29" s="30"/>
      <c r="B29" s="45"/>
      <c r="C29" s="37" t="s">
        <v>15</v>
      </c>
      <c r="D29" s="46" t="s">
        <v>16</v>
      </c>
      <c r="E29" s="46">
        <v>0.18</v>
      </c>
      <c r="F29" s="47">
        <f>ROUND(F26*E29,2)</f>
        <v>0</v>
      </c>
      <c r="G29" s="56"/>
      <c r="H29" s="56"/>
      <c r="I29" s="56"/>
      <c r="J29" s="56"/>
      <c r="K29" s="56"/>
      <c r="L29" s="56"/>
      <c r="M29" s="56"/>
    </row>
    <row r="30" spans="1:246" s="13" customFormat="1" ht="25.5" customHeight="1" x14ac:dyDescent="0.25">
      <c r="A30" s="30"/>
      <c r="B30" s="45"/>
      <c r="C30" s="37" t="s">
        <v>26</v>
      </c>
      <c r="D30" s="46" t="s">
        <v>14</v>
      </c>
      <c r="E30" s="46">
        <v>0.04</v>
      </c>
      <c r="F30" s="47">
        <f>ROUND(F26*E30,2)</f>
        <v>0</v>
      </c>
      <c r="G30" s="56"/>
      <c r="H30" s="56"/>
      <c r="I30" s="56"/>
      <c r="J30" s="56"/>
      <c r="K30" s="56"/>
      <c r="L30" s="56"/>
      <c r="M30" s="56"/>
    </row>
    <row r="31" spans="1:246" s="17" customFormat="1" ht="75.75" customHeight="1" x14ac:dyDescent="0.25">
      <c r="A31" s="22">
        <v>7</v>
      </c>
      <c r="B31" s="26" t="s">
        <v>41</v>
      </c>
      <c r="C31" s="27" t="s">
        <v>63</v>
      </c>
      <c r="D31" s="28" t="s">
        <v>71</v>
      </c>
      <c r="E31" s="28"/>
      <c r="F31" s="29">
        <v>2.16</v>
      </c>
      <c r="G31" s="56"/>
      <c r="H31" s="56"/>
      <c r="I31" s="56"/>
      <c r="J31" s="56"/>
      <c r="K31" s="56"/>
      <c r="L31" s="56"/>
      <c r="M31" s="56"/>
    </row>
    <row r="32" spans="1:246" s="34" customFormat="1" ht="25.5" customHeight="1" x14ac:dyDescent="0.25">
      <c r="A32" s="30"/>
      <c r="B32" s="31"/>
      <c r="C32" s="32" t="s">
        <v>23</v>
      </c>
      <c r="D32" s="30" t="s">
        <v>24</v>
      </c>
      <c r="E32" s="33">
        <v>20</v>
      </c>
      <c r="F32" s="33">
        <f>ROUND(E32*F31,2)</f>
        <v>43.2</v>
      </c>
      <c r="G32" s="56"/>
      <c r="H32" s="56"/>
      <c r="I32" s="56"/>
      <c r="J32" s="56"/>
      <c r="K32" s="56"/>
      <c r="L32" s="56"/>
      <c r="M32" s="56"/>
    </row>
    <row r="33" spans="1:13" s="34" customFormat="1" ht="42.75" customHeight="1" x14ac:dyDescent="0.25">
      <c r="A33" s="30"/>
      <c r="B33" s="35"/>
      <c r="C33" s="32" t="s">
        <v>72</v>
      </c>
      <c r="D33" s="30" t="s">
        <v>33</v>
      </c>
      <c r="E33" s="33">
        <v>44.8</v>
      </c>
      <c r="F33" s="33">
        <f>ROUND(E33*F31,2)</f>
        <v>96.77</v>
      </c>
      <c r="G33" s="56"/>
      <c r="H33" s="56"/>
      <c r="I33" s="56"/>
      <c r="J33" s="56"/>
      <c r="K33" s="56"/>
      <c r="L33" s="56"/>
      <c r="M33" s="56"/>
    </row>
    <row r="34" spans="1:13" s="17" customFormat="1" ht="23.25" customHeight="1" x14ac:dyDescent="0.25">
      <c r="A34" s="30"/>
      <c r="B34" s="36"/>
      <c r="C34" s="37" t="s">
        <v>15</v>
      </c>
      <c r="D34" s="30" t="s">
        <v>25</v>
      </c>
      <c r="E34" s="33">
        <v>2.1</v>
      </c>
      <c r="F34" s="33">
        <f>ROUND(E34*F31,2)</f>
        <v>4.54</v>
      </c>
      <c r="G34" s="56"/>
      <c r="H34" s="56"/>
      <c r="I34" s="56"/>
      <c r="J34" s="56"/>
      <c r="K34" s="56"/>
      <c r="L34" s="56"/>
      <c r="M34" s="56"/>
    </row>
    <row r="35" spans="1:13" s="11" customFormat="1" ht="23.25" customHeight="1" x14ac:dyDescent="0.3">
      <c r="A35" s="38"/>
      <c r="B35" s="38"/>
      <c r="C35" s="39" t="s">
        <v>26</v>
      </c>
      <c r="D35" s="30" t="s">
        <v>73</v>
      </c>
      <c r="E35" s="33">
        <v>0.05</v>
      </c>
      <c r="F35" s="33">
        <f>ROUND(E35*F31,2)</f>
        <v>0.11</v>
      </c>
      <c r="G35" s="56"/>
      <c r="H35" s="56"/>
      <c r="I35" s="56"/>
      <c r="J35" s="56"/>
      <c r="K35" s="56"/>
      <c r="L35" s="56"/>
      <c r="M35" s="56"/>
    </row>
    <row r="36" spans="1:13" s="17" customFormat="1" ht="45.75" customHeight="1" x14ac:dyDescent="0.25">
      <c r="A36" s="22">
        <v>8</v>
      </c>
      <c r="B36" s="26"/>
      <c r="C36" s="40" t="s">
        <v>43</v>
      </c>
      <c r="D36" s="41" t="s">
        <v>13</v>
      </c>
      <c r="E36" s="42">
        <v>1.95</v>
      </c>
      <c r="F36" s="43">
        <f>F31*E36*1000</f>
        <v>4212</v>
      </c>
      <c r="G36" s="56"/>
      <c r="H36" s="56"/>
      <c r="I36" s="56"/>
      <c r="J36" s="56"/>
      <c r="K36" s="56"/>
      <c r="L36" s="56"/>
      <c r="M36" s="56"/>
    </row>
    <row r="37" spans="1:13" s="17" customFormat="1" ht="24" customHeight="1" x14ac:dyDescent="0.25">
      <c r="A37" s="22">
        <v>9</v>
      </c>
      <c r="B37" s="26" t="s">
        <v>27</v>
      </c>
      <c r="C37" s="44" t="s">
        <v>28</v>
      </c>
      <c r="D37" s="28" t="s">
        <v>29</v>
      </c>
      <c r="E37" s="28"/>
      <c r="F37" s="29">
        <v>2.16</v>
      </c>
      <c r="G37" s="56"/>
      <c r="H37" s="56"/>
      <c r="I37" s="56"/>
      <c r="J37" s="56"/>
      <c r="K37" s="56"/>
      <c r="L37" s="56"/>
      <c r="M37" s="56"/>
    </row>
    <row r="38" spans="1:13" s="13" customFormat="1" ht="24" customHeight="1" x14ac:dyDescent="0.25">
      <c r="A38" s="30"/>
      <c r="B38" s="45"/>
      <c r="C38" s="37" t="s">
        <v>22</v>
      </c>
      <c r="D38" s="46" t="s">
        <v>24</v>
      </c>
      <c r="E38" s="46">
        <v>3.23</v>
      </c>
      <c r="F38" s="47">
        <f>ROUND(F37*E38,2)</f>
        <v>6.98</v>
      </c>
      <c r="G38" s="56"/>
      <c r="H38" s="56"/>
      <c r="I38" s="56"/>
      <c r="J38" s="56"/>
      <c r="K38" s="56"/>
      <c r="L38" s="56"/>
      <c r="M38" s="56"/>
    </row>
    <row r="39" spans="1:13" s="13" customFormat="1" ht="24" customHeight="1" x14ac:dyDescent="0.25">
      <c r="A39" s="30"/>
      <c r="B39" s="45"/>
      <c r="C39" s="37" t="s">
        <v>57</v>
      </c>
      <c r="D39" s="46" t="s">
        <v>17</v>
      </c>
      <c r="E39" s="46">
        <v>3.62</v>
      </c>
      <c r="F39" s="47">
        <f>ROUND(F37*E39,2)</f>
        <v>7.82</v>
      </c>
      <c r="G39" s="56"/>
      <c r="H39" s="56"/>
      <c r="I39" s="56"/>
      <c r="J39" s="56"/>
      <c r="K39" s="56"/>
      <c r="L39" s="56"/>
      <c r="M39" s="56"/>
    </row>
    <row r="40" spans="1:13" s="13" customFormat="1" ht="24" customHeight="1" x14ac:dyDescent="0.25">
      <c r="A40" s="30"/>
      <c r="B40" s="45"/>
      <c r="C40" s="37" t="s">
        <v>15</v>
      </c>
      <c r="D40" s="46" t="s">
        <v>16</v>
      </c>
      <c r="E40" s="46">
        <v>0.18</v>
      </c>
      <c r="F40" s="47">
        <f>ROUND(F37*E40,2)</f>
        <v>0.39</v>
      </c>
      <c r="G40" s="56"/>
      <c r="H40" s="56"/>
      <c r="I40" s="56"/>
      <c r="J40" s="56"/>
      <c r="K40" s="56"/>
      <c r="L40" s="56"/>
      <c r="M40" s="56"/>
    </row>
    <row r="41" spans="1:13" s="13" customFormat="1" ht="24" customHeight="1" x14ac:dyDescent="0.25">
      <c r="A41" s="30"/>
      <c r="B41" s="45"/>
      <c r="C41" s="37" t="s">
        <v>26</v>
      </c>
      <c r="D41" s="46" t="s">
        <v>14</v>
      </c>
      <c r="E41" s="46">
        <v>0.04</v>
      </c>
      <c r="F41" s="47">
        <f>ROUND(F37*E41,2)</f>
        <v>0.09</v>
      </c>
      <c r="G41" s="56"/>
      <c r="H41" s="56"/>
      <c r="I41" s="56"/>
      <c r="J41" s="56"/>
      <c r="K41" s="56"/>
      <c r="L41" s="56"/>
      <c r="M41" s="56"/>
    </row>
    <row r="42" spans="1:13" s="17" customFormat="1" ht="39.75" customHeight="1" x14ac:dyDescent="0.25">
      <c r="A42" s="22">
        <v>10</v>
      </c>
      <c r="B42" s="26" t="s">
        <v>52</v>
      </c>
      <c r="C42" s="44" t="s">
        <v>65</v>
      </c>
      <c r="D42" s="28" t="s">
        <v>14</v>
      </c>
      <c r="E42" s="28"/>
      <c r="F42" s="48">
        <v>110</v>
      </c>
      <c r="G42" s="56"/>
      <c r="H42" s="56"/>
      <c r="I42" s="56"/>
      <c r="J42" s="56"/>
      <c r="K42" s="56"/>
      <c r="L42" s="56"/>
      <c r="M42" s="56"/>
    </row>
    <row r="43" spans="1:13" s="13" customFormat="1" ht="22.5" customHeight="1" x14ac:dyDescent="0.25">
      <c r="A43" s="30"/>
      <c r="B43" s="45"/>
      <c r="C43" s="37" t="s">
        <v>22</v>
      </c>
      <c r="D43" s="46" t="s">
        <v>24</v>
      </c>
      <c r="E43" s="46">
        <v>2.06</v>
      </c>
      <c r="F43" s="47">
        <f>ROUND(F42*E43,2)</f>
        <v>226.6</v>
      </c>
      <c r="G43" s="56"/>
      <c r="H43" s="56"/>
      <c r="I43" s="56"/>
      <c r="J43" s="56"/>
      <c r="K43" s="56"/>
      <c r="L43" s="56"/>
      <c r="M43" s="56"/>
    </row>
    <row r="44" spans="1:13" s="17" customFormat="1" ht="41.25" customHeight="1" x14ac:dyDescent="0.25">
      <c r="A44" s="22" t="s">
        <v>64</v>
      </c>
      <c r="B44" s="26" t="s">
        <v>61</v>
      </c>
      <c r="C44" s="44" t="s">
        <v>66</v>
      </c>
      <c r="D44" s="28" t="s">
        <v>36</v>
      </c>
      <c r="E44" s="28"/>
      <c r="F44" s="48">
        <f>F42*0.01</f>
        <v>1.1000000000000001</v>
      </c>
      <c r="G44" s="56"/>
      <c r="H44" s="56"/>
      <c r="I44" s="56"/>
      <c r="J44" s="56"/>
      <c r="K44" s="56"/>
      <c r="L44" s="56"/>
      <c r="M44" s="56"/>
    </row>
    <row r="45" spans="1:13" s="13" customFormat="1" ht="27.75" customHeight="1" x14ac:dyDescent="0.25">
      <c r="A45" s="30"/>
      <c r="B45" s="45"/>
      <c r="C45" s="37" t="s">
        <v>22</v>
      </c>
      <c r="D45" s="46" t="s">
        <v>24</v>
      </c>
      <c r="E45" s="46">
        <v>1.54</v>
      </c>
      <c r="F45" s="47">
        <f>ROUND(F44*E45,2)</f>
        <v>1.69</v>
      </c>
      <c r="G45" s="56"/>
      <c r="H45" s="56"/>
      <c r="I45" s="56"/>
      <c r="J45" s="56"/>
      <c r="K45" s="56"/>
      <c r="L45" s="56"/>
      <c r="M45" s="56"/>
    </row>
    <row r="46" spans="1:13" s="17" customFormat="1" ht="39" customHeight="1" x14ac:dyDescent="0.25">
      <c r="A46" s="22">
        <v>11</v>
      </c>
      <c r="B46" s="26"/>
      <c r="C46" s="40" t="s">
        <v>45</v>
      </c>
      <c r="D46" s="41" t="s">
        <v>13</v>
      </c>
      <c r="E46" s="42">
        <v>1.95</v>
      </c>
      <c r="F46" s="43">
        <f>F42*E46</f>
        <v>214.5</v>
      </c>
      <c r="G46" s="56"/>
      <c r="H46" s="56"/>
      <c r="I46" s="56"/>
      <c r="J46" s="56"/>
      <c r="K46" s="56"/>
      <c r="L46" s="56"/>
      <c r="M46" s="56"/>
    </row>
    <row r="47" spans="1:13" s="17" customFormat="1" ht="24" customHeight="1" x14ac:dyDescent="0.25">
      <c r="A47" s="22">
        <v>12</v>
      </c>
      <c r="B47" s="26" t="s">
        <v>27</v>
      </c>
      <c r="C47" s="44" t="s">
        <v>28</v>
      </c>
      <c r="D47" s="28" t="s">
        <v>29</v>
      </c>
      <c r="E47" s="28"/>
      <c r="F47" s="29">
        <v>0.11</v>
      </c>
      <c r="G47" s="56"/>
      <c r="H47" s="56"/>
      <c r="I47" s="56"/>
      <c r="J47" s="56"/>
      <c r="K47" s="56"/>
      <c r="L47" s="56"/>
      <c r="M47" s="56"/>
    </row>
    <row r="48" spans="1:13" s="13" customFormat="1" ht="24" customHeight="1" x14ac:dyDescent="0.25">
      <c r="A48" s="30"/>
      <c r="B48" s="45"/>
      <c r="C48" s="37" t="s">
        <v>22</v>
      </c>
      <c r="D48" s="46" t="s">
        <v>24</v>
      </c>
      <c r="E48" s="46">
        <v>3.23</v>
      </c>
      <c r="F48" s="47">
        <f>ROUND(F47*E48,2)</f>
        <v>0.36</v>
      </c>
      <c r="G48" s="56"/>
      <c r="H48" s="56"/>
      <c r="I48" s="56"/>
      <c r="J48" s="56"/>
      <c r="K48" s="56"/>
      <c r="L48" s="56"/>
      <c r="M48" s="56"/>
    </row>
    <row r="49" spans="1:246" s="13" customFormat="1" ht="24" customHeight="1" x14ac:dyDescent="0.25">
      <c r="A49" s="30"/>
      <c r="B49" s="45"/>
      <c r="C49" s="37" t="s">
        <v>57</v>
      </c>
      <c r="D49" s="46" t="s">
        <v>17</v>
      </c>
      <c r="E49" s="46">
        <v>3.62</v>
      </c>
      <c r="F49" s="47">
        <f>ROUND(F47*E49,2)</f>
        <v>0.4</v>
      </c>
      <c r="G49" s="56"/>
      <c r="H49" s="56"/>
      <c r="I49" s="56"/>
      <c r="J49" s="56"/>
      <c r="K49" s="56"/>
      <c r="L49" s="56"/>
      <c r="M49" s="56"/>
    </row>
    <row r="50" spans="1:246" s="13" customFormat="1" ht="24" customHeight="1" x14ac:dyDescent="0.25">
      <c r="A50" s="30"/>
      <c r="B50" s="45"/>
      <c r="C50" s="37" t="s">
        <v>15</v>
      </c>
      <c r="D50" s="46" t="s">
        <v>16</v>
      </c>
      <c r="E50" s="46">
        <v>0.18</v>
      </c>
      <c r="F50" s="47">
        <f>ROUND(F47*E50,2)</f>
        <v>0.02</v>
      </c>
      <c r="G50" s="56"/>
      <c r="H50" s="56"/>
      <c r="I50" s="56"/>
      <c r="J50" s="56"/>
      <c r="K50" s="56"/>
      <c r="L50" s="56"/>
      <c r="M50" s="56"/>
    </row>
    <row r="51" spans="1:246" s="13" customFormat="1" ht="24" customHeight="1" x14ac:dyDescent="0.25">
      <c r="A51" s="30"/>
      <c r="B51" s="45"/>
      <c r="C51" s="37" t="s">
        <v>26</v>
      </c>
      <c r="D51" s="46" t="s">
        <v>14</v>
      </c>
      <c r="E51" s="46">
        <v>0.04</v>
      </c>
      <c r="F51" s="47">
        <f>ROUND(F47*E51,2)</f>
        <v>0</v>
      </c>
      <c r="G51" s="56"/>
      <c r="H51" s="56"/>
      <c r="I51" s="56"/>
      <c r="J51" s="56"/>
      <c r="K51" s="56"/>
      <c r="L51" s="56"/>
      <c r="M51" s="56"/>
    </row>
    <row r="52" spans="1:246" s="17" customFormat="1" ht="87" customHeight="1" x14ac:dyDescent="0.25">
      <c r="A52" s="22">
        <v>13</v>
      </c>
      <c r="B52" s="26" t="s">
        <v>37</v>
      </c>
      <c r="C52" s="27" t="s">
        <v>67</v>
      </c>
      <c r="D52" s="28" t="s">
        <v>71</v>
      </c>
      <c r="E52" s="28"/>
      <c r="F52" s="29">
        <v>1.3120000000000001</v>
      </c>
      <c r="G52" s="56"/>
      <c r="H52" s="56"/>
      <c r="I52" s="56"/>
      <c r="J52" s="56"/>
      <c r="K52" s="56"/>
      <c r="L52" s="56"/>
      <c r="M52" s="56"/>
    </row>
    <row r="53" spans="1:246" s="34" customFormat="1" ht="27" customHeight="1" x14ac:dyDescent="0.25">
      <c r="A53" s="30"/>
      <c r="B53" s="31"/>
      <c r="C53" s="32" t="s">
        <v>23</v>
      </c>
      <c r="D53" s="30" t="s">
        <v>24</v>
      </c>
      <c r="E53" s="33">
        <v>27</v>
      </c>
      <c r="F53" s="33">
        <f>ROUND(E53*F52,2)</f>
        <v>35.42</v>
      </c>
      <c r="G53" s="56"/>
      <c r="H53" s="56"/>
      <c r="I53" s="56"/>
      <c r="J53" s="56"/>
      <c r="K53" s="56"/>
      <c r="L53" s="56"/>
      <c r="M53" s="56"/>
    </row>
    <row r="54" spans="1:246" s="34" customFormat="1" ht="40.5" customHeight="1" x14ac:dyDescent="0.25">
      <c r="A54" s="30"/>
      <c r="B54" s="31"/>
      <c r="C54" s="32" t="s">
        <v>72</v>
      </c>
      <c r="D54" s="30" t="s">
        <v>33</v>
      </c>
      <c r="E54" s="33">
        <v>60.5</v>
      </c>
      <c r="F54" s="33">
        <f>ROUND(E54*F52,2)</f>
        <v>79.38</v>
      </c>
      <c r="G54" s="56"/>
      <c r="H54" s="56"/>
      <c r="I54" s="56"/>
      <c r="J54" s="56"/>
      <c r="K54" s="56"/>
      <c r="L54" s="56"/>
      <c r="M54" s="56"/>
    </row>
    <row r="55" spans="1:246" s="17" customFormat="1" ht="23.25" customHeight="1" x14ac:dyDescent="0.25">
      <c r="A55" s="30"/>
      <c r="B55" s="36"/>
      <c r="C55" s="37" t="s">
        <v>15</v>
      </c>
      <c r="D55" s="30" t="s">
        <v>25</v>
      </c>
      <c r="E55" s="33">
        <v>2.21</v>
      </c>
      <c r="F55" s="33">
        <f>ROUND(E55*F52,2)</f>
        <v>2.9</v>
      </c>
      <c r="G55" s="56"/>
      <c r="H55" s="56"/>
      <c r="I55" s="56"/>
      <c r="J55" s="56"/>
      <c r="K55" s="56"/>
      <c r="L55" s="56"/>
      <c r="M55" s="56"/>
    </row>
    <row r="56" spans="1:246" s="11" customFormat="1" ht="23.25" customHeight="1" x14ac:dyDescent="0.3">
      <c r="A56" s="38"/>
      <c r="B56" s="38"/>
      <c r="C56" s="39" t="s">
        <v>26</v>
      </c>
      <c r="D56" s="30" t="s">
        <v>73</v>
      </c>
      <c r="E56" s="33">
        <v>0.06</v>
      </c>
      <c r="F56" s="33">
        <f>ROUND(E56*F52,2)</f>
        <v>0.08</v>
      </c>
      <c r="G56" s="56"/>
      <c r="H56" s="56"/>
      <c r="I56" s="56"/>
      <c r="J56" s="56"/>
      <c r="K56" s="56"/>
      <c r="L56" s="56"/>
      <c r="M56" s="56"/>
    </row>
    <row r="57" spans="1:246" s="17" customFormat="1" ht="43.5" customHeight="1" x14ac:dyDescent="0.25">
      <c r="A57" s="22">
        <v>14</v>
      </c>
      <c r="B57" s="26"/>
      <c r="C57" s="40" t="s">
        <v>43</v>
      </c>
      <c r="D57" s="41" t="s">
        <v>13</v>
      </c>
      <c r="E57" s="42">
        <v>1.95</v>
      </c>
      <c r="F57" s="43">
        <f>F52*E57*1000</f>
        <v>2558.4</v>
      </c>
      <c r="G57" s="56"/>
      <c r="H57" s="56"/>
      <c r="I57" s="56"/>
      <c r="J57" s="56"/>
      <c r="K57" s="56"/>
      <c r="L57" s="56"/>
      <c r="M57" s="56"/>
    </row>
    <row r="58" spans="1:246" s="17" customFormat="1" ht="22.5" customHeight="1" x14ac:dyDescent="0.25">
      <c r="A58" s="22">
        <v>15</v>
      </c>
      <c r="B58" s="26" t="s">
        <v>38</v>
      </c>
      <c r="C58" s="44" t="s">
        <v>28</v>
      </c>
      <c r="D58" s="28" t="s">
        <v>29</v>
      </c>
      <c r="E58" s="28"/>
      <c r="F58" s="29">
        <v>1.3120000000000001</v>
      </c>
      <c r="G58" s="56"/>
      <c r="H58" s="56"/>
      <c r="I58" s="56"/>
      <c r="J58" s="56"/>
      <c r="K58" s="56"/>
      <c r="L58" s="56"/>
      <c r="M58" s="56"/>
    </row>
    <row r="59" spans="1:246" s="13" customFormat="1" ht="22.5" customHeight="1" x14ac:dyDescent="0.25">
      <c r="A59" s="30"/>
      <c r="B59" s="45"/>
      <c r="C59" s="37" t="s">
        <v>22</v>
      </c>
      <c r="D59" s="46" t="s">
        <v>24</v>
      </c>
      <c r="E59" s="46">
        <v>3.52</v>
      </c>
      <c r="F59" s="47">
        <f>ROUND(F58*E59,2)</f>
        <v>4.62</v>
      </c>
      <c r="G59" s="56"/>
      <c r="H59" s="56"/>
      <c r="I59" s="56"/>
      <c r="J59" s="56"/>
      <c r="K59" s="56"/>
      <c r="L59" s="56"/>
      <c r="M59" s="56"/>
    </row>
    <row r="60" spans="1:246" s="13" customFormat="1" ht="22.5" customHeight="1" x14ac:dyDescent="0.25">
      <c r="A60" s="30"/>
      <c r="B60" s="45"/>
      <c r="C60" s="37" t="s">
        <v>57</v>
      </c>
      <c r="D60" s="46" t="s">
        <v>17</v>
      </c>
      <c r="E60" s="46">
        <v>3.94</v>
      </c>
      <c r="F60" s="47">
        <f>ROUND(F58*E60,2)</f>
        <v>5.17</v>
      </c>
      <c r="G60" s="56"/>
      <c r="H60" s="56"/>
      <c r="I60" s="56"/>
      <c r="J60" s="56"/>
      <c r="K60" s="56"/>
      <c r="L60" s="56"/>
      <c r="M60" s="56"/>
    </row>
    <row r="61" spans="1:246" s="13" customFormat="1" ht="22.5" customHeight="1" x14ac:dyDescent="0.25">
      <c r="A61" s="30"/>
      <c r="B61" s="45"/>
      <c r="C61" s="37" t="s">
        <v>15</v>
      </c>
      <c r="D61" s="46" t="s">
        <v>16</v>
      </c>
      <c r="E61" s="46">
        <v>0.19</v>
      </c>
      <c r="F61" s="47">
        <f>ROUND(F58*E61,2)</f>
        <v>0.25</v>
      </c>
      <c r="G61" s="56"/>
      <c r="H61" s="56"/>
      <c r="I61" s="56"/>
      <c r="J61" s="56"/>
      <c r="K61" s="56"/>
      <c r="L61" s="56"/>
      <c r="M61" s="56"/>
    </row>
    <row r="62" spans="1:246" s="13" customFormat="1" ht="22.5" customHeight="1" x14ac:dyDescent="0.25">
      <c r="A62" s="30"/>
      <c r="B62" s="45"/>
      <c r="C62" s="37" t="s">
        <v>26</v>
      </c>
      <c r="D62" s="46" t="s">
        <v>14</v>
      </c>
      <c r="E62" s="46">
        <v>0.06</v>
      </c>
      <c r="F62" s="47">
        <f>ROUND(F58*E62,2)</f>
        <v>0.08</v>
      </c>
      <c r="G62" s="56"/>
      <c r="H62" s="56"/>
      <c r="I62" s="56"/>
      <c r="J62" s="56"/>
      <c r="K62" s="56"/>
      <c r="L62" s="56"/>
      <c r="M62" s="56"/>
    </row>
    <row r="63" spans="1:246" s="54" customFormat="1" ht="73.5" customHeight="1" x14ac:dyDescent="0.25">
      <c r="A63" s="22">
        <v>16</v>
      </c>
      <c r="B63" s="26" t="s">
        <v>34</v>
      </c>
      <c r="C63" s="52" t="s">
        <v>55</v>
      </c>
      <c r="D63" s="41" t="s">
        <v>74</v>
      </c>
      <c r="E63" s="53"/>
      <c r="F63" s="43">
        <f>1548/1.18*0.01</f>
        <v>13.119</v>
      </c>
      <c r="G63" s="56"/>
      <c r="H63" s="56"/>
      <c r="I63" s="56"/>
      <c r="J63" s="56"/>
      <c r="K63" s="56"/>
      <c r="L63" s="56"/>
      <c r="M63" s="5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</row>
    <row r="64" spans="1:246" s="12" customFormat="1" ht="24.75" customHeight="1" x14ac:dyDescent="0.2">
      <c r="A64" s="30"/>
      <c r="B64" s="45"/>
      <c r="C64" s="49" t="s">
        <v>22</v>
      </c>
      <c r="D64" s="33" t="s">
        <v>12</v>
      </c>
      <c r="E64" s="47">
        <v>15</v>
      </c>
      <c r="F64" s="33">
        <f>ROUND(F63*E64,2)</f>
        <v>196.79</v>
      </c>
      <c r="G64" s="56"/>
      <c r="H64" s="56"/>
      <c r="I64" s="56"/>
      <c r="J64" s="56"/>
      <c r="K64" s="56"/>
      <c r="L64" s="56"/>
      <c r="M64" s="56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6" s="12" customFormat="1" ht="55.5" customHeight="1" x14ac:dyDescent="0.2">
      <c r="A65" s="30"/>
      <c r="B65" s="35"/>
      <c r="C65" s="49" t="s">
        <v>56</v>
      </c>
      <c r="D65" s="47" t="s">
        <v>17</v>
      </c>
      <c r="E65" s="47">
        <v>2.16</v>
      </c>
      <c r="F65" s="33">
        <f>ROUND(F63*E65,2)</f>
        <v>28.34</v>
      </c>
      <c r="G65" s="56"/>
      <c r="H65" s="56"/>
      <c r="I65" s="56"/>
      <c r="J65" s="56"/>
      <c r="K65" s="56"/>
      <c r="L65" s="56"/>
      <c r="M65" s="5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6" s="12" customFormat="1" ht="27" customHeight="1" x14ac:dyDescent="0.2">
      <c r="A66" s="30"/>
      <c r="B66" s="23"/>
      <c r="C66" s="49" t="s">
        <v>68</v>
      </c>
      <c r="D66" s="33" t="s">
        <v>17</v>
      </c>
      <c r="E66" s="47">
        <v>0.97</v>
      </c>
      <c r="F66" s="33">
        <f>ROUND(F63*E66,2)</f>
        <v>12.73</v>
      </c>
      <c r="G66" s="56"/>
      <c r="H66" s="56"/>
      <c r="I66" s="56"/>
      <c r="J66" s="56"/>
      <c r="K66" s="56"/>
      <c r="L66" s="56"/>
      <c r="M66" s="56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6" s="12" customFormat="1" ht="40.5" customHeight="1" x14ac:dyDescent="0.2">
      <c r="A67" s="30"/>
      <c r="B67" s="31"/>
      <c r="C67" s="49" t="s">
        <v>32</v>
      </c>
      <c r="D67" s="33" t="s">
        <v>17</v>
      </c>
      <c r="E67" s="47">
        <v>2.73</v>
      </c>
      <c r="F67" s="33">
        <f>ROUND(F63*E67,2)</f>
        <v>35.81</v>
      </c>
      <c r="G67" s="56"/>
      <c r="H67" s="56"/>
      <c r="I67" s="56"/>
      <c r="J67" s="56"/>
      <c r="K67" s="56"/>
      <c r="L67" s="56"/>
      <c r="M67" s="56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6" s="12" customFormat="1" ht="27" customHeight="1" x14ac:dyDescent="0.2">
      <c r="A68" s="30"/>
      <c r="B68" s="23"/>
      <c r="C68" s="49" t="s">
        <v>54</v>
      </c>
      <c r="D68" s="47" t="s">
        <v>73</v>
      </c>
      <c r="E68" s="47">
        <v>122</v>
      </c>
      <c r="F68" s="33">
        <f>ROUND(F63*E68,2)</f>
        <v>1600.52</v>
      </c>
      <c r="G68" s="56"/>
      <c r="H68" s="56"/>
      <c r="I68" s="56"/>
      <c r="J68" s="56"/>
      <c r="K68" s="56"/>
      <c r="L68" s="56"/>
      <c r="M68" s="56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</row>
    <row r="69" spans="1:246" s="12" customFormat="1" ht="27" customHeight="1" x14ac:dyDescent="0.2">
      <c r="A69" s="30"/>
      <c r="B69" s="23"/>
      <c r="C69" s="49" t="s">
        <v>18</v>
      </c>
      <c r="D69" s="47" t="s">
        <v>73</v>
      </c>
      <c r="E69" s="47">
        <v>7</v>
      </c>
      <c r="F69" s="33">
        <f>ROUND(F63*E69,2)</f>
        <v>91.83</v>
      </c>
      <c r="G69" s="56"/>
      <c r="H69" s="56"/>
      <c r="I69" s="56"/>
      <c r="J69" s="56"/>
      <c r="K69" s="56"/>
      <c r="L69" s="56"/>
      <c r="M69" s="56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6" s="54" customFormat="1" ht="70.5" customHeight="1" x14ac:dyDescent="0.25">
      <c r="A70" s="22">
        <v>17</v>
      </c>
      <c r="B70" s="26" t="s">
        <v>34</v>
      </c>
      <c r="C70" s="52" t="s">
        <v>46</v>
      </c>
      <c r="D70" s="41" t="s">
        <v>74</v>
      </c>
      <c r="E70" s="53"/>
      <c r="F70" s="43">
        <f>1600/1.22*0.01</f>
        <v>13.115</v>
      </c>
      <c r="G70" s="56"/>
      <c r="H70" s="56"/>
      <c r="I70" s="56"/>
      <c r="J70" s="56"/>
      <c r="K70" s="56"/>
      <c r="L70" s="56"/>
      <c r="M70" s="56"/>
    </row>
    <row r="71" spans="1:246" s="12" customFormat="1" ht="24" customHeight="1" x14ac:dyDescent="0.2">
      <c r="A71" s="30"/>
      <c r="B71" s="45"/>
      <c r="C71" s="49" t="s">
        <v>22</v>
      </c>
      <c r="D71" s="33" t="s">
        <v>12</v>
      </c>
      <c r="E71" s="47">
        <v>15</v>
      </c>
      <c r="F71" s="33">
        <f>ROUND(F70*E71,2)</f>
        <v>196.73</v>
      </c>
      <c r="G71" s="56"/>
      <c r="H71" s="56"/>
      <c r="I71" s="56"/>
      <c r="J71" s="56"/>
      <c r="K71" s="56"/>
      <c r="L71" s="56"/>
      <c r="M71" s="56"/>
    </row>
    <row r="72" spans="1:246" s="12" customFormat="1" ht="51.75" customHeight="1" x14ac:dyDescent="0.2">
      <c r="A72" s="30"/>
      <c r="B72" s="35"/>
      <c r="C72" s="49" t="s">
        <v>56</v>
      </c>
      <c r="D72" s="47" t="s">
        <v>17</v>
      </c>
      <c r="E72" s="47">
        <v>2.16</v>
      </c>
      <c r="F72" s="33">
        <f>ROUND(F70*E72,2)</f>
        <v>28.33</v>
      </c>
      <c r="G72" s="56"/>
      <c r="H72" s="56"/>
      <c r="I72" s="56"/>
      <c r="J72" s="56"/>
      <c r="K72" s="56"/>
      <c r="L72" s="56"/>
      <c r="M72" s="56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6" s="12" customFormat="1" ht="23.25" customHeight="1" x14ac:dyDescent="0.2">
      <c r="A73" s="30"/>
      <c r="B73" s="23"/>
      <c r="C73" s="49" t="s">
        <v>68</v>
      </c>
      <c r="D73" s="33" t="s">
        <v>17</v>
      </c>
      <c r="E73" s="47">
        <v>0.97</v>
      </c>
      <c r="F73" s="33">
        <f>ROUND(F70*E73,2)</f>
        <v>12.72</v>
      </c>
      <c r="G73" s="56"/>
      <c r="H73" s="56"/>
      <c r="I73" s="56"/>
      <c r="J73" s="56"/>
      <c r="K73" s="56"/>
      <c r="L73" s="56"/>
      <c r="M73" s="56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</row>
    <row r="74" spans="1:246" s="12" customFormat="1" ht="36" customHeight="1" x14ac:dyDescent="0.2">
      <c r="A74" s="30"/>
      <c r="B74" s="31"/>
      <c r="C74" s="49" t="s">
        <v>32</v>
      </c>
      <c r="D74" s="33" t="s">
        <v>17</v>
      </c>
      <c r="E74" s="47">
        <v>2.73</v>
      </c>
      <c r="F74" s="33">
        <f>ROUND(F70*E74,2)</f>
        <v>35.799999999999997</v>
      </c>
      <c r="G74" s="56"/>
      <c r="H74" s="56"/>
      <c r="I74" s="56"/>
      <c r="J74" s="56"/>
      <c r="K74" s="56"/>
      <c r="L74" s="56"/>
      <c r="M74" s="56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6" s="12" customFormat="1" ht="21" customHeight="1" x14ac:dyDescent="0.2">
      <c r="A75" s="30"/>
      <c r="B75" s="23"/>
      <c r="C75" s="49" t="s">
        <v>54</v>
      </c>
      <c r="D75" s="47" t="s">
        <v>73</v>
      </c>
      <c r="E75" s="47">
        <v>122</v>
      </c>
      <c r="F75" s="33">
        <f>ROUND(F70*E75,2)</f>
        <v>1600.03</v>
      </c>
      <c r="G75" s="56"/>
      <c r="H75" s="56"/>
      <c r="I75" s="56"/>
      <c r="J75" s="56"/>
      <c r="K75" s="56"/>
      <c r="L75" s="56"/>
      <c r="M75" s="5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</row>
    <row r="76" spans="1:246" s="12" customFormat="1" ht="21" customHeight="1" x14ac:dyDescent="0.2">
      <c r="A76" s="30"/>
      <c r="B76" s="23"/>
      <c r="C76" s="49" t="s">
        <v>18</v>
      </c>
      <c r="D76" s="47" t="s">
        <v>73</v>
      </c>
      <c r="E76" s="47">
        <v>7</v>
      </c>
      <c r="F76" s="33">
        <f>ROUND(F70*E76,2)</f>
        <v>91.81</v>
      </c>
      <c r="G76" s="56"/>
      <c r="H76" s="56"/>
      <c r="I76" s="56"/>
      <c r="J76" s="56"/>
      <c r="K76" s="56"/>
      <c r="L76" s="56"/>
      <c r="M76" s="5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6" s="54" customFormat="1" ht="75.75" customHeight="1" x14ac:dyDescent="0.25">
      <c r="A77" s="22">
        <v>18</v>
      </c>
      <c r="B77" s="26" t="s">
        <v>34</v>
      </c>
      <c r="C77" s="52" t="s">
        <v>47</v>
      </c>
      <c r="D77" s="41" t="s">
        <v>74</v>
      </c>
      <c r="E77" s="53"/>
      <c r="F77" s="43">
        <f>951/1.22*0.01</f>
        <v>7.7949999999999999</v>
      </c>
      <c r="G77" s="56"/>
      <c r="H77" s="56"/>
      <c r="I77" s="56"/>
      <c r="J77" s="56"/>
      <c r="K77" s="56"/>
      <c r="L77" s="56"/>
      <c r="M77" s="56"/>
    </row>
    <row r="78" spans="1:246" s="12" customFormat="1" ht="24.75" customHeight="1" x14ac:dyDescent="0.2">
      <c r="A78" s="30"/>
      <c r="B78" s="45"/>
      <c r="C78" s="49" t="s">
        <v>22</v>
      </c>
      <c r="D78" s="33" t="s">
        <v>12</v>
      </c>
      <c r="E78" s="47">
        <v>15</v>
      </c>
      <c r="F78" s="33">
        <f>ROUND(F77*E78,2)</f>
        <v>116.93</v>
      </c>
      <c r="G78" s="56"/>
      <c r="H78" s="56"/>
      <c r="I78" s="56"/>
      <c r="J78" s="56"/>
      <c r="K78" s="56"/>
      <c r="L78" s="56"/>
      <c r="M78" s="56"/>
    </row>
    <row r="79" spans="1:246" s="12" customFormat="1" ht="53.25" customHeight="1" x14ac:dyDescent="0.2">
      <c r="A79" s="30"/>
      <c r="B79" s="35"/>
      <c r="C79" s="49" t="s">
        <v>56</v>
      </c>
      <c r="D79" s="47" t="s">
        <v>17</v>
      </c>
      <c r="E79" s="47">
        <v>2.16</v>
      </c>
      <c r="F79" s="33">
        <f>ROUND(F77*E79,2)</f>
        <v>16.84</v>
      </c>
      <c r="G79" s="56"/>
      <c r="H79" s="56"/>
      <c r="I79" s="56"/>
      <c r="J79" s="56"/>
      <c r="K79" s="56"/>
      <c r="L79" s="56"/>
      <c r="M79" s="56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6" s="12" customFormat="1" ht="25.5" customHeight="1" x14ac:dyDescent="0.2">
      <c r="A80" s="30"/>
      <c r="B80" s="23"/>
      <c r="C80" s="49" t="s">
        <v>68</v>
      </c>
      <c r="D80" s="33" t="s">
        <v>17</v>
      </c>
      <c r="E80" s="47">
        <v>0.97</v>
      </c>
      <c r="F80" s="33">
        <f>ROUND(F77*E80,2)</f>
        <v>7.56</v>
      </c>
      <c r="G80" s="56"/>
      <c r="H80" s="56"/>
      <c r="I80" s="56"/>
      <c r="J80" s="56"/>
      <c r="K80" s="56"/>
      <c r="L80" s="56"/>
      <c r="M80" s="56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50" s="12" customFormat="1" ht="37.5" customHeight="1" x14ac:dyDescent="0.2">
      <c r="A81" s="30"/>
      <c r="B81" s="31"/>
      <c r="C81" s="49" t="s">
        <v>32</v>
      </c>
      <c r="D81" s="33" t="s">
        <v>17</v>
      </c>
      <c r="E81" s="47">
        <v>2.73</v>
      </c>
      <c r="F81" s="33">
        <f>ROUND(F77*E81,2)</f>
        <v>21.28</v>
      </c>
      <c r="G81" s="56"/>
      <c r="H81" s="56"/>
      <c r="I81" s="56"/>
      <c r="J81" s="56"/>
      <c r="K81" s="56"/>
      <c r="L81" s="56"/>
      <c r="M81" s="56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</row>
    <row r="82" spans="1:250" s="12" customFormat="1" ht="24.75" customHeight="1" x14ac:dyDescent="0.2">
      <c r="A82" s="30"/>
      <c r="B82" s="23"/>
      <c r="C82" s="49" t="s">
        <v>54</v>
      </c>
      <c r="D82" s="47" t="s">
        <v>73</v>
      </c>
      <c r="E82" s="47">
        <v>122</v>
      </c>
      <c r="F82" s="33">
        <f>ROUND(F77*E82,2)</f>
        <v>950.99</v>
      </c>
      <c r="G82" s="56"/>
      <c r="H82" s="56"/>
      <c r="I82" s="56"/>
      <c r="J82" s="56"/>
      <c r="K82" s="56"/>
      <c r="L82" s="56"/>
      <c r="M82" s="56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</row>
    <row r="83" spans="1:250" s="12" customFormat="1" ht="24.75" customHeight="1" x14ac:dyDescent="0.2">
      <c r="A83" s="30"/>
      <c r="B83" s="23"/>
      <c r="C83" s="49" t="s">
        <v>18</v>
      </c>
      <c r="D83" s="47" t="s">
        <v>73</v>
      </c>
      <c r="E83" s="47">
        <v>7</v>
      </c>
      <c r="F83" s="33">
        <f>ROUND(F77*E83,2)</f>
        <v>54.57</v>
      </c>
      <c r="G83" s="56"/>
      <c r="H83" s="56"/>
      <c r="I83" s="56"/>
      <c r="J83" s="56"/>
      <c r="K83" s="56"/>
      <c r="L83" s="56"/>
      <c r="M83" s="56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50" s="54" customFormat="1" ht="72" customHeight="1" x14ac:dyDescent="0.25">
      <c r="A84" s="22">
        <v>19</v>
      </c>
      <c r="B84" s="26" t="s">
        <v>48</v>
      </c>
      <c r="C84" s="52" t="s">
        <v>51</v>
      </c>
      <c r="D84" s="41" t="s">
        <v>36</v>
      </c>
      <c r="E84" s="53"/>
      <c r="F84" s="48">
        <f>134/1.26*0.01</f>
        <v>1.0634999999999999</v>
      </c>
      <c r="G84" s="56"/>
      <c r="H84" s="56"/>
      <c r="I84" s="56"/>
      <c r="J84" s="56"/>
      <c r="K84" s="56"/>
      <c r="L84" s="56"/>
      <c r="M84" s="5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12" customFormat="1" ht="26.25" customHeight="1" x14ac:dyDescent="0.2">
      <c r="A85" s="30"/>
      <c r="B85" s="45"/>
      <c r="C85" s="49" t="s">
        <v>22</v>
      </c>
      <c r="D85" s="33" t="s">
        <v>12</v>
      </c>
      <c r="E85" s="47">
        <v>21.6</v>
      </c>
      <c r="F85" s="33">
        <f>ROUND(F84*E85,2)</f>
        <v>22.97</v>
      </c>
      <c r="G85" s="56"/>
      <c r="H85" s="56"/>
      <c r="I85" s="56"/>
      <c r="J85" s="56"/>
      <c r="K85" s="56"/>
      <c r="L85" s="56"/>
      <c r="M85" s="56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</row>
    <row r="86" spans="1:250" s="12" customFormat="1" ht="51.75" customHeight="1" x14ac:dyDescent="0.2">
      <c r="A86" s="30"/>
      <c r="B86" s="35"/>
      <c r="C86" s="49" t="s">
        <v>56</v>
      </c>
      <c r="D86" s="47" t="s">
        <v>17</v>
      </c>
      <c r="E86" s="47">
        <v>1.24</v>
      </c>
      <c r="F86" s="33">
        <f>ROUND(F84*E86,2)</f>
        <v>1.32</v>
      </c>
      <c r="G86" s="56"/>
      <c r="H86" s="56"/>
      <c r="I86" s="56"/>
      <c r="J86" s="56"/>
      <c r="K86" s="56"/>
      <c r="L86" s="56"/>
      <c r="M86" s="56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</row>
    <row r="87" spans="1:250" s="12" customFormat="1" ht="22.5" customHeight="1" x14ac:dyDescent="0.2">
      <c r="A87" s="30"/>
      <c r="B87" s="35"/>
      <c r="C87" s="37" t="s">
        <v>57</v>
      </c>
      <c r="D87" s="47" t="s">
        <v>17</v>
      </c>
      <c r="E87" s="47">
        <v>2.58</v>
      </c>
      <c r="F87" s="33">
        <f>ROUND(F84*E87,2)</f>
        <v>2.74</v>
      </c>
      <c r="G87" s="56"/>
      <c r="H87" s="56"/>
      <c r="I87" s="56"/>
      <c r="J87" s="56"/>
      <c r="K87" s="56"/>
      <c r="L87" s="56"/>
      <c r="M87" s="56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</row>
    <row r="88" spans="1:250" s="12" customFormat="1" ht="28.5" customHeight="1" x14ac:dyDescent="0.2">
      <c r="A88" s="30"/>
      <c r="B88" s="23"/>
      <c r="C88" s="49" t="s">
        <v>75</v>
      </c>
      <c r="D88" s="33" t="s">
        <v>17</v>
      </c>
      <c r="E88" s="47">
        <v>7.6</v>
      </c>
      <c r="F88" s="33">
        <f>ROUND(F84*E88,2)</f>
        <v>8.08</v>
      </c>
      <c r="G88" s="56"/>
      <c r="H88" s="56"/>
      <c r="I88" s="56"/>
      <c r="J88" s="56"/>
      <c r="K88" s="56"/>
      <c r="L88" s="56"/>
      <c r="M88" s="56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</row>
    <row r="89" spans="1:250" s="12" customFormat="1" ht="28.5" customHeight="1" x14ac:dyDescent="0.2">
      <c r="A89" s="30"/>
      <c r="B89" s="23"/>
      <c r="C89" s="49" t="s">
        <v>31</v>
      </c>
      <c r="D89" s="33" t="s">
        <v>17</v>
      </c>
      <c r="E89" s="47">
        <v>15.1</v>
      </c>
      <c r="F89" s="33">
        <f>ROUND(F84*E89,2)</f>
        <v>16.059999999999999</v>
      </c>
      <c r="G89" s="56"/>
      <c r="H89" s="56"/>
      <c r="I89" s="56"/>
      <c r="J89" s="56"/>
      <c r="K89" s="56"/>
      <c r="L89" s="56"/>
      <c r="M89" s="56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</row>
    <row r="90" spans="1:250" s="12" customFormat="1" ht="28.5" customHeight="1" x14ac:dyDescent="0.2">
      <c r="A90" s="30"/>
      <c r="B90" s="23"/>
      <c r="C90" s="49" t="s">
        <v>68</v>
      </c>
      <c r="D90" s="33" t="s">
        <v>17</v>
      </c>
      <c r="E90" s="47">
        <v>0.97</v>
      </c>
      <c r="F90" s="33">
        <f>ROUND(F84*E90,2)</f>
        <v>1.03</v>
      </c>
      <c r="G90" s="56"/>
      <c r="H90" s="56"/>
      <c r="I90" s="56"/>
      <c r="J90" s="56"/>
      <c r="K90" s="56"/>
      <c r="L90" s="56"/>
      <c r="M90" s="56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</row>
    <row r="91" spans="1:250" s="12" customFormat="1" ht="42.75" customHeight="1" x14ac:dyDescent="0.2">
      <c r="A91" s="30"/>
      <c r="B91" s="31"/>
      <c r="C91" s="49" t="s">
        <v>49</v>
      </c>
      <c r="D91" s="33" t="s">
        <v>17</v>
      </c>
      <c r="E91" s="47">
        <v>0.41</v>
      </c>
      <c r="F91" s="33">
        <f>ROUND(F84*E91,2)</f>
        <v>0.44</v>
      </c>
      <c r="G91" s="56"/>
      <c r="H91" s="56"/>
      <c r="I91" s="56"/>
      <c r="J91" s="56"/>
      <c r="K91" s="56"/>
      <c r="L91" s="56"/>
      <c r="M91" s="56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</row>
    <row r="92" spans="1:250" s="12" customFormat="1" ht="29.25" customHeight="1" x14ac:dyDescent="0.2">
      <c r="A92" s="30"/>
      <c r="B92" s="23"/>
      <c r="C92" s="49" t="s">
        <v>50</v>
      </c>
      <c r="D92" s="47" t="s">
        <v>73</v>
      </c>
      <c r="E92" s="47">
        <v>126</v>
      </c>
      <c r="F92" s="33">
        <f>ROUND(F84*E92,2)</f>
        <v>134</v>
      </c>
      <c r="G92" s="56"/>
      <c r="H92" s="56"/>
      <c r="I92" s="56"/>
      <c r="J92" s="56"/>
      <c r="K92" s="56"/>
      <c r="L92" s="56"/>
      <c r="M92" s="5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</row>
    <row r="93" spans="1:250" s="12" customFormat="1" ht="29.25" customHeight="1" x14ac:dyDescent="0.2">
      <c r="A93" s="30"/>
      <c r="B93" s="23"/>
      <c r="C93" s="49" t="s">
        <v>18</v>
      </c>
      <c r="D93" s="47" t="s">
        <v>73</v>
      </c>
      <c r="E93" s="47">
        <v>7</v>
      </c>
      <c r="F93" s="33">
        <f>ROUND(F84*E93,2)</f>
        <v>7.44</v>
      </c>
      <c r="G93" s="56"/>
      <c r="H93" s="56"/>
      <c r="I93" s="56"/>
      <c r="J93" s="56"/>
      <c r="K93" s="56"/>
      <c r="L93" s="56"/>
      <c r="M93" s="56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</row>
    <row r="94" spans="1:250" s="54" customFormat="1" ht="38.25" customHeight="1" x14ac:dyDescent="0.25">
      <c r="A94" s="22">
        <v>20</v>
      </c>
      <c r="B94" s="26" t="s">
        <v>39</v>
      </c>
      <c r="C94" s="52" t="s">
        <v>40</v>
      </c>
      <c r="D94" s="41" t="s">
        <v>30</v>
      </c>
      <c r="E94" s="53"/>
      <c r="F94" s="48">
        <v>10.8</v>
      </c>
      <c r="G94" s="56"/>
      <c r="H94" s="56"/>
      <c r="I94" s="56"/>
      <c r="J94" s="56"/>
      <c r="K94" s="56"/>
      <c r="L94" s="56"/>
      <c r="M94" s="5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</row>
    <row r="95" spans="1:250" s="12" customFormat="1" ht="24" customHeight="1" x14ac:dyDescent="0.2">
      <c r="A95" s="30"/>
      <c r="B95" s="35"/>
      <c r="C95" s="37" t="s">
        <v>57</v>
      </c>
      <c r="D95" s="47" t="s">
        <v>17</v>
      </c>
      <c r="E95" s="47">
        <v>0.9</v>
      </c>
      <c r="F95" s="33">
        <f>ROUND(F94*E95,2)</f>
        <v>9.7200000000000006</v>
      </c>
      <c r="G95" s="56"/>
      <c r="H95" s="56"/>
      <c r="I95" s="56"/>
      <c r="J95" s="56"/>
      <c r="K95" s="56"/>
      <c r="L95" s="56"/>
      <c r="M95" s="56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</row>
    <row r="96" spans="1:250" s="12" customFormat="1" ht="57.75" customHeight="1" x14ac:dyDescent="0.2">
      <c r="A96" s="30"/>
      <c r="B96" s="23"/>
      <c r="C96" s="49" t="s">
        <v>56</v>
      </c>
      <c r="D96" s="33" t="s">
        <v>17</v>
      </c>
      <c r="E96" s="47">
        <v>0.45</v>
      </c>
      <c r="F96" s="33">
        <f>ROUND(F94*E96,2)</f>
        <v>4.8600000000000003</v>
      </c>
      <c r="G96" s="56"/>
      <c r="H96" s="56"/>
      <c r="I96" s="56"/>
      <c r="J96" s="56"/>
      <c r="K96" s="56"/>
      <c r="L96" s="56"/>
      <c r="M96" s="56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</row>
    <row r="97" spans="1:13" s="57" customFormat="1" ht="21" customHeight="1" x14ac:dyDescent="0.25">
      <c r="A97" s="21"/>
      <c r="B97" s="21"/>
      <c r="C97" s="21" t="s">
        <v>1</v>
      </c>
      <c r="D97" s="41" t="s">
        <v>16</v>
      </c>
      <c r="E97" s="41"/>
      <c r="F97" s="41"/>
      <c r="G97" s="56"/>
      <c r="H97" s="56"/>
      <c r="I97" s="56"/>
      <c r="J97" s="56"/>
      <c r="K97" s="56"/>
      <c r="L97" s="56"/>
      <c r="M97" s="56"/>
    </row>
    <row r="98" spans="1:13" s="58" customFormat="1" ht="21" customHeight="1" x14ac:dyDescent="0.2">
      <c r="A98" s="59"/>
      <c r="B98" s="59"/>
      <c r="C98" s="59" t="s">
        <v>19</v>
      </c>
      <c r="D98" s="33" t="s">
        <v>20</v>
      </c>
      <c r="E98" s="55"/>
      <c r="F98" s="33"/>
      <c r="G98" s="56"/>
      <c r="H98" s="56"/>
      <c r="I98" s="56"/>
      <c r="J98" s="56"/>
      <c r="K98" s="56"/>
      <c r="L98" s="56"/>
      <c r="M98" s="56"/>
    </row>
    <row r="99" spans="1:13" s="57" customFormat="1" ht="21" customHeight="1" x14ac:dyDescent="0.25">
      <c r="A99" s="21"/>
      <c r="B99" s="21"/>
      <c r="C99" s="21" t="s">
        <v>1</v>
      </c>
      <c r="D99" s="41" t="s">
        <v>16</v>
      </c>
      <c r="E99" s="25"/>
      <c r="F99" s="41"/>
      <c r="G99" s="56"/>
      <c r="H99" s="56"/>
      <c r="I99" s="56"/>
      <c r="J99" s="56"/>
      <c r="K99" s="56"/>
      <c r="L99" s="56"/>
      <c r="M99" s="56"/>
    </row>
    <row r="100" spans="1:13" s="58" customFormat="1" ht="21" customHeight="1" x14ac:dyDescent="0.2">
      <c r="A100" s="59"/>
      <c r="B100" s="59"/>
      <c r="C100" s="59" t="s">
        <v>70</v>
      </c>
      <c r="D100" s="33" t="s">
        <v>20</v>
      </c>
      <c r="E100" s="55"/>
      <c r="F100" s="33"/>
      <c r="G100" s="56"/>
      <c r="H100" s="56"/>
      <c r="I100" s="56"/>
      <c r="J100" s="56"/>
      <c r="K100" s="56"/>
      <c r="L100" s="56"/>
      <c r="M100" s="56"/>
    </row>
    <row r="101" spans="1:13" s="57" customFormat="1" ht="21" customHeight="1" x14ac:dyDescent="0.25">
      <c r="A101" s="21"/>
      <c r="B101" s="21"/>
      <c r="C101" s="21" t="s">
        <v>21</v>
      </c>
      <c r="D101" s="41" t="s">
        <v>16</v>
      </c>
      <c r="E101" s="41"/>
      <c r="F101" s="41"/>
      <c r="G101" s="56"/>
      <c r="H101" s="56"/>
      <c r="I101" s="56"/>
      <c r="J101" s="56"/>
      <c r="K101" s="56"/>
      <c r="L101" s="56"/>
      <c r="M101" s="56"/>
    </row>
    <row r="102" spans="1:13" ht="13.5" x14ac:dyDescent="0.25">
      <c r="A102" s="1"/>
      <c r="B102" s="1"/>
      <c r="C102" s="4"/>
      <c r="D102" s="10"/>
      <c r="E102" s="1"/>
      <c r="F102" s="10"/>
      <c r="G102" s="10"/>
      <c r="H102" s="2"/>
      <c r="I102" s="1"/>
      <c r="J102" s="1"/>
      <c r="K102" s="1"/>
      <c r="L102" s="10"/>
      <c r="M102" s="3"/>
    </row>
    <row r="103" spans="1:13" ht="13.5" x14ac:dyDescent="0.25">
      <c r="A103" s="1"/>
      <c r="B103" s="1"/>
      <c r="C103" s="60"/>
      <c r="D103" s="60"/>
      <c r="E103" s="6"/>
      <c r="F103" s="6"/>
      <c r="G103" s="61"/>
      <c r="H103" s="61"/>
      <c r="I103" s="61"/>
      <c r="J103" s="1"/>
      <c r="K103" s="1"/>
      <c r="L103" s="10"/>
      <c r="M103" s="3"/>
    </row>
    <row r="104" spans="1:13" ht="13.5" x14ac:dyDescent="0.25">
      <c r="A104" s="1"/>
      <c r="B104" s="1"/>
      <c r="C104" s="4"/>
      <c r="D104" s="10"/>
      <c r="E104" s="1"/>
      <c r="F104" s="9"/>
      <c r="G104" s="9"/>
      <c r="H104" s="9"/>
      <c r="I104" s="9"/>
      <c r="J104" s="9"/>
      <c r="K104" s="9"/>
      <c r="L104" s="9"/>
      <c r="M104" s="9"/>
    </row>
    <row r="105" spans="1:13" ht="13.5" x14ac:dyDescent="0.25">
      <c r="A105" s="1"/>
      <c r="B105" s="1"/>
      <c r="C105" s="62"/>
      <c r="D105" s="62"/>
      <c r="E105" s="7"/>
      <c r="F105" s="7"/>
      <c r="G105" s="62"/>
      <c r="H105" s="62"/>
      <c r="I105" s="62"/>
      <c r="J105" s="1"/>
      <c r="K105" s="1"/>
      <c r="L105" s="10"/>
      <c r="M105" s="3"/>
    </row>
  </sheetData>
  <autoFilter ref="G1:G105"/>
  <mergeCells count="15">
    <mergeCell ref="C103:D103"/>
    <mergeCell ref="G103:I103"/>
    <mergeCell ref="C105:D105"/>
    <mergeCell ref="G105:I105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conditionalFormatting sqref="A28:B28 D28:F28 A39:B39 D39:F39 A49:B49 D49 A54:B54 D54:F54 A60:B60 D60:F60 A65:B65 D65:F65 A86:B87 A90:B90 A95:B96 A48:D48 A50:D51 F48:F51 A5:IL6 A6:IO6 A52:F53 A55:F59 A61:F64 A66:F71 A77:F78 A84:F85 A88:F89 D86:F87 D90:F90 A91:F94 D95:F96 N25:IO32 N34:IO43 A102:M1026 D19:F19 A20:F27 A29:F38 A40:F47 N46:IO1026 N44:IN45 N33:IN33 N23:IN24 N8:IN8 A97:F101 N9:IO22 A7:F18 N7:IO7 G7:M101">
    <cfRule type="cellIs" dxfId="58" priority="113" stopIfTrue="1" operator="equal">
      <formula>8223.307275</formula>
    </cfRule>
  </conditionalFormatting>
  <conditionalFormatting sqref="F840:M840 F841:L844 D840:D844">
    <cfRule type="cellIs" dxfId="57" priority="112" stopIfTrue="1" operator="equal">
      <formula>8223.307275</formula>
    </cfRule>
  </conditionalFormatting>
  <conditionalFormatting sqref="F364:L367">
    <cfRule type="cellIs" dxfId="56" priority="111" stopIfTrue="1" operator="equal">
      <formula>8223.307275</formula>
    </cfRule>
  </conditionalFormatting>
  <conditionalFormatting sqref="IL369:IO736">
    <cfRule type="cellIs" dxfId="55" priority="110" stopIfTrue="1" operator="equal">
      <formula>8223.307275</formula>
    </cfRule>
  </conditionalFormatting>
  <conditionalFormatting sqref="F375:M375 F376:L379 D375:D379">
    <cfRule type="cellIs" dxfId="54" priority="108" stopIfTrue="1" operator="equal">
      <formula>8223.307275</formula>
    </cfRule>
  </conditionalFormatting>
  <conditionalFormatting sqref="F383:M383 F384:L387 D383:D387">
    <cfRule type="cellIs" dxfId="53" priority="107" stopIfTrue="1" operator="equal">
      <formula>8223.307275</formula>
    </cfRule>
  </conditionalFormatting>
  <conditionalFormatting sqref="F371:M371 F372:L375 D371:D375">
    <cfRule type="cellIs" dxfId="52" priority="106" stopIfTrue="1" operator="equal">
      <formula>8223.307275</formula>
    </cfRule>
  </conditionalFormatting>
  <conditionalFormatting sqref="IJ360:IO382 IJ416:IO439 IL440:IO749 IJ440:IK759">
    <cfRule type="cellIs" dxfId="51" priority="105" stopIfTrue="1" operator="equal">
      <formula>8223.307275</formula>
    </cfRule>
  </conditionalFormatting>
  <conditionalFormatting sqref="IL440:IO828">
    <cfRule type="cellIs" dxfId="50" priority="104" stopIfTrue="1" operator="equal">
      <formula>8223.307275</formula>
    </cfRule>
  </conditionalFormatting>
  <conditionalFormatting sqref="F448:M448 F449:L452 D448:D452">
    <cfRule type="cellIs" dxfId="49" priority="100" stopIfTrue="1" operator="equal">
      <formula>8223.307275</formula>
    </cfRule>
  </conditionalFormatting>
  <conditionalFormatting sqref="F456:M456 F457:L460 D456:D460">
    <cfRule type="cellIs" dxfId="48" priority="99" stopIfTrue="1" operator="equal">
      <formula>8223.307275</formula>
    </cfRule>
  </conditionalFormatting>
  <conditionalFormatting sqref="F444:M444 F445:L448 D444:D448">
    <cfRule type="cellIs" dxfId="47" priority="98" stopIfTrue="1" operator="equal">
      <formula>8223.307275</formula>
    </cfRule>
  </conditionalFormatting>
  <conditionalFormatting sqref="F377:M377 F378:L381 D377:D381">
    <cfRule type="cellIs" dxfId="46" priority="94" stopIfTrue="1" operator="equal">
      <formula>8223.307275</formula>
    </cfRule>
  </conditionalFormatting>
  <conditionalFormatting sqref="IL373:IO845">
    <cfRule type="cellIs" dxfId="45" priority="92" stopIfTrue="1" operator="equal">
      <formula>8223.307275</formula>
    </cfRule>
  </conditionalFormatting>
  <conditionalFormatting sqref="IL412:IO782">
    <cfRule type="cellIs" dxfId="44" priority="90" stopIfTrue="1" operator="equal">
      <formula>8223.307275</formula>
    </cfRule>
  </conditionalFormatting>
  <conditionalFormatting sqref="F421:M421 F422:L425 D421:D425">
    <cfRule type="cellIs" dxfId="43" priority="89" stopIfTrue="1" operator="equal">
      <formula>8223.307275</formula>
    </cfRule>
  </conditionalFormatting>
  <conditionalFormatting sqref="F429:M429 F430:L433 D429:D433">
    <cfRule type="cellIs" dxfId="42" priority="88" stopIfTrue="1" operator="equal">
      <formula>8223.307275</formula>
    </cfRule>
  </conditionalFormatting>
  <conditionalFormatting sqref="F417:M417 F418:L421 D417:D421">
    <cfRule type="cellIs" dxfId="41" priority="87" stopIfTrue="1" operator="equal">
      <formula>8223.307275</formula>
    </cfRule>
  </conditionalFormatting>
  <conditionalFormatting sqref="F376:M376 F377:L380 D376:D380">
    <cfRule type="cellIs" dxfId="40" priority="85" stopIfTrue="1" operator="equal">
      <formula>8223.307275</formula>
    </cfRule>
  </conditionalFormatting>
  <conditionalFormatting sqref="F384:M384 F385:L390 D384:D390">
    <cfRule type="cellIs" dxfId="39" priority="84" stopIfTrue="1" operator="equal">
      <formula>8223.307275</formula>
    </cfRule>
  </conditionalFormatting>
  <conditionalFormatting sqref="F373:L376">
    <cfRule type="cellIs" dxfId="38" priority="83" stopIfTrue="1" operator="equal">
      <formula>8223.307275</formula>
    </cfRule>
  </conditionalFormatting>
  <conditionalFormatting sqref="IL543:IO908">
    <cfRule type="cellIs" dxfId="37" priority="82" stopIfTrue="1" operator="equal">
      <formula>8223.307275</formula>
    </cfRule>
  </conditionalFormatting>
  <conditionalFormatting sqref="F547:M547 F548:L551 D547:D551">
    <cfRule type="cellIs" dxfId="36" priority="80" stopIfTrue="1" operator="equal">
      <formula>8223.307275</formula>
    </cfRule>
  </conditionalFormatting>
  <conditionalFormatting sqref="F555:M555 F556:L559 D555:D559">
    <cfRule type="cellIs" dxfId="35" priority="79" stopIfTrue="1" operator="equal">
      <formula>8223.307275</formula>
    </cfRule>
  </conditionalFormatting>
  <conditionalFormatting sqref="F543:M543 F544:L547 D543:D547">
    <cfRule type="cellIs" dxfId="34" priority="78" stopIfTrue="1" operator="equal">
      <formula>8223.307275</formula>
    </cfRule>
  </conditionalFormatting>
  <conditionalFormatting sqref="IL389:IO773">
    <cfRule type="cellIs" dxfId="33" priority="77" stopIfTrue="1" operator="equal">
      <formula>8223.307275</formula>
    </cfRule>
  </conditionalFormatting>
  <conditionalFormatting sqref="F393:M393 F394:L397 D393:D397">
    <cfRule type="cellIs" dxfId="32" priority="73" stopIfTrue="1" operator="equal">
      <formula>8223.307275</formula>
    </cfRule>
  </conditionalFormatting>
  <conditionalFormatting sqref="F401:M401 F402:L405 D401:D405">
    <cfRule type="cellIs" dxfId="31" priority="72" stopIfTrue="1" operator="equal">
      <formula>8223.307275</formula>
    </cfRule>
  </conditionalFormatting>
  <conditionalFormatting sqref="F389:M389 F390:L393 D389:D393">
    <cfRule type="cellIs" dxfId="30" priority="71" stopIfTrue="1" operator="equal">
      <formula>8223.307275</formula>
    </cfRule>
  </conditionalFormatting>
  <conditionalFormatting sqref="IL360:IO774">
    <cfRule type="cellIs" dxfId="29" priority="68" stopIfTrue="1" operator="equal">
      <formula>8223.307275</formula>
    </cfRule>
  </conditionalFormatting>
  <conditionalFormatting sqref="IL435:IO823">
    <cfRule type="cellIs" dxfId="28" priority="64" stopIfTrue="1" operator="equal">
      <formula>8223.307275</formula>
    </cfRule>
  </conditionalFormatting>
  <conditionalFormatting sqref="F443:M443 F444:L447 D443:D447">
    <cfRule type="cellIs" dxfId="27" priority="60" stopIfTrue="1" operator="equal">
      <formula>8223.307275</formula>
    </cfRule>
  </conditionalFormatting>
  <conditionalFormatting sqref="F451:M451 F452:L455 D451:D455">
    <cfRule type="cellIs" dxfId="26" priority="59" stopIfTrue="1" operator="equal">
      <formula>8223.307275</formula>
    </cfRule>
  </conditionalFormatting>
  <conditionalFormatting sqref="F439:M439 F440:L443 D439:D443">
    <cfRule type="cellIs" dxfId="25" priority="58" stopIfTrue="1" operator="equal">
      <formula>8223.307275</formula>
    </cfRule>
  </conditionalFormatting>
  <conditionalFormatting sqref="IL360:IO744">
    <cfRule type="cellIs" dxfId="24" priority="57" stopIfTrue="1" operator="equal">
      <formula>8223.307275</formula>
    </cfRule>
  </conditionalFormatting>
  <conditionalFormatting sqref="F364:M364 F365:L368 D364:D368">
    <cfRule type="cellIs" dxfId="23" priority="53" stopIfTrue="1" operator="equal">
      <formula>8223.307275</formula>
    </cfRule>
  </conditionalFormatting>
  <conditionalFormatting sqref="F372:M372 F373:L376 D372:D376">
    <cfRule type="cellIs" dxfId="22" priority="52" stopIfTrue="1" operator="equal">
      <formula>8223.307275</formula>
    </cfRule>
  </conditionalFormatting>
  <conditionalFormatting sqref="F360:M360 F361:L364 D360:D364">
    <cfRule type="cellIs" dxfId="21" priority="51" stopIfTrue="1" operator="equal">
      <formula>8223.307275</formula>
    </cfRule>
  </conditionalFormatting>
  <conditionalFormatting sqref="F574:M574 F575:L578 D574:D578">
    <cfRule type="cellIs" dxfId="20" priority="50" stopIfTrue="1" operator="equal">
      <formula>8223.307275</formula>
    </cfRule>
  </conditionalFormatting>
  <conditionalFormatting sqref="F574:M574 F575:L578 D574:D578">
    <cfRule type="cellIs" dxfId="19" priority="49" stopIfTrue="1" operator="equal">
      <formula>8223.307275</formula>
    </cfRule>
  </conditionalFormatting>
  <conditionalFormatting sqref="F98:F101">
    <cfRule type="cellIs" dxfId="18" priority="48" stopIfTrue="1" operator="equal">
      <formula>8223.307275</formula>
    </cfRule>
  </conditionalFormatting>
  <conditionalFormatting sqref="A19:B19">
    <cfRule type="cellIs" dxfId="17" priority="32" stopIfTrue="1" operator="equal">
      <formula>8223.307275</formula>
    </cfRule>
  </conditionalFormatting>
  <conditionalFormatting sqref="C19">
    <cfRule type="cellIs" dxfId="16" priority="31" stopIfTrue="1" operator="equal">
      <formula>8223.307275</formula>
    </cfRule>
  </conditionalFormatting>
  <conditionalFormatting sqref="C49">
    <cfRule type="cellIs" dxfId="15" priority="25" stopIfTrue="1" operator="equal">
      <formula>8223.307275</formula>
    </cfRule>
  </conditionalFormatting>
  <conditionalFormatting sqref="C28">
    <cfRule type="cellIs" dxfId="14" priority="28" stopIfTrue="1" operator="equal">
      <formula>8223.307275</formula>
    </cfRule>
  </conditionalFormatting>
  <conditionalFormatting sqref="C39">
    <cfRule type="cellIs" dxfId="13" priority="26" stopIfTrue="1" operator="equal">
      <formula>8223.307275</formula>
    </cfRule>
  </conditionalFormatting>
  <conditionalFormatting sqref="C54">
    <cfRule type="cellIs" dxfId="12" priority="23" stopIfTrue="1" operator="equal">
      <formula>8223.307275</formula>
    </cfRule>
  </conditionalFormatting>
  <conditionalFormatting sqref="C60">
    <cfRule type="cellIs" dxfId="11" priority="21" stopIfTrue="1" operator="equal">
      <formula>8223.307275</formula>
    </cfRule>
  </conditionalFormatting>
  <conditionalFormatting sqref="C65">
    <cfRule type="cellIs" dxfId="10" priority="20" stopIfTrue="1" operator="equal">
      <formula>8223.307275</formula>
    </cfRule>
  </conditionalFormatting>
  <conditionalFormatting sqref="A73:F76 A72:B72 D72:F72">
    <cfRule type="cellIs" dxfId="9" priority="19" stopIfTrue="1" operator="equal">
      <formula>8223.307275</formula>
    </cfRule>
  </conditionalFormatting>
  <conditionalFormatting sqref="C72">
    <cfRule type="cellIs" dxfId="8" priority="18" stopIfTrue="1" operator="equal">
      <formula>8223.307275</formula>
    </cfRule>
  </conditionalFormatting>
  <conditionalFormatting sqref="A80:F83 A79:B79 D79:F79">
    <cfRule type="cellIs" dxfId="7" priority="17" stopIfTrue="1" operator="equal">
      <formula>8223.307275</formula>
    </cfRule>
  </conditionalFormatting>
  <conditionalFormatting sqref="C79">
    <cfRule type="cellIs" dxfId="6" priority="16" stopIfTrue="1" operator="equal">
      <formula>8223.307275</formula>
    </cfRule>
  </conditionalFormatting>
  <conditionalFormatting sqref="C86">
    <cfRule type="cellIs" dxfId="5" priority="15" stopIfTrue="1" operator="equal">
      <formula>8223.307275</formula>
    </cfRule>
  </conditionalFormatting>
  <conditionalFormatting sqref="C87">
    <cfRule type="cellIs" dxfId="4" priority="14" stopIfTrue="1" operator="equal">
      <formula>8223.307275</formula>
    </cfRule>
  </conditionalFormatting>
  <conditionalFormatting sqref="C90">
    <cfRule type="cellIs" dxfId="3" priority="13" stopIfTrue="1" operator="equal">
      <formula>8223.307275</formula>
    </cfRule>
  </conditionalFormatting>
  <conditionalFormatting sqref="C95">
    <cfRule type="cellIs" dxfId="2" priority="11" stopIfTrue="1" operator="equal">
      <formula>8223.307275</formula>
    </cfRule>
  </conditionalFormatting>
  <conditionalFormatting sqref="C96">
    <cfRule type="cellIs" dxfId="1" priority="10" stopIfTrue="1" operator="equal">
      <formula>8223.307275</formula>
    </cfRule>
  </conditionalFormatting>
  <conditionalFormatting sqref="E48:E51">
    <cfRule type="cellIs" dxfId="0" priority="4" stopIfTrue="1" operator="equal">
      <formula>8223.307275</formula>
    </cfRule>
  </conditionalFormatting>
  <printOptions horizontalCentered="1"/>
  <pageMargins left="0" right="0.118110236220472" top="0" bottom="0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#3</vt:lpstr>
      <vt:lpstr>'ხარჯთაღრიცხვა #3'!Print_Area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2019-05-28T12:20:18Z</cp:lastPrinted>
  <dcterms:created xsi:type="dcterms:W3CDTF">2013-04-21T20:24:51Z</dcterms:created>
  <dcterms:modified xsi:type="dcterms:W3CDTF">2019-05-28T12:54:21Z</dcterms:modified>
</cp:coreProperties>
</file>