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1000" activeTab="1"/>
  </bookViews>
  <sheets>
    <sheet name="vamtkiceb" sheetId="1" r:id="rId1"/>
    <sheet name="xarjtarricxva " sheetId="2" r:id="rId2"/>
  </sheets>
  <definedNames>
    <definedName name="_xlnm._FilterDatabase" localSheetId="1" hidden="1">'xarjtarricxva '!$A$7:$L$73</definedName>
    <definedName name="_xlnm.Print_Area" localSheetId="1">'xarjtarricxva '!$A$1:$L$78</definedName>
  </definedNames>
  <calcPr fullCalcOnLoad="1"/>
</workbook>
</file>

<file path=xl/sharedStrings.xml><?xml version="1.0" encoding="utf-8"?>
<sst xmlns="http://schemas.openxmlformats.org/spreadsheetml/2006/main" count="169" uniqueCount="116">
  <si>
    <t>#</t>
  </si>
  <si>
    <t>samuSaos dasaxeleba</t>
  </si>
  <si>
    <t>masala</t>
  </si>
  <si>
    <t xml:space="preserve">xelfasi </t>
  </si>
  <si>
    <t>jami</t>
  </si>
  <si>
    <t>erTeuli</t>
  </si>
  <si>
    <t>sul</t>
  </si>
  <si>
    <t>transporti</t>
  </si>
  <si>
    <t>raode                                                                                                                                                                                                                                                  noba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</si>
  <si>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</si>
  <si>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tona</t>
  </si>
  <si>
    <t>zednadebi xarjebi</t>
  </si>
  <si>
    <t>j a m i</t>
  </si>
  <si>
    <t>gegmiuri dagroveba</t>
  </si>
  <si>
    <t>gauTvaliswinebeli xarjebi</t>
  </si>
  <si>
    <t>d.R.g.</t>
  </si>
  <si>
    <t>x a r j T a R r i c x v a</t>
  </si>
  <si>
    <t>lari</t>
  </si>
  <si>
    <t>xelfasi</t>
  </si>
  <si>
    <t>grZ/m</t>
  </si>
  <si>
    <r>
      <t xml:space="preserve"> </t>
    </r>
    <r>
      <rPr>
        <b/>
        <sz val="10"/>
        <color indexed="8"/>
        <rFont val="AcadNusx"/>
        <family val="0"/>
      </rPr>
      <t xml:space="preserve">j a m i </t>
    </r>
  </si>
  <si>
    <t>v a m t k i c e b:</t>
  </si>
  <si>
    <t xml:space="preserve">TanxiT: </t>
  </si>
  <si>
    <t>sul Tanxa</t>
  </si>
  <si>
    <t>dolari</t>
  </si>
  <si>
    <t>kursi</t>
  </si>
  <si>
    <t>a n g a r i S i</t>
  </si>
  <si>
    <t>winaswari xarjTaR-ricxvis #</t>
  </si>
  <si>
    <t>xarjTaRricxvis Tavebi</t>
  </si>
  <si>
    <t>winaswari xarjTaRricxvis Rirebuleba</t>
  </si>
  <si>
    <t>saerTo saxarjTaRricxvo Rirebuleba</t>
  </si>
  <si>
    <t>daricxvebiT</t>
  </si>
  <si>
    <t>meri:</t>
  </si>
  <si>
    <t>gzis napirebidan mogrovili nayari gruntis datvirTva av/TviTmclelze eqskavatoriT</t>
  </si>
  <si>
    <t xml:space="preserve">igives  gatana 3km-ze </t>
  </si>
  <si>
    <t>gzis gverdebis gawmenda nayari gruntisgan  xeliT adgil-adgil mogrovebiT</t>
  </si>
  <si>
    <t>g u r j a a n i s    m u n i c i p a l i t e t i</t>
  </si>
  <si>
    <t>ezos Sesasvlelebi</t>
  </si>
  <si>
    <t xml:space="preserve">asfaltobetonis Semotana 56-60km-ze manZilze </t>
  </si>
  <si>
    <t xml:space="preserve">masalebis Semotana 101-105km-ze, </t>
  </si>
  <si>
    <t xml:space="preserve">nayarSi muSaoba </t>
  </si>
  <si>
    <r>
      <t>100m</t>
    </r>
    <r>
      <rPr>
        <b/>
        <vertAlign val="superscript"/>
        <sz val="10"/>
        <color indexed="8"/>
        <rFont val="AcadNusx"/>
        <family val="0"/>
      </rPr>
      <t>3</t>
    </r>
  </si>
  <si>
    <r>
      <t>1000m</t>
    </r>
    <r>
      <rPr>
        <b/>
        <vertAlign val="superscript"/>
        <sz val="10"/>
        <color indexed="8"/>
        <rFont val="AcadNusx"/>
        <family val="0"/>
      </rPr>
      <t>3</t>
    </r>
  </si>
  <si>
    <t xml:space="preserve">damuSavebuli gruntis gatana 3km-ze nayarSi </t>
  </si>
  <si>
    <t>mosamzadebeli samuSaoebi</t>
  </si>
  <si>
    <t>a/betonis safaris mowyoba</t>
  </si>
  <si>
    <t>nawiburebis CaWra xerxiT (axali da Zveli a/betonis gadabmis adgilze)</t>
  </si>
  <si>
    <t>t</t>
  </si>
  <si>
    <r>
      <t>Txedavi bitumis mosxma nawiburebze  0,35 l/m</t>
    </r>
    <r>
      <rPr>
        <b/>
        <vertAlign val="superscript"/>
        <sz val="10"/>
        <color indexed="8"/>
        <rFont val="AcadNusx"/>
        <family val="0"/>
      </rPr>
      <t>2</t>
    </r>
    <r>
      <rPr>
        <b/>
        <sz val="10"/>
        <color indexed="8"/>
        <rFont val="AcadNusx"/>
        <family val="0"/>
      </rPr>
      <t>-dan - 0,40 l/m</t>
    </r>
    <r>
      <rPr>
        <b/>
        <vertAlign val="superscript"/>
        <sz val="10"/>
        <color indexed="8"/>
        <rFont val="AcadNusx"/>
        <family val="0"/>
      </rPr>
      <t>2</t>
    </r>
    <r>
      <rPr>
        <b/>
        <sz val="10"/>
        <color indexed="8"/>
        <rFont val="AcadNusx"/>
        <family val="0"/>
      </rPr>
      <t>-mde</t>
    </r>
  </si>
  <si>
    <t xml:space="preserve">gzis safaris qveda fenis mowyoba msxvilmarclovani forovani cxeli asfaltbetoniT sisqiT 5sm </t>
  </si>
  <si>
    <t xml:space="preserve">safaris zeda fenis mowyoba cxeli wvrilmarclovani asfaltobetoniT  sisqiT 4sm </t>
  </si>
  <si>
    <t>rk/betonis kiuvetis mowyoba</t>
  </si>
  <si>
    <t>qvesagebi baliSis mowyoba fraqciuli RorRiT  0-40mm   sisqiT 10sm misi gaSliT da datkepniT</t>
  </si>
  <si>
    <t>gzis mierTebebi</t>
  </si>
  <si>
    <t xml:space="preserve">safaris  mowyoba cxeli wvrilmarclovani asfaltobetoniT  sisqiT 5sm </t>
  </si>
  <si>
    <t xml:space="preserve">safuZvelis mowyoba fraqciuli RorRiT 0-40mm sisqiT 12sm. </t>
  </si>
  <si>
    <t xml:space="preserve">bitumis Semotana 101-105km-ze, </t>
  </si>
  <si>
    <t xml:space="preserve">betonis Semotana 20km-ze, </t>
  </si>
  <si>
    <t>gurjaanis     municipalitetis</t>
  </si>
  <si>
    <t>/a.xandamaSvili/</t>
  </si>
  <si>
    <t>gurjaanis municipaliteti</t>
  </si>
  <si>
    <t>1</t>
  </si>
  <si>
    <t>trasis aRdgena da damagreba</t>
  </si>
  <si>
    <t>km</t>
  </si>
  <si>
    <r>
      <t>100m</t>
    </r>
    <r>
      <rPr>
        <b/>
        <vertAlign val="superscript"/>
        <sz val="11"/>
        <rFont val="AcadNusx"/>
        <family val="2"/>
      </rPr>
      <t>3</t>
    </r>
  </si>
  <si>
    <r>
      <t>1000m</t>
    </r>
    <r>
      <rPr>
        <vertAlign val="superscript"/>
        <sz val="11"/>
        <color indexed="8"/>
        <rFont val="AcadNusx"/>
        <family val="2"/>
      </rPr>
      <t>3</t>
    </r>
  </si>
  <si>
    <r>
      <t>100m</t>
    </r>
    <r>
      <rPr>
        <b/>
        <vertAlign val="superscript"/>
        <sz val="11"/>
        <color indexed="8"/>
        <rFont val="AcadNusx"/>
        <family val="2"/>
      </rPr>
      <t>3</t>
    </r>
  </si>
  <si>
    <r>
      <t>m</t>
    </r>
    <r>
      <rPr>
        <b/>
        <vertAlign val="superscript"/>
        <sz val="11"/>
        <color indexed="8"/>
        <rFont val="AcadNusx"/>
        <family val="2"/>
      </rPr>
      <t>3</t>
    </r>
  </si>
  <si>
    <r>
      <t>1000m</t>
    </r>
    <r>
      <rPr>
        <b/>
        <vertAlign val="superscript"/>
        <sz val="11"/>
        <color indexed="8"/>
        <rFont val="AcadNusx"/>
        <family val="2"/>
      </rPr>
      <t>2</t>
    </r>
  </si>
  <si>
    <t>tn</t>
  </si>
  <si>
    <t>Seadgina:               /z.simoniSvili/</t>
  </si>
  <si>
    <t xml:space="preserve">miwis vakisze IIIkat.gruntis damuSaveba meqanizmebiT a/TviTmclelebze datvirTviT </t>
  </si>
  <si>
    <t>gzis gverdis Sevseba qviSa-xreSovani nareviT</t>
  </si>
  <si>
    <t>gzis gverdebis gasufTaveba ekal-bardisagan misi akafviT  buCqmWrelis gamoyenebiT, adgil-adgil mogrovebiT da dawviT</t>
  </si>
  <si>
    <t>ha</t>
  </si>
  <si>
    <t>mogrovili ekal-bardis dawva perioduli gadaadgilebiT</t>
  </si>
  <si>
    <t>Txevadi bitumis mosxma 2188 m2-ze</t>
  </si>
  <si>
    <t xml:space="preserve">safuZvelis mowyoba fraqciuli RorRiT 0-40mm  sisqiT 10sm. </t>
  </si>
  <si>
    <t>bitumis mosxma avtogudronatoriT (262 kvm-ze)</t>
  </si>
  <si>
    <t>100grZ/m</t>
  </si>
  <si>
    <t>betonis bordiurebis Semotana 66-70km-ze</t>
  </si>
  <si>
    <r>
      <t>100m</t>
    </r>
    <r>
      <rPr>
        <vertAlign val="superscript"/>
        <sz val="10"/>
        <color indexed="8"/>
        <rFont val="AcadNusx"/>
        <family val="0"/>
      </rPr>
      <t>3</t>
    </r>
  </si>
  <si>
    <t>betonis mza  bordiurebis mowyoba</t>
  </si>
  <si>
    <t>qviSa-xreSovani narevis Semotana 20km-ze</t>
  </si>
  <si>
    <t>fraqciuli RorRis Semotana     20km-ze</t>
  </si>
  <si>
    <t>fraqciuli RorRis Semotana 20km-ze</t>
  </si>
  <si>
    <t>19</t>
  </si>
  <si>
    <t>20</t>
  </si>
  <si>
    <t xml:space="preserve">gzis daprofileba greideriT </t>
  </si>
  <si>
    <r>
      <t>1000m</t>
    </r>
    <r>
      <rPr>
        <b/>
        <vertAlign val="superscript"/>
        <sz val="10"/>
        <color indexed="8"/>
        <rFont val="AcadNusx"/>
        <family val="0"/>
      </rPr>
      <t>2</t>
    </r>
  </si>
  <si>
    <t>gzis orive mxares monoliTuri rk/betonis martivi tipis kiuvetis   mosawyobad IIIkat.gruntis damuSaveba  xeliT</t>
  </si>
  <si>
    <t>bordiuris ukana gverdis  Sevseba qviSa-xreSovani nareviT</t>
  </si>
  <si>
    <t>bitumis mosxma avtogudronatoriT (1216 kvm-ze)</t>
  </si>
  <si>
    <t xml:space="preserve">moewyos bordiurTan SerwymiT b-15 betonis fila (900X0.5X0,1)X2 </t>
  </si>
  <si>
    <t>mza zedapirze Semasworebeli fenis mowyoba qviSa-xreSovani narevis damatebiT</t>
  </si>
  <si>
    <t xml:space="preserve">gzis mierTebebis daprofileba greideriT </t>
  </si>
  <si>
    <t xml:space="preserve">safuZvelis  zeda fenis mowyoba fraqciuli RorRiT             0-40mm sisqiT 10sm. </t>
  </si>
  <si>
    <t xml:space="preserve">ezos SesasvlelebTan IIIkat.gruntis mosworeba xeliT gruntis moWriT,gaSliT da datkepniT </t>
  </si>
  <si>
    <t>21</t>
  </si>
  <si>
    <t>30</t>
  </si>
  <si>
    <t>მ3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</si>
  <si>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</si>
  <si>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</si>
  <si>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r>
      <t>m</t>
    </r>
    <r>
      <rPr>
        <b/>
        <vertAlign val="superscript"/>
        <sz val="11"/>
        <color indexed="8"/>
        <rFont val="AcadNusx"/>
        <family val="2"/>
      </rPr>
      <t>2</t>
    </r>
  </si>
  <si>
    <t xml:space="preserve"> a/betonis  safaris moxsna  xeliT sangrevi CaquCis daxmarebiT a/TviTmclelebze datvirTviT </t>
  </si>
  <si>
    <t>bitumis mosxma avtogudronatoriT 2188 m2-ze</t>
  </si>
  <si>
    <t>safuZvelis qveda fenis mowyoba qviSa-xreSovani nareviT sisqiT 10sm (1445 კვმ)</t>
  </si>
  <si>
    <r>
      <t>1000m</t>
    </r>
    <r>
      <rPr>
        <b/>
        <vertAlign val="superscript"/>
        <sz val="11"/>
        <rFont val="AcadNusx"/>
        <family val="2"/>
      </rPr>
      <t>2</t>
    </r>
  </si>
  <si>
    <t>სოფელ kolagSi შიდა საუბნო გზebის
  reabilitaciisTvis  Sedgenili lokalur-resursuli</t>
  </si>
  <si>
    <t xml:space="preserve"> გზebის
  reabilitacia</t>
  </si>
  <si>
    <t>betonis bordiurebi kveTiT 30X15X70sm</t>
  </si>
  <si>
    <t>c</t>
  </si>
  <si>
    <t>pretendsentis dasaxeleba:</t>
  </si>
  <si>
    <t>xelmowera:</t>
  </si>
  <si>
    <t>b.a.</t>
  </si>
  <si>
    <t>სოფეA3:L17ლ kolagSi შიდა საუბნო გზebის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</si>
</sst>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[$-437]yyyy\ &quot;წლის&quot;\ dd\ mm\,\ dd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\ _₾_-;\-* #,##0.00\ _₾_-;_-* &quot;-&quot;??\ _₾_-;_-@_-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1"/>
      <color indexed="8"/>
      <name val="AcadNusx"/>
      <family val="0"/>
    </font>
    <font>
      <sz val="10"/>
      <name val="AcadNusx"/>
      <family val="0"/>
    </font>
    <font>
      <sz val="10"/>
      <name val="Arial Cyr"/>
      <family val="0"/>
    </font>
    <font>
      <b/>
      <sz val="10"/>
      <color indexed="8"/>
      <name val="AcadNusx"/>
      <family val="0"/>
    </font>
    <font>
      <b/>
      <sz val="10"/>
      <name val="AcadNusx"/>
      <family val="0"/>
    </font>
    <font>
      <sz val="11"/>
      <name val="AcadMtavr"/>
      <family val="0"/>
    </font>
    <font>
      <b/>
      <vertAlign val="superscript"/>
      <sz val="11"/>
      <color indexed="8"/>
      <name val="AcadNusx"/>
      <family val="0"/>
    </font>
    <font>
      <b/>
      <vertAlign val="superscript"/>
      <sz val="10"/>
      <color indexed="8"/>
      <name val="AcadNusx"/>
      <family val="0"/>
    </font>
    <font>
      <sz val="10"/>
      <name val="Arial"/>
      <family val="2"/>
    </font>
    <font>
      <b/>
      <sz val="11"/>
      <name val="AcadMtavr"/>
      <family val="0"/>
    </font>
    <font>
      <b/>
      <sz val="16"/>
      <color indexed="8"/>
      <name val="AcadNusx"/>
      <family val="0"/>
    </font>
    <font>
      <u val="single"/>
      <sz val="11"/>
      <name val="AcadMtavr"/>
      <family val="0"/>
    </font>
    <font>
      <b/>
      <sz val="11"/>
      <name val="AcadNusx"/>
      <family val="2"/>
    </font>
    <font>
      <b/>
      <vertAlign val="superscript"/>
      <sz val="11"/>
      <name val="AcadNusx"/>
      <family val="2"/>
    </font>
    <font>
      <vertAlign val="superscript"/>
      <sz val="11"/>
      <color indexed="8"/>
      <name val="AcadNusx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LitNusx"/>
      <family val="0"/>
    </font>
    <font>
      <sz val="14"/>
      <color indexed="8"/>
      <name val="Calibri"/>
      <family val="2"/>
    </font>
    <font>
      <b/>
      <sz val="11"/>
      <color indexed="8"/>
      <name val="LitNusx"/>
      <family val="0"/>
    </font>
    <font>
      <b/>
      <sz val="16"/>
      <color indexed="8"/>
      <name val="LitNusx"/>
      <family val="0"/>
    </font>
    <font>
      <b/>
      <sz val="10"/>
      <color indexed="8"/>
      <name val="LitNusx"/>
      <family val="0"/>
    </font>
    <font>
      <sz val="11"/>
      <color indexed="8"/>
      <name val="LitNusx"/>
      <family val="0"/>
    </font>
    <font>
      <sz val="12"/>
      <color indexed="8"/>
      <name val="LitNusx"/>
      <family val="0"/>
    </font>
    <font>
      <sz val="12"/>
      <color indexed="8"/>
      <name val="AcadNusx"/>
      <family val="0"/>
    </font>
    <font>
      <sz val="11"/>
      <color indexed="8"/>
      <name val="AcadMtavr"/>
      <family val="0"/>
    </font>
    <font>
      <b/>
      <sz val="11"/>
      <color indexed="8"/>
      <name val="AcadNusx"/>
      <family val="2"/>
    </font>
    <font>
      <b/>
      <sz val="8"/>
      <color indexed="8"/>
      <name val="AcadNusx"/>
      <family val="2"/>
    </font>
    <font>
      <sz val="8"/>
      <color indexed="8"/>
      <name val="AcadNusx"/>
      <family val="2"/>
    </font>
    <font>
      <b/>
      <sz val="11"/>
      <color indexed="8"/>
      <name val="AcadMtavr"/>
      <family val="0"/>
    </font>
    <font>
      <b/>
      <sz val="10"/>
      <color indexed="8"/>
      <name val="AcadMtavr"/>
      <family val="0"/>
    </font>
    <font>
      <sz val="10"/>
      <color indexed="8"/>
      <name val="AcadMtavr"/>
      <family val="0"/>
    </font>
    <font>
      <u val="single"/>
      <sz val="10"/>
      <color indexed="8"/>
      <name val="AcadMtavr"/>
      <family val="0"/>
    </font>
    <font>
      <sz val="10"/>
      <color indexed="10"/>
      <name val="AcadNusx"/>
      <family val="2"/>
    </font>
    <font>
      <b/>
      <sz val="9"/>
      <color indexed="8"/>
      <name val="AcadNusx"/>
      <family val="0"/>
    </font>
    <font>
      <b/>
      <sz val="10"/>
      <color indexed="10"/>
      <name val="AcadNusx"/>
      <family val="2"/>
    </font>
    <font>
      <b/>
      <sz val="14"/>
      <color indexed="8"/>
      <name val="LitNusx"/>
      <family val="0"/>
    </font>
    <font>
      <b/>
      <sz val="14"/>
      <color indexed="8"/>
      <name val="Calibri"/>
      <family val="2"/>
    </font>
    <font>
      <b/>
      <sz val="16"/>
      <color indexed="8"/>
      <name val="AcadMtavr"/>
      <family val="0"/>
    </font>
    <font>
      <b/>
      <sz val="12"/>
      <color indexed="8"/>
      <name val="AcadNusx"/>
      <family val="0"/>
    </font>
    <font>
      <b/>
      <sz val="14"/>
      <color indexed="8"/>
      <name val="AcadNusx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12"/>
      <color theme="1"/>
      <name val="Calibri"/>
      <family val="2"/>
    </font>
    <font>
      <sz val="14"/>
      <color theme="1"/>
      <name val="LitNusx"/>
      <family val="0"/>
    </font>
    <font>
      <sz val="14"/>
      <color theme="1"/>
      <name val="Calibri"/>
      <family val="2"/>
    </font>
    <font>
      <b/>
      <sz val="11"/>
      <color theme="1"/>
      <name val="LitNusx"/>
      <family val="0"/>
    </font>
    <font>
      <b/>
      <sz val="16"/>
      <color theme="1"/>
      <name val="LitNusx"/>
      <family val="0"/>
    </font>
    <font>
      <b/>
      <sz val="10"/>
      <color theme="1"/>
      <name val="LitNusx"/>
      <family val="0"/>
    </font>
    <font>
      <sz val="11"/>
      <color theme="1"/>
      <name val="LitNusx"/>
      <family val="0"/>
    </font>
    <font>
      <sz val="12"/>
      <color theme="1"/>
      <name val="LitNusx"/>
      <family val="0"/>
    </font>
    <font>
      <sz val="12"/>
      <color theme="1"/>
      <name val="AcadNusx"/>
      <family val="0"/>
    </font>
    <font>
      <sz val="11"/>
      <color theme="1"/>
      <name val="AcadNusx"/>
      <family val="0"/>
    </font>
    <font>
      <sz val="8"/>
      <color theme="1"/>
      <name val="AcadNusx"/>
      <family val="2"/>
    </font>
    <font>
      <b/>
      <sz val="16"/>
      <color theme="1"/>
      <name val="AcadMtavr"/>
      <family val="0"/>
    </font>
    <font>
      <b/>
      <sz val="14"/>
      <color theme="1"/>
      <name val="LitNusx"/>
      <family val="0"/>
    </font>
    <font>
      <b/>
      <sz val="14"/>
      <color theme="1"/>
      <name val="Calibri"/>
      <family val="2"/>
    </font>
    <font>
      <b/>
      <sz val="12"/>
      <color theme="1"/>
      <name val="AcadNusx"/>
      <family val="0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  <font>
      <b/>
      <sz val="9"/>
      <color theme="1"/>
      <name val="AcadNusx"/>
      <family val="0"/>
    </font>
    <font>
      <b/>
      <sz val="8"/>
      <color theme="1"/>
      <name val="AcadNusx"/>
      <family val="2"/>
    </font>
    <font>
      <b/>
      <sz val="14"/>
      <color theme="1"/>
      <name val="AcadNusx"/>
      <family val="0"/>
    </font>
    <font>
      <sz val="11"/>
      <color theme="1"/>
      <name val="AcadMtavr"/>
      <family val="0"/>
    </font>
    <font>
      <b/>
      <sz val="11"/>
      <color theme="1"/>
      <name val="AcadMtavr"/>
      <family val="0"/>
    </font>
    <font>
      <b/>
      <sz val="10"/>
      <color theme="1"/>
      <name val="AcadMtavr"/>
      <family val="0"/>
    </font>
    <font>
      <sz val="10"/>
      <color theme="1"/>
      <name val="AcadMtavr"/>
      <family val="0"/>
    </font>
    <font>
      <b/>
      <sz val="16"/>
      <color theme="1"/>
      <name val="AcadNusx"/>
      <family val="0"/>
    </font>
    <font>
      <u val="single"/>
      <sz val="10"/>
      <color theme="1"/>
      <name val="AcadMtavr"/>
      <family val="0"/>
    </font>
    <font>
      <sz val="10"/>
      <color rgb="FFFF0000"/>
      <name val="AcadNusx"/>
      <family val="2"/>
    </font>
    <font>
      <b/>
      <sz val="10"/>
      <color rgb="FFFF0000"/>
      <name val="AcadNusx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14" fillId="0" borderId="0">
      <alignment/>
      <protection/>
    </xf>
    <xf numFmtId="0" fontId="1" fillId="32" borderId="7" applyNumberFormat="0" applyFont="0" applyAlignment="0" applyProtection="0"/>
    <xf numFmtId="0" fontId="75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8" fillId="0" borderId="0">
      <alignment/>
      <protection/>
    </xf>
  </cellStyleXfs>
  <cellXfs count="200">
    <xf numFmtId="0" fontId="0" fillId="0" borderId="0" xfId="0" applyFont="1" applyAlignment="1">
      <alignment/>
    </xf>
    <xf numFmtId="0" fontId="79" fillId="0" borderId="0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 vertical="center"/>
    </xf>
    <xf numFmtId="2" fontId="79" fillId="0" borderId="0" xfId="0" applyNumberFormat="1" applyFont="1" applyFill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8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87" fillId="0" borderId="0" xfId="0" applyFont="1" applyBorder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0" xfId="0" applyFont="1" applyBorder="1" applyAlignment="1">
      <alignment/>
    </xf>
    <xf numFmtId="0" fontId="89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89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/>
    </xf>
    <xf numFmtId="2" fontId="86" fillId="0" borderId="11" xfId="0" applyNumberFormat="1" applyFont="1" applyBorder="1" applyAlignment="1">
      <alignment horizontal="center" vertical="center"/>
    </xf>
    <xf numFmtId="1" fontId="77" fillId="0" borderId="11" xfId="0" applyNumberFormat="1" applyFont="1" applyBorder="1" applyAlignment="1">
      <alignment horizontal="center" vertical="center"/>
    </xf>
    <xf numFmtId="0" fontId="87" fillId="0" borderId="0" xfId="0" applyFont="1" applyAlignment="1">
      <alignment horizontal="left" vertical="center" wrapText="1"/>
    </xf>
    <xf numFmtId="0" fontId="88" fillId="0" borderId="0" xfId="0" applyFont="1" applyBorder="1" applyAlignment="1">
      <alignment horizontal="left" vertical="top"/>
    </xf>
    <xf numFmtId="0" fontId="86" fillId="0" borderId="12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1" fontId="83" fillId="0" borderId="12" xfId="0" applyNumberFormat="1" applyFont="1" applyBorder="1" applyAlignment="1">
      <alignment horizontal="center" vertical="center"/>
    </xf>
    <xf numFmtId="1" fontId="83" fillId="0" borderId="14" xfId="0" applyNumberFormat="1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2" fontId="86" fillId="0" borderId="12" xfId="0" applyNumberFormat="1" applyFont="1" applyBorder="1" applyAlignment="1">
      <alignment horizontal="center" vertical="center"/>
    </xf>
    <xf numFmtId="2" fontId="86" fillId="0" borderId="14" xfId="0" applyNumberFormat="1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1" fontId="93" fillId="0" borderId="0" xfId="0" applyNumberFormat="1" applyFont="1" applyAlignment="1">
      <alignment horizontal="right" vertical="center"/>
    </xf>
    <xf numFmtId="0" fontId="83" fillId="0" borderId="1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94" fillId="33" borderId="0" xfId="0" applyFont="1" applyFill="1" applyBorder="1" applyAlignment="1">
      <alignment horizontal="center" vertical="center" shrinkToFit="1"/>
    </xf>
    <xf numFmtId="0" fontId="79" fillId="0" borderId="0" xfId="0" applyFont="1" applyBorder="1" applyAlignment="1">
      <alignment horizontal="left" vertical="top" wrapText="1"/>
    </xf>
    <xf numFmtId="0" fontId="88" fillId="0" borderId="0" xfId="0" applyFont="1" applyFill="1" applyBorder="1" applyAlignment="1" applyProtection="1">
      <alignment horizontal="center" vertical="center" wrapText="1"/>
      <protection hidden="1"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95" fillId="0" borderId="11" xfId="0" applyFont="1" applyFill="1" applyBorder="1" applyAlignment="1" applyProtection="1">
      <alignment horizontal="center" vertical="center" wrapText="1"/>
      <protection hidden="1"/>
    </xf>
    <xf numFmtId="2" fontId="9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7" fillId="0" borderId="11" xfId="0" applyFont="1" applyFill="1" applyBorder="1" applyAlignment="1" applyProtection="1">
      <alignment horizontal="center" vertical="top" wrapText="1"/>
      <protection hidden="1"/>
    </xf>
    <xf numFmtId="0" fontId="98" fillId="0" borderId="11" xfId="0" applyFont="1" applyFill="1" applyBorder="1" applyAlignment="1" applyProtection="1">
      <alignment horizontal="center" vertical="center" wrapText="1"/>
      <protection hidden="1"/>
    </xf>
    <xf numFmtId="1" fontId="9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5" fillId="34" borderId="11" xfId="0" applyFont="1" applyFill="1" applyBorder="1" applyAlignment="1" applyProtection="1">
      <alignment horizontal="center" vertical="center" wrapText="1"/>
      <protection hidden="1"/>
    </xf>
    <xf numFmtId="0" fontId="99" fillId="34" borderId="11" xfId="0" applyFont="1" applyFill="1" applyBorder="1" applyAlignment="1" applyProtection="1">
      <alignment horizontal="center" vertical="center" wrapText="1"/>
      <protection hidden="1"/>
    </xf>
    <xf numFmtId="1" fontId="96" fillId="34" borderId="11" xfId="0" applyNumberFormat="1" applyFont="1" applyFill="1" applyBorder="1" applyAlignment="1" applyProtection="1">
      <alignment horizontal="center" vertical="center" wrapText="1"/>
      <protection hidden="1"/>
    </xf>
    <xf numFmtId="1" fontId="95" fillId="34" borderId="11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Fill="1" applyBorder="1" applyAlignment="1" applyProtection="1">
      <alignment horizontal="center" vertical="center"/>
      <protection hidden="1"/>
    </xf>
    <xf numFmtId="2" fontId="18" fillId="33" borderId="11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15" fillId="33" borderId="11" xfId="0" applyNumberFormat="1" applyFont="1" applyFill="1" applyBorder="1" applyAlignment="1" applyProtection="1">
      <alignment horizontal="left" vertical="center"/>
      <protection hidden="1"/>
    </xf>
    <xf numFmtId="180" fontId="15" fillId="33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left" vertical="top" wrapText="1"/>
      <protection hidden="1"/>
    </xf>
    <xf numFmtId="2" fontId="9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5" fillId="33" borderId="11" xfId="0" applyFont="1" applyFill="1" applyBorder="1" applyAlignment="1" applyProtection="1">
      <alignment wrapText="1"/>
      <protection hidden="1"/>
    </xf>
    <xf numFmtId="180" fontId="95" fillId="33" borderId="11" xfId="0" applyNumberFormat="1" applyFont="1" applyFill="1" applyBorder="1" applyAlignment="1" applyProtection="1">
      <alignment horizontal="center" vertical="center" wrapText="1"/>
      <protection hidden="1"/>
    </xf>
    <xf numFmtId="182" fontId="9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00" fillId="0" borderId="11" xfId="0" applyFont="1" applyFill="1" applyBorder="1" applyAlignment="1" applyProtection="1">
      <alignment horizontal="center" vertical="center"/>
      <protection hidden="1"/>
    </xf>
    <xf numFmtId="0" fontId="96" fillId="33" borderId="11" xfId="0" applyFont="1" applyFill="1" applyBorder="1" applyAlignment="1" applyProtection="1">
      <alignment horizontal="left" vertical="center" wrapText="1"/>
      <protection hidden="1"/>
    </xf>
    <xf numFmtId="2" fontId="96" fillId="33" borderId="11" xfId="0" applyNumberFormat="1" applyFont="1" applyFill="1" applyBorder="1" applyAlignment="1" applyProtection="1">
      <alignment horizontal="center" vertical="center"/>
      <protection hidden="1"/>
    </xf>
    <xf numFmtId="0" fontId="101" fillId="33" borderId="11" xfId="0" applyFont="1" applyFill="1" applyBorder="1" applyAlignment="1" applyProtection="1">
      <alignment/>
      <protection hidden="1"/>
    </xf>
    <xf numFmtId="2" fontId="101" fillId="33" borderId="11" xfId="0" applyNumberFormat="1" applyFont="1" applyFill="1" applyBorder="1" applyAlignment="1" applyProtection="1">
      <alignment horizontal="center" vertical="center"/>
      <protection hidden="1"/>
    </xf>
    <xf numFmtId="0" fontId="95" fillId="0" borderId="11" xfId="0" applyFont="1" applyFill="1" applyBorder="1" applyAlignment="1" applyProtection="1">
      <alignment horizontal="center" vertical="center" wrapText="1"/>
      <protection hidden="1"/>
    </xf>
    <xf numFmtId="0" fontId="10" fillId="33" borderId="11" xfId="0" applyFont="1" applyFill="1" applyBorder="1" applyAlignment="1" applyProtection="1">
      <alignment horizontal="left" vertical="top" wrapText="1"/>
      <protection hidden="1"/>
    </xf>
    <xf numFmtId="1" fontId="7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79" fillId="33" borderId="11" xfId="0" applyFont="1" applyFill="1" applyBorder="1" applyAlignment="1" applyProtection="1">
      <alignment horizontal="center" vertical="center" wrapText="1"/>
      <protection hidden="1"/>
    </xf>
    <xf numFmtId="0" fontId="95" fillId="0" borderId="10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left" vertical="center" wrapText="1"/>
      <protection hidden="1"/>
    </xf>
    <xf numFmtId="0" fontId="89" fillId="33" borderId="11" xfId="0" applyFont="1" applyFill="1" applyBorder="1" applyAlignment="1" applyProtection="1">
      <alignment horizontal="center" vertical="center" wrapText="1"/>
      <protection hidden="1"/>
    </xf>
    <xf numFmtId="0" fontId="79" fillId="33" borderId="11" xfId="0" applyFont="1" applyFill="1" applyBorder="1" applyAlignment="1" applyProtection="1">
      <alignment wrapText="1"/>
      <protection hidden="1"/>
    </xf>
    <xf numFmtId="180" fontId="79" fillId="33" borderId="11" xfId="0" applyNumberFormat="1" applyFont="1" applyFill="1" applyBorder="1" applyAlignment="1" applyProtection="1">
      <alignment horizontal="center" vertical="center" wrapText="1"/>
      <protection hidden="1"/>
    </xf>
    <xf numFmtId="182" fontId="79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96" fillId="33" borderId="11" xfId="0" applyNumberFormat="1" applyFont="1" applyFill="1" applyBorder="1" applyAlignment="1" applyProtection="1">
      <alignment horizontal="center" vertical="center"/>
      <protection hidden="1"/>
    </xf>
    <xf numFmtId="0" fontId="95" fillId="33" borderId="11" xfId="0" applyFont="1" applyFill="1" applyBorder="1" applyAlignment="1" applyProtection="1">
      <alignment horizontal="left" vertical="center" wrapText="1"/>
      <protection hidden="1"/>
    </xf>
    <xf numFmtId="0" fontId="95" fillId="33" borderId="11" xfId="0" applyFont="1" applyFill="1" applyBorder="1" applyAlignment="1" applyProtection="1">
      <alignment horizontal="center" vertical="center" wrapText="1"/>
      <protection hidden="1"/>
    </xf>
    <xf numFmtId="181" fontId="100" fillId="33" borderId="11" xfId="0" applyNumberFormat="1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 wrapText="1"/>
      <protection hidden="1"/>
    </xf>
    <xf numFmtId="1" fontId="9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6" fillId="33" borderId="11" xfId="0" applyFont="1" applyFill="1" applyBorder="1" applyAlignment="1" applyProtection="1">
      <alignment horizontal="left" vertical="top" wrapText="1"/>
      <protection hidden="1"/>
    </xf>
    <xf numFmtId="0" fontId="96" fillId="33" borderId="11" xfId="0" applyFont="1" applyFill="1" applyBorder="1" applyAlignment="1" applyProtection="1">
      <alignment horizontal="center" vertical="center" wrapText="1"/>
      <protection hidden="1"/>
    </xf>
    <xf numFmtId="0" fontId="95" fillId="33" borderId="11" xfId="0" applyFont="1" applyFill="1" applyBorder="1" applyAlignment="1" applyProtection="1">
      <alignment horizontal="center" vertical="top" wrapText="1"/>
      <protection hidden="1"/>
    </xf>
    <xf numFmtId="0" fontId="100" fillId="34" borderId="11" xfId="0" applyFont="1" applyFill="1" applyBorder="1" applyAlignment="1" applyProtection="1">
      <alignment horizontal="center" vertical="center"/>
      <protection hidden="1"/>
    </xf>
    <xf numFmtId="0" fontId="94" fillId="34" borderId="11" xfId="0" applyFont="1" applyFill="1" applyBorder="1" applyAlignment="1" applyProtection="1">
      <alignment horizontal="center" vertical="center" wrapText="1"/>
      <protection hidden="1"/>
    </xf>
    <xf numFmtId="0" fontId="89" fillId="34" borderId="11" xfId="0" applyFont="1" applyFill="1" applyBorder="1" applyAlignment="1" applyProtection="1">
      <alignment/>
      <protection hidden="1"/>
    </xf>
    <xf numFmtId="2" fontId="100" fillId="34" borderId="11" xfId="0" applyNumberFormat="1" applyFont="1" applyFill="1" applyBorder="1" applyAlignment="1" applyProtection="1">
      <alignment horizontal="center" vertical="center"/>
      <protection hidden="1"/>
    </xf>
    <xf numFmtId="49" fontId="100" fillId="0" borderId="11" xfId="0" applyNumberFormat="1" applyFont="1" applyFill="1" applyBorder="1" applyAlignment="1" applyProtection="1">
      <alignment horizontal="center" vertical="center"/>
      <protection hidden="1"/>
    </xf>
    <xf numFmtId="49" fontId="95" fillId="33" borderId="11" xfId="0" applyNumberFormat="1" applyFont="1" applyFill="1" applyBorder="1" applyAlignment="1" applyProtection="1">
      <alignment horizontal="left" vertical="center" wrapText="1"/>
      <protection hidden="1"/>
    </xf>
    <xf numFmtId="180" fontId="102" fillId="33" borderId="11" xfId="0" applyNumberFormat="1" applyFont="1" applyFill="1" applyBorder="1" applyAlignment="1" applyProtection="1">
      <alignment horizontal="center" vertical="center"/>
      <protection hidden="1"/>
    </xf>
    <xf numFmtId="1" fontId="102" fillId="33" borderId="11" xfId="0" applyNumberFormat="1" applyFont="1" applyFill="1" applyBorder="1" applyAlignment="1" applyProtection="1">
      <alignment horizontal="center" vertical="center"/>
      <protection hidden="1"/>
    </xf>
    <xf numFmtId="2" fontId="102" fillId="33" borderId="11" xfId="0" applyNumberFormat="1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left" vertical="top" wrapText="1"/>
      <protection hidden="1"/>
    </xf>
    <xf numFmtId="0" fontId="18" fillId="33" borderId="11" xfId="0" applyFont="1" applyFill="1" applyBorder="1" applyAlignment="1" applyProtection="1">
      <alignment horizontal="center" vertical="center" wrapText="1"/>
      <protection hidden="1"/>
    </xf>
    <xf numFmtId="0" fontId="10" fillId="33" borderId="11" xfId="0" applyFont="1" applyFill="1" applyBorder="1" applyAlignment="1" applyProtection="1">
      <alignment wrapText="1"/>
      <protection hidden="1"/>
    </xf>
    <xf numFmtId="180" fontId="10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9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79" fillId="0" borderId="11" xfId="0" applyFont="1" applyFill="1" applyBorder="1" applyAlignment="1" applyProtection="1">
      <alignment horizontal="center" vertical="center" wrapText="1"/>
      <protection hidden="1"/>
    </xf>
    <xf numFmtId="0" fontId="96" fillId="33" borderId="11" xfId="0" applyFont="1" applyFill="1" applyBorder="1" applyAlignment="1" applyProtection="1">
      <alignment wrapText="1"/>
      <protection hidden="1"/>
    </xf>
    <xf numFmtId="181" fontId="95" fillId="33" borderId="11" xfId="0" applyNumberFormat="1" applyFont="1" applyFill="1" applyBorder="1" applyAlignment="1" applyProtection="1">
      <alignment horizontal="center" vertical="center" wrapText="1"/>
      <protection hidden="1"/>
    </xf>
    <xf numFmtId="180" fontId="1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03" fillId="34" borderId="11" xfId="0" applyFont="1" applyFill="1" applyBorder="1" applyAlignment="1" applyProtection="1">
      <alignment horizontal="center" vertical="center"/>
      <protection hidden="1"/>
    </xf>
    <xf numFmtId="0" fontId="16" fillId="34" borderId="11" xfId="0" applyFont="1" applyFill="1" applyBorder="1" applyAlignment="1" applyProtection="1">
      <alignment horizontal="center" vertical="center" wrapText="1"/>
      <protection hidden="1"/>
    </xf>
    <xf numFmtId="0" fontId="100" fillId="34" borderId="11" xfId="0" applyFont="1" applyFill="1" applyBorder="1" applyAlignment="1" applyProtection="1">
      <alignment horizontal="center" vertical="center" wrapText="1"/>
      <protection hidden="1"/>
    </xf>
    <xf numFmtId="0" fontId="86" fillId="34" borderId="11" xfId="0" applyFont="1" applyFill="1" applyBorder="1" applyAlignment="1" applyProtection="1">
      <alignment horizontal="center" vertical="center"/>
      <protection hidden="1"/>
    </xf>
    <xf numFmtId="1" fontId="103" fillId="34" borderId="11" xfId="0" applyNumberFormat="1" applyFont="1" applyFill="1" applyBorder="1" applyAlignment="1" applyProtection="1">
      <alignment horizontal="center" vertical="center"/>
      <protection hidden="1"/>
    </xf>
    <xf numFmtId="0" fontId="18" fillId="33" borderId="11" xfId="0" applyFont="1" applyFill="1" applyBorder="1" applyAlignment="1" applyProtection="1">
      <alignment horizontal="center" vertical="center" wrapText="1"/>
      <protection hidden="1"/>
    </xf>
    <xf numFmtId="0" fontId="10" fillId="33" borderId="11" xfId="0" applyFont="1" applyFill="1" applyBorder="1" applyAlignment="1" applyProtection="1">
      <alignment wrapText="1"/>
      <protection hidden="1"/>
    </xf>
    <xf numFmtId="0" fontId="16" fillId="34" borderId="11" xfId="0" applyFont="1" applyFill="1" applyBorder="1" applyAlignment="1" applyProtection="1">
      <alignment horizontal="center" vertical="top" wrapText="1"/>
      <protection hidden="1"/>
    </xf>
    <xf numFmtId="0" fontId="104" fillId="34" borderId="11" xfId="0" applyFont="1" applyFill="1" applyBorder="1" applyAlignment="1" applyProtection="1">
      <alignment horizontal="center" wrapText="1"/>
      <protection hidden="1"/>
    </xf>
    <xf numFmtId="182" fontId="9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6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left" vertical="top" wrapText="1"/>
      <protection hidden="1"/>
    </xf>
    <xf numFmtId="2" fontId="7" fillId="33" borderId="11" xfId="0" applyNumberFormat="1" applyFont="1" applyFill="1" applyBorder="1" applyAlignment="1" applyProtection="1">
      <alignment horizontal="center" vertical="center"/>
      <protection hidden="1"/>
    </xf>
    <xf numFmtId="182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89" fillId="33" borderId="11" xfId="0" applyFont="1" applyFill="1" applyBorder="1" applyAlignment="1" applyProtection="1">
      <alignment horizontal="center" vertical="center" wrapText="1"/>
      <protection hidden="1"/>
    </xf>
    <xf numFmtId="0" fontId="95" fillId="0" borderId="11" xfId="0" applyFont="1" applyFill="1" applyBorder="1" applyAlignment="1" applyProtection="1">
      <alignment horizontal="center" vertical="center"/>
      <protection hidden="1"/>
    </xf>
    <xf numFmtId="0" fontId="79" fillId="33" borderId="11" xfId="0" applyFont="1" applyFill="1" applyBorder="1" applyAlignment="1" applyProtection="1">
      <alignment horizontal="center" vertical="top" wrapText="1"/>
      <protection hidden="1"/>
    </xf>
    <xf numFmtId="0" fontId="89" fillId="33" borderId="11" xfId="0" applyFont="1" applyFill="1" applyBorder="1" applyAlignment="1" applyProtection="1">
      <alignment horizontal="center" vertical="top" wrapText="1"/>
      <protection hidden="1"/>
    </xf>
    <xf numFmtId="9" fontId="95" fillId="33" borderId="11" xfId="60" applyFont="1" applyFill="1" applyBorder="1" applyAlignment="1" applyProtection="1">
      <alignment horizontal="center" vertical="center" wrapText="1"/>
      <protection hidden="1"/>
    </xf>
    <xf numFmtId="0" fontId="96" fillId="33" borderId="11" xfId="0" applyFont="1" applyFill="1" applyBorder="1" applyAlignment="1" applyProtection="1">
      <alignment horizontal="center" vertical="top" wrapText="1"/>
      <protection hidden="1"/>
    </xf>
    <xf numFmtId="0" fontId="79" fillId="0" borderId="11" xfId="0" applyFont="1" applyFill="1" applyBorder="1" applyAlignment="1" applyProtection="1">
      <alignment horizontal="center" vertical="center"/>
      <protection hidden="1"/>
    </xf>
    <xf numFmtId="0" fontId="79" fillId="0" borderId="11" xfId="0" applyFont="1" applyFill="1" applyBorder="1" applyAlignment="1" applyProtection="1">
      <alignment horizontal="center" vertical="top" wrapText="1"/>
      <protection hidden="1"/>
    </xf>
    <xf numFmtId="0" fontId="89" fillId="0" borderId="11" xfId="0" applyFont="1" applyFill="1" applyBorder="1" applyAlignment="1" applyProtection="1">
      <alignment horizontal="center" vertical="top" wrapText="1"/>
      <protection hidden="1"/>
    </xf>
    <xf numFmtId="9" fontId="95" fillId="0" borderId="11" xfId="60" applyFont="1" applyFill="1" applyBorder="1" applyAlignment="1" applyProtection="1">
      <alignment horizontal="center" vertical="center" wrapText="1"/>
      <protection hidden="1"/>
    </xf>
    <xf numFmtId="0" fontId="96" fillId="0" borderId="11" xfId="0" applyFont="1" applyFill="1" applyBorder="1" applyAlignment="1" applyProtection="1">
      <alignment horizontal="center" vertical="center" wrapText="1"/>
      <protection hidden="1"/>
    </xf>
    <xf numFmtId="2" fontId="95" fillId="0" borderId="11" xfId="0" applyNumberFormat="1" applyFont="1" applyFill="1" applyBorder="1" applyAlignment="1" applyProtection="1">
      <alignment vertical="center" wrapText="1"/>
      <protection hidden="1"/>
    </xf>
    <xf numFmtId="0" fontId="79" fillId="0" borderId="0" xfId="0" applyFont="1" applyFill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 vertical="center"/>
      <protection hidden="1"/>
    </xf>
    <xf numFmtId="0" fontId="89" fillId="0" borderId="0" xfId="0" applyFont="1" applyFill="1" applyBorder="1" applyAlignment="1" applyProtection="1">
      <alignment vertical="center"/>
      <protection hidden="1"/>
    </xf>
    <xf numFmtId="2" fontId="79" fillId="0" borderId="0" xfId="0" applyNumberFormat="1" applyFont="1" applyFill="1" applyBorder="1" applyAlignment="1" applyProtection="1">
      <alignment/>
      <protection hidden="1"/>
    </xf>
    <xf numFmtId="2" fontId="79" fillId="0" borderId="0" xfId="0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Fill="1" applyBorder="1" applyAlignment="1" applyProtection="1">
      <alignment horizontal="center"/>
      <protection hidden="1"/>
    </xf>
    <xf numFmtId="2" fontId="9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9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5" fillId="34" borderId="11" xfId="0" applyFont="1" applyFill="1" applyBorder="1" applyAlignment="1" applyProtection="1">
      <alignment horizontal="center" vertical="center" wrapText="1"/>
      <protection locked="0"/>
    </xf>
    <xf numFmtId="1" fontId="95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17" fillId="33" borderId="11" xfId="0" applyNumberFormat="1" applyFont="1" applyFill="1" applyBorder="1" applyAlignment="1" applyProtection="1">
      <alignment horizontal="center" vertical="center"/>
      <protection locked="0"/>
    </xf>
    <xf numFmtId="2" fontId="11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2" fontId="15" fillId="33" borderId="11" xfId="0" applyNumberFormat="1" applyFont="1" applyFill="1" applyBorder="1" applyAlignment="1" applyProtection="1">
      <alignment horizontal="center" vertical="center"/>
      <protection locked="0"/>
    </xf>
    <xf numFmtId="2" fontId="79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9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0" fillId="33" borderId="11" xfId="0" applyFont="1" applyFill="1" applyBorder="1" applyAlignment="1" applyProtection="1">
      <alignment/>
      <protection locked="0"/>
    </xf>
    <xf numFmtId="1" fontId="100" fillId="33" borderId="11" xfId="0" applyNumberFormat="1" applyFont="1" applyFill="1" applyBorder="1" applyAlignment="1" applyProtection="1">
      <alignment/>
      <protection locked="0"/>
    </xf>
    <xf numFmtId="0" fontId="79" fillId="33" borderId="11" xfId="0" applyFont="1" applyFill="1" applyBorder="1" applyAlignment="1" applyProtection="1">
      <alignment horizontal="center" vertical="center" wrapText="1"/>
      <protection locked="0"/>
    </xf>
    <xf numFmtId="1" fontId="7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2" fontId="11" fillId="33" borderId="11" xfId="57" applyNumberFormat="1" applyFont="1" applyFill="1" applyBorder="1" applyAlignment="1" applyProtection="1">
      <alignment horizontal="center" vertical="center"/>
      <protection locked="0"/>
    </xf>
    <xf numFmtId="0" fontId="95" fillId="33" borderId="11" xfId="0" applyFont="1" applyFill="1" applyBorder="1" applyAlignment="1" applyProtection="1">
      <alignment horizontal="center" vertical="center" wrapText="1"/>
      <protection locked="0"/>
    </xf>
    <xf numFmtId="182" fontId="95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95" fillId="33" borderId="11" xfId="0" applyNumberFormat="1" applyFont="1" applyFill="1" applyBorder="1" applyAlignment="1" applyProtection="1">
      <alignment horizontal="center" vertical="top"/>
      <protection locked="0"/>
    </xf>
    <xf numFmtId="0" fontId="100" fillId="34" borderId="11" xfId="0" applyFont="1" applyFill="1" applyBorder="1" applyAlignment="1" applyProtection="1">
      <alignment/>
      <protection locked="0"/>
    </xf>
    <xf numFmtId="1" fontId="100" fillId="34" borderId="11" xfId="0" applyNumberFormat="1" applyFont="1" applyFill="1" applyBorder="1" applyAlignment="1" applyProtection="1">
      <alignment/>
      <protection locked="0"/>
    </xf>
    <xf numFmtId="2" fontId="100" fillId="34" borderId="11" xfId="0" applyNumberFormat="1" applyFont="1" applyFill="1" applyBorder="1" applyAlignment="1" applyProtection="1">
      <alignment horizontal="center"/>
      <protection locked="0"/>
    </xf>
    <xf numFmtId="2" fontId="100" fillId="34" borderId="11" xfId="0" applyNumberFormat="1" applyFont="1" applyFill="1" applyBorder="1" applyAlignment="1" applyProtection="1">
      <alignment horizontal="center" vertical="center"/>
      <protection locked="0"/>
    </xf>
    <xf numFmtId="2" fontId="103" fillId="33" borderId="11" xfId="0" applyNumberFormat="1" applyFont="1" applyFill="1" applyBorder="1" applyAlignment="1" applyProtection="1">
      <alignment horizontal="center" vertical="center"/>
      <protection locked="0"/>
    </xf>
    <xf numFmtId="2" fontId="105" fillId="33" borderId="11" xfId="0" applyNumberFormat="1" applyFont="1" applyFill="1" applyBorder="1" applyAlignment="1" applyProtection="1">
      <alignment horizontal="center" vertical="center"/>
      <protection locked="0"/>
    </xf>
    <xf numFmtId="0" fontId="103" fillId="33" borderId="11" xfId="0" applyFont="1" applyFill="1" applyBorder="1" applyAlignment="1" applyProtection="1">
      <alignment horizontal="center" vertical="center"/>
      <protection locked="0"/>
    </xf>
    <xf numFmtId="0" fontId="106" fillId="33" borderId="11" xfId="0" applyFont="1" applyFill="1" applyBorder="1" applyAlignment="1" applyProtection="1">
      <alignment horizontal="center" vertical="center" wrapText="1"/>
      <protection locked="0"/>
    </xf>
    <xf numFmtId="2" fontId="106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07" fillId="33" borderId="11" xfId="0" applyNumberFormat="1" applyFont="1" applyFill="1" applyBorder="1" applyAlignment="1" applyProtection="1">
      <alignment horizontal="center" vertical="center" wrapText="1"/>
      <protection locked="0"/>
    </xf>
    <xf numFmtId="180" fontId="79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03" fillId="33" borderId="11" xfId="0" applyNumberFormat="1" applyFont="1" applyFill="1" applyBorder="1" applyAlignment="1" applyProtection="1">
      <alignment horizontal="center" vertical="top"/>
      <protection locked="0"/>
    </xf>
    <xf numFmtId="2" fontId="102" fillId="33" borderId="11" xfId="0" applyNumberFormat="1" applyFont="1" applyFill="1" applyBorder="1" applyAlignment="1" applyProtection="1">
      <alignment horizontal="center" vertical="center"/>
      <protection locked="0"/>
    </xf>
    <xf numFmtId="0" fontId="103" fillId="34" borderId="11" xfId="0" applyFont="1" applyFill="1" applyBorder="1" applyAlignment="1" applyProtection="1">
      <alignment horizontal="center" vertical="top"/>
      <protection locked="0"/>
    </xf>
    <xf numFmtId="0" fontId="103" fillId="34" borderId="11" xfId="0" applyFont="1" applyFill="1" applyBorder="1" applyAlignment="1" applyProtection="1">
      <alignment horizontal="center" vertical="center"/>
      <protection locked="0"/>
    </xf>
    <xf numFmtId="2" fontId="79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79" fillId="33" borderId="11" xfId="0" applyNumberFormat="1" applyFont="1" applyFill="1" applyBorder="1" applyAlignment="1" applyProtection="1">
      <alignment horizontal="center" vertical="top"/>
      <protection locked="0"/>
    </xf>
    <xf numFmtId="2" fontId="95" fillId="33" borderId="11" xfId="0" applyNumberFormat="1" applyFont="1" applyFill="1" applyBorder="1" applyAlignment="1" applyProtection="1">
      <alignment horizontal="center" vertical="center"/>
      <protection locked="0"/>
    </xf>
    <xf numFmtId="182" fontId="95" fillId="33" borderId="11" xfId="0" applyNumberFormat="1" applyFont="1" applyFill="1" applyBorder="1" applyAlignment="1" applyProtection="1">
      <alignment horizontal="center" vertical="center"/>
      <protection locked="0"/>
    </xf>
    <xf numFmtId="182" fontId="7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1" xfId="0" applyFont="1" applyFill="1" applyBorder="1" applyAlignment="1" applyProtection="1">
      <alignment wrapText="1"/>
      <protection locked="0"/>
    </xf>
    <xf numFmtId="182" fontId="79" fillId="0" borderId="11" xfId="0" applyNumberFormat="1" applyFont="1" applyFill="1" applyBorder="1" applyAlignment="1" applyProtection="1">
      <alignment wrapText="1"/>
      <protection locked="0"/>
    </xf>
    <xf numFmtId="2" fontId="79" fillId="0" borderId="11" xfId="0" applyNumberFormat="1" applyFont="1" applyFill="1" applyBorder="1" applyAlignment="1" applyProtection="1">
      <alignment horizontal="center" vertical="top" wrapText="1"/>
      <protection locked="0"/>
    </xf>
    <xf numFmtId="1" fontId="9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9" fillId="33" borderId="11" xfId="0" applyFont="1" applyFill="1" applyBorder="1" applyAlignment="1" applyProtection="1">
      <alignment horizontal="center" vertical="top" wrapText="1"/>
      <protection locked="0"/>
    </xf>
    <xf numFmtId="9" fontId="95" fillId="33" borderId="11" xfId="60" applyFont="1" applyFill="1" applyBorder="1" applyAlignment="1" applyProtection="1">
      <alignment horizontal="center" vertical="center" wrapText="1"/>
      <protection locked="0"/>
    </xf>
    <xf numFmtId="0" fontId="96" fillId="33" borderId="11" xfId="0" applyFont="1" applyFill="1" applyBorder="1" applyAlignment="1" applyProtection="1">
      <alignment horizontal="center" vertical="top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are wyalsadfenigagarini 2_SMSH2008-IIkv .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  <cellStyle name="Обычный_Лист1" xfId="65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B9" sqref="B9:L9"/>
    </sheetView>
  </sheetViews>
  <sheetFormatPr defaultColWidth="9.140625" defaultRowHeight="15"/>
  <cols>
    <col min="1" max="1" width="4.421875" style="0" customWidth="1"/>
    <col min="3" max="3" width="9.140625" style="0" customWidth="1"/>
    <col min="10" max="10" width="12.28125" style="0" customWidth="1"/>
    <col min="11" max="11" width="12.421875" style="0" customWidth="1"/>
    <col min="12" max="12" width="15.28125" style="0" customWidth="1"/>
    <col min="13" max="13" width="12.28125" style="0" customWidth="1"/>
    <col min="14" max="14" width="7.28125" style="0" customWidth="1"/>
  </cols>
  <sheetData>
    <row r="2" spans="2:5" ht="18.75" customHeight="1">
      <c r="B2" s="50" t="s">
        <v>21</v>
      </c>
      <c r="C2" s="50"/>
      <c r="D2" s="50"/>
      <c r="E2" s="50"/>
    </row>
    <row r="3" ht="14.25" customHeight="1"/>
    <row r="4" spans="1:13" ht="21">
      <c r="A4" s="6"/>
      <c r="B4" s="7" t="s">
        <v>22</v>
      </c>
      <c r="C4" s="51">
        <f>M19</f>
        <v>0</v>
      </c>
      <c r="D4" s="51"/>
      <c r="E4" s="8" t="s">
        <v>17</v>
      </c>
      <c r="F4" s="9"/>
      <c r="K4" s="52" t="s">
        <v>23</v>
      </c>
      <c r="L4" s="53"/>
      <c r="M4" s="54"/>
    </row>
    <row r="5" spans="2:13" ht="22.5" customHeight="1">
      <c r="B5" s="55" t="s">
        <v>58</v>
      </c>
      <c r="C5" s="55"/>
      <c r="D5" s="55"/>
      <c r="E5" s="55"/>
      <c r="F5" s="55"/>
      <c r="G5" s="55"/>
      <c r="H5" s="10"/>
      <c r="K5" s="11" t="s">
        <v>17</v>
      </c>
      <c r="L5" s="11" t="s">
        <v>24</v>
      </c>
      <c r="M5" s="11" t="s">
        <v>25</v>
      </c>
    </row>
    <row r="6" spans="2:13" ht="25.5" customHeight="1">
      <c r="B6" s="55" t="s">
        <v>32</v>
      </c>
      <c r="C6" s="55"/>
      <c r="D6" s="12"/>
      <c r="E6" s="55" t="s">
        <v>59</v>
      </c>
      <c r="F6" s="55"/>
      <c r="G6" s="55"/>
      <c r="K6" s="30">
        <f>M19</f>
        <v>0</v>
      </c>
      <c r="L6" s="13">
        <f>K6/M6</f>
        <v>0</v>
      </c>
      <c r="M6" s="13">
        <v>2.7</v>
      </c>
    </row>
    <row r="9" spans="2:12" s="14" customFormat="1" ht="22.5">
      <c r="B9" s="45" t="s">
        <v>60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2:12" s="14" customFormat="1" ht="22.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3" s="14" customFormat="1" ht="42" customHeight="1">
      <c r="B11" s="46" t="s">
        <v>108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="14" customFormat="1" ht="17.25" customHeight="1"/>
    <row r="13" spans="2:12" s="14" customFormat="1" ht="18" customHeight="1">
      <c r="B13" s="48" t="s">
        <v>26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5" spans="1:14" ht="33.75" customHeight="1">
      <c r="A15" s="16"/>
      <c r="B15" s="49" t="s">
        <v>0</v>
      </c>
      <c r="C15" s="49" t="s">
        <v>27</v>
      </c>
      <c r="D15" s="49"/>
      <c r="E15" s="49"/>
      <c r="F15" s="49" t="s">
        <v>28</v>
      </c>
      <c r="G15" s="49"/>
      <c r="H15" s="49"/>
      <c r="I15" s="49"/>
      <c r="J15" s="49" t="s">
        <v>29</v>
      </c>
      <c r="K15" s="49"/>
      <c r="L15" s="49"/>
      <c r="M15" s="49" t="s">
        <v>30</v>
      </c>
      <c r="N15" s="49"/>
    </row>
    <row r="16" spans="1:14" ht="29.25" customHeight="1">
      <c r="A16" s="16"/>
      <c r="B16" s="49"/>
      <c r="C16" s="49"/>
      <c r="D16" s="49"/>
      <c r="E16" s="49"/>
      <c r="F16" s="49"/>
      <c r="G16" s="49"/>
      <c r="H16" s="49"/>
      <c r="I16" s="49"/>
      <c r="J16" s="17" t="s">
        <v>2</v>
      </c>
      <c r="K16" s="17" t="s">
        <v>18</v>
      </c>
      <c r="L16" s="17" t="s">
        <v>7</v>
      </c>
      <c r="M16" s="49"/>
      <c r="N16" s="49"/>
    </row>
    <row r="17" spans="1:14" ht="15">
      <c r="A17" s="18"/>
      <c r="B17" s="19">
        <v>1</v>
      </c>
      <c r="C17" s="39">
        <v>2</v>
      </c>
      <c r="D17" s="39"/>
      <c r="E17" s="39"/>
      <c r="F17" s="39">
        <v>3</v>
      </c>
      <c r="G17" s="39"/>
      <c r="H17" s="39"/>
      <c r="I17" s="39"/>
      <c r="J17" s="19">
        <v>4</v>
      </c>
      <c r="K17" s="19">
        <v>5</v>
      </c>
      <c r="L17" s="19">
        <v>6</v>
      </c>
      <c r="M17" s="39">
        <v>7</v>
      </c>
      <c r="N17" s="39"/>
    </row>
    <row r="18" spans="1:14" ht="39" customHeight="1">
      <c r="A18" s="18"/>
      <c r="B18" s="20"/>
      <c r="C18" s="33"/>
      <c r="D18" s="34"/>
      <c r="E18" s="35"/>
      <c r="F18" s="40" t="s">
        <v>109</v>
      </c>
      <c r="G18" s="41"/>
      <c r="H18" s="41"/>
      <c r="I18" s="42"/>
      <c r="J18" s="29">
        <f>'xarjtarricxva '!G65</f>
        <v>0</v>
      </c>
      <c r="K18" s="29">
        <f>'xarjtarricxva '!I65</f>
        <v>0</v>
      </c>
      <c r="L18" s="29">
        <f>'xarjtarricxva '!K65</f>
        <v>0</v>
      </c>
      <c r="M18" s="43">
        <f>'xarjtarricxva '!L65</f>
        <v>0</v>
      </c>
      <c r="N18" s="44"/>
    </row>
    <row r="19" spans="1:14" ht="15">
      <c r="A19" s="18"/>
      <c r="B19" s="20"/>
      <c r="C19" s="33"/>
      <c r="D19" s="34"/>
      <c r="E19" s="35"/>
      <c r="F19" s="33" t="s">
        <v>31</v>
      </c>
      <c r="G19" s="34"/>
      <c r="H19" s="34"/>
      <c r="I19" s="35"/>
      <c r="J19" s="29"/>
      <c r="K19" s="29"/>
      <c r="L19" s="29"/>
      <c r="M19" s="36">
        <f>'xarjtarricxva '!L73</f>
        <v>0</v>
      </c>
      <c r="N19" s="37"/>
    </row>
    <row r="22" spans="6:16" ht="16.5">
      <c r="F22" s="31"/>
      <c r="G22" s="31"/>
      <c r="H22" s="21"/>
      <c r="I22" s="38" t="s">
        <v>70</v>
      </c>
      <c r="J22" s="38"/>
      <c r="K22" s="38"/>
      <c r="L22" s="38"/>
      <c r="M22" s="38"/>
      <c r="N22" s="38"/>
      <c r="O22" s="2"/>
      <c r="P22" s="2"/>
    </row>
    <row r="23" spans="6:14" ht="16.5" customHeight="1">
      <c r="F23" s="22"/>
      <c r="G23" s="22"/>
      <c r="H23" s="2"/>
      <c r="I23" s="2"/>
      <c r="J23" s="2"/>
      <c r="K23" s="2"/>
      <c r="L23" s="2"/>
      <c r="M23" s="2"/>
      <c r="N23" s="2"/>
    </row>
    <row r="24" spans="6:13" ht="16.5">
      <c r="F24" s="31"/>
      <c r="G24" s="31"/>
      <c r="H24" s="23"/>
      <c r="I24" s="23"/>
      <c r="J24" s="23"/>
      <c r="K24" s="23"/>
      <c r="L24" s="23"/>
      <c r="M24" s="23"/>
    </row>
    <row r="25" spans="8:13" ht="16.5">
      <c r="H25" s="23"/>
      <c r="I25" s="23"/>
      <c r="J25" s="23"/>
      <c r="K25" s="23"/>
      <c r="L25" s="23"/>
      <c r="M25" s="23"/>
    </row>
    <row r="26" spans="8:13" ht="16.5">
      <c r="H26" s="23"/>
      <c r="I26" s="23"/>
      <c r="J26" s="23"/>
      <c r="K26" s="23"/>
      <c r="L26" s="23"/>
      <c r="M26" s="23"/>
    </row>
    <row r="27" spans="8:13" ht="16.5">
      <c r="H27" s="32"/>
      <c r="I27" s="32"/>
      <c r="J27" s="32"/>
      <c r="K27" s="32"/>
      <c r="L27" s="32"/>
      <c r="M27" s="32"/>
    </row>
  </sheetData>
  <sheetProtection/>
  <mergeCells count="27">
    <mergeCell ref="B2:E2"/>
    <mergeCell ref="C4:D4"/>
    <mergeCell ref="K4:M4"/>
    <mergeCell ref="B5:G5"/>
    <mergeCell ref="B6:C6"/>
    <mergeCell ref="E6:G6"/>
    <mergeCell ref="B9:L9"/>
    <mergeCell ref="B11:M11"/>
    <mergeCell ref="B13:L13"/>
    <mergeCell ref="B15:B16"/>
    <mergeCell ref="C15:E16"/>
    <mergeCell ref="F15:I16"/>
    <mergeCell ref="J15:L15"/>
    <mergeCell ref="M15:N16"/>
    <mergeCell ref="C17:E17"/>
    <mergeCell ref="F17:I17"/>
    <mergeCell ref="M17:N17"/>
    <mergeCell ref="C18:E18"/>
    <mergeCell ref="F18:I18"/>
    <mergeCell ref="M18:N18"/>
    <mergeCell ref="F22:G22"/>
    <mergeCell ref="F24:G24"/>
    <mergeCell ref="H27:M27"/>
    <mergeCell ref="C19:E19"/>
    <mergeCell ref="F19:I19"/>
    <mergeCell ref="M19:N19"/>
    <mergeCell ref="I22:N2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78"/>
  <sheetViews>
    <sheetView tabSelected="1" zoomScaleSheetLayoutView="115" zoomScalePageLayoutView="0" workbookViewId="0" topLeftCell="A59">
      <selection activeCell="S62" sqref="S62"/>
    </sheetView>
  </sheetViews>
  <sheetFormatPr defaultColWidth="9.00390625" defaultRowHeight="31.5" customHeight="1"/>
  <cols>
    <col min="1" max="1" width="3.00390625" style="2" customWidth="1"/>
    <col min="2" max="2" width="34.28125" style="4" customWidth="1"/>
    <col min="3" max="3" width="10.421875" style="27" customWidth="1"/>
    <col min="4" max="4" width="8.7109375" style="5" customWidth="1"/>
    <col min="5" max="5" width="9.28125" style="2" customWidth="1"/>
    <col min="6" max="6" width="7.7109375" style="2" customWidth="1"/>
    <col min="7" max="7" width="12.140625" style="2" customWidth="1"/>
    <col min="8" max="8" width="8.140625" style="2" customWidth="1"/>
    <col min="9" max="9" width="10.00390625" style="2" customWidth="1"/>
    <col min="10" max="10" width="7.140625" style="2" customWidth="1"/>
    <col min="11" max="11" width="9.421875" style="2" customWidth="1"/>
    <col min="12" max="12" width="11.57421875" style="5" customWidth="1"/>
    <col min="13" max="16384" width="9.00390625" style="2" customWidth="1"/>
  </cols>
  <sheetData>
    <row r="1" spans="6:18" ht="31.5" customHeight="1" hidden="1"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2" ht="31.5" customHeight="1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42.75" customHeight="1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1.5" customHeight="1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31.5" customHeight="1">
      <c r="A5" s="60" t="s">
        <v>0</v>
      </c>
      <c r="B5" s="60" t="s">
        <v>1</v>
      </c>
      <c r="C5" s="61" t="s">
        <v>9</v>
      </c>
      <c r="D5" s="60" t="s">
        <v>8</v>
      </c>
      <c r="E5" s="60"/>
      <c r="F5" s="60" t="s">
        <v>2</v>
      </c>
      <c r="G5" s="60"/>
      <c r="H5" s="60" t="s">
        <v>3</v>
      </c>
      <c r="I5" s="60"/>
      <c r="J5" s="60" t="s">
        <v>7</v>
      </c>
      <c r="K5" s="60"/>
      <c r="L5" s="154" t="s">
        <v>4</v>
      </c>
    </row>
    <row r="6" spans="1:12" ht="31.5" customHeight="1">
      <c r="A6" s="60"/>
      <c r="B6" s="60"/>
      <c r="C6" s="61"/>
      <c r="D6" s="62" t="s">
        <v>5</v>
      </c>
      <c r="E6" s="62" t="s">
        <v>6</v>
      </c>
      <c r="F6" s="62" t="s">
        <v>5</v>
      </c>
      <c r="G6" s="62" t="s">
        <v>6</v>
      </c>
      <c r="H6" s="62" t="s">
        <v>5</v>
      </c>
      <c r="I6" s="62" t="s">
        <v>6</v>
      </c>
      <c r="J6" s="62" t="s">
        <v>5</v>
      </c>
      <c r="K6" s="62" t="s">
        <v>6</v>
      </c>
      <c r="L6" s="154"/>
    </row>
    <row r="7" spans="1:12" s="28" customFormat="1" ht="15" customHeight="1">
      <c r="A7" s="63">
        <v>1</v>
      </c>
      <c r="B7" s="63">
        <v>3</v>
      </c>
      <c r="C7" s="64">
        <v>4</v>
      </c>
      <c r="D7" s="64">
        <v>5</v>
      </c>
      <c r="E7" s="63">
        <v>6</v>
      </c>
      <c r="F7" s="63">
        <v>7</v>
      </c>
      <c r="G7" s="63">
        <v>8</v>
      </c>
      <c r="H7" s="63">
        <v>9</v>
      </c>
      <c r="I7" s="63">
        <v>10</v>
      </c>
      <c r="J7" s="63">
        <v>11</v>
      </c>
      <c r="K7" s="63">
        <v>12</v>
      </c>
      <c r="L7" s="155">
        <v>13</v>
      </c>
    </row>
    <row r="8" spans="1:12" ht="56.25" customHeight="1">
      <c r="A8" s="65"/>
      <c r="B8" s="66" t="s">
        <v>44</v>
      </c>
      <c r="C8" s="67"/>
      <c r="D8" s="68"/>
      <c r="E8" s="65"/>
      <c r="F8" s="156"/>
      <c r="G8" s="156"/>
      <c r="H8" s="156"/>
      <c r="I8" s="156"/>
      <c r="J8" s="156"/>
      <c r="K8" s="156"/>
      <c r="L8" s="157"/>
    </row>
    <row r="9" spans="1:12" ht="37.5" customHeight="1">
      <c r="A9" s="69" t="s">
        <v>61</v>
      </c>
      <c r="B9" s="70" t="s">
        <v>62</v>
      </c>
      <c r="C9" s="71" t="s">
        <v>63</v>
      </c>
      <c r="D9" s="72"/>
      <c r="E9" s="73">
        <v>0.48</v>
      </c>
      <c r="F9" s="158"/>
      <c r="G9" s="159"/>
      <c r="H9" s="159"/>
      <c r="I9" s="159"/>
      <c r="J9" s="159"/>
      <c r="K9" s="160"/>
      <c r="L9" s="161"/>
    </row>
    <row r="10" spans="1:13" s="3" customFormat="1" ht="77.25" customHeight="1">
      <c r="A10" s="74">
        <v>2</v>
      </c>
      <c r="B10" s="75" t="s">
        <v>104</v>
      </c>
      <c r="C10" s="76" t="s">
        <v>102</v>
      </c>
      <c r="D10" s="77"/>
      <c r="E10" s="78">
        <f>0.1*100</f>
        <v>10</v>
      </c>
      <c r="F10" s="162"/>
      <c r="G10" s="162"/>
      <c r="H10" s="162"/>
      <c r="I10" s="162"/>
      <c r="J10" s="162"/>
      <c r="K10" s="162"/>
      <c r="L10" s="163"/>
      <c r="M10" s="1"/>
    </row>
    <row r="11" spans="1:13" s="3" customFormat="1" ht="17.25" customHeight="1">
      <c r="A11" s="74">
        <v>3</v>
      </c>
      <c r="B11" s="75" t="s">
        <v>34</v>
      </c>
      <c r="C11" s="76" t="s">
        <v>10</v>
      </c>
      <c r="D11" s="77"/>
      <c r="E11" s="79">
        <f>E10*2.2</f>
        <v>22</v>
      </c>
      <c r="F11" s="162"/>
      <c r="G11" s="162"/>
      <c r="H11" s="162"/>
      <c r="I11" s="162"/>
      <c r="J11" s="162"/>
      <c r="K11" s="162"/>
      <c r="L11" s="163"/>
      <c r="M11" s="1"/>
    </row>
    <row r="12" spans="1:12" s="26" customFormat="1" ht="18">
      <c r="A12" s="80">
        <v>4</v>
      </c>
      <c r="B12" s="81" t="s">
        <v>40</v>
      </c>
      <c r="C12" s="82" t="s">
        <v>101</v>
      </c>
      <c r="D12" s="83"/>
      <c r="E12" s="84">
        <f>0.1*100</f>
        <v>10</v>
      </c>
      <c r="F12" s="164"/>
      <c r="G12" s="164"/>
      <c r="H12" s="164"/>
      <c r="I12" s="165"/>
      <c r="J12" s="164"/>
      <c r="K12" s="164"/>
      <c r="L12" s="164"/>
    </row>
    <row r="13" spans="1:12" ht="43.5" customHeight="1">
      <c r="A13" s="85">
        <v>5</v>
      </c>
      <c r="B13" s="86" t="s">
        <v>35</v>
      </c>
      <c r="C13" s="71" t="s">
        <v>64</v>
      </c>
      <c r="D13" s="87"/>
      <c r="E13" s="88">
        <v>1.77</v>
      </c>
      <c r="F13" s="166"/>
      <c r="G13" s="166"/>
      <c r="H13" s="166"/>
      <c r="I13" s="166"/>
      <c r="J13" s="166"/>
      <c r="K13" s="166"/>
      <c r="L13" s="167"/>
    </row>
    <row r="14" spans="1:12" s="3" customFormat="1" ht="57" customHeight="1">
      <c r="A14" s="89">
        <v>6</v>
      </c>
      <c r="B14" s="90" t="s">
        <v>33</v>
      </c>
      <c r="C14" s="91" t="s">
        <v>65</v>
      </c>
      <c r="D14" s="92"/>
      <c r="E14" s="93">
        <v>0.177</v>
      </c>
      <c r="F14" s="166"/>
      <c r="G14" s="166"/>
      <c r="H14" s="166"/>
      <c r="I14" s="162"/>
      <c r="J14" s="162"/>
      <c r="K14" s="162"/>
      <c r="L14" s="163"/>
    </row>
    <row r="15" spans="1:12" s="3" customFormat="1" ht="19.5" customHeight="1">
      <c r="A15" s="85">
        <v>7</v>
      </c>
      <c r="B15" s="75" t="s">
        <v>34</v>
      </c>
      <c r="C15" s="91" t="s">
        <v>10</v>
      </c>
      <c r="D15" s="88"/>
      <c r="E15" s="94">
        <f>177*1.8</f>
        <v>318.6</v>
      </c>
      <c r="F15" s="166"/>
      <c r="G15" s="166"/>
      <c r="H15" s="166"/>
      <c r="I15" s="166"/>
      <c r="J15" s="168"/>
      <c r="K15" s="162"/>
      <c r="L15" s="169"/>
    </row>
    <row r="16" spans="1:12" s="26" customFormat="1" ht="31.5" customHeight="1">
      <c r="A16" s="80">
        <v>8</v>
      </c>
      <c r="B16" s="81" t="s">
        <v>40</v>
      </c>
      <c r="C16" s="95" t="s">
        <v>67</v>
      </c>
      <c r="D16" s="83"/>
      <c r="E16" s="84">
        <v>177</v>
      </c>
      <c r="F16" s="164"/>
      <c r="G16" s="164"/>
      <c r="H16" s="164"/>
      <c r="I16" s="165"/>
      <c r="J16" s="164"/>
      <c r="K16" s="164"/>
      <c r="L16" s="164"/>
    </row>
    <row r="17" spans="1:12" ht="75.75" customHeight="1">
      <c r="A17" s="85">
        <v>9</v>
      </c>
      <c r="B17" s="96" t="s">
        <v>73</v>
      </c>
      <c r="C17" s="97" t="s">
        <v>74</v>
      </c>
      <c r="D17" s="98"/>
      <c r="E17" s="99">
        <v>0.025</v>
      </c>
      <c r="F17" s="170"/>
      <c r="G17" s="170"/>
      <c r="H17" s="170"/>
      <c r="I17" s="170"/>
      <c r="J17" s="170"/>
      <c r="K17" s="170"/>
      <c r="L17" s="171"/>
    </row>
    <row r="18" spans="1:12" ht="49.5" customHeight="1">
      <c r="A18" s="85">
        <v>10</v>
      </c>
      <c r="B18" s="75" t="s">
        <v>75</v>
      </c>
      <c r="C18" s="97" t="s">
        <v>74</v>
      </c>
      <c r="D18" s="100"/>
      <c r="E18" s="99">
        <v>0.025</v>
      </c>
      <c r="F18" s="166"/>
      <c r="G18" s="166"/>
      <c r="H18" s="166"/>
      <c r="I18" s="166"/>
      <c r="J18" s="166"/>
      <c r="K18" s="166"/>
      <c r="L18" s="163"/>
    </row>
    <row r="19" spans="1:12" s="3" customFormat="1" ht="46.5" customHeight="1">
      <c r="A19" s="85">
        <v>11</v>
      </c>
      <c r="B19" s="75" t="s">
        <v>71</v>
      </c>
      <c r="C19" s="97" t="s">
        <v>42</v>
      </c>
      <c r="D19" s="77"/>
      <c r="E19" s="78">
        <v>0.031</v>
      </c>
      <c r="F19" s="166"/>
      <c r="G19" s="166"/>
      <c r="H19" s="166"/>
      <c r="I19" s="162"/>
      <c r="J19" s="162"/>
      <c r="K19" s="162"/>
      <c r="L19" s="163"/>
    </row>
    <row r="20" spans="1:12" s="3" customFormat="1" ht="27.75" customHeight="1">
      <c r="A20" s="85">
        <v>12</v>
      </c>
      <c r="B20" s="75" t="s">
        <v>43</v>
      </c>
      <c r="C20" s="97" t="s">
        <v>10</v>
      </c>
      <c r="D20" s="97"/>
      <c r="E20" s="79">
        <f>31*1.8</f>
        <v>55.800000000000004</v>
      </c>
      <c r="F20" s="166"/>
      <c r="G20" s="166"/>
      <c r="H20" s="166"/>
      <c r="I20" s="166"/>
      <c r="J20" s="166"/>
      <c r="K20" s="162"/>
      <c r="L20" s="163"/>
    </row>
    <row r="21" spans="1:12" s="26" customFormat="1" ht="18">
      <c r="A21" s="80">
        <v>13</v>
      </c>
      <c r="B21" s="81" t="s">
        <v>40</v>
      </c>
      <c r="C21" s="82" t="s">
        <v>101</v>
      </c>
      <c r="D21" s="83"/>
      <c r="E21" s="84">
        <v>31</v>
      </c>
      <c r="F21" s="164"/>
      <c r="G21" s="164"/>
      <c r="H21" s="164"/>
      <c r="I21" s="165"/>
      <c r="J21" s="164"/>
      <c r="K21" s="164"/>
      <c r="L21" s="164"/>
    </row>
    <row r="22" spans="1:12" ht="30.75" customHeight="1">
      <c r="A22" s="89">
        <v>14</v>
      </c>
      <c r="B22" s="101" t="s">
        <v>72</v>
      </c>
      <c r="C22" s="76" t="s">
        <v>41</v>
      </c>
      <c r="D22" s="100"/>
      <c r="E22" s="97">
        <v>0.73</v>
      </c>
      <c r="F22" s="166"/>
      <c r="G22" s="166"/>
      <c r="H22" s="166"/>
      <c r="I22" s="166"/>
      <c r="J22" s="166"/>
      <c r="K22" s="166"/>
      <c r="L22" s="163"/>
    </row>
    <row r="23" spans="1:12" s="3" customFormat="1" ht="31.5" customHeight="1">
      <c r="A23" s="85">
        <v>15</v>
      </c>
      <c r="B23" s="86" t="s">
        <v>83</v>
      </c>
      <c r="C23" s="76" t="s">
        <v>10</v>
      </c>
      <c r="D23" s="97">
        <v>1.6</v>
      </c>
      <c r="E23" s="76">
        <v>116.8</v>
      </c>
      <c r="F23" s="162"/>
      <c r="G23" s="162"/>
      <c r="H23" s="162"/>
      <c r="I23" s="162"/>
      <c r="J23" s="166"/>
      <c r="K23" s="162"/>
      <c r="L23" s="163"/>
    </row>
    <row r="24" spans="1:12" s="3" customFormat="1" ht="71.25" customHeight="1">
      <c r="A24" s="85">
        <v>16</v>
      </c>
      <c r="B24" s="86" t="s">
        <v>90</v>
      </c>
      <c r="C24" s="102" t="s">
        <v>66</v>
      </c>
      <c r="D24" s="103"/>
      <c r="E24" s="76">
        <v>1.46</v>
      </c>
      <c r="F24" s="166"/>
      <c r="G24" s="162"/>
      <c r="H24" s="166"/>
      <c r="I24" s="162"/>
      <c r="J24" s="166"/>
      <c r="K24" s="162"/>
      <c r="L24" s="172"/>
    </row>
    <row r="25" spans="1:12" s="3" customFormat="1" ht="31.5" customHeight="1">
      <c r="A25" s="85">
        <v>17</v>
      </c>
      <c r="B25" s="75" t="s">
        <v>43</v>
      </c>
      <c r="C25" s="102" t="s">
        <v>10</v>
      </c>
      <c r="D25" s="97"/>
      <c r="E25" s="100">
        <f>E24*100*1.8</f>
        <v>262.8</v>
      </c>
      <c r="F25" s="166"/>
      <c r="G25" s="166"/>
      <c r="H25" s="166"/>
      <c r="I25" s="166"/>
      <c r="J25" s="166"/>
      <c r="K25" s="162"/>
      <c r="L25" s="169"/>
    </row>
    <row r="26" spans="1:12" s="26" customFormat="1" ht="31.5" customHeight="1">
      <c r="A26" s="80">
        <v>18</v>
      </c>
      <c r="B26" s="81" t="s">
        <v>40</v>
      </c>
      <c r="C26" s="95" t="s">
        <v>67</v>
      </c>
      <c r="D26" s="83"/>
      <c r="E26" s="84">
        <f>E24*100</f>
        <v>146</v>
      </c>
      <c r="F26" s="164"/>
      <c r="G26" s="164"/>
      <c r="H26" s="164"/>
      <c r="I26" s="165"/>
      <c r="J26" s="164"/>
      <c r="K26" s="164"/>
      <c r="L26" s="164"/>
    </row>
    <row r="27" spans="1:12" s="26" customFormat="1" ht="31.5" customHeight="1">
      <c r="A27" s="104"/>
      <c r="B27" s="105" t="s">
        <v>45</v>
      </c>
      <c r="C27" s="106"/>
      <c r="D27" s="107"/>
      <c r="E27" s="107"/>
      <c r="F27" s="173"/>
      <c r="G27" s="173"/>
      <c r="H27" s="173"/>
      <c r="I27" s="174"/>
      <c r="J27" s="175"/>
      <c r="K27" s="176"/>
      <c r="L27" s="175"/>
    </row>
    <row r="28" spans="1:12" s="26" customFormat="1" ht="55.5" customHeight="1">
      <c r="A28" s="108" t="s">
        <v>86</v>
      </c>
      <c r="B28" s="109" t="s">
        <v>46</v>
      </c>
      <c r="C28" s="95" t="s">
        <v>19</v>
      </c>
      <c r="D28" s="110"/>
      <c r="E28" s="111">
        <v>10</v>
      </c>
      <c r="F28" s="177"/>
      <c r="G28" s="177"/>
      <c r="H28" s="177"/>
      <c r="I28" s="169"/>
      <c r="J28" s="177"/>
      <c r="K28" s="177"/>
      <c r="L28" s="169"/>
    </row>
    <row r="29" spans="1:12" s="26" customFormat="1" ht="54.75" customHeight="1">
      <c r="A29" s="108" t="s">
        <v>87</v>
      </c>
      <c r="B29" s="96" t="s">
        <v>48</v>
      </c>
      <c r="C29" s="95" t="s">
        <v>47</v>
      </c>
      <c r="D29" s="112"/>
      <c r="E29" s="110">
        <v>0.004</v>
      </c>
      <c r="F29" s="178"/>
      <c r="G29" s="179"/>
      <c r="H29" s="179"/>
      <c r="I29" s="179"/>
      <c r="J29" s="179"/>
      <c r="K29" s="179"/>
      <c r="L29" s="169"/>
    </row>
    <row r="30" spans="1:12" s="3" customFormat="1" ht="36" customHeight="1">
      <c r="A30" s="108" t="s">
        <v>98</v>
      </c>
      <c r="B30" s="86" t="s">
        <v>88</v>
      </c>
      <c r="C30" s="97" t="s">
        <v>89</v>
      </c>
      <c r="D30" s="77"/>
      <c r="E30" s="78">
        <v>2.67</v>
      </c>
      <c r="F30" s="166"/>
      <c r="G30" s="166"/>
      <c r="H30" s="166"/>
      <c r="I30" s="162"/>
      <c r="J30" s="166"/>
      <c r="K30" s="162"/>
      <c r="L30" s="163"/>
    </row>
    <row r="31" spans="1:12" s="3" customFormat="1" ht="62.25" customHeight="1">
      <c r="A31" s="89">
        <v>22</v>
      </c>
      <c r="B31" s="113" t="s">
        <v>94</v>
      </c>
      <c r="C31" s="114" t="s">
        <v>107</v>
      </c>
      <c r="D31" s="115"/>
      <c r="E31" s="116">
        <v>2.668</v>
      </c>
      <c r="F31" s="180"/>
      <c r="G31" s="180"/>
      <c r="H31" s="180"/>
      <c r="I31" s="181"/>
      <c r="J31" s="180"/>
      <c r="K31" s="181"/>
      <c r="L31" s="182"/>
    </row>
    <row r="32" spans="1:12" s="3" customFormat="1" ht="31.5" customHeight="1">
      <c r="A32" s="85">
        <v>23</v>
      </c>
      <c r="B32" s="86" t="s">
        <v>83</v>
      </c>
      <c r="C32" s="117" t="s">
        <v>10</v>
      </c>
      <c r="D32" s="77"/>
      <c r="E32" s="76">
        <v>347.05</v>
      </c>
      <c r="F32" s="162"/>
      <c r="G32" s="162"/>
      <c r="H32" s="162"/>
      <c r="I32" s="162"/>
      <c r="J32" s="166"/>
      <c r="K32" s="162"/>
      <c r="L32" s="169"/>
    </row>
    <row r="33" spans="1:12" s="3" customFormat="1" ht="31.5" customHeight="1">
      <c r="A33" s="85">
        <v>24</v>
      </c>
      <c r="B33" s="75" t="s">
        <v>55</v>
      </c>
      <c r="C33" s="102" t="s">
        <v>103</v>
      </c>
      <c r="D33" s="77"/>
      <c r="E33" s="78">
        <f>2.428*1000</f>
        <v>2428</v>
      </c>
      <c r="F33" s="166"/>
      <c r="G33" s="166"/>
      <c r="H33" s="166"/>
      <c r="I33" s="162"/>
      <c r="J33" s="166"/>
      <c r="K33" s="162"/>
      <c r="L33" s="163"/>
    </row>
    <row r="34" spans="1:12" s="3" customFormat="1" ht="31.5" customHeight="1">
      <c r="A34" s="85">
        <v>25</v>
      </c>
      <c r="B34" s="86" t="s">
        <v>84</v>
      </c>
      <c r="C34" s="117" t="s">
        <v>10</v>
      </c>
      <c r="D34" s="77"/>
      <c r="E34" s="76">
        <v>489.48</v>
      </c>
      <c r="F34" s="162"/>
      <c r="G34" s="162"/>
      <c r="H34" s="162"/>
      <c r="I34" s="162"/>
      <c r="J34" s="166"/>
      <c r="K34" s="162"/>
      <c r="L34" s="169"/>
    </row>
    <row r="35" spans="1:12" s="3" customFormat="1" ht="31.5" customHeight="1">
      <c r="A35" s="85">
        <v>26</v>
      </c>
      <c r="B35" s="90" t="s">
        <v>76</v>
      </c>
      <c r="C35" s="117" t="s">
        <v>69</v>
      </c>
      <c r="D35" s="77"/>
      <c r="E35" s="79">
        <f>E36*0.72/1000</f>
        <v>1.5753599999999999</v>
      </c>
      <c r="F35" s="183"/>
      <c r="G35" s="162"/>
      <c r="H35" s="162"/>
      <c r="I35" s="162"/>
      <c r="J35" s="162"/>
      <c r="K35" s="162"/>
      <c r="L35" s="163"/>
    </row>
    <row r="36" spans="1:12" s="24" customFormat="1" ht="61.5" customHeight="1">
      <c r="A36" s="118">
        <v>27</v>
      </c>
      <c r="B36" s="86" t="s">
        <v>49</v>
      </c>
      <c r="C36" s="102" t="s">
        <v>103</v>
      </c>
      <c r="D36" s="76"/>
      <c r="E36" s="78">
        <f>2.188*1000</f>
        <v>2188</v>
      </c>
      <c r="F36" s="162"/>
      <c r="G36" s="184"/>
      <c r="H36" s="162"/>
      <c r="I36" s="162"/>
      <c r="J36" s="162"/>
      <c r="K36" s="162"/>
      <c r="L36" s="185"/>
    </row>
    <row r="37" spans="1:12" s="24" customFormat="1" ht="31.5" customHeight="1">
      <c r="A37" s="118">
        <v>28</v>
      </c>
      <c r="B37" s="75" t="s">
        <v>105</v>
      </c>
      <c r="C37" s="117" t="s">
        <v>69</v>
      </c>
      <c r="D37" s="119"/>
      <c r="E37" s="120">
        <v>0.7</v>
      </c>
      <c r="F37" s="162"/>
      <c r="G37" s="162"/>
      <c r="H37" s="162"/>
      <c r="I37" s="162"/>
      <c r="J37" s="162"/>
      <c r="K37" s="162"/>
      <c r="L37" s="163"/>
    </row>
    <row r="38" spans="1:12" s="3" customFormat="1" ht="42.75" customHeight="1">
      <c r="A38" s="85">
        <v>29</v>
      </c>
      <c r="B38" s="75" t="s">
        <v>50</v>
      </c>
      <c r="C38" s="117" t="s">
        <v>103</v>
      </c>
      <c r="D38" s="77"/>
      <c r="E38" s="121">
        <f>2.188*1000</f>
        <v>2188</v>
      </c>
      <c r="F38" s="162"/>
      <c r="G38" s="162"/>
      <c r="H38" s="162"/>
      <c r="I38" s="162"/>
      <c r="J38" s="162"/>
      <c r="K38" s="162"/>
      <c r="L38" s="163"/>
    </row>
    <row r="39" spans="1:12" s="25" customFormat="1" ht="32.25" customHeight="1">
      <c r="A39" s="122"/>
      <c r="B39" s="123" t="s">
        <v>53</v>
      </c>
      <c r="C39" s="124"/>
      <c r="D39" s="125"/>
      <c r="E39" s="126"/>
      <c r="F39" s="186"/>
      <c r="G39" s="186"/>
      <c r="H39" s="186"/>
      <c r="I39" s="186"/>
      <c r="J39" s="187"/>
      <c r="K39" s="188"/>
      <c r="L39" s="188"/>
    </row>
    <row r="40" spans="1:12" s="3" customFormat="1" ht="36" customHeight="1">
      <c r="A40" s="108" t="s">
        <v>99</v>
      </c>
      <c r="B40" s="86" t="s">
        <v>95</v>
      </c>
      <c r="C40" s="97" t="s">
        <v>89</v>
      </c>
      <c r="D40" s="77"/>
      <c r="E40" s="78">
        <v>1.445</v>
      </c>
      <c r="F40" s="166"/>
      <c r="G40" s="166"/>
      <c r="H40" s="166"/>
      <c r="I40" s="162"/>
      <c r="J40" s="166"/>
      <c r="K40" s="162"/>
      <c r="L40" s="163"/>
    </row>
    <row r="41" spans="1:12" s="3" customFormat="1" ht="54.75" customHeight="1">
      <c r="A41" s="89">
        <v>31</v>
      </c>
      <c r="B41" s="86" t="s">
        <v>106</v>
      </c>
      <c r="C41" s="127" t="s">
        <v>100</v>
      </c>
      <c r="D41" s="128"/>
      <c r="E41" s="121">
        <f>1445*0.1</f>
        <v>144.5</v>
      </c>
      <c r="F41" s="166"/>
      <c r="G41" s="166"/>
      <c r="H41" s="166"/>
      <c r="I41" s="162"/>
      <c r="J41" s="166"/>
      <c r="K41" s="162"/>
      <c r="L41" s="163"/>
    </row>
    <row r="42" spans="1:12" s="3" customFormat="1" ht="31.5" customHeight="1">
      <c r="A42" s="85">
        <v>32</v>
      </c>
      <c r="B42" s="86" t="s">
        <v>83</v>
      </c>
      <c r="C42" s="117" t="s">
        <v>10</v>
      </c>
      <c r="D42" s="77"/>
      <c r="E42" s="76">
        <v>282.06</v>
      </c>
      <c r="F42" s="162"/>
      <c r="G42" s="162"/>
      <c r="H42" s="162"/>
      <c r="I42" s="162"/>
      <c r="J42" s="166"/>
      <c r="K42" s="162"/>
      <c r="L42" s="169"/>
    </row>
    <row r="43" spans="1:12" s="3" customFormat="1" ht="57.75" customHeight="1">
      <c r="A43" s="89">
        <v>33</v>
      </c>
      <c r="B43" s="75" t="s">
        <v>96</v>
      </c>
      <c r="C43" s="102" t="s">
        <v>103</v>
      </c>
      <c r="D43" s="77"/>
      <c r="E43" s="78">
        <v>1331</v>
      </c>
      <c r="F43" s="166"/>
      <c r="G43" s="166"/>
      <c r="H43" s="166"/>
      <c r="I43" s="162"/>
      <c r="J43" s="166"/>
      <c r="K43" s="162"/>
      <c r="L43" s="163"/>
    </row>
    <row r="44" spans="1:12" s="3" customFormat="1" ht="31.5" customHeight="1">
      <c r="A44" s="85">
        <v>34</v>
      </c>
      <c r="B44" s="86" t="s">
        <v>85</v>
      </c>
      <c r="C44" s="117" t="s">
        <v>10</v>
      </c>
      <c r="D44" s="77"/>
      <c r="E44" s="76">
        <v>268.33</v>
      </c>
      <c r="F44" s="162"/>
      <c r="G44" s="162"/>
      <c r="H44" s="162"/>
      <c r="I44" s="162"/>
      <c r="J44" s="166"/>
      <c r="K44" s="162"/>
      <c r="L44" s="169"/>
    </row>
    <row r="45" spans="1:12" s="3" customFormat="1" ht="30" customHeight="1">
      <c r="A45" s="85">
        <v>35</v>
      </c>
      <c r="B45" s="75" t="s">
        <v>92</v>
      </c>
      <c r="C45" s="117" t="s">
        <v>69</v>
      </c>
      <c r="D45" s="77"/>
      <c r="E45" s="78">
        <f>1160*0.72/1000</f>
        <v>0.8351999999999999</v>
      </c>
      <c r="F45" s="162"/>
      <c r="G45" s="162"/>
      <c r="H45" s="162"/>
      <c r="I45" s="162"/>
      <c r="J45" s="162"/>
      <c r="K45" s="162"/>
      <c r="L45" s="163"/>
    </row>
    <row r="46" spans="1:12" s="3" customFormat="1" ht="45" customHeight="1">
      <c r="A46" s="85">
        <v>36</v>
      </c>
      <c r="B46" s="75" t="s">
        <v>54</v>
      </c>
      <c r="C46" s="117" t="s">
        <v>103</v>
      </c>
      <c r="D46" s="77"/>
      <c r="E46" s="121">
        <v>1160</v>
      </c>
      <c r="F46" s="162"/>
      <c r="G46" s="162"/>
      <c r="H46" s="162"/>
      <c r="I46" s="162"/>
      <c r="J46" s="162"/>
      <c r="K46" s="162"/>
      <c r="L46" s="163"/>
    </row>
    <row r="47" spans="1:12" s="25" customFormat="1" ht="57.75" customHeight="1">
      <c r="A47" s="122"/>
      <c r="B47" s="129" t="s">
        <v>37</v>
      </c>
      <c r="C47" s="124"/>
      <c r="D47" s="125"/>
      <c r="E47" s="126"/>
      <c r="F47" s="186"/>
      <c r="G47" s="186"/>
      <c r="H47" s="186"/>
      <c r="I47" s="186"/>
      <c r="J47" s="187"/>
      <c r="K47" s="188"/>
      <c r="L47" s="188"/>
    </row>
    <row r="48" spans="1:12" s="3" customFormat="1" ht="60" customHeight="1">
      <c r="A48" s="85">
        <v>37</v>
      </c>
      <c r="B48" s="75" t="s">
        <v>97</v>
      </c>
      <c r="C48" s="117" t="s">
        <v>68</v>
      </c>
      <c r="D48" s="76"/>
      <c r="E48" s="121">
        <v>0.262</v>
      </c>
      <c r="F48" s="162"/>
      <c r="G48" s="189"/>
      <c r="H48" s="162"/>
      <c r="I48" s="162"/>
      <c r="J48" s="162"/>
      <c r="K48" s="162"/>
      <c r="L48" s="190"/>
    </row>
    <row r="49" spans="1:12" s="3" customFormat="1" ht="48.75" customHeight="1">
      <c r="A49" s="85">
        <v>38</v>
      </c>
      <c r="B49" s="75" t="s">
        <v>77</v>
      </c>
      <c r="C49" s="102" t="s">
        <v>103</v>
      </c>
      <c r="D49" s="77"/>
      <c r="E49" s="121">
        <f>0.262*1000</f>
        <v>262</v>
      </c>
      <c r="F49" s="166"/>
      <c r="G49" s="166"/>
      <c r="H49" s="166"/>
      <c r="I49" s="162"/>
      <c r="J49" s="166"/>
      <c r="K49" s="162"/>
      <c r="L49" s="163"/>
    </row>
    <row r="50" spans="1:12" s="3" customFormat="1" ht="31.5" customHeight="1">
      <c r="A50" s="85">
        <v>39</v>
      </c>
      <c r="B50" s="86" t="s">
        <v>85</v>
      </c>
      <c r="C50" s="117" t="s">
        <v>10</v>
      </c>
      <c r="D50" s="77"/>
      <c r="E50" s="79">
        <v>52.8</v>
      </c>
      <c r="F50" s="162"/>
      <c r="G50" s="162"/>
      <c r="H50" s="162"/>
      <c r="I50" s="162"/>
      <c r="J50" s="166"/>
      <c r="K50" s="162"/>
      <c r="L50" s="169"/>
    </row>
    <row r="51" spans="1:12" s="3" customFormat="1" ht="36" customHeight="1">
      <c r="A51" s="85">
        <v>40</v>
      </c>
      <c r="B51" s="75" t="s">
        <v>78</v>
      </c>
      <c r="C51" s="117" t="s">
        <v>69</v>
      </c>
      <c r="D51" s="77"/>
      <c r="E51" s="121">
        <v>0.185</v>
      </c>
      <c r="F51" s="162"/>
      <c r="G51" s="162"/>
      <c r="H51" s="162"/>
      <c r="I51" s="162"/>
      <c r="J51" s="162"/>
      <c r="K51" s="162"/>
      <c r="L51" s="163"/>
    </row>
    <row r="52" spans="1:12" s="3" customFormat="1" ht="41.25" customHeight="1">
      <c r="A52" s="85">
        <v>41</v>
      </c>
      <c r="B52" s="75" t="s">
        <v>54</v>
      </c>
      <c r="C52" s="117" t="s">
        <v>103</v>
      </c>
      <c r="D52" s="77"/>
      <c r="E52" s="121">
        <f>0.262*1000</f>
        <v>262</v>
      </c>
      <c r="F52" s="162"/>
      <c r="G52" s="162"/>
      <c r="H52" s="162"/>
      <c r="I52" s="162"/>
      <c r="J52" s="162"/>
      <c r="K52" s="162"/>
      <c r="L52" s="163"/>
    </row>
    <row r="53" spans="1:12" s="26" customFormat="1" ht="48.75" customHeight="1">
      <c r="A53" s="104"/>
      <c r="B53" s="130" t="s">
        <v>51</v>
      </c>
      <c r="C53" s="106"/>
      <c r="D53" s="107"/>
      <c r="E53" s="107"/>
      <c r="F53" s="173"/>
      <c r="G53" s="173"/>
      <c r="H53" s="173"/>
      <c r="I53" s="174"/>
      <c r="J53" s="175"/>
      <c r="K53" s="176"/>
      <c r="L53" s="175"/>
    </row>
    <row r="54" spans="1:12" s="3" customFormat="1" ht="60" customHeight="1">
      <c r="A54" s="89">
        <v>42</v>
      </c>
      <c r="B54" s="75" t="s">
        <v>52</v>
      </c>
      <c r="C54" s="131" t="s">
        <v>67</v>
      </c>
      <c r="D54" s="77"/>
      <c r="E54" s="79">
        <v>57.4</v>
      </c>
      <c r="F54" s="162"/>
      <c r="G54" s="162"/>
      <c r="H54" s="162"/>
      <c r="I54" s="162"/>
      <c r="J54" s="162"/>
      <c r="K54" s="162"/>
      <c r="L54" s="163"/>
    </row>
    <row r="55" spans="1:13" s="24" customFormat="1" ht="32.25" customHeight="1">
      <c r="A55" s="118">
        <v>43</v>
      </c>
      <c r="B55" s="86" t="s">
        <v>82</v>
      </c>
      <c r="C55" s="79" t="s">
        <v>79</v>
      </c>
      <c r="D55" s="132"/>
      <c r="E55" s="76">
        <v>9</v>
      </c>
      <c r="F55" s="166"/>
      <c r="G55" s="166"/>
      <c r="H55" s="166"/>
      <c r="I55" s="166"/>
      <c r="J55" s="166"/>
      <c r="K55" s="166"/>
      <c r="L55" s="163"/>
      <c r="M55" s="1"/>
    </row>
    <row r="56" spans="1:13" s="24" customFormat="1" ht="32.25" customHeight="1">
      <c r="A56" s="118">
        <v>44</v>
      </c>
      <c r="B56" s="133" t="s">
        <v>110</v>
      </c>
      <c r="C56" s="94" t="s">
        <v>111</v>
      </c>
      <c r="D56" s="87"/>
      <c r="E56" s="94">
        <v>1286</v>
      </c>
      <c r="F56" s="166"/>
      <c r="G56" s="166"/>
      <c r="H56" s="166"/>
      <c r="I56" s="166"/>
      <c r="J56" s="166"/>
      <c r="K56" s="166"/>
      <c r="L56" s="163"/>
      <c r="M56" s="1"/>
    </row>
    <row r="57" spans="1:13" s="24" customFormat="1" ht="33" customHeight="1">
      <c r="A57" s="118">
        <v>45</v>
      </c>
      <c r="B57" s="75" t="s">
        <v>80</v>
      </c>
      <c r="C57" s="134" t="s">
        <v>10</v>
      </c>
      <c r="D57" s="88"/>
      <c r="E57" s="135">
        <f>900*0.15*0.3*2.2</f>
        <v>89.10000000000001</v>
      </c>
      <c r="F57" s="166"/>
      <c r="G57" s="166"/>
      <c r="H57" s="166"/>
      <c r="I57" s="184"/>
      <c r="J57" s="168"/>
      <c r="K57" s="162"/>
      <c r="L57" s="177"/>
      <c r="M57" s="1"/>
    </row>
    <row r="58" spans="1:13" s="24" customFormat="1" ht="45" customHeight="1">
      <c r="A58" s="118">
        <v>46</v>
      </c>
      <c r="B58" s="86" t="s">
        <v>93</v>
      </c>
      <c r="C58" s="94" t="s">
        <v>81</v>
      </c>
      <c r="D58" s="136"/>
      <c r="E58" s="93">
        <v>0.45</v>
      </c>
      <c r="F58" s="166"/>
      <c r="G58" s="166"/>
      <c r="H58" s="166"/>
      <c r="I58" s="166"/>
      <c r="J58" s="166"/>
      <c r="K58" s="166"/>
      <c r="L58" s="163"/>
      <c r="M58" s="1"/>
    </row>
    <row r="59" spans="1:12" ht="47.25" customHeight="1">
      <c r="A59" s="85">
        <v>47</v>
      </c>
      <c r="B59" s="101" t="s">
        <v>91</v>
      </c>
      <c r="C59" s="76" t="s">
        <v>41</v>
      </c>
      <c r="D59" s="100"/>
      <c r="E59" s="97">
        <v>0.9</v>
      </c>
      <c r="F59" s="166"/>
      <c r="G59" s="166"/>
      <c r="H59" s="166"/>
      <c r="I59" s="166"/>
      <c r="J59" s="166"/>
      <c r="K59" s="166"/>
      <c r="L59" s="163"/>
    </row>
    <row r="60" spans="1:12" s="3" customFormat="1" ht="36" customHeight="1">
      <c r="A60" s="85">
        <v>48</v>
      </c>
      <c r="B60" s="86" t="s">
        <v>83</v>
      </c>
      <c r="C60" s="117" t="s">
        <v>10</v>
      </c>
      <c r="D60" s="77"/>
      <c r="E60" s="100">
        <v>144</v>
      </c>
      <c r="F60" s="162"/>
      <c r="G60" s="162"/>
      <c r="H60" s="162"/>
      <c r="I60" s="162"/>
      <c r="J60" s="166"/>
      <c r="K60" s="162"/>
      <c r="L60" s="169"/>
    </row>
    <row r="61" spans="1:12" s="3" customFormat="1" ht="36" customHeight="1">
      <c r="A61" s="85">
        <v>49</v>
      </c>
      <c r="B61" s="75" t="s">
        <v>38</v>
      </c>
      <c r="C61" s="117" t="s">
        <v>10</v>
      </c>
      <c r="D61" s="77"/>
      <c r="E61" s="79">
        <v>652.1</v>
      </c>
      <c r="F61" s="162"/>
      <c r="G61" s="162"/>
      <c r="H61" s="162"/>
      <c r="I61" s="162"/>
      <c r="J61" s="162"/>
      <c r="K61" s="162"/>
      <c r="L61" s="169"/>
    </row>
    <row r="62" spans="1:12" s="3" customFormat="1" ht="36" customHeight="1">
      <c r="A62" s="85">
        <v>50</v>
      </c>
      <c r="B62" s="75" t="s">
        <v>56</v>
      </c>
      <c r="C62" s="117" t="s">
        <v>10</v>
      </c>
      <c r="D62" s="77"/>
      <c r="E62" s="79">
        <v>3.4</v>
      </c>
      <c r="F62" s="162"/>
      <c r="G62" s="177"/>
      <c r="H62" s="162"/>
      <c r="I62" s="162"/>
      <c r="J62" s="162"/>
      <c r="K62" s="162"/>
      <c r="L62" s="169"/>
    </row>
    <row r="63" spans="1:12" s="3" customFormat="1" ht="36" customHeight="1">
      <c r="A63" s="85">
        <v>51</v>
      </c>
      <c r="B63" s="75" t="s">
        <v>57</v>
      </c>
      <c r="C63" s="117" t="s">
        <v>10</v>
      </c>
      <c r="D63" s="77"/>
      <c r="E63" s="79">
        <v>99</v>
      </c>
      <c r="F63" s="162"/>
      <c r="G63" s="177"/>
      <c r="H63" s="162"/>
      <c r="I63" s="162"/>
      <c r="J63" s="162"/>
      <c r="K63" s="162"/>
      <c r="L63" s="169"/>
    </row>
    <row r="64" spans="1:12" s="3" customFormat="1" ht="36" customHeight="1">
      <c r="A64" s="85">
        <v>52</v>
      </c>
      <c r="B64" s="90" t="s">
        <v>39</v>
      </c>
      <c r="C64" s="117" t="s">
        <v>10</v>
      </c>
      <c r="D64" s="77"/>
      <c r="E64" s="79">
        <v>10</v>
      </c>
      <c r="F64" s="162"/>
      <c r="G64" s="177"/>
      <c r="H64" s="162"/>
      <c r="I64" s="162"/>
      <c r="J64" s="162"/>
      <c r="K64" s="162"/>
      <c r="L64" s="169"/>
    </row>
    <row r="65" spans="1:12" s="3" customFormat="1" ht="18" customHeight="1">
      <c r="A65" s="137"/>
      <c r="B65" s="138" t="s">
        <v>20</v>
      </c>
      <c r="C65" s="197"/>
      <c r="D65" s="162"/>
      <c r="E65" s="166"/>
      <c r="F65" s="166"/>
      <c r="G65" s="190"/>
      <c r="H65" s="191"/>
      <c r="I65" s="190"/>
      <c r="J65" s="191"/>
      <c r="K65" s="190"/>
      <c r="L65" s="190"/>
    </row>
    <row r="66" spans="1:12" s="3" customFormat="1" ht="18" customHeight="1">
      <c r="A66" s="137"/>
      <c r="B66" s="138" t="s">
        <v>11</v>
      </c>
      <c r="C66" s="197"/>
      <c r="D66" s="198"/>
      <c r="E66" s="166"/>
      <c r="F66" s="166"/>
      <c r="G66" s="192"/>
      <c r="H66" s="192"/>
      <c r="I66" s="192"/>
      <c r="J66" s="192"/>
      <c r="K66" s="192"/>
      <c r="L66" s="162"/>
    </row>
    <row r="67" spans="1:12" s="3" customFormat="1" ht="18" customHeight="1">
      <c r="A67" s="137"/>
      <c r="B67" s="103" t="s">
        <v>12</v>
      </c>
      <c r="C67" s="199"/>
      <c r="D67" s="163"/>
      <c r="E67" s="166"/>
      <c r="F67" s="166"/>
      <c r="G67" s="192"/>
      <c r="H67" s="192"/>
      <c r="I67" s="192"/>
      <c r="J67" s="192"/>
      <c r="K67" s="192"/>
      <c r="L67" s="162"/>
    </row>
    <row r="68" spans="1:12" s="3" customFormat="1" ht="18" customHeight="1">
      <c r="A68" s="137"/>
      <c r="B68" s="138" t="s">
        <v>13</v>
      </c>
      <c r="C68" s="197"/>
      <c r="D68" s="198"/>
      <c r="E68" s="166"/>
      <c r="F68" s="166"/>
      <c r="G68" s="192"/>
      <c r="H68" s="192"/>
      <c r="I68" s="192"/>
      <c r="J68" s="192"/>
      <c r="K68" s="192"/>
      <c r="L68" s="162"/>
    </row>
    <row r="69" spans="1:12" s="3" customFormat="1" ht="18" customHeight="1">
      <c r="A69" s="142"/>
      <c r="B69" s="103" t="s">
        <v>12</v>
      </c>
      <c r="C69" s="199"/>
      <c r="D69" s="163"/>
      <c r="E69" s="166"/>
      <c r="F69" s="166"/>
      <c r="G69" s="192"/>
      <c r="H69" s="192"/>
      <c r="I69" s="192"/>
      <c r="J69" s="192"/>
      <c r="K69" s="192"/>
      <c r="L69" s="162"/>
    </row>
    <row r="70" spans="1:12" s="3" customFormat="1" ht="18" customHeight="1">
      <c r="A70" s="142"/>
      <c r="B70" s="138" t="s">
        <v>14</v>
      </c>
      <c r="C70" s="139"/>
      <c r="D70" s="140">
        <v>0.03</v>
      </c>
      <c r="E70" s="166"/>
      <c r="F70" s="166"/>
      <c r="G70" s="192"/>
      <c r="H70" s="192"/>
      <c r="I70" s="192"/>
      <c r="J70" s="192"/>
      <c r="K70" s="192"/>
      <c r="L70" s="162"/>
    </row>
    <row r="71" spans="1:12" s="3" customFormat="1" ht="18" customHeight="1">
      <c r="A71" s="142"/>
      <c r="B71" s="103" t="s">
        <v>12</v>
      </c>
      <c r="C71" s="141"/>
      <c r="D71" s="76"/>
      <c r="E71" s="166"/>
      <c r="F71" s="166"/>
      <c r="G71" s="192"/>
      <c r="H71" s="192"/>
      <c r="I71" s="192"/>
      <c r="J71" s="192"/>
      <c r="K71" s="192"/>
      <c r="L71" s="162"/>
    </row>
    <row r="72" spans="1:12" s="3" customFormat="1" ht="18" customHeight="1">
      <c r="A72" s="118"/>
      <c r="B72" s="143" t="s">
        <v>15</v>
      </c>
      <c r="C72" s="144"/>
      <c r="D72" s="145">
        <v>0.18</v>
      </c>
      <c r="E72" s="193"/>
      <c r="F72" s="193"/>
      <c r="G72" s="194"/>
      <c r="H72" s="194"/>
      <c r="I72" s="194"/>
      <c r="J72" s="194"/>
      <c r="K72" s="194"/>
      <c r="L72" s="195"/>
    </row>
    <row r="73" spans="1:12" s="3" customFormat="1" ht="18.75" customHeight="1">
      <c r="A73" s="118"/>
      <c r="B73" s="85" t="s">
        <v>12</v>
      </c>
      <c r="C73" s="146"/>
      <c r="D73" s="147"/>
      <c r="E73" s="193"/>
      <c r="F73" s="193"/>
      <c r="G73" s="193"/>
      <c r="H73" s="193"/>
      <c r="I73" s="193"/>
      <c r="J73" s="193"/>
      <c r="K73" s="193"/>
      <c r="L73" s="196"/>
    </row>
    <row r="74" spans="1:12" ht="31.5" customHeight="1">
      <c r="A74" s="148"/>
      <c r="B74" s="149" t="s">
        <v>112</v>
      </c>
      <c r="C74" s="150"/>
      <c r="D74" s="151"/>
      <c r="E74" s="148"/>
      <c r="F74" s="148"/>
      <c r="G74" s="148"/>
      <c r="H74" s="148"/>
      <c r="I74" s="148"/>
      <c r="J74" s="148"/>
      <c r="K74" s="148"/>
      <c r="L74" s="152"/>
    </row>
    <row r="75" spans="1:12" ht="31.5" customHeight="1">
      <c r="A75" s="148"/>
      <c r="B75" s="149" t="s">
        <v>113</v>
      </c>
      <c r="C75" s="150"/>
      <c r="D75" s="151"/>
      <c r="E75" s="153"/>
      <c r="F75" s="153"/>
      <c r="G75" s="153"/>
      <c r="H75" s="153"/>
      <c r="I75" s="153"/>
      <c r="J75" s="153"/>
      <c r="K75" s="153"/>
      <c r="L75" s="153"/>
    </row>
    <row r="76" spans="1:12" ht="31.5" customHeight="1">
      <c r="A76" s="148"/>
      <c r="B76" s="149" t="s">
        <v>114</v>
      </c>
      <c r="C76" s="150"/>
      <c r="D76" s="151"/>
      <c r="E76" s="148"/>
      <c r="F76" s="148"/>
      <c r="G76" s="148"/>
      <c r="H76" s="148"/>
      <c r="I76" s="148"/>
      <c r="J76" s="148"/>
      <c r="K76" s="148"/>
      <c r="L76" s="151"/>
    </row>
    <row r="77" spans="5:6" ht="31.5" customHeight="1">
      <c r="E77" s="38"/>
      <c r="F77" s="38"/>
    </row>
    <row r="78" spans="7:12" ht="31.5" customHeight="1">
      <c r="G78" s="57"/>
      <c r="H78" s="57"/>
      <c r="I78" s="57"/>
      <c r="J78" s="57"/>
      <c r="K78" s="57"/>
      <c r="L78" s="57"/>
    </row>
  </sheetData>
  <sheetProtection password="CF7A" sheet="1"/>
  <autoFilter ref="A7:L73"/>
  <mergeCells count="17">
    <mergeCell ref="B5:B6"/>
    <mergeCell ref="G78:L78"/>
    <mergeCell ref="E77:F77"/>
    <mergeCell ref="G75:L75"/>
    <mergeCell ref="D5:E5"/>
    <mergeCell ref="C5:C6"/>
    <mergeCell ref="E75:F75"/>
    <mergeCell ref="M1:R1"/>
    <mergeCell ref="F1:L1"/>
    <mergeCell ref="A2:L2"/>
    <mergeCell ref="F5:G5"/>
    <mergeCell ref="H5:I5"/>
    <mergeCell ref="A5:A6"/>
    <mergeCell ref="J5:K5"/>
    <mergeCell ref="L5:L6"/>
    <mergeCell ref="A3:L3"/>
    <mergeCell ref="A4:L4"/>
  </mergeCells>
  <conditionalFormatting sqref="C57 C38 C30 C42:C46 C10:C12 C17:C23 C48:C52">
    <cfRule type="cellIs" priority="173" dxfId="3" operator="equal" stopIfTrue="1">
      <formula>8223.307275</formula>
    </cfRule>
  </conditionalFormatting>
  <conditionalFormatting sqref="C59">
    <cfRule type="cellIs" priority="16" dxfId="3" operator="equal" stopIfTrue="1">
      <formula>8223.307275</formula>
    </cfRule>
  </conditionalFormatting>
  <conditionalFormatting sqref="C40">
    <cfRule type="cellIs" priority="15" dxfId="3" operator="equal" stopIfTrue="1">
      <formula>8223.307275</formula>
    </cfRule>
  </conditionalFormatting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Nato Ruadze</cp:lastModifiedBy>
  <cp:lastPrinted>2019-05-15T08:07:48Z</cp:lastPrinted>
  <dcterms:created xsi:type="dcterms:W3CDTF">2009-12-28T06:58:27Z</dcterms:created>
  <dcterms:modified xsi:type="dcterms:W3CDTF">2019-05-22T08:35:24Z</dcterms:modified>
  <cp:category/>
  <cp:version/>
  <cp:contentType/>
  <cp:contentStatus/>
</cp:coreProperties>
</file>