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კრებსითი" sheetId="3" r:id="rId1"/>
    <sheet name="ბათუმი" sheetId="1" r:id="rId2"/>
    <sheet name="ოზურგეთი" sheetId="2" r:id="rId3"/>
  </sheets>
  <definedNames>
    <definedName name="_xlnm._FilterDatabase" localSheetId="1" hidden="1">ბათუმი!$C$1:$C$57</definedName>
    <definedName name="_xlnm._FilterDatabase" localSheetId="2" hidden="1">ოზურგეთი!$C$1:$C$107</definedName>
  </definedNames>
  <calcPr calcId="152511"/>
</workbook>
</file>

<file path=xl/calcChain.xml><?xml version="1.0" encoding="utf-8"?>
<calcChain xmlns="http://schemas.openxmlformats.org/spreadsheetml/2006/main">
  <c r="F95" i="2" l="1"/>
  <c r="F93" i="2"/>
  <c r="F88" i="2"/>
  <c r="F75" i="2"/>
  <c r="F74" i="2"/>
  <c r="F73" i="2"/>
  <c r="F71" i="2"/>
  <c r="F70" i="2"/>
  <c r="F68" i="2"/>
  <c r="F67" i="2"/>
  <c r="F65" i="2"/>
  <c r="F64" i="2"/>
  <c r="F59" i="2"/>
  <c r="F58" i="2"/>
  <c r="F56" i="2"/>
  <c r="F55" i="2"/>
  <c r="F53" i="2"/>
  <c r="F52" i="2"/>
  <c r="F47" i="2"/>
  <c r="F46" i="2"/>
  <c r="F44" i="2"/>
  <c r="F43" i="2"/>
  <c r="F41" i="2"/>
  <c r="F39" i="2"/>
  <c r="F34" i="2"/>
  <c r="F32" i="2"/>
  <c r="F30" i="2"/>
  <c r="F28" i="2"/>
  <c r="F27" i="2"/>
  <c r="F25" i="2"/>
  <c r="F24" i="2"/>
  <c r="F22" i="2"/>
  <c r="F21" i="2"/>
  <c r="F20" i="2"/>
  <c r="F18" i="2"/>
  <c r="F11" i="2"/>
  <c r="F10" i="2"/>
  <c r="D11" i="3" l="1"/>
  <c r="F24" i="1"/>
  <c r="H11" i="3" l="1"/>
  <c r="D13" i="3"/>
  <c r="D15" i="3" s="1"/>
  <c r="H12" i="3" l="1"/>
  <c r="H13" i="3" s="1"/>
  <c r="G12" i="3"/>
  <c r="G13" i="3" s="1"/>
  <c r="F28" i="1"/>
  <c r="F30" i="1" s="1"/>
  <c r="E33" i="1"/>
  <c r="E32" i="1"/>
  <c r="E31" i="1"/>
  <c r="F32" i="1" l="1"/>
  <c r="G14" i="3"/>
  <c r="G15" i="3" s="1"/>
  <c r="H14" i="3"/>
  <c r="H15" i="3" s="1"/>
  <c r="F33" i="1"/>
  <c r="F31" i="1"/>
  <c r="F47" i="1" l="1"/>
  <c r="F44" i="1"/>
  <c r="F27" i="1" l="1"/>
  <c r="F16" i="1" l="1"/>
  <c r="F15" i="1"/>
  <c r="F8" i="1" l="1"/>
  <c r="F9" i="1" s="1"/>
  <c r="F22" i="1" l="1"/>
  <c r="F13" i="1" l="1"/>
  <c r="F10" i="1" l="1"/>
</calcChain>
</file>

<file path=xl/sharedStrings.xml><?xml version="1.0" encoding="utf-8"?>
<sst xmlns="http://schemas.openxmlformats.org/spreadsheetml/2006/main" count="384" uniqueCount="205">
  <si>
    <t>ხარჯთაღრიცხვა</t>
  </si>
  <si>
    <t>№</t>
  </si>
  <si>
    <t>ხარჯთაღრიცხვის კრებული, ცხრილი</t>
  </si>
  <si>
    <t>სამუშაოს დასახელება</t>
  </si>
  <si>
    <t>განზომილება</t>
  </si>
  <si>
    <t>ნორმატიული რესურსი</t>
  </si>
  <si>
    <t>მასალა</t>
  </si>
  <si>
    <t>ხელფასი</t>
  </si>
  <si>
    <t>მანქანა-მექანიზმები</t>
  </si>
  <si>
    <t>სულ</t>
  </si>
  <si>
    <t>ერთეული</t>
  </si>
  <si>
    <t>1</t>
  </si>
  <si>
    <t>„A“ ბლოკი</t>
  </si>
  <si>
    <t>რ 15-201-7.</t>
  </si>
  <si>
    <r>
      <t>მ</t>
    </r>
    <r>
      <rPr>
        <b/>
        <vertAlign val="superscript"/>
        <sz val="11"/>
        <rFont val="Sylfaen"/>
        <family val="1"/>
      </rPr>
      <t>2</t>
    </r>
  </si>
  <si>
    <t>15-201-7.</t>
  </si>
  <si>
    <r>
      <t>მ</t>
    </r>
    <r>
      <rPr>
        <b/>
        <vertAlign val="superscript"/>
        <sz val="10"/>
        <rFont val="Sylfaen"/>
        <family val="1"/>
      </rPr>
      <t>2</t>
    </r>
  </si>
  <si>
    <t>მინაპაკეტი</t>
  </si>
  <si>
    <r>
      <t>მ</t>
    </r>
    <r>
      <rPr>
        <vertAlign val="superscript"/>
        <sz val="11"/>
        <rFont val="Calibri"/>
        <family val="2"/>
        <scheme val="minor"/>
      </rPr>
      <t>2</t>
    </r>
  </si>
  <si>
    <t>გ.მ</t>
  </si>
  <si>
    <t>7-58-4.</t>
  </si>
  <si>
    <t>ლარი</t>
  </si>
  <si>
    <t>მ</t>
  </si>
  <si>
    <t>1-80-3.</t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</si>
  <si>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</si>
  <si>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საგამოცდო მოედანზე მიწის მოჭრა მილებისა და ასაწყობი ჭისთვის</t>
  </si>
  <si>
    <t>23-12-1.</t>
  </si>
  <si>
    <t>ასაწყობი რკ/ბეტონის ჭის მონტაჟი   1*1.5 მ</t>
  </si>
  <si>
    <r>
      <t>მ</t>
    </r>
    <r>
      <rPr>
        <b/>
        <vertAlign val="superscript"/>
        <sz val="11"/>
        <rFont val="Calibri"/>
        <family val="2"/>
      </rPr>
      <t>3</t>
    </r>
  </si>
  <si>
    <t>რკ. ჭის რგოლი  1*1.5</t>
  </si>
  <si>
    <t>ც</t>
  </si>
  <si>
    <t>რკ. ბეტონის ფილა თუჯის ჩარჩო-ხუფით (60*60)</t>
  </si>
  <si>
    <t>22-8-6.</t>
  </si>
  <si>
    <t>საკანალიზაციო გოფრირებული მილის გაყვანა D-200</t>
  </si>
  <si>
    <t>გოფრირებული მილი D-200</t>
  </si>
  <si>
    <t>---</t>
  </si>
  <si>
    <t>ჯამი</t>
  </si>
  <si>
    <t>ტრანპოტრირების ხარჯები</t>
  </si>
  <si>
    <t>ზედნადები ხარჯები</t>
  </si>
  <si>
    <t>გეგმიური დაგროვება</t>
  </si>
  <si>
    <t>დაზიანებული მინაპაკეტის დემონტაჟი ალუმინის ვიტრაჟებში 1.4*1.32 - 38 ცალი</t>
  </si>
  <si>
    <t>ახალი მინაპაკეტის მონტაჟი ალუმინის ვიტრაჟებში (არსებული ფერის ანალოგიური)</t>
  </si>
  <si>
    <t>საგამოცდო მოსაცდელის არსებულ ალუმინის მოაჯირთან ლითონის მოაჯირის მოწყობა</t>
  </si>
  <si>
    <t>15-164-8.</t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</si>
  <si>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</si>
  <si>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ზეთოვანი საღებავი ანტიკოროზიული</t>
  </si>
  <si>
    <t>კგ</t>
  </si>
  <si>
    <t>ოლიფა</t>
  </si>
  <si>
    <t>საგამოცდო მოსაცდელის არსებულ ალუმინის მოაჯირთან ახალი ლითონის მოაჯირის ღებვა ზეთოვანი საღებავით ორჯერადად (ვერცხლისფერი)</t>
  </si>
  <si>
    <t>საგამოცდო მოედანი და გარე პერიმეტრი</t>
  </si>
  <si>
    <t>6-30-3.</t>
  </si>
  <si>
    <t>27-9-4.</t>
  </si>
  <si>
    <t>სანგრევი ჩაქუჩი</t>
  </si>
  <si>
    <t>A ბლოკთან რკ/ბეტონის ფილის ჩახერხვა</t>
  </si>
  <si>
    <t>A ბლოკთან რკ/ბეტონის ფილის მონგრევა პნევმოჩაქუჩებით</t>
  </si>
  <si>
    <t>8-612-9</t>
  </si>
  <si>
    <t>7.5 მართვის პანელის 5.5 KW მონტაჟი</t>
  </si>
  <si>
    <t>მართვის პანელი 5.5 KW</t>
  </si>
  <si>
    <t>mowyobilobebi</t>
  </si>
  <si>
    <t>18-6-6.</t>
  </si>
  <si>
    <t>ტუმბოს მონტაჟი</t>
  </si>
  <si>
    <t>ცალი</t>
  </si>
  <si>
    <t>მათ შორის: მოწყობილობა</t>
  </si>
  <si>
    <r>
      <t xml:space="preserve">ზედნადები ხარჯები </t>
    </r>
    <r>
      <rPr>
        <b/>
        <sz val="11"/>
        <color theme="1"/>
        <rFont val="AcadNusx"/>
      </rPr>
      <t>mowyobilobebis</t>
    </r>
    <r>
      <rPr>
        <b/>
        <sz val="11"/>
        <color theme="1"/>
        <rFont val="Calibri"/>
        <family val="2"/>
        <scheme val="minor"/>
      </rPr>
      <t xml:space="preserve"> სამონტაჟო  სამუშაოებზე ხელფასიდან</t>
    </r>
  </si>
  <si>
    <t>გეგმიური დაგროვება (მოწყობილობის გამოკლებით)</t>
  </si>
  <si>
    <t>სულ ორივე სამუშაოების ჯამი</t>
  </si>
  <si>
    <t>eleqtrosamontaJo samuშaoebi</t>
  </si>
  <si>
    <t>სსიპ საქართველოს შსს მომსახურების სააგენტოს დასავლეთ საქართველოს ბათუმის სამსახურის სარემონტო სამუშაოების</t>
  </si>
  <si>
    <t>ფილადის მილი D-50*3</t>
  </si>
  <si>
    <t>6-11-3.</t>
  </si>
  <si>
    <t>არმატურა D-12 A III</t>
  </si>
  <si>
    <t>ბეტონი მ-300</t>
  </si>
  <si>
    <r>
      <t>მ</t>
    </r>
    <r>
      <rPr>
        <vertAlign val="superscript"/>
        <sz val="10"/>
        <rFont val="Arial"/>
        <family val="2"/>
      </rPr>
      <t>3</t>
    </r>
  </si>
  <si>
    <t>ყალიბის ფარი 25 მმ</t>
  </si>
  <si>
    <r>
      <t>მ</t>
    </r>
    <r>
      <rPr>
        <vertAlign val="superscript"/>
        <sz val="10"/>
        <rFont val="Arial"/>
        <family val="2"/>
      </rPr>
      <t>2</t>
    </r>
  </si>
  <si>
    <t>ხის ძელი III ხრ. 40მმ და ზევით</t>
  </si>
  <si>
    <t>ფიხარი III ხრ. 40 მმ  და ზევით</t>
  </si>
  <si>
    <t>ჭის გადახურვის ფილა 1*1 მ სისქით 15 სმ, მრგვალი ხუფით</t>
  </si>
  <si>
    <t>პრ</t>
  </si>
  <si>
    <t>მონოლითური რკ/ბეტონის ჭის მოწყობა   1*1*1 მ</t>
  </si>
  <si>
    <r>
      <t>ტუმბო 5.1 მ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/სთ</t>
    </r>
  </si>
  <si>
    <t>22-8-1.</t>
  </si>
  <si>
    <t>წყალმომარაგების პლასტმასის  მილის გაყვანა D-32 მმ</t>
  </si>
  <si>
    <t>წყალგაყვანილობის პლასტმასის მილი D-40 PE-100 SDR 13.6; PN 12.5</t>
  </si>
  <si>
    <t>სსიპ საქართველოს შსს მომსახურების სააგენტოს დასავლეთ საქართველოს ოზურგეთის სამსახურის სარემონტო სამუშაოების</t>
  </si>
  <si>
    <t>თავი 1. სარემონტო სამუშაოები</t>
  </si>
  <si>
    <t>პირველი სართული</t>
  </si>
  <si>
    <t>46-32-3.</t>
  </si>
  <si>
    <t>ცენტრალურ შესასვლელში ალუმინის ვიტრაჟის კარის დემონტაჟი</t>
  </si>
  <si>
    <t>9-14-6.</t>
  </si>
  <si>
    <t>ცენტრალურ შესასვლელში ალუმინის ვიტრაჟის კარის მონტაჟი (თერმო სისტემა)</t>
  </si>
  <si>
    <t>ალუმინის ვიტრაჟის კარი (თერმო სისტემა) მინაპაკეტებით</t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</si>
  <si>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</si>
  <si>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t>სამაგრი დეტალები</t>
  </si>
  <si>
    <t>მეორე სართული</t>
  </si>
  <si>
    <t>46-32-2.</t>
  </si>
  <si>
    <t>კიბის უჯრედში მეტალო-პლასტმასის ფანჯრის დემონტაჟი</t>
  </si>
  <si>
    <t>46-15-2.</t>
  </si>
  <si>
    <t>კიბის უჯრედში ერთი კედლიდან არსებული ნალესის მოხსნა</t>
  </si>
  <si>
    <t>46-36-3.</t>
  </si>
  <si>
    <t>სამზარეულოში და ოთხივე საძინებელში ლამინირებული იატაკის დემონტჟი</t>
  </si>
  <si>
    <t>დაზიანებული მინაპაკეტის დემონტაჟი ალუმინის ვიტრაჟებში წინა ფასადზე</t>
  </si>
  <si>
    <t>9-14-5.</t>
  </si>
  <si>
    <t>კიბის უჯრედში ახალი მეტალო-პლასტმასის ფანჯრის ჩასმა (მინაპაკეტების გათვალისწინებით)</t>
  </si>
  <si>
    <t>მეტალო-პლასტმასის ფანჯარა მინაპაკეტებით</t>
  </si>
  <si>
    <t>15-55-9.</t>
  </si>
  <si>
    <t>კიბის უჯრედში შიდა კედლის მაღალხარისხოვანი ლესვა ქიმიის გამოყენებით წყლის შეღწევის თავიდან ასაცილებლად</t>
  </si>
  <si>
    <r>
      <t>ხსნარის ტუმბო 3მ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/სთ</t>
    </r>
  </si>
  <si>
    <t>მანქ/სთ</t>
  </si>
  <si>
    <t>ქვ/ ცემენტის ხსნარი KALMATRON-ით</t>
  </si>
  <si>
    <r>
      <t>მ</t>
    </r>
    <r>
      <rPr>
        <vertAlign val="superscript"/>
        <sz val="11"/>
        <color theme="1"/>
        <rFont val="Calibri"/>
        <family val="2"/>
        <scheme val="minor"/>
      </rPr>
      <t>3</t>
    </r>
  </si>
  <si>
    <t>ხსვა მასალები</t>
  </si>
  <si>
    <t>15-168-7.</t>
  </si>
  <si>
    <t>კიბის უჯრედში შიდა კედლის შეფითხვნა და მაღალხარისხოვანი ღებვა წყალემულსიის საღებავით  ორჯერადად (ჰავანა 16)</t>
  </si>
  <si>
    <t>წყალემულსიის საღებავი (ჰავანა 16)</t>
  </si>
  <si>
    <t>ფითხი</t>
  </si>
  <si>
    <t>11-27-4.</t>
  </si>
  <si>
    <t>სამზარეულოში და ოთხივე საძინებელში მაღალი ხარისხის ლამინირებული იტაკის მოწყობა (გერმანული ან მსგავსი ხარისხის)</t>
  </si>
  <si>
    <t>მაღალი ხარისხის ლამინირებული ფილა ქვეშსაგებით</t>
  </si>
  <si>
    <t>პლასტმასის პლინტუსი</t>
  </si>
  <si>
    <t>საბაზრო</t>
  </si>
  <si>
    <t>მ.დ.ფ-ს კარებებზე საკეტების შაცვლა</t>
  </si>
  <si>
    <t>მ.დ.ფ-ს კარის საკეტები</t>
  </si>
  <si>
    <t>ერთ საძინებელში ფანჯრის რაფის შეცვლა</t>
  </si>
  <si>
    <t>მეტალო-პლასტმასის რაფა</t>
  </si>
  <si>
    <t>ახალი მინაპაკეტის მონტაჟი წინა ფასადზე (ანალოგიური ფერის)</t>
  </si>
  <si>
    <t>გარე პერიმეტრი</t>
  </si>
  <si>
    <t>46-28-2</t>
  </si>
  <si>
    <t>ადმინისტრაციული შენობის სახურავზე არსებული დაზიანებული პარაპეტის თუნუქის დემონტაჟი</t>
  </si>
  <si>
    <t>ადმინისტრაციული შენობის უკან ეზოში არსებული საპირფარეშოს სახურავზე დაზიანებული პარაპეტის თუნუქის დემონტაჟი</t>
  </si>
  <si>
    <t>ადმინისტრაციული შენობის აგურის მოპირკეთების დამუშავება ჰიდროფობიური წყალგაუმტარი ხსნარით (SiLOXAN) ოჯრედად</t>
  </si>
  <si>
    <r>
      <t>მ</t>
    </r>
    <r>
      <rPr>
        <b/>
        <vertAlign val="superscript"/>
        <sz val="11"/>
        <rFont val="Calibri"/>
        <family val="2"/>
      </rPr>
      <t>2</t>
    </r>
  </si>
  <si>
    <t>ჰიდროფობიური წყალგაუმტარი ხსნარი (SiLOXAN)</t>
  </si>
  <si>
    <t>ადმინისტრაციული შენობის უკან არსებული საპირფარეშოს აგურის მოპირკეთების დამუშავება ჰიდროფობიური წყალგაუმტარი ხსნარით (SiLOXAN) ოჯრედად</t>
  </si>
  <si>
    <t>12-6-1.</t>
  </si>
  <si>
    <t>ადმინისტრაციული შენობის სახურავზე პარაპეტის დაფარვა ალუმაცინკით</t>
  </si>
  <si>
    <t>ბრტყელი ალუმაცინკის თუნუქი სისქით 0.5 მმ პრიალა ზედაპირით</t>
  </si>
  <si>
    <t>სჭვალი</t>
  </si>
  <si>
    <t>ადმინისტრაციული შენობის უკან ეზოში არსებული საპირფარეშოს პარაპეტის დაფარვა ალუმაცინკით</t>
  </si>
  <si>
    <t>13-33-7.</t>
  </si>
  <si>
    <t>ადმინისტრაციული შენობის წინ არსებული სადროშე ბოძების გასუფთავება ძველი საღებავისგან</t>
  </si>
  <si>
    <t>ადმინისტაციული შენობის გვერდით და უკან არსებული ლითონის შემოღობვის და მილების გასუფთავება ძველი საღებავისგან</t>
  </si>
  <si>
    <t>ადმინისტაციული შენობის უკან არსებული ლითონის კიბეების გასუფთავება ძველი საღებავისგან</t>
  </si>
  <si>
    <t>ადმინისტრაციული შენობის წინ არსებული სადროშე ბოძების მაღალხარისხოვანი ღებვა ზეთოვანი საღებავით ორჯერადად</t>
  </si>
  <si>
    <t>მაღალი ხარისხის ზეთოვანი საღებავი ანტიკოროზიული</t>
  </si>
  <si>
    <t>ადმინისტაციული შენობის გვერდით და უკან არსებული ლითონის შემოღობვის და მილების მაღალხარისხოვანი ღებვა ზეთოვანი საღებავით ორჯერადად</t>
  </si>
  <si>
    <t>ადმინისტაციული შენობის უკან არსებული ლითონის კიბეების მაღალხარიხსოვანი ღებვა ზეთოვანი საღბავით ორჯერადად</t>
  </si>
  <si>
    <t>საგამოცდო მოედანი</t>
  </si>
  <si>
    <t>საგამოცდო მოედანზე მოსაცდელის ლითონის მოაჯირის გასუფთავება ძველი საღებავისგან</t>
  </si>
  <si>
    <t>საგამოცდო აღმართის მოაჯირების გასუფთავება ძველი საღებავისგან</t>
  </si>
  <si>
    <t>საგამოცდო მოედანზე მოსაცდელის ლითონის მოაჯირის მაღალხარისხოვანი  ღებვა ზეთოვანი საღებავით ორჯერადად</t>
  </si>
  <si>
    <t>საგამოცდო აღმართის მოაჯირების მაღალხარისხოვანი ღებვა ზეთოვანი საღბავით ორჯერადად</t>
  </si>
  <si>
    <t>12-9-8.</t>
  </si>
  <si>
    <t>საგამოცდო მოედანზე არსებული საპირფარეშოს სახურავის დამუშავება ბიტუმის მასტიკით (ორი ფენა)</t>
  </si>
  <si>
    <r>
      <t>მ</t>
    </r>
    <r>
      <rPr>
        <b/>
        <vertAlign val="superscript"/>
        <sz val="11"/>
        <rFont val="Calibri"/>
        <family val="2"/>
        <scheme val="minor"/>
      </rPr>
      <t>2</t>
    </r>
  </si>
  <si>
    <t>ბიტუმის საგრუნტი</t>
  </si>
  <si>
    <t>ტ</t>
  </si>
  <si>
    <t>ბიტუმის მასტიკა</t>
  </si>
  <si>
    <t>13-25-1.</t>
  </si>
  <si>
    <t>საგამოცდო მოედანზე არსებული საპირფარეშოს სახურავზე ზედა ფენა ლინორკომის დაკვრა</t>
  </si>
  <si>
    <t xml:space="preserve">ლინოკრომი ზედა ფენა </t>
  </si>
  <si>
    <t>ბითუმი</t>
  </si>
  <si>
    <t>თზევადი გაზი</t>
  </si>
  <si>
    <t>სარემონტო სამუშოების ჯამი თავი 1</t>
  </si>
  <si>
    <t>თავი 2.ელექტრო სამონტაჟო სამუშაოები</t>
  </si>
  <si>
    <t>რ 21-28-2.</t>
  </si>
  <si>
    <t>ამსტრონგის ტიპის შიდა სანათების დემონტაჟი 60*120 სმ</t>
  </si>
  <si>
    <t>21-28-2.</t>
  </si>
  <si>
    <t>ამსტრონგის ტიპის LED სანათების მონტაჟი  48 ვტ   60*120 სმ</t>
  </si>
  <si>
    <t>ამსტრონგის ტიპის LED სანათი 48 ვტ</t>
  </si>
  <si>
    <t>საძინებლების სველ წერტილებში  ძველი წერტილოვანი სანათების დემონტაჟი</t>
  </si>
  <si>
    <t>რ 21-11-1.</t>
  </si>
  <si>
    <t>ერთი საძინებლის სველ წერტილში გაფუჭებული მინი ვენტილატორების დემონტაჟი</t>
  </si>
  <si>
    <t>საძინებლების სველ წერტილებში  LED წერტილოვანი სანათების მონტაჟი</t>
  </si>
  <si>
    <t>LED წერტილოვანი სანათი</t>
  </si>
  <si>
    <t>21-11-1.</t>
  </si>
  <si>
    <t>ერთი საძინებლის სველ წერტილში ახალი მინი ვენტილატორის მონტაჟი</t>
  </si>
  <si>
    <t>მინი ვენტილატორი</t>
  </si>
  <si>
    <t>ტრანსპორტირების ხარჯები</t>
  </si>
  <si>
    <t>ზედნადები ხარჯები ხელფასიდან</t>
  </si>
  <si>
    <t xml:space="preserve">გეგმიური დაგროვება </t>
  </si>
  <si>
    <t>ელექტრო-სამონტაჟო სამუშოების ჯამი. თავი 2</t>
  </si>
  <si>
    <t>1+2 თავების ჯამი</t>
  </si>
  <si>
    <t>სსიპ საქართველოს შსს მომსახურების სააგენტო</t>
  </si>
  <si>
    <t>ხარჯთაღრიცხვის №</t>
  </si>
  <si>
    <t>ხარჯთაღრიცხვის დასახელება</t>
  </si>
  <si>
    <t>სახარჯთაღრიცხვო ღირებულება (ლარი)</t>
  </si>
  <si>
    <t>სამშენებლო სამუშაოები</t>
  </si>
  <si>
    <t>სამონტაჟო სამუშაოები</t>
  </si>
  <si>
    <t>მოწყობილობა</t>
  </si>
  <si>
    <t>სხვადასხვა</t>
  </si>
  <si>
    <t>№ 1</t>
  </si>
  <si>
    <t>-</t>
  </si>
  <si>
    <t>№ 2</t>
  </si>
  <si>
    <t>მშენებლ. შემფ.
კავშ. 2011 წ. "სახარჯ. ფასების გაანგ. შესახებ" თავი 4-7</t>
  </si>
  <si>
    <t>გაუთვალისწინებელი სამუშაოები და დანახარჯები - 3%</t>
  </si>
  <si>
    <t>"-" თავი 4-9</t>
  </si>
  <si>
    <t>დღგ. - 18 %</t>
  </si>
  <si>
    <t>სულ ობიექტის ხარჯთაღრიცხვა</t>
  </si>
  <si>
    <t>ბათუმი</t>
  </si>
  <si>
    <t>ოზურგეთი</t>
  </si>
  <si>
    <t>დასავლეთ საქართველოს ბათუმის და ოზურგეთის სამსახურის სარემონტო  სამუშაოების</t>
  </si>
  <si>
    <t>თავი 2. ელექტრო-სამონტაჟო სამუშაოები</t>
  </si>
  <si>
    <t>დეფექტური აქტი</t>
  </si>
  <si>
    <t>კრებსითი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</si>
</sst>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</font>
    <font>
      <b/>
      <i/>
      <u/>
      <sz val="1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ylfaen"/>
      <family val="1"/>
      <charset val="204"/>
    </font>
    <font>
      <b/>
      <vertAlign val="superscript"/>
      <sz val="11"/>
      <name val="Sylfae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u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AcadNusx"/>
    </font>
    <font>
      <b/>
      <sz val="10"/>
      <color theme="1"/>
      <name val="Calibri"/>
      <family val="2"/>
      <scheme val="minor"/>
    </font>
    <font>
      <b/>
      <sz val="11"/>
      <color theme="1"/>
      <name val="AcadNusx"/>
    </font>
    <font>
      <b/>
      <i/>
      <u/>
      <sz val="12"/>
      <color theme="1"/>
      <name val="AcadNusx"/>
    </font>
    <font>
      <b/>
      <sz val="9"/>
      <color theme="1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AcadNusx"/>
    </font>
    <font>
      <sz val="11"/>
      <name val="AcadNusx"/>
    </font>
    <font>
      <b/>
      <vertAlign val="superscript"/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cadNusx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0" fontId="40" fillId="0" borderId="0"/>
  </cellStyleXfs>
  <cellXfs count="18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 textRotation="90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NumberFormat="1" applyFont="1" applyFill="1" applyBorder="1" applyAlignment="1" applyProtection="1">
      <alignment vertical="center" wrapText="1"/>
      <protection locked="0"/>
    </xf>
    <xf numFmtId="0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5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0" fontId="19" fillId="0" borderId="5" xfId="0" applyFont="1" applyBorder="1" applyAlignment="1" applyProtection="1">
      <alignment vertical="center" wrapText="1"/>
      <protection locked="0"/>
    </xf>
    <xf numFmtId="0" fontId="20" fillId="5" borderId="5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/>
      <protection locked="0"/>
    </xf>
    <xf numFmtId="2" fontId="19" fillId="5" borderId="5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2" fontId="22" fillId="5" borderId="5" xfId="0" applyNumberFormat="1" applyFont="1" applyFill="1" applyBorder="1" applyAlignment="1" applyProtection="1">
      <alignment horizontal="center" vertical="center"/>
      <protection locked="0"/>
    </xf>
    <xf numFmtId="2" fontId="23" fillId="5" borderId="5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vertical="center" wrapText="1"/>
      <protection locked="0"/>
    </xf>
    <xf numFmtId="14" fontId="1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22" fillId="0" borderId="5" xfId="0" quotePrefix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left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vertical="center"/>
    </xf>
    <xf numFmtId="14" fontId="10" fillId="0" borderId="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33" fillId="0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 wrapText="1"/>
    </xf>
    <xf numFmtId="2" fontId="39" fillId="0" borderId="5" xfId="0" applyNumberFormat="1" applyFont="1" applyBorder="1" applyAlignment="1">
      <alignment horizontal="center" vertical="center" wrapText="1"/>
    </xf>
    <xf numFmtId="2" fontId="41" fillId="0" borderId="5" xfId="2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40" fillId="0" borderId="5" xfId="2" applyBorder="1" applyAlignment="1">
      <alignment horizontal="center" vertical="center" wrapText="1"/>
    </xf>
    <xf numFmtId="0" fontId="37" fillId="0" borderId="5" xfId="2" applyFont="1" applyBorder="1" applyAlignment="1">
      <alignment vertical="center" wrapText="1"/>
    </xf>
    <xf numFmtId="2" fontId="39" fillId="0" borderId="10" xfId="2" applyNumberFormat="1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2" fontId="43" fillId="0" borderId="5" xfId="2" applyNumberFormat="1" applyFont="1" applyBorder="1" applyAlignment="1">
      <alignment horizontal="center" vertical="center" wrapText="1"/>
    </xf>
    <xf numFmtId="0" fontId="37" fillId="0" borderId="5" xfId="2" applyFont="1" applyBorder="1" applyAlignment="1">
      <alignment horizontal="center" vertical="center" wrapText="1"/>
    </xf>
    <xf numFmtId="0" fontId="40" fillId="0" borderId="11" xfId="2" applyBorder="1" applyAlignment="1">
      <alignment horizontal="center" vertical="center" wrapText="1"/>
    </xf>
    <xf numFmtId="0" fontId="40" fillId="0" borderId="12" xfId="2" applyBorder="1" applyAlignment="1">
      <alignment wrapText="1"/>
    </xf>
    <xf numFmtId="0" fontId="37" fillId="0" borderId="12" xfId="2" applyFont="1" applyBorder="1" applyAlignment="1">
      <alignment vertical="center" wrapText="1"/>
    </xf>
    <xf numFmtId="2" fontId="41" fillId="0" borderId="12" xfId="2" applyNumberFormat="1" applyFont="1" applyBorder="1" applyAlignment="1">
      <alignment horizontal="center" vertical="center" wrapText="1"/>
    </xf>
    <xf numFmtId="2" fontId="39" fillId="2" borderId="13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3">
    <cellStyle name="Normal" xfId="0" builtinId="0"/>
    <cellStyle name="Normal 2" xfId="2"/>
    <cellStyle name="Normal 2 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M12" sqref="M12"/>
    </sheetView>
  </sheetViews>
  <sheetFormatPr defaultRowHeight="15" x14ac:dyDescent="0.25"/>
  <cols>
    <col min="1" max="1" width="8.7109375" style="103" customWidth="1"/>
    <col min="2" max="2" width="19.7109375" style="103" customWidth="1"/>
    <col min="3" max="3" width="37.7109375" style="103" customWidth="1"/>
    <col min="4" max="8" width="11.7109375" style="103" customWidth="1"/>
    <col min="9" max="16384" width="9.140625" style="103"/>
  </cols>
  <sheetData>
    <row r="1" spans="1:8" ht="18.75" x14ac:dyDescent="0.25">
      <c r="A1" s="159" t="s">
        <v>183</v>
      </c>
      <c r="B1" s="159"/>
      <c r="C1" s="159"/>
      <c r="D1" s="159"/>
      <c r="E1" s="159"/>
      <c r="F1" s="159"/>
      <c r="G1" s="159"/>
      <c r="H1" s="159"/>
    </row>
    <row r="2" spans="1:8" ht="18.75" x14ac:dyDescent="0.25">
      <c r="A2" s="160" t="s">
        <v>201</v>
      </c>
      <c r="B2" s="160"/>
      <c r="C2" s="160"/>
      <c r="D2" s="160"/>
      <c r="E2" s="160"/>
      <c r="F2" s="160"/>
      <c r="G2" s="160"/>
      <c r="H2" s="160"/>
    </row>
    <row r="3" spans="1:8" ht="18.75" x14ac:dyDescent="0.25">
      <c r="A3" s="132"/>
      <c r="B3" s="132"/>
      <c r="C3" s="132"/>
      <c r="D3" s="132"/>
      <c r="E3" s="132"/>
      <c r="F3" s="132"/>
      <c r="G3" s="132"/>
      <c r="H3" s="132"/>
    </row>
    <row r="4" spans="1:8" x14ac:dyDescent="0.25">
      <c r="A4" s="161" t="s">
        <v>204</v>
      </c>
      <c r="B4" s="161"/>
      <c r="C4" s="161"/>
      <c r="D4" s="161"/>
      <c r="E4" s="161"/>
      <c r="F4" s="161"/>
      <c r="G4" s="161"/>
      <c r="H4" s="161"/>
    </row>
    <row r="5" spans="1:8" ht="15.75" thickBot="1" x14ac:dyDescent="0.3">
      <c r="A5" s="133"/>
      <c r="B5" s="133"/>
      <c r="C5" s="134"/>
      <c r="D5" s="133"/>
      <c r="E5" s="133"/>
      <c r="F5" s="133"/>
      <c r="G5" s="133"/>
      <c r="H5" s="133"/>
    </row>
    <row r="6" spans="1:8" x14ac:dyDescent="0.25">
      <c r="A6" s="162" t="s">
        <v>1</v>
      </c>
      <c r="B6" s="164" t="s">
        <v>184</v>
      </c>
      <c r="C6" s="166" t="s">
        <v>185</v>
      </c>
      <c r="D6" s="168" t="s">
        <v>186</v>
      </c>
      <c r="E6" s="169"/>
      <c r="F6" s="169"/>
      <c r="G6" s="169"/>
      <c r="H6" s="170"/>
    </row>
    <row r="7" spans="1:8" ht="40.5" x14ac:dyDescent="0.25">
      <c r="A7" s="163"/>
      <c r="B7" s="165"/>
      <c r="C7" s="167"/>
      <c r="D7" s="135" t="s">
        <v>187</v>
      </c>
      <c r="E7" s="136" t="s">
        <v>188</v>
      </c>
      <c r="F7" s="135" t="s">
        <v>189</v>
      </c>
      <c r="G7" s="135" t="s">
        <v>190</v>
      </c>
      <c r="H7" s="137" t="s">
        <v>9</v>
      </c>
    </row>
    <row r="8" spans="1:8" x14ac:dyDescent="0.25">
      <c r="A8" s="138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139">
        <v>8</v>
      </c>
    </row>
    <row r="9" spans="1:8" ht="15.75" x14ac:dyDescent="0.25">
      <c r="A9" s="56">
        <v>1</v>
      </c>
      <c r="B9" s="7" t="s">
        <v>191</v>
      </c>
      <c r="C9" s="140" t="s">
        <v>199</v>
      </c>
      <c r="D9" s="141"/>
      <c r="E9" s="142" t="s">
        <v>192</v>
      </c>
      <c r="F9" s="142" t="s">
        <v>192</v>
      </c>
      <c r="G9" s="142" t="s">
        <v>192</v>
      </c>
      <c r="H9" s="143"/>
    </row>
    <row r="10" spans="1:8" ht="15.75" x14ac:dyDescent="0.25">
      <c r="A10" s="56">
        <v>2</v>
      </c>
      <c r="B10" s="7" t="s">
        <v>193</v>
      </c>
      <c r="C10" s="140" t="s">
        <v>200</v>
      </c>
      <c r="D10" s="141"/>
      <c r="E10" s="142"/>
      <c r="F10" s="142"/>
      <c r="G10" s="142"/>
      <c r="H10" s="143"/>
    </row>
    <row r="11" spans="1:8" ht="15.75" x14ac:dyDescent="0.25">
      <c r="A11" s="144"/>
      <c r="B11" s="145"/>
      <c r="C11" s="146" t="s">
        <v>9</v>
      </c>
      <c r="D11" s="142">
        <f>SUM(D9:D10)</f>
        <v>0</v>
      </c>
      <c r="E11" s="142" t="s">
        <v>192</v>
      </c>
      <c r="F11" s="142" t="s">
        <v>192</v>
      </c>
      <c r="G11" s="142" t="s">
        <v>192</v>
      </c>
      <c r="H11" s="147">
        <f>D11</f>
        <v>0</v>
      </c>
    </row>
    <row r="12" spans="1:8" ht="63.75" x14ac:dyDescent="0.25">
      <c r="A12" s="144">
        <v>4</v>
      </c>
      <c r="B12" s="148" t="s">
        <v>194</v>
      </c>
      <c r="C12" s="146" t="s">
        <v>195</v>
      </c>
      <c r="D12" s="149" t="s">
        <v>192</v>
      </c>
      <c r="E12" s="149" t="s">
        <v>192</v>
      </c>
      <c r="F12" s="149" t="s">
        <v>192</v>
      </c>
      <c r="G12" s="142">
        <f>H11*0.03</f>
        <v>0</v>
      </c>
      <c r="H12" s="147">
        <f>H11*3%</f>
        <v>0</v>
      </c>
    </row>
    <row r="13" spans="1:8" ht="15.75" x14ac:dyDescent="0.25">
      <c r="A13" s="144"/>
      <c r="B13" s="145"/>
      <c r="C13" s="146" t="s">
        <v>9</v>
      </c>
      <c r="D13" s="142">
        <f>D11</f>
        <v>0</v>
      </c>
      <c r="E13" s="142" t="s">
        <v>192</v>
      </c>
      <c r="F13" s="142" t="s">
        <v>192</v>
      </c>
      <c r="G13" s="142">
        <f>G12</f>
        <v>0</v>
      </c>
      <c r="H13" s="147">
        <f>H12+H11</f>
        <v>0</v>
      </c>
    </row>
    <row r="14" spans="1:8" ht="15.75" x14ac:dyDescent="0.25">
      <c r="A14" s="144">
        <v>5</v>
      </c>
      <c r="B14" s="150" t="s">
        <v>196</v>
      </c>
      <c r="C14" s="146" t="s">
        <v>197</v>
      </c>
      <c r="D14" s="142" t="s">
        <v>192</v>
      </c>
      <c r="E14" s="142" t="s">
        <v>192</v>
      </c>
      <c r="F14" s="142" t="s">
        <v>192</v>
      </c>
      <c r="G14" s="142">
        <f>H13*0.18</f>
        <v>0</v>
      </c>
      <c r="H14" s="147">
        <f>H13*18%</f>
        <v>0</v>
      </c>
    </row>
    <row r="15" spans="1:8" ht="16.5" thickBot="1" x14ac:dyDescent="0.3">
      <c r="A15" s="151"/>
      <c r="B15" s="152"/>
      <c r="C15" s="153" t="s">
        <v>198</v>
      </c>
      <c r="D15" s="154">
        <f>D13</f>
        <v>0</v>
      </c>
      <c r="E15" s="154" t="s">
        <v>192</v>
      </c>
      <c r="F15" s="154" t="s">
        <v>192</v>
      </c>
      <c r="G15" s="154">
        <f>G14+G13</f>
        <v>0</v>
      </c>
      <c r="H15" s="155">
        <f>SUM(H13:H14)</f>
        <v>0</v>
      </c>
    </row>
  </sheetData>
  <mergeCells count="7">
    <mergeCell ref="A1:H1"/>
    <mergeCell ref="A2:H2"/>
    <mergeCell ref="A4:H4"/>
    <mergeCell ref="A6:A7"/>
    <mergeCell ref="B6:B7"/>
    <mergeCell ref="C6:C7"/>
    <mergeCell ref="D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workbookViewId="0">
      <selection activeCell="S5" sqref="S5"/>
    </sheetView>
  </sheetViews>
  <sheetFormatPr defaultRowHeight="15" x14ac:dyDescent="0.25"/>
  <cols>
    <col min="1" max="1" width="5.42578125" customWidth="1"/>
    <col min="2" max="2" width="13.140625" hidden="1" customWidth="1"/>
    <col min="3" max="3" width="37.140625" customWidth="1"/>
    <col min="5" max="5" width="0" hidden="1" customWidth="1"/>
  </cols>
  <sheetData>
    <row r="1" spans="1:13" x14ac:dyDescent="0.25">
      <c r="A1" s="175" t="s">
        <v>67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8.75" x14ac:dyDescent="0.3">
      <c r="A2" s="176" t="s">
        <v>203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7.75" customHeight="1" x14ac:dyDescent="0.25">
      <c r="A4" s="173" t="s">
        <v>1</v>
      </c>
      <c r="B4" s="177" t="s">
        <v>2</v>
      </c>
      <c r="C4" s="173" t="s">
        <v>3</v>
      </c>
      <c r="D4" s="177" t="s">
        <v>4</v>
      </c>
      <c r="E4" s="171" t="s">
        <v>5</v>
      </c>
      <c r="F4" s="172"/>
      <c r="G4" s="171" t="s">
        <v>6</v>
      </c>
      <c r="H4" s="172"/>
      <c r="I4" s="171" t="s">
        <v>7</v>
      </c>
      <c r="J4" s="172"/>
      <c r="K4" s="171" t="s">
        <v>8</v>
      </c>
      <c r="L4" s="172"/>
      <c r="M4" s="173" t="s">
        <v>9</v>
      </c>
    </row>
    <row r="5" spans="1:13" ht="70.5" customHeight="1" x14ac:dyDescent="0.25">
      <c r="A5" s="174"/>
      <c r="B5" s="178"/>
      <c r="C5" s="174"/>
      <c r="D5" s="178"/>
      <c r="E5" s="3" t="s">
        <v>10</v>
      </c>
      <c r="F5" s="4" t="s">
        <v>9</v>
      </c>
      <c r="G5" s="3" t="s">
        <v>10</v>
      </c>
      <c r="H5" s="4" t="s">
        <v>9</v>
      </c>
      <c r="I5" s="3" t="s">
        <v>10</v>
      </c>
      <c r="J5" s="4" t="s">
        <v>9</v>
      </c>
      <c r="K5" s="3" t="s">
        <v>10</v>
      </c>
      <c r="L5" s="4" t="s">
        <v>9</v>
      </c>
      <c r="M5" s="174"/>
    </row>
    <row r="6" spans="1:13" x14ac:dyDescent="0.25">
      <c r="A6" s="5" t="s">
        <v>11</v>
      </c>
      <c r="B6" s="6">
        <v>2</v>
      </c>
      <c r="C6" s="5">
        <v>3</v>
      </c>
      <c r="D6" s="6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ht="18.75" customHeight="1" x14ac:dyDescent="0.3">
      <c r="A7" s="7"/>
      <c r="B7" s="8"/>
      <c r="C7" s="9" t="s">
        <v>12</v>
      </c>
      <c r="D7" s="8"/>
      <c r="E7" s="7"/>
      <c r="F7" s="7"/>
      <c r="G7" s="7"/>
      <c r="H7" s="7"/>
      <c r="I7" s="7"/>
      <c r="J7" s="7"/>
      <c r="K7" s="7"/>
      <c r="L7" s="7"/>
      <c r="M7" s="7"/>
    </row>
    <row r="8" spans="1:13" ht="45" x14ac:dyDescent="0.25">
      <c r="A8" s="10">
        <v>1</v>
      </c>
      <c r="B8" s="10" t="s">
        <v>13</v>
      </c>
      <c r="C8" s="11" t="s">
        <v>40</v>
      </c>
      <c r="D8" s="12" t="s">
        <v>14</v>
      </c>
      <c r="E8" s="10"/>
      <c r="F8" s="13">
        <f>(1.4*1.32)*38</f>
        <v>70.22399999999999</v>
      </c>
      <c r="G8" s="13"/>
      <c r="H8" s="13"/>
      <c r="I8" s="13"/>
      <c r="J8" s="13"/>
      <c r="K8" s="13"/>
      <c r="L8" s="14"/>
      <c r="M8" s="13"/>
    </row>
    <row r="9" spans="1:13" ht="60" x14ac:dyDescent="0.25">
      <c r="A9" s="15">
        <v>2</v>
      </c>
      <c r="B9" s="16" t="s">
        <v>15</v>
      </c>
      <c r="C9" s="17" t="s">
        <v>41</v>
      </c>
      <c r="D9" s="18" t="s">
        <v>16</v>
      </c>
      <c r="E9" s="15"/>
      <c r="F9" s="19">
        <f>F8</f>
        <v>70.22399999999999</v>
      </c>
      <c r="G9" s="19"/>
      <c r="H9" s="19"/>
      <c r="I9" s="19"/>
      <c r="J9" s="19"/>
      <c r="K9" s="19"/>
      <c r="L9" s="19"/>
      <c r="M9" s="20"/>
    </row>
    <row r="10" spans="1:13" ht="17.25" x14ac:dyDescent="0.25">
      <c r="A10" s="21"/>
      <c r="B10" s="25"/>
      <c r="C10" s="22" t="s">
        <v>17</v>
      </c>
      <c r="D10" s="21" t="s">
        <v>18</v>
      </c>
      <c r="E10" s="21">
        <v>1.02</v>
      </c>
      <c r="F10" s="23">
        <f>E10*F9</f>
        <v>71.628479999999996</v>
      </c>
      <c r="G10" s="23"/>
      <c r="H10" s="23"/>
      <c r="I10" s="23"/>
      <c r="J10" s="23"/>
      <c r="K10" s="23"/>
      <c r="L10" s="23"/>
      <c r="M10" s="24"/>
    </row>
    <row r="11" spans="1:13" ht="31.5" x14ac:dyDescent="0.25">
      <c r="A11" s="21"/>
      <c r="B11" s="21"/>
      <c r="C11" s="34" t="s">
        <v>49</v>
      </c>
      <c r="D11" s="26"/>
      <c r="E11" s="26"/>
      <c r="F11" s="27"/>
      <c r="G11" s="27"/>
      <c r="H11" s="27"/>
      <c r="I11" s="27"/>
      <c r="J11" s="27"/>
      <c r="K11" s="27"/>
      <c r="L11" s="27"/>
      <c r="M11" s="28"/>
    </row>
    <row r="12" spans="1:13" ht="60" x14ac:dyDescent="0.25">
      <c r="A12" s="29">
        <v>1</v>
      </c>
      <c r="B12" s="29" t="s">
        <v>20</v>
      </c>
      <c r="C12" s="30" t="s">
        <v>42</v>
      </c>
      <c r="D12" s="29" t="s">
        <v>19</v>
      </c>
      <c r="E12" s="29"/>
      <c r="F12" s="31">
        <v>31.4</v>
      </c>
      <c r="G12" s="31"/>
      <c r="H12" s="31"/>
      <c r="I12" s="31"/>
      <c r="J12" s="31"/>
      <c r="K12" s="31"/>
      <c r="L12" s="31"/>
      <c r="M12" s="31"/>
    </row>
    <row r="13" spans="1:13" x14ac:dyDescent="0.25">
      <c r="A13" s="32"/>
      <c r="B13" s="32"/>
      <c r="C13" s="94" t="s">
        <v>68</v>
      </c>
      <c r="D13" s="32" t="s">
        <v>22</v>
      </c>
      <c r="E13" s="32">
        <v>1</v>
      </c>
      <c r="F13" s="33">
        <f>E13*F12</f>
        <v>31.4</v>
      </c>
      <c r="G13" s="33"/>
      <c r="H13" s="33"/>
      <c r="I13" s="33"/>
      <c r="J13" s="33"/>
      <c r="K13" s="33"/>
      <c r="L13" s="33"/>
      <c r="M13" s="33"/>
    </row>
    <row r="14" spans="1:13" ht="90" x14ac:dyDescent="0.25">
      <c r="A14" s="35">
        <v>2</v>
      </c>
      <c r="B14" s="35" t="s">
        <v>43</v>
      </c>
      <c r="C14" s="30" t="s">
        <v>48</v>
      </c>
      <c r="D14" s="35" t="s">
        <v>44</v>
      </c>
      <c r="E14" s="35"/>
      <c r="F14" s="95">
        <v>4.93</v>
      </c>
      <c r="G14" s="37"/>
      <c r="H14" s="37"/>
      <c r="I14" s="37"/>
      <c r="J14" s="37"/>
      <c r="K14" s="37"/>
      <c r="L14" s="37"/>
      <c r="M14" s="37"/>
    </row>
    <row r="15" spans="1:13" ht="30" x14ac:dyDescent="0.25">
      <c r="A15" s="7"/>
      <c r="B15" s="7"/>
      <c r="C15" s="38" t="s">
        <v>45</v>
      </c>
      <c r="D15" s="7" t="s">
        <v>46</v>
      </c>
      <c r="E15" s="7">
        <v>0.251</v>
      </c>
      <c r="F15" s="39">
        <f>E15*F14</f>
        <v>1.23743</v>
      </c>
      <c r="G15" s="39"/>
      <c r="H15" s="39"/>
      <c r="I15" s="39"/>
      <c r="J15" s="39"/>
      <c r="K15" s="39"/>
      <c r="L15" s="39"/>
      <c r="M15" s="39"/>
    </row>
    <row r="16" spans="1:13" x14ac:dyDescent="0.25">
      <c r="A16" s="7"/>
      <c r="B16" s="7"/>
      <c r="C16" s="38" t="s">
        <v>47</v>
      </c>
      <c r="D16" s="7" t="s">
        <v>46</v>
      </c>
      <c r="E16" s="7">
        <v>2.7E-2</v>
      </c>
      <c r="F16" s="39">
        <f>E16*F14</f>
        <v>0.13310999999999998</v>
      </c>
      <c r="G16" s="39"/>
      <c r="H16" s="39"/>
      <c r="I16" s="39"/>
      <c r="J16" s="39"/>
      <c r="K16" s="39"/>
      <c r="L16" s="39"/>
      <c r="M16" s="39"/>
    </row>
    <row r="17" spans="1:13" ht="45" x14ac:dyDescent="0.25">
      <c r="A17" s="35">
        <v>3</v>
      </c>
      <c r="B17" s="35" t="s">
        <v>23</v>
      </c>
      <c r="C17" s="36" t="s">
        <v>25</v>
      </c>
      <c r="D17" s="35" t="s">
        <v>24</v>
      </c>
      <c r="E17" s="35"/>
      <c r="F17" s="37">
        <v>1.82</v>
      </c>
      <c r="G17" s="37"/>
      <c r="H17" s="37"/>
      <c r="I17" s="37"/>
      <c r="J17" s="37"/>
      <c r="K17" s="37"/>
      <c r="L17" s="37"/>
      <c r="M17" s="37"/>
    </row>
    <row r="18" spans="1:13" ht="30" x14ac:dyDescent="0.25">
      <c r="A18" s="35">
        <v>4</v>
      </c>
      <c r="B18" s="35" t="s">
        <v>26</v>
      </c>
      <c r="C18" s="40" t="s">
        <v>27</v>
      </c>
      <c r="D18" s="41" t="s">
        <v>28</v>
      </c>
      <c r="E18" s="42"/>
      <c r="F18" s="43">
        <v>0.7</v>
      </c>
      <c r="G18" s="43"/>
      <c r="H18" s="43"/>
      <c r="I18" s="43"/>
      <c r="J18" s="43"/>
      <c r="K18" s="43"/>
      <c r="L18" s="43"/>
      <c r="M18" s="43"/>
    </row>
    <row r="19" spans="1:13" x14ac:dyDescent="0.25">
      <c r="A19" s="35"/>
      <c r="B19" s="7"/>
      <c r="C19" s="44" t="s">
        <v>29</v>
      </c>
      <c r="D19" s="45" t="s">
        <v>30</v>
      </c>
      <c r="E19" s="51" t="s">
        <v>35</v>
      </c>
      <c r="F19" s="46">
        <v>1</v>
      </c>
      <c r="G19" s="47"/>
      <c r="H19" s="46"/>
      <c r="I19" s="46"/>
      <c r="J19" s="46"/>
      <c r="K19" s="46"/>
      <c r="L19" s="46"/>
      <c r="M19" s="46"/>
    </row>
    <row r="20" spans="1:13" ht="30" x14ac:dyDescent="0.25">
      <c r="A20" s="35"/>
      <c r="B20" s="7"/>
      <c r="C20" s="48" t="s">
        <v>31</v>
      </c>
      <c r="D20" s="45" t="s">
        <v>30</v>
      </c>
      <c r="E20" s="51" t="s">
        <v>35</v>
      </c>
      <c r="F20" s="46">
        <v>1</v>
      </c>
      <c r="G20" s="47"/>
      <c r="H20" s="46"/>
      <c r="I20" s="46"/>
      <c r="J20" s="46"/>
      <c r="K20" s="46"/>
      <c r="L20" s="46"/>
      <c r="M20" s="46"/>
    </row>
    <row r="21" spans="1:13" ht="30" x14ac:dyDescent="0.25">
      <c r="A21" s="35">
        <v>5</v>
      </c>
      <c r="B21" s="49" t="s">
        <v>32</v>
      </c>
      <c r="C21" s="36" t="s">
        <v>33</v>
      </c>
      <c r="D21" s="35" t="s">
        <v>19</v>
      </c>
      <c r="E21" s="35"/>
      <c r="F21" s="37">
        <v>12</v>
      </c>
      <c r="G21" s="37"/>
      <c r="H21" s="37"/>
      <c r="I21" s="37"/>
      <c r="J21" s="37"/>
      <c r="K21" s="37"/>
      <c r="L21" s="37"/>
      <c r="M21" s="37"/>
    </row>
    <row r="22" spans="1:13" x14ac:dyDescent="0.25">
      <c r="A22" s="7"/>
      <c r="B22" s="7"/>
      <c r="C22" s="38" t="s">
        <v>34</v>
      </c>
      <c r="D22" s="7" t="s">
        <v>19</v>
      </c>
      <c r="E22" s="7">
        <v>1.01</v>
      </c>
      <c r="F22" s="39">
        <f>E22*F21</f>
        <v>12.120000000000001</v>
      </c>
      <c r="G22" s="50"/>
      <c r="H22" s="39"/>
      <c r="I22" s="39"/>
      <c r="J22" s="39"/>
      <c r="K22" s="39"/>
      <c r="L22" s="39"/>
      <c r="M22" s="39"/>
    </row>
    <row r="23" spans="1:13" ht="30" x14ac:dyDescent="0.25">
      <c r="A23" s="35">
        <v>6</v>
      </c>
      <c r="B23" s="35" t="s">
        <v>81</v>
      </c>
      <c r="C23" s="36" t="s">
        <v>82</v>
      </c>
      <c r="D23" s="35" t="s">
        <v>19</v>
      </c>
      <c r="E23" s="35"/>
      <c r="F23" s="37">
        <v>7</v>
      </c>
      <c r="G23" s="37"/>
      <c r="H23" s="37"/>
      <c r="I23" s="37"/>
      <c r="J23" s="37"/>
      <c r="K23" s="37"/>
      <c r="L23" s="37"/>
      <c r="M23" s="37"/>
    </row>
    <row r="24" spans="1:13" ht="30" x14ac:dyDescent="0.25">
      <c r="A24" s="7"/>
      <c r="B24" s="7"/>
      <c r="C24" s="38" t="s">
        <v>83</v>
      </c>
      <c r="D24" s="7" t="s">
        <v>19</v>
      </c>
      <c r="E24" s="7">
        <v>1.01</v>
      </c>
      <c r="F24" s="39">
        <f>E24*F23</f>
        <v>7.07</v>
      </c>
      <c r="G24" s="39"/>
      <c r="H24" s="39"/>
      <c r="I24" s="39"/>
      <c r="J24" s="39"/>
      <c r="K24" s="39"/>
      <c r="L24" s="39"/>
      <c r="M24" s="39"/>
    </row>
    <row r="25" spans="1:13" ht="30" x14ac:dyDescent="0.25">
      <c r="A25" s="35">
        <v>7</v>
      </c>
      <c r="B25" s="35" t="s">
        <v>50</v>
      </c>
      <c r="C25" s="36" t="s">
        <v>53</v>
      </c>
      <c r="D25" s="35" t="s">
        <v>19</v>
      </c>
      <c r="E25" s="35"/>
      <c r="F25" s="37">
        <v>6</v>
      </c>
      <c r="G25" s="37"/>
      <c r="H25" s="37"/>
      <c r="I25" s="37"/>
      <c r="J25" s="37"/>
      <c r="K25" s="37"/>
      <c r="L25" s="37"/>
      <c r="M25" s="37"/>
    </row>
    <row r="26" spans="1:13" ht="30" x14ac:dyDescent="0.25">
      <c r="A26" s="35">
        <v>8</v>
      </c>
      <c r="B26" s="35" t="s">
        <v>51</v>
      </c>
      <c r="C26" s="36" t="s">
        <v>54</v>
      </c>
      <c r="D26" s="35" t="s">
        <v>24</v>
      </c>
      <c r="E26" s="35"/>
      <c r="F26" s="37">
        <v>0.9</v>
      </c>
      <c r="G26" s="37"/>
      <c r="H26" s="37"/>
      <c r="I26" s="37"/>
      <c r="J26" s="37"/>
      <c r="K26" s="37"/>
      <c r="L26" s="37"/>
      <c r="M26" s="37"/>
    </row>
    <row r="27" spans="1:13" x14ac:dyDescent="0.25">
      <c r="A27" s="7"/>
      <c r="B27" s="7"/>
      <c r="C27" s="38" t="s">
        <v>52</v>
      </c>
      <c r="D27" s="7" t="s">
        <v>21</v>
      </c>
      <c r="E27" s="7">
        <v>0.77500000000000002</v>
      </c>
      <c r="F27" s="39">
        <f>E27*F26</f>
        <v>0.69750000000000001</v>
      </c>
      <c r="G27" s="39"/>
      <c r="H27" s="39"/>
      <c r="I27" s="39"/>
      <c r="J27" s="39"/>
      <c r="K27" s="39"/>
      <c r="L27" s="39"/>
      <c r="M27" s="39"/>
    </row>
    <row r="28" spans="1:13" ht="30" x14ac:dyDescent="0.25">
      <c r="A28" s="66">
        <v>9</v>
      </c>
      <c r="B28" s="96" t="s">
        <v>69</v>
      </c>
      <c r="C28" s="97" t="s">
        <v>79</v>
      </c>
      <c r="D28" s="66" t="s">
        <v>24</v>
      </c>
      <c r="E28" s="66"/>
      <c r="F28" s="90">
        <f>1.38/3</f>
        <v>0.45999999999999996</v>
      </c>
      <c r="G28" s="90"/>
      <c r="H28" s="90"/>
      <c r="I28" s="90"/>
      <c r="J28" s="90"/>
      <c r="K28" s="90"/>
      <c r="L28" s="90"/>
      <c r="M28" s="90"/>
    </row>
    <row r="29" spans="1:13" x14ac:dyDescent="0.25">
      <c r="A29" s="64"/>
      <c r="B29" s="64"/>
      <c r="C29" s="98" t="s">
        <v>70</v>
      </c>
      <c r="D29" s="64" t="s">
        <v>19</v>
      </c>
      <c r="E29" s="64" t="s">
        <v>78</v>
      </c>
      <c r="F29" s="50">
        <v>65</v>
      </c>
      <c r="G29" s="50"/>
      <c r="H29" s="50"/>
      <c r="I29" s="50"/>
      <c r="J29" s="50"/>
      <c r="K29" s="50"/>
      <c r="L29" s="50"/>
      <c r="M29" s="50"/>
    </row>
    <row r="30" spans="1:13" x14ac:dyDescent="0.25">
      <c r="A30" s="64"/>
      <c r="B30" s="64"/>
      <c r="C30" s="98" t="s">
        <v>71</v>
      </c>
      <c r="D30" s="99" t="s">
        <v>72</v>
      </c>
      <c r="E30" s="64">
        <v>1.0149999999999999</v>
      </c>
      <c r="F30" s="50">
        <f>E30*F28</f>
        <v>0.46689999999999993</v>
      </c>
      <c r="G30" s="50"/>
      <c r="H30" s="50"/>
      <c r="I30" s="50"/>
      <c r="J30" s="50"/>
      <c r="K30" s="50"/>
      <c r="L30" s="50"/>
      <c r="M30" s="50"/>
    </row>
    <row r="31" spans="1:13" x14ac:dyDescent="0.25">
      <c r="A31" s="64"/>
      <c r="B31" s="64"/>
      <c r="C31" s="98" t="s">
        <v>73</v>
      </c>
      <c r="D31" s="99" t="s">
        <v>74</v>
      </c>
      <c r="E31" s="64">
        <f>184/100</f>
        <v>1.84</v>
      </c>
      <c r="F31" s="50">
        <f>E31*F28</f>
        <v>0.84639999999999993</v>
      </c>
      <c r="G31" s="50"/>
      <c r="H31" s="50"/>
      <c r="I31" s="50"/>
      <c r="J31" s="50"/>
      <c r="K31" s="50"/>
      <c r="L31" s="50"/>
      <c r="M31" s="50"/>
    </row>
    <row r="32" spans="1:13" x14ac:dyDescent="0.25">
      <c r="A32" s="64"/>
      <c r="B32" s="64"/>
      <c r="C32" s="98" t="s">
        <v>75</v>
      </c>
      <c r="D32" s="99" t="s">
        <v>72</v>
      </c>
      <c r="E32" s="64">
        <f>0.43/100</f>
        <v>4.3E-3</v>
      </c>
      <c r="F32" s="50">
        <f>E32*F28</f>
        <v>1.9779999999999997E-3</v>
      </c>
      <c r="G32" s="50"/>
      <c r="H32" s="50"/>
      <c r="I32" s="50"/>
      <c r="J32" s="50"/>
      <c r="K32" s="50"/>
      <c r="L32" s="50"/>
      <c r="M32" s="50"/>
    </row>
    <row r="33" spans="1:13" x14ac:dyDescent="0.25">
      <c r="A33" s="64"/>
      <c r="B33" s="64"/>
      <c r="C33" s="98" t="s">
        <v>76</v>
      </c>
      <c r="D33" s="99" t="s">
        <v>72</v>
      </c>
      <c r="E33" s="64">
        <f>3.91/100</f>
        <v>3.9100000000000003E-2</v>
      </c>
      <c r="F33" s="50">
        <f>E33*F28</f>
        <v>1.7985999999999999E-2</v>
      </c>
      <c r="G33" s="50"/>
      <c r="H33" s="50"/>
      <c r="I33" s="50"/>
      <c r="J33" s="50"/>
      <c r="K33" s="50"/>
      <c r="L33" s="50"/>
      <c r="M33" s="50"/>
    </row>
    <row r="34" spans="1:13" ht="30.75" thickBot="1" x14ac:dyDescent="0.3">
      <c r="A34" s="64"/>
      <c r="B34" s="64"/>
      <c r="C34" s="98" t="s">
        <v>77</v>
      </c>
      <c r="D34" s="99" t="s">
        <v>30</v>
      </c>
      <c r="E34" s="64" t="s">
        <v>78</v>
      </c>
      <c r="F34" s="50">
        <v>1</v>
      </c>
      <c r="G34" s="50"/>
      <c r="H34" s="50"/>
      <c r="I34" s="50"/>
      <c r="J34" s="50"/>
      <c r="K34" s="50"/>
      <c r="L34" s="50"/>
      <c r="M34" s="50"/>
    </row>
    <row r="35" spans="1:13" x14ac:dyDescent="0.25">
      <c r="C35" s="52" t="s">
        <v>36</v>
      </c>
      <c r="D35" s="53"/>
      <c r="E35" s="53"/>
      <c r="F35" s="54"/>
      <c r="G35" s="54"/>
      <c r="H35" s="54"/>
      <c r="I35" s="54"/>
      <c r="J35" s="54"/>
      <c r="K35" s="54"/>
      <c r="L35" s="54"/>
      <c r="M35" s="55"/>
    </row>
    <row r="36" spans="1:13" x14ac:dyDescent="0.25">
      <c r="C36" s="56" t="s">
        <v>37</v>
      </c>
      <c r="D36" s="35"/>
      <c r="E36" s="57">
        <v>0.03</v>
      </c>
      <c r="F36" s="37"/>
      <c r="G36" s="37"/>
      <c r="H36" s="37"/>
      <c r="I36" s="37"/>
      <c r="J36" s="37"/>
      <c r="K36" s="37"/>
      <c r="L36" s="37"/>
      <c r="M36" s="58"/>
    </row>
    <row r="37" spans="1:13" x14ac:dyDescent="0.25">
      <c r="C37" s="56" t="s">
        <v>36</v>
      </c>
      <c r="D37" s="35"/>
      <c r="E37" s="35"/>
      <c r="F37" s="37"/>
      <c r="G37" s="37"/>
      <c r="H37" s="37"/>
      <c r="I37" s="37"/>
      <c r="J37" s="37"/>
      <c r="K37" s="37"/>
      <c r="L37" s="37"/>
      <c r="M37" s="58"/>
    </row>
    <row r="38" spans="1:13" x14ac:dyDescent="0.25">
      <c r="C38" s="56" t="s">
        <v>38</v>
      </c>
      <c r="D38" s="35"/>
      <c r="E38" s="57">
        <v>0.1</v>
      </c>
      <c r="F38" s="37"/>
      <c r="G38" s="37"/>
      <c r="H38" s="37"/>
      <c r="I38" s="37"/>
      <c r="J38" s="37"/>
      <c r="K38" s="37"/>
      <c r="L38" s="37"/>
      <c r="M38" s="58"/>
    </row>
    <row r="39" spans="1:13" x14ac:dyDescent="0.25">
      <c r="C39" s="56" t="s">
        <v>36</v>
      </c>
      <c r="D39" s="35"/>
      <c r="E39" s="35"/>
      <c r="F39" s="37"/>
      <c r="G39" s="37"/>
      <c r="H39" s="37"/>
      <c r="I39" s="37"/>
      <c r="J39" s="37"/>
      <c r="K39" s="37"/>
      <c r="L39" s="37"/>
      <c r="M39" s="58"/>
    </row>
    <row r="40" spans="1:13" x14ac:dyDescent="0.25">
      <c r="C40" s="56" t="s">
        <v>39</v>
      </c>
      <c r="D40" s="35"/>
      <c r="E40" s="57">
        <v>0.08</v>
      </c>
      <c r="F40" s="37"/>
      <c r="G40" s="37"/>
      <c r="H40" s="37"/>
      <c r="I40" s="37"/>
      <c r="J40" s="37"/>
      <c r="K40" s="37"/>
      <c r="L40" s="37"/>
      <c r="M40" s="58"/>
    </row>
    <row r="41" spans="1:13" ht="15.75" thickBot="1" x14ac:dyDescent="0.3">
      <c r="C41" s="60" t="s">
        <v>36</v>
      </c>
      <c r="D41" s="61"/>
      <c r="E41" s="61"/>
      <c r="F41" s="62"/>
      <c r="G41" s="62"/>
      <c r="H41" s="62"/>
      <c r="I41" s="62"/>
      <c r="J41" s="62"/>
      <c r="K41" s="62"/>
      <c r="L41" s="62"/>
      <c r="M41" s="63"/>
    </row>
    <row r="42" spans="1:13" ht="33" x14ac:dyDescent="0.25">
      <c r="A42" s="64"/>
      <c r="B42" s="64"/>
      <c r="C42" s="78" t="s">
        <v>66</v>
      </c>
      <c r="D42" s="64"/>
      <c r="E42" s="64"/>
      <c r="F42" s="50"/>
      <c r="G42" s="50"/>
      <c r="H42" s="50"/>
      <c r="I42" s="50"/>
      <c r="J42" s="50"/>
      <c r="K42" s="50"/>
      <c r="L42" s="50"/>
      <c r="M42" s="50"/>
    </row>
    <row r="43" spans="1:13" ht="30" x14ac:dyDescent="0.25">
      <c r="A43" s="66">
        <v>1</v>
      </c>
      <c r="B43" s="66" t="s">
        <v>55</v>
      </c>
      <c r="C43" s="67" t="s">
        <v>56</v>
      </c>
      <c r="D43" s="68" t="s">
        <v>30</v>
      </c>
      <c r="E43" s="68"/>
      <c r="F43" s="69">
        <v>1</v>
      </c>
      <c r="G43" s="69"/>
      <c r="H43" s="69"/>
      <c r="I43" s="69"/>
      <c r="J43" s="69"/>
      <c r="K43" s="69"/>
      <c r="L43" s="69"/>
      <c r="M43" s="69"/>
    </row>
    <row r="44" spans="1:13" x14ac:dyDescent="0.25">
      <c r="A44" s="64"/>
      <c r="B44" s="64"/>
      <c r="C44" s="70" t="s">
        <v>57</v>
      </c>
      <c r="D44" s="71" t="s">
        <v>30</v>
      </c>
      <c r="E44" s="71" t="s">
        <v>11</v>
      </c>
      <c r="F44" s="72">
        <f>E44*F43</f>
        <v>1</v>
      </c>
      <c r="G44" s="72"/>
      <c r="H44" s="72"/>
      <c r="I44" s="72"/>
      <c r="J44" s="72"/>
      <c r="K44" s="72"/>
      <c r="L44" s="72"/>
      <c r="M44" s="72"/>
    </row>
    <row r="45" spans="1:13" ht="15.75" x14ac:dyDescent="0.25">
      <c r="A45" s="64"/>
      <c r="B45" s="64"/>
      <c r="C45" s="65" t="s">
        <v>58</v>
      </c>
      <c r="D45" s="64"/>
      <c r="E45" s="64"/>
      <c r="F45" s="50"/>
      <c r="G45" s="50"/>
      <c r="H45" s="50"/>
      <c r="I45" s="50"/>
      <c r="J45" s="50"/>
      <c r="K45" s="50"/>
      <c r="L45" s="50"/>
      <c r="M45" s="50"/>
    </row>
    <row r="46" spans="1:13" x14ac:dyDescent="0.25">
      <c r="A46" s="73">
        <v>2</v>
      </c>
      <c r="B46" s="74" t="s">
        <v>59</v>
      </c>
      <c r="C46" s="100" t="s">
        <v>60</v>
      </c>
      <c r="D46" s="74" t="s">
        <v>61</v>
      </c>
      <c r="E46" s="74"/>
      <c r="F46" s="74">
        <v>1</v>
      </c>
      <c r="G46" s="75"/>
      <c r="H46" s="75"/>
      <c r="I46" s="75"/>
      <c r="J46" s="75"/>
      <c r="K46" s="75"/>
      <c r="L46" s="75"/>
      <c r="M46" s="75"/>
    </row>
    <row r="47" spans="1:13" ht="18" thickBot="1" x14ac:dyDescent="0.3">
      <c r="A47" s="74"/>
      <c r="B47" s="74"/>
      <c r="C47" s="101" t="s">
        <v>80</v>
      </c>
      <c r="D47" s="76" t="s">
        <v>61</v>
      </c>
      <c r="E47" s="76">
        <v>1</v>
      </c>
      <c r="F47" s="76">
        <f>E47*F46</f>
        <v>1</v>
      </c>
      <c r="G47" s="77"/>
      <c r="H47" s="77"/>
      <c r="I47" s="77"/>
      <c r="J47" s="77"/>
      <c r="K47" s="77"/>
      <c r="L47" s="77"/>
      <c r="M47" s="77"/>
    </row>
    <row r="48" spans="1:13" x14ac:dyDescent="0.25">
      <c r="C48" s="79" t="s">
        <v>36</v>
      </c>
      <c r="D48" s="80"/>
      <c r="E48" s="80"/>
      <c r="F48" s="81"/>
      <c r="G48" s="82"/>
      <c r="H48" s="82"/>
      <c r="I48" s="82"/>
      <c r="J48" s="82"/>
      <c r="K48" s="82"/>
      <c r="L48" s="82"/>
      <c r="M48" s="83"/>
    </row>
    <row r="49" spans="3:13" x14ac:dyDescent="0.25">
      <c r="C49" s="84" t="s">
        <v>62</v>
      </c>
      <c r="D49" s="85"/>
      <c r="E49" s="85"/>
      <c r="F49" s="86"/>
      <c r="G49" s="87"/>
      <c r="H49" s="87"/>
      <c r="I49" s="87"/>
      <c r="J49" s="87"/>
      <c r="K49" s="87"/>
      <c r="L49" s="87"/>
      <c r="M49" s="88"/>
    </row>
    <row r="50" spans="3:13" ht="45.75" x14ac:dyDescent="0.25">
      <c r="C50" s="59" t="s">
        <v>63</v>
      </c>
      <c r="D50" s="66"/>
      <c r="E50" s="66"/>
      <c r="F50" s="89">
        <v>0.68</v>
      </c>
      <c r="G50" s="66"/>
      <c r="H50" s="90"/>
      <c r="I50" s="90"/>
      <c r="J50" s="90"/>
      <c r="K50" s="90"/>
      <c r="L50" s="90"/>
      <c r="M50" s="91"/>
    </row>
    <row r="51" spans="3:13" x14ac:dyDescent="0.25">
      <c r="C51" s="59" t="s">
        <v>36</v>
      </c>
      <c r="D51" s="66"/>
      <c r="E51" s="66"/>
      <c r="F51" s="92"/>
      <c r="G51" s="66"/>
      <c r="H51" s="90"/>
      <c r="I51" s="90"/>
      <c r="J51" s="90"/>
      <c r="K51" s="90"/>
      <c r="L51" s="90"/>
      <c r="M51" s="91"/>
    </row>
    <row r="52" spans="3:13" ht="30" x14ac:dyDescent="0.25">
      <c r="C52" s="59" t="s">
        <v>64</v>
      </c>
      <c r="D52" s="66"/>
      <c r="E52" s="66"/>
      <c r="F52" s="89">
        <v>0.08</v>
      </c>
      <c r="G52" s="66"/>
      <c r="H52" s="90"/>
      <c r="I52" s="90"/>
      <c r="J52" s="90"/>
      <c r="K52" s="90"/>
      <c r="L52" s="90"/>
      <c r="M52" s="91"/>
    </row>
    <row r="53" spans="3:13" x14ac:dyDescent="0.25">
      <c r="C53" s="59" t="s">
        <v>36</v>
      </c>
      <c r="D53" s="66"/>
      <c r="E53" s="66"/>
      <c r="F53" s="92"/>
      <c r="G53" s="66"/>
      <c r="H53" s="90"/>
      <c r="I53" s="90"/>
      <c r="J53" s="90"/>
      <c r="K53" s="90"/>
      <c r="L53" s="93"/>
      <c r="M53" s="91"/>
    </row>
    <row r="54" spans="3:13" x14ac:dyDescent="0.25">
      <c r="C54" s="59" t="s">
        <v>65</v>
      </c>
      <c r="D54" s="66"/>
      <c r="E54" s="66"/>
      <c r="F54" s="66"/>
      <c r="G54" s="66"/>
      <c r="H54" s="90"/>
      <c r="I54" s="90"/>
      <c r="J54" s="90"/>
      <c r="K54" s="90"/>
      <c r="L54" s="93"/>
      <c r="M54" s="91"/>
    </row>
  </sheetData>
  <mergeCells count="11">
    <mergeCell ref="G4:H4"/>
    <mergeCell ref="I4:J4"/>
    <mergeCell ref="K4:L4"/>
    <mergeCell ref="M4:M5"/>
    <mergeCell ref="A1:M1"/>
    <mergeCell ref="A2:M2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scale="8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70" workbookViewId="0">
      <selection activeCell="F87" sqref="F87"/>
    </sheetView>
  </sheetViews>
  <sheetFormatPr defaultRowHeight="15" x14ac:dyDescent="0.25"/>
  <cols>
    <col min="1" max="1" width="4.5703125" style="102" customWidth="1"/>
    <col min="2" max="2" width="11" style="102" hidden="1" customWidth="1"/>
    <col min="3" max="3" width="38.140625" style="2" customWidth="1"/>
    <col min="4" max="4" width="9.140625" style="102"/>
    <col min="5" max="5" width="0" style="102" hidden="1" customWidth="1"/>
    <col min="6" max="6" width="8.42578125" style="102" customWidth="1"/>
    <col min="7" max="8" width="9.140625" style="102"/>
    <col min="9" max="9" width="6" style="102" bestFit="1" customWidth="1"/>
    <col min="10" max="10" width="9.140625" style="102"/>
    <col min="11" max="11" width="4.85546875" style="102" bestFit="1" customWidth="1"/>
    <col min="12" max="12" width="6" style="102" bestFit="1" customWidth="1"/>
    <col min="13" max="13" width="9.140625" style="102"/>
    <col min="14" max="16384" width="9.140625" style="103"/>
  </cols>
  <sheetData>
    <row r="1" spans="1:13" ht="31.5" customHeight="1" x14ac:dyDescent="0.25">
      <c r="A1" s="175" t="s">
        <v>84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8.75" x14ac:dyDescent="0.3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38.25" customHeight="1" x14ac:dyDescent="0.25">
      <c r="A3" s="173" t="s">
        <v>1</v>
      </c>
      <c r="B3" s="177" t="s">
        <v>2</v>
      </c>
      <c r="C3" s="173" t="s">
        <v>3</v>
      </c>
      <c r="D3" s="177" t="s">
        <v>4</v>
      </c>
      <c r="E3" s="171" t="s">
        <v>5</v>
      </c>
      <c r="F3" s="172"/>
      <c r="G3" s="171" t="s">
        <v>6</v>
      </c>
      <c r="H3" s="172"/>
      <c r="I3" s="171" t="s">
        <v>7</v>
      </c>
      <c r="J3" s="172"/>
      <c r="K3" s="171" t="s">
        <v>8</v>
      </c>
      <c r="L3" s="172"/>
      <c r="M3" s="173" t="s">
        <v>9</v>
      </c>
    </row>
    <row r="4" spans="1:13" ht="61.5" customHeight="1" x14ac:dyDescent="0.25">
      <c r="A4" s="174"/>
      <c r="B4" s="178"/>
      <c r="C4" s="174"/>
      <c r="D4" s="178"/>
      <c r="E4" s="3" t="s">
        <v>10</v>
      </c>
      <c r="F4" s="4" t="s">
        <v>9</v>
      </c>
      <c r="G4" s="3" t="s">
        <v>10</v>
      </c>
      <c r="H4" s="4" t="s">
        <v>9</v>
      </c>
      <c r="I4" s="3" t="s">
        <v>10</v>
      </c>
      <c r="J4" s="4" t="s">
        <v>9</v>
      </c>
      <c r="K4" s="3" t="s">
        <v>10</v>
      </c>
      <c r="L4" s="4" t="s">
        <v>9</v>
      </c>
      <c r="M4" s="174"/>
    </row>
    <row r="5" spans="1:13" x14ac:dyDescent="0.25">
      <c r="A5" s="5" t="s">
        <v>11</v>
      </c>
      <c r="B5" s="6">
        <v>2</v>
      </c>
      <c r="C5" s="5">
        <v>3</v>
      </c>
      <c r="D5" s="6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ht="18.75" x14ac:dyDescent="0.3">
      <c r="A6" s="7"/>
      <c r="B6" s="179" t="s">
        <v>85</v>
      </c>
      <c r="C6" s="180"/>
      <c r="D6" s="181"/>
      <c r="E6" s="7"/>
      <c r="F6" s="7"/>
      <c r="G6" s="7"/>
      <c r="H6" s="7"/>
      <c r="I6" s="7"/>
      <c r="J6" s="7"/>
      <c r="K6" s="7"/>
      <c r="L6" s="7"/>
      <c r="M6" s="7"/>
    </row>
    <row r="7" spans="1:13" ht="15.75" x14ac:dyDescent="0.25">
      <c r="A7" s="7"/>
      <c r="B7" s="7"/>
      <c r="C7" s="9" t="s">
        <v>86</v>
      </c>
      <c r="D7" s="7"/>
      <c r="E7" s="7"/>
      <c r="F7" s="39"/>
      <c r="G7" s="39"/>
      <c r="H7" s="39"/>
      <c r="I7" s="39"/>
      <c r="J7" s="39"/>
      <c r="K7" s="39"/>
      <c r="L7" s="39"/>
      <c r="M7" s="39"/>
    </row>
    <row r="8" spans="1:13" s="104" customFormat="1" ht="45" x14ac:dyDescent="0.25">
      <c r="A8" s="35">
        <v>1</v>
      </c>
      <c r="B8" s="35" t="s">
        <v>87</v>
      </c>
      <c r="C8" s="36" t="s">
        <v>88</v>
      </c>
      <c r="D8" s="35" t="s">
        <v>44</v>
      </c>
      <c r="E8" s="35"/>
      <c r="F8" s="37">
        <v>3.91</v>
      </c>
      <c r="G8" s="37"/>
      <c r="H8" s="37"/>
      <c r="I8" s="37"/>
      <c r="J8" s="37"/>
      <c r="K8" s="37"/>
      <c r="L8" s="37"/>
      <c r="M8" s="37"/>
    </row>
    <row r="9" spans="1:13" s="104" customFormat="1" ht="45" x14ac:dyDescent="0.25">
      <c r="A9" s="35">
        <v>2</v>
      </c>
      <c r="B9" s="35" t="s">
        <v>89</v>
      </c>
      <c r="C9" s="36" t="s">
        <v>90</v>
      </c>
      <c r="D9" s="35" t="s">
        <v>44</v>
      </c>
      <c r="E9" s="35"/>
      <c r="F9" s="37">
        <v>3.91</v>
      </c>
      <c r="G9" s="37"/>
      <c r="H9" s="37"/>
      <c r="I9" s="37"/>
      <c r="J9" s="37"/>
      <c r="K9" s="37"/>
      <c r="L9" s="37"/>
      <c r="M9" s="37"/>
    </row>
    <row r="10" spans="1:13" ht="30" x14ac:dyDescent="0.25">
      <c r="A10" s="7"/>
      <c r="B10" s="7"/>
      <c r="C10" s="38" t="s">
        <v>91</v>
      </c>
      <c r="D10" s="7" t="s">
        <v>92</v>
      </c>
      <c r="E10" s="7">
        <v>1</v>
      </c>
      <c r="F10" s="39">
        <f>E10*F9</f>
        <v>3.91</v>
      </c>
      <c r="G10" s="39"/>
      <c r="H10" s="39"/>
      <c r="I10" s="39"/>
      <c r="J10" s="39"/>
      <c r="K10" s="39"/>
      <c r="L10" s="39"/>
      <c r="M10" s="39"/>
    </row>
    <row r="11" spans="1:13" x14ac:dyDescent="0.25">
      <c r="A11" s="7"/>
      <c r="B11" s="7"/>
      <c r="C11" s="38" t="s">
        <v>93</v>
      </c>
      <c r="D11" s="7" t="s">
        <v>46</v>
      </c>
      <c r="E11" s="7">
        <v>0.55000000000000004</v>
      </c>
      <c r="F11" s="39">
        <f>E11*F9</f>
        <v>2.1505000000000001</v>
      </c>
      <c r="G11" s="39"/>
      <c r="H11" s="39"/>
      <c r="I11" s="39"/>
      <c r="J11" s="39"/>
      <c r="K11" s="39"/>
      <c r="L11" s="39"/>
      <c r="M11" s="39"/>
    </row>
    <row r="12" spans="1:13" ht="15.75" x14ac:dyDescent="0.25">
      <c r="A12" s="7"/>
      <c r="B12" s="7"/>
      <c r="C12" s="9" t="s">
        <v>94</v>
      </c>
      <c r="D12" s="7"/>
      <c r="E12" s="7"/>
      <c r="F12" s="39"/>
      <c r="G12" s="39"/>
      <c r="H12" s="39"/>
      <c r="I12" s="39"/>
      <c r="J12" s="39"/>
      <c r="K12" s="39"/>
      <c r="L12" s="39"/>
      <c r="M12" s="39"/>
    </row>
    <row r="13" spans="1:13" s="104" customFormat="1" ht="45" x14ac:dyDescent="0.25">
      <c r="A13" s="35">
        <v>1</v>
      </c>
      <c r="B13" s="35" t="s">
        <v>95</v>
      </c>
      <c r="C13" s="36" t="s">
        <v>96</v>
      </c>
      <c r="D13" s="35" t="s">
        <v>44</v>
      </c>
      <c r="E13" s="35"/>
      <c r="F13" s="37">
        <v>1.95</v>
      </c>
      <c r="G13" s="37"/>
      <c r="H13" s="37"/>
      <c r="I13" s="37"/>
      <c r="J13" s="37"/>
      <c r="K13" s="37"/>
      <c r="L13" s="37"/>
      <c r="M13" s="37"/>
    </row>
    <row r="14" spans="1:13" ht="45" x14ac:dyDescent="0.25">
      <c r="A14" s="35">
        <v>2</v>
      </c>
      <c r="B14" s="35" t="s">
        <v>97</v>
      </c>
      <c r="C14" s="36" t="s">
        <v>98</v>
      </c>
      <c r="D14" s="35" t="s">
        <v>44</v>
      </c>
      <c r="E14" s="35"/>
      <c r="F14" s="37">
        <v>20</v>
      </c>
      <c r="G14" s="37"/>
      <c r="H14" s="37"/>
      <c r="I14" s="37"/>
      <c r="J14" s="37"/>
      <c r="K14" s="37"/>
      <c r="L14" s="37"/>
      <c r="M14" s="37"/>
    </row>
    <row r="15" spans="1:13" s="104" customFormat="1" ht="45" x14ac:dyDescent="0.25">
      <c r="A15" s="35">
        <v>3</v>
      </c>
      <c r="B15" s="35" t="s">
        <v>99</v>
      </c>
      <c r="C15" s="36" t="s">
        <v>100</v>
      </c>
      <c r="D15" s="35" t="s">
        <v>44</v>
      </c>
      <c r="E15" s="35"/>
      <c r="F15" s="37">
        <v>135</v>
      </c>
      <c r="G15" s="37"/>
      <c r="H15" s="37"/>
      <c r="I15" s="37"/>
      <c r="J15" s="37"/>
      <c r="K15" s="37"/>
      <c r="L15" s="37"/>
      <c r="M15" s="37"/>
    </row>
    <row r="16" spans="1:13" ht="45" x14ac:dyDescent="0.25">
      <c r="A16" s="105">
        <v>4</v>
      </c>
      <c r="B16" s="105" t="s">
        <v>13</v>
      </c>
      <c r="C16" s="106" t="s">
        <v>101</v>
      </c>
      <c r="D16" s="107" t="s">
        <v>14</v>
      </c>
      <c r="E16" s="105"/>
      <c r="F16" s="13">
        <v>5.0999999999999996</v>
      </c>
      <c r="G16" s="13"/>
      <c r="H16" s="13"/>
      <c r="I16" s="13"/>
      <c r="J16" s="13"/>
      <c r="K16" s="13"/>
      <c r="L16" s="14"/>
      <c r="M16" s="13"/>
    </row>
    <row r="17" spans="1:13" s="104" customFormat="1" ht="60" x14ac:dyDescent="0.25">
      <c r="A17" s="35">
        <v>5</v>
      </c>
      <c r="B17" s="35" t="s">
        <v>102</v>
      </c>
      <c r="C17" s="36" t="s">
        <v>103</v>
      </c>
      <c r="D17" s="107" t="s">
        <v>14</v>
      </c>
      <c r="E17" s="35"/>
      <c r="F17" s="37">
        <v>1.95</v>
      </c>
      <c r="G17" s="37"/>
      <c r="H17" s="37"/>
      <c r="I17" s="37"/>
      <c r="J17" s="37"/>
      <c r="K17" s="37"/>
      <c r="L17" s="37"/>
      <c r="M17" s="37"/>
    </row>
    <row r="18" spans="1:13" ht="30" x14ac:dyDescent="0.25">
      <c r="A18" s="7"/>
      <c r="B18" s="7"/>
      <c r="C18" s="38" t="s">
        <v>104</v>
      </c>
      <c r="D18" s="7" t="s">
        <v>92</v>
      </c>
      <c r="E18" s="7">
        <v>1</v>
      </c>
      <c r="F18" s="39">
        <f>E18*F17</f>
        <v>1.95</v>
      </c>
      <c r="G18" s="39"/>
      <c r="H18" s="39"/>
      <c r="I18" s="39"/>
      <c r="J18" s="39"/>
      <c r="K18" s="39"/>
      <c r="L18" s="39"/>
      <c r="M18" s="39"/>
    </row>
    <row r="19" spans="1:13" ht="75" x14ac:dyDescent="0.25">
      <c r="A19" s="35">
        <v>6</v>
      </c>
      <c r="B19" s="35" t="s">
        <v>105</v>
      </c>
      <c r="C19" s="36" t="s">
        <v>106</v>
      </c>
      <c r="D19" s="35" t="s">
        <v>44</v>
      </c>
      <c r="E19" s="35"/>
      <c r="F19" s="37">
        <v>20</v>
      </c>
      <c r="G19" s="37"/>
      <c r="H19" s="37"/>
      <c r="I19" s="37"/>
      <c r="J19" s="37"/>
      <c r="K19" s="37"/>
      <c r="L19" s="37"/>
      <c r="M19" s="37"/>
    </row>
    <row r="20" spans="1:13" ht="17.25" x14ac:dyDescent="0.25">
      <c r="A20" s="7"/>
      <c r="B20" s="7"/>
      <c r="C20" s="38" t="s">
        <v>107</v>
      </c>
      <c r="D20" s="7" t="s">
        <v>108</v>
      </c>
      <c r="E20" s="7">
        <v>4.1000000000000002E-2</v>
      </c>
      <c r="F20" s="39">
        <f>E20*F19</f>
        <v>0.82000000000000006</v>
      </c>
      <c r="G20" s="39"/>
      <c r="H20" s="39"/>
      <c r="I20" s="39"/>
      <c r="J20" s="39"/>
      <c r="K20" s="39"/>
      <c r="L20" s="39"/>
      <c r="M20" s="39"/>
    </row>
    <row r="21" spans="1:13" ht="17.25" x14ac:dyDescent="0.25">
      <c r="A21" s="7"/>
      <c r="B21" s="7"/>
      <c r="C21" s="38" t="s">
        <v>109</v>
      </c>
      <c r="D21" s="7" t="s">
        <v>110</v>
      </c>
      <c r="E21" s="7">
        <v>2.3E-2</v>
      </c>
      <c r="F21" s="39">
        <f>E21*F19</f>
        <v>0.45999999999999996</v>
      </c>
      <c r="G21" s="39"/>
      <c r="H21" s="39"/>
      <c r="I21" s="39"/>
      <c r="J21" s="39"/>
      <c r="K21" s="39"/>
      <c r="L21" s="39"/>
      <c r="M21" s="39"/>
    </row>
    <row r="22" spans="1:13" x14ac:dyDescent="0.25">
      <c r="A22" s="7"/>
      <c r="B22" s="7"/>
      <c r="C22" s="38" t="s">
        <v>111</v>
      </c>
      <c r="D22" s="7" t="s">
        <v>21</v>
      </c>
      <c r="E22" s="7">
        <v>2E-3</v>
      </c>
      <c r="F22" s="39">
        <f>E22*F19</f>
        <v>0.04</v>
      </c>
      <c r="G22" s="39"/>
      <c r="H22" s="39"/>
      <c r="I22" s="39"/>
      <c r="J22" s="39"/>
      <c r="K22" s="39"/>
      <c r="L22" s="39"/>
      <c r="M22" s="39"/>
    </row>
    <row r="23" spans="1:13" ht="75" x14ac:dyDescent="0.25">
      <c r="A23" s="35">
        <v>7</v>
      </c>
      <c r="B23" s="35" t="s">
        <v>112</v>
      </c>
      <c r="C23" s="36" t="s">
        <v>113</v>
      </c>
      <c r="D23" s="35" t="s">
        <v>44</v>
      </c>
      <c r="E23" s="35"/>
      <c r="F23" s="37">
        <v>50</v>
      </c>
      <c r="G23" s="37"/>
      <c r="H23" s="37"/>
      <c r="I23" s="37"/>
      <c r="J23" s="37"/>
      <c r="K23" s="37"/>
      <c r="L23" s="37"/>
      <c r="M23" s="37"/>
    </row>
    <row r="24" spans="1:13" x14ac:dyDescent="0.25">
      <c r="A24" s="7"/>
      <c r="B24" s="7"/>
      <c r="C24" s="38" t="s">
        <v>114</v>
      </c>
      <c r="D24" s="7" t="s">
        <v>46</v>
      </c>
      <c r="E24" s="7">
        <v>0.63</v>
      </c>
      <c r="F24" s="39">
        <f>E24*F23</f>
        <v>31.5</v>
      </c>
      <c r="G24" s="39"/>
      <c r="H24" s="39"/>
      <c r="I24" s="39"/>
      <c r="J24" s="39"/>
      <c r="K24" s="39"/>
      <c r="L24" s="39"/>
      <c r="M24" s="39"/>
    </row>
    <row r="25" spans="1:13" x14ac:dyDescent="0.25">
      <c r="A25" s="7"/>
      <c r="B25" s="7"/>
      <c r="C25" s="38" t="s">
        <v>115</v>
      </c>
      <c r="D25" s="7" t="s">
        <v>46</v>
      </c>
      <c r="E25" s="7">
        <v>0.79</v>
      </c>
      <c r="F25" s="39">
        <f>E25*F23</f>
        <v>39.5</v>
      </c>
      <c r="G25" s="39"/>
      <c r="H25" s="39"/>
      <c r="I25" s="39"/>
      <c r="J25" s="39"/>
      <c r="K25" s="39"/>
      <c r="L25" s="39"/>
      <c r="M25" s="39"/>
    </row>
    <row r="26" spans="1:13" s="104" customFormat="1" ht="75" x14ac:dyDescent="0.25">
      <c r="A26" s="35">
        <v>8</v>
      </c>
      <c r="B26" s="35" t="s">
        <v>116</v>
      </c>
      <c r="C26" s="36" t="s">
        <v>117</v>
      </c>
      <c r="D26" s="35" t="s">
        <v>44</v>
      </c>
      <c r="E26" s="35"/>
      <c r="F26" s="37">
        <v>135</v>
      </c>
      <c r="G26" s="37"/>
      <c r="H26" s="37"/>
      <c r="I26" s="37"/>
      <c r="J26" s="37"/>
      <c r="K26" s="37"/>
      <c r="L26" s="37"/>
      <c r="M26" s="37"/>
    </row>
    <row r="27" spans="1:13" ht="30" x14ac:dyDescent="0.25">
      <c r="A27" s="7"/>
      <c r="B27" s="7"/>
      <c r="C27" s="38" t="s">
        <v>118</v>
      </c>
      <c r="D27" s="7" t="s">
        <v>110</v>
      </c>
      <c r="E27" s="7">
        <v>1.05</v>
      </c>
      <c r="F27" s="39">
        <f>E27*F26</f>
        <v>141.75</v>
      </c>
      <c r="G27" s="39"/>
      <c r="H27" s="39"/>
      <c r="I27" s="39"/>
      <c r="J27" s="39"/>
      <c r="K27" s="39"/>
      <c r="L27" s="39"/>
      <c r="M27" s="39"/>
    </row>
    <row r="28" spans="1:13" x14ac:dyDescent="0.25">
      <c r="A28" s="7"/>
      <c r="B28" s="7"/>
      <c r="C28" s="38" t="s">
        <v>119</v>
      </c>
      <c r="D28" s="7" t="s">
        <v>19</v>
      </c>
      <c r="E28" s="7">
        <v>1.07</v>
      </c>
      <c r="F28" s="39">
        <f>E28*F26</f>
        <v>144.45000000000002</v>
      </c>
      <c r="G28" s="39"/>
      <c r="H28" s="39"/>
      <c r="I28" s="39"/>
      <c r="J28" s="39"/>
      <c r="K28" s="39"/>
      <c r="L28" s="39"/>
      <c r="M28" s="39"/>
    </row>
    <row r="29" spans="1:13" s="104" customFormat="1" ht="30" x14ac:dyDescent="0.25">
      <c r="A29" s="35">
        <v>9</v>
      </c>
      <c r="B29" s="35" t="s">
        <v>120</v>
      </c>
      <c r="C29" s="36" t="s">
        <v>121</v>
      </c>
      <c r="D29" s="35" t="s">
        <v>30</v>
      </c>
      <c r="E29" s="35"/>
      <c r="F29" s="37">
        <v>9</v>
      </c>
      <c r="G29" s="37"/>
      <c r="H29" s="37"/>
      <c r="I29" s="37"/>
      <c r="J29" s="37"/>
      <c r="K29" s="37"/>
      <c r="L29" s="37"/>
      <c r="M29" s="37"/>
    </row>
    <row r="30" spans="1:13" x14ac:dyDescent="0.25">
      <c r="A30" s="7"/>
      <c r="B30" s="7"/>
      <c r="C30" s="38" t="s">
        <v>122</v>
      </c>
      <c r="D30" s="7" t="s">
        <v>30</v>
      </c>
      <c r="E30" s="7">
        <v>1</v>
      </c>
      <c r="F30" s="39">
        <f>E30*F29</f>
        <v>9</v>
      </c>
      <c r="G30" s="39"/>
      <c r="H30" s="39"/>
      <c r="I30" s="39"/>
      <c r="J30" s="39"/>
      <c r="K30" s="39"/>
      <c r="L30" s="39"/>
      <c r="M30" s="39"/>
    </row>
    <row r="31" spans="1:13" ht="30" x14ac:dyDescent="0.25">
      <c r="A31" s="35">
        <v>10</v>
      </c>
      <c r="B31" s="35" t="s">
        <v>120</v>
      </c>
      <c r="C31" s="36" t="s">
        <v>123</v>
      </c>
      <c r="D31" s="35" t="s">
        <v>19</v>
      </c>
      <c r="E31" s="35"/>
      <c r="F31" s="37">
        <v>1.3</v>
      </c>
      <c r="G31" s="37"/>
      <c r="H31" s="37"/>
      <c r="I31" s="37"/>
      <c r="J31" s="37"/>
      <c r="K31" s="37"/>
      <c r="L31" s="37"/>
      <c r="M31" s="37"/>
    </row>
    <row r="32" spans="1:13" x14ac:dyDescent="0.25">
      <c r="A32" s="7"/>
      <c r="B32" s="7"/>
      <c r="C32" s="38" t="s">
        <v>124</v>
      </c>
      <c r="D32" s="7" t="s">
        <v>19</v>
      </c>
      <c r="E32" s="7">
        <v>1</v>
      </c>
      <c r="F32" s="39">
        <f>E32*F31</f>
        <v>1.3</v>
      </c>
      <c r="G32" s="39"/>
      <c r="H32" s="39"/>
      <c r="I32" s="39"/>
      <c r="J32" s="39"/>
      <c r="K32" s="39"/>
      <c r="L32" s="39"/>
      <c r="M32" s="39"/>
    </row>
    <row r="33" spans="1:13" ht="33" customHeight="1" x14ac:dyDescent="0.25">
      <c r="A33" s="15">
        <v>11</v>
      </c>
      <c r="B33" s="16" t="s">
        <v>15</v>
      </c>
      <c r="C33" s="17" t="s">
        <v>125</v>
      </c>
      <c r="D33" s="108" t="s">
        <v>16</v>
      </c>
      <c r="E33" s="15"/>
      <c r="F33" s="19">
        <v>5.0999999999999996</v>
      </c>
      <c r="G33" s="19"/>
      <c r="H33" s="19"/>
      <c r="I33" s="19"/>
      <c r="J33" s="19"/>
      <c r="K33" s="19"/>
      <c r="L33" s="19"/>
      <c r="M33" s="20"/>
    </row>
    <row r="34" spans="1:13" ht="17.25" x14ac:dyDescent="0.25">
      <c r="A34" s="21"/>
      <c r="B34" s="25"/>
      <c r="C34" s="22" t="s">
        <v>17</v>
      </c>
      <c r="D34" s="21" t="s">
        <v>18</v>
      </c>
      <c r="E34" s="21">
        <v>1.02</v>
      </c>
      <c r="F34" s="23">
        <f>E34*F33</f>
        <v>5.202</v>
      </c>
      <c r="G34" s="23"/>
      <c r="H34" s="23"/>
      <c r="I34" s="23"/>
      <c r="J34" s="23"/>
      <c r="K34" s="23"/>
      <c r="L34" s="23"/>
      <c r="M34" s="24"/>
    </row>
    <row r="35" spans="1:13" ht="15.75" x14ac:dyDescent="0.25">
      <c r="A35" s="7"/>
      <c r="B35" s="7"/>
      <c r="C35" s="9" t="s">
        <v>126</v>
      </c>
      <c r="D35" s="7"/>
      <c r="E35" s="7"/>
      <c r="F35" s="39"/>
      <c r="G35" s="39"/>
      <c r="H35" s="39"/>
      <c r="I35" s="39"/>
      <c r="J35" s="39"/>
      <c r="K35" s="39"/>
      <c r="L35" s="39"/>
      <c r="M35" s="39"/>
    </row>
    <row r="36" spans="1:13" ht="60" x14ac:dyDescent="0.25">
      <c r="A36" s="35">
        <v>1</v>
      </c>
      <c r="B36" s="35" t="s">
        <v>127</v>
      </c>
      <c r="C36" s="36" t="s">
        <v>128</v>
      </c>
      <c r="D36" s="35" t="s">
        <v>44</v>
      </c>
      <c r="E36" s="35"/>
      <c r="F36" s="37">
        <v>44</v>
      </c>
      <c r="G36" s="37"/>
      <c r="H36" s="37"/>
      <c r="I36" s="37"/>
      <c r="J36" s="37"/>
      <c r="K36" s="37"/>
      <c r="L36" s="37"/>
      <c r="M36" s="37"/>
    </row>
    <row r="37" spans="1:13" ht="75" x14ac:dyDescent="0.25">
      <c r="A37" s="35">
        <v>2</v>
      </c>
      <c r="B37" s="35" t="s">
        <v>127</v>
      </c>
      <c r="C37" s="36" t="s">
        <v>129</v>
      </c>
      <c r="D37" s="35" t="s">
        <v>44</v>
      </c>
      <c r="E37" s="35"/>
      <c r="F37" s="37">
        <v>8</v>
      </c>
      <c r="G37" s="37"/>
      <c r="H37" s="37"/>
      <c r="I37" s="37"/>
      <c r="J37" s="37"/>
      <c r="K37" s="37"/>
      <c r="L37" s="37"/>
      <c r="M37" s="37"/>
    </row>
    <row r="38" spans="1:13" ht="75" x14ac:dyDescent="0.25">
      <c r="A38" s="109">
        <v>3</v>
      </c>
      <c r="B38" s="110" t="s">
        <v>120</v>
      </c>
      <c r="C38" s="97" t="s">
        <v>130</v>
      </c>
      <c r="D38" s="111" t="s">
        <v>131</v>
      </c>
      <c r="E38" s="111"/>
      <c r="F38" s="112">
        <v>154</v>
      </c>
      <c r="G38" s="75"/>
      <c r="H38" s="75"/>
      <c r="I38" s="75"/>
      <c r="J38" s="75"/>
      <c r="K38" s="75"/>
      <c r="L38" s="75"/>
      <c r="M38" s="75"/>
    </row>
    <row r="39" spans="1:13" ht="30" x14ac:dyDescent="0.25">
      <c r="A39" s="113"/>
      <c r="B39" s="114"/>
      <c r="C39" s="94" t="s">
        <v>132</v>
      </c>
      <c r="D39" s="115" t="s">
        <v>46</v>
      </c>
      <c r="E39" s="115">
        <v>0.45</v>
      </c>
      <c r="F39" s="116">
        <f>E39*F38</f>
        <v>69.3</v>
      </c>
      <c r="G39" s="77"/>
      <c r="H39" s="77"/>
      <c r="I39" s="77"/>
      <c r="J39" s="77"/>
      <c r="K39" s="77"/>
      <c r="L39" s="77"/>
      <c r="M39" s="77"/>
    </row>
    <row r="40" spans="1:13" s="117" customFormat="1" ht="90" x14ac:dyDescent="0.25">
      <c r="A40" s="109">
        <v>4</v>
      </c>
      <c r="B40" s="110" t="s">
        <v>120</v>
      </c>
      <c r="C40" s="97" t="s">
        <v>133</v>
      </c>
      <c r="D40" s="111" t="s">
        <v>131</v>
      </c>
      <c r="E40" s="111"/>
      <c r="F40" s="112">
        <v>35</v>
      </c>
      <c r="G40" s="75"/>
      <c r="H40" s="75"/>
      <c r="I40" s="75"/>
      <c r="J40" s="75"/>
      <c r="K40" s="75"/>
      <c r="L40" s="75"/>
      <c r="M40" s="75"/>
    </row>
    <row r="41" spans="1:13" ht="30" x14ac:dyDescent="0.25">
      <c r="A41" s="113"/>
      <c r="B41" s="114"/>
      <c r="C41" s="94" t="s">
        <v>132</v>
      </c>
      <c r="D41" s="115" t="s">
        <v>46</v>
      </c>
      <c r="E41" s="115">
        <v>0.45</v>
      </c>
      <c r="F41" s="116">
        <f>E41*F40</f>
        <v>15.75</v>
      </c>
      <c r="G41" s="77"/>
      <c r="H41" s="77"/>
      <c r="I41" s="77"/>
      <c r="J41" s="77"/>
      <c r="K41" s="77"/>
      <c r="L41" s="77"/>
      <c r="M41" s="77"/>
    </row>
    <row r="42" spans="1:13" ht="45" x14ac:dyDescent="0.25">
      <c r="A42" s="35">
        <v>5</v>
      </c>
      <c r="B42" s="35" t="s">
        <v>134</v>
      </c>
      <c r="C42" s="36" t="s">
        <v>135</v>
      </c>
      <c r="D42" s="35" t="s">
        <v>44</v>
      </c>
      <c r="E42" s="35"/>
      <c r="F42" s="37">
        <v>44</v>
      </c>
      <c r="G42" s="37"/>
      <c r="H42" s="37"/>
      <c r="I42" s="37"/>
      <c r="J42" s="37"/>
      <c r="K42" s="37"/>
      <c r="L42" s="37"/>
      <c r="M42" s="37"/>
    </row>
    <row r="43" spans="1:13" ht="30" x14ac:dyDescent="0.25">
      <c r="A43" s="7"/>
      <c r="B43" s="7"/>
      <c r="C43" s="38" t="s">
        <v>136</v>
      </c>
      <c r="D43" s="7" t="s">
        <v>92</v>
      </c>
      <c r="E43" s="7">
        <v>1.35</v>
      </c>
      <c r="F43" s="39">
        <f>E43*F42</f>
        <v>59.400000000000006</v>
      </c>
      <c r="G43" s="39"/>
      <c r="H43" s="39"/>
      <c r="I43" s="39"/>
      <c r="J43" s="39"/>
      <c r="K43" s="39"/>
      <c r="L43" s="39"/>
      <c r="M43" s="39"/>
    </row>
    <row r="44" spans="1:13" x14ac:dyDescent="0.25">
      <c r="A44" s="7"/>
      <c r="B44" s="7"/>
      <c r="C44" s="38" t="s">
        <v>137</v>
      </c>
      <c r="D44" s="7" t="s">
        <v>46</v>
      </c>
      <c r="E44" s="7">
        <v>6</v>
      </c>
      <c r="F44" s="39">
        <f>E44*F42</f>
        <v>264</v>
      </c>
      <c r="G44" s="39"/>
      <c r="H44" s="39"/>
      <c r="I44" s="39"/>
      <c r="J44" s="39"/>
      <c r="K44" s="39"/>
      <c r="L44" s="39"/>
      <c r="M44" s="39"/>
    </row>
    <row r="45" spans="1:13" ht="60" x14ac:dyDescent="0.25">
      <c r="A45" s="35">
        <v>6</v>
      </c>
      <c r="B45" s="35" t="s">
        <v>134</v>
      </c>
      <c r="C45" s="36" t="s">
        <v>138</v>
      </c>
      <c r="D45" s="35" t="s">
        <v>44</v>
      </c>
      <c r="E45" s="35"/>
      <c r="F45" s="37">
        <v>8</v>
      </c>
      <c r="G45" s="37"/>
      <c r="H45" s="37"/>
      <c r="I45" s="37"/>
      <c r="J45" s="37"/>
      <c r="K45" s="37"/>
      <c r="L45" s="37"/>
      <c r="M45" s="37"/>
    </row>
    <row r="46" spans="1:13" ht="30" x14ac:dyDescent="0.25">
      <c r="A46" s="7"/>
      <c r="B46" s="7"/>
      <c r="C46" s="38" t="s">
        <v>136</v>
      </c>
      <c r="D46" s="7" t="s">
        <v>92</v>
      </c>
      <c r="E46" s="7">
        <v>1.35</v>
      </c>
      <c r="F46" s="39">
        <f>E46*F45</f>
        <v>10.8</v>
      </c>
      <c r="G46" s="39"/>
      <c r="H46" s="39"/>
      <c r="I46" s="39"/>
      <c r="J46" s="39"/>
      <c r="K46" s="39"/>
      <c r="L46" s="39"/>
      <c r="M46" s="39"/>
    </row>
    <row r="47" spans="1:13" x14ac:dyDescent="0.25">
      <c r="A47" s="7"/>
      <c r="B47" s="7"/>
      <c r="C47" s="38" t="s">
        <v>137</v>
      </c>
      <c r="D47" s="7" t="s">
        <v>46</v>
      </c>
      <c r="E47" s="7">
        <v>6</v>
      </c>
      <c r="F47" s="39">
        <f>E47*F45</f>
        <v>48</v>
      </c>
      <c r="G47" s="39"/>
      <c r="H47" s="39"/>
      <c r="I47" s="39"/>
      <c r="J47" s="39"/>
      <c r="K47" s="39"/>
      <c r="L47" s="39"/>
      <c r="M47" s="39"/>
    </row>
    <row r="48" spans="1:13" ht="60" x14ac:dyDescent="0.25">
      <c r="A48" s="35">
        <v>7</v>
      </c>
      <c r="B48" s="35" t="s">
        <v>139</v>
      </c>
      <c r="C48" s="36" t="s">
        <v>140</v>
      </c>
      <c r="D48" s="35" t="s">
        <v>44</v>
      </c>
      <c r="E48" s="35"/>
      <c r="F48" s="37">
        <v>3.22</v>
      </c>
      <c r="G48" s="37"/>
      <c r="H48" s="37"/>
      <c r="I48" s="37"/>
      <c r="J48" s="37"/>
      <c r="K48" s="37"/>
      <c r="L48" s="37"/>
      <c r="M48" s="37"/>
    </row>
    <row r="49" spans="1:13" ht="75" x14ac:dyDescent="0.25">
      <c r="A49" s="35">
        <v>8</v>
      </c>
      <c r="B49" s="35" t="s">
        <v>139</v>
      </c>
      <c r="C49" s="36" t="s">
        <v>141</v>
      </c>
      <c r="D49" s="35" t="s">
        <v>44</v>
      </c>
      <c r="E49" s="35"/>
      <c r="F49" s="37">
        <v>79</v>
      </c>
      <c r="G49" s="37"/>
      <c r="H49" s="37"/>
      <c r="I49" s="37"/>
      <c r="J49" s="37"/>
      <c r="K49" s="37"/>
      <c r="L49" s="37"/>
      <c r="M49" s="37"/>
    </row>
    <row r="50" spans="1:13" ht="60" x14ac:dyDescent="0.25">
      <c r="A50" s="35">
        <v>9</v>
      </c>
      <c r="B50" s="35" t="s">
        <v>139</v>
      </c>
      <c r="C50" s="36" t="s">
        <v>142</v>
      </c>
      <c r="D50" s="35" t="s">
        <v>44</v>
      </c>
      <c r="E50" s="35"/>
      <c r="F50" s="37">
        <v>8.1</v>
      </c>
      <c r="G50" s="37"/>
      <c r="H50" s="37"/>
      <c r="I50" s="37"/>
      <c r="J50" s="37"/>
      <c r="K50" s="37"/>
      <c r="L50" s="37"/>
      <c r="M50" s="37"/>
    </row>
    <row r="51" spans="1:13" ht="75" x14ac:dyDescent="0.25">
      <c r="A51" s="35">
        <v>10</v>
      </c>
      <c r="B51" s="35" t="s">
        <v>43</v>
      </c>
      <c r="C51" s="36" t="s">
        <v>143</v>
      </c>
      <c r="D51" s="35" t="s">
        <v>44</v>
      </c>
      <c r="E51" s="35"/>
      <c r="F51" s="37">
        <v>3.22</v>
      </c>
      <c r="G51" s="37"/>
      <c r="H51" s="37"/>
      <c r="I51" s="37"/>
      <c r="J51" s="37"/>
      <c r="K51" s="37"/>
      <c r="L51" s="37"/>
      <c r="M51" s="37"/>
    </row>
    <row r="52" spans="1:13" ht="30" x14ac:dyDescent="0.25">
      <c r="A52" s="7"/>
      <c r="B52" s="7"/>
      <c r="C52" s="38" t="s">
        <v>144</v>
      </c>
      <c r="D52" s="7" t="s">
        <v>46</v>
      </c>
      <c r="E52" s="7">
        <v>0.251</v>
      </c>
      <c r="F52" s="39">
        <f>E52*F51</f>
        <v>0.80822000000000005</v>
      </c>
      <c r="G52" s="39"/>
      <c r="H52" s="39"/>
      <c r="I52" s="39"/>
      <c r="J52" s="39"/>
      <c r="K52" s="39"/>
      <c r="L52" s="39"/>
      <c r="M52" s="39"/>
    </row>
    <row r="53" spans="1:13" x14ac:dyDescent="0.25">
      <c r="A53" s="7"/>
      <c r="B53" s="7"/>
      <c r="C53" s="38" t="s">
        <v>47</v>
      </c>
      <c r="D53" s="7" t="s">
        <v>46</v>
      </c>
      <c r="E53" s="7">
        <v>2.7E-2</v>
      </c>
      <c r="F53" s="39">
        <f>E53*F51</f>
        <v>8.6940000000000003E-2</v>
      </c>
      <c r="G53" s="39"/>
      <c r="H53" s="39"/>
      <c r="I53" s="39"/>
      <c r="J53" s="39"/>
      <c r="K53" s="39"/>
      <c r="L53" s="39"/>
      <c r="M53" s="39"/>
    </row>
    <row r="54" spans="1:13" ht="90" x14ac:dyDescent="0.25">
      <c r="A54" s="35">
        <v>11</v>
      </c>
      <c r="B54" s="35" t="s">
        <v>43</v>
      </c>
      <c r="C54" s="36" t="s">
        <v>145</v>
      </c>
      <c r="D54" s="35" t="s">
        <v>44</v>
      </c>
      <c r="E54" s="35"/>
      <c r="F54" s="37">
        <v>79</v>
      </c>
      <c r="G54" s="37"/>
      <c r="H54" s="37"/>
      <c r="I54" s="37"/>
      <c r="J54" s="37"/>
      <c r="K54" s="37"/>
      <c r="L54" s="37"/>
      <c r="M54" s="37"/>
    </row>
    <row r="55" spans="1:13" ht="30" x14ac:dyDescent="0.25">
      <c r="A55" s="7"/>
      <c r="B55" s="7"/>
      <c r="C55" s="38" t="s">
        <v>144</v>
      </c>
      <c r="D55" s="7" t="s">
        <v>46</v>
      </c>
      <c r="E55" s="7">
        <v>0.251</v>
      </c>
      <c r="F55" s="39">
        <f>E55*F54</f>
        <v>19.829000000000001</v>
      </c>
      <c r="G55" s="39"/>
      <c r="H55" s="39"/>
      <c r="I55" s="39"/>
      <c r="J55" s="39"/>
      <c r="K55" s="39"/>
      <c r="L55" s="39"/>
      <c r="M55" s="39"/>
    </row>
    <row r="56" spans="1:13" x14ac:dyDescent="0.25">
      <c r="A56" s="7"/>
      <c r="B56" s="7"/>
      <c r="C56" s="38" t="s">
        <v>47</v>
      </c>
      <c r="D56" s="7" t="s">
        <v>46</v>
      </c>
      <c r="E56" s="7">
        <v>2.7E-2</v>
      </c>
      <c r="F56" s="39">
        <f>E56*F54</f>
        <v>2.133</v>
      </c>
      <c r="G56" s="39"/>
      <c r="H56" s="39"/>
      <c r="I56" s="39"/>
      <c r="J56" s="39"/>
      <c r="K56" s="39"/>
      <c r="L56" s="39"/>
      <c r="M56" s="39"/>
    </row>
    <row r="57" spans="1:13" ht="75" x14ac:dyDescent="0.25">
      <c r="A57" s="35">
        <v>10</v>
      </c>
      <c r="B57" s="35" t="s">
        <v>43</v>
      </c>
      <c r="C57" s="36" t="s">
        <v>146</v>
      </c>
      <c r="D57" s="35" t="s">
        <v>44</v>
      </c>
      <c r="E57" s="35"/>
      <c r="F57" s="37">
        <v>8.1</v>
      </c>
      <c r="G57" s="37"/>
      <c r="H57" s="37"/>
      <c r="I57" s="37"/>
      <c r="J57" s="37"/>
      <c r="K57" s="37"/>
      <c r="L57" s="37"/>
      <c r="M57" s="37"/>
    </row>
    <row r="58" spans="1:13" ht="30" x14ac:dyDescent="0.25">
      <c r="A58" s="7"/>
      <c r="B58" s="7"/>
      <c r="C58" s="38" t="s">
        <v>144</v>
      </c>
      <c r="D58" s="7" t="s">
        <v>46</v>
      </c>
      <c r="E58" s="7">
        <v>0.251</v>
      </c>
      <c r="F58" s="39">
        <f>E58*F57</f>
        <v>2.0331000000000001</v>
      </c>
      <c r="G58" s="39"/>
      <c r="H58" s="39"/>
      <c r="I58" s="39"/>
      <c r="J58" s="39"/>
      <c r="K58" s="39"/>
      <c r="L58" s="39"/>
      <c r="M58" s="39"/>
    </row>
    <row r="59" spans="1:13" x14ac:dyDescent="0.25">
      <c r="A59" s="7"/>
      <c r="B59" s="7"/>
      <c r="C59" s="38" t="s">
        <v>47</v>
      </c>
      <c r="D59" s="7" t="s">
        <v>46</v>
      </c>
      <c r="E59" s="7">
        <v>2.7E-2</v>
      </c>
      <c r="F59" s="39">
        <f>E59*F57</f>
        <v>0.21869999999999998</v>
      </c>
      <c r="G59" s="39"/>
      <c r="H59" s="39"/>
      <c r="I59" s="39"/>
      <c r="J59" s="39"/>
      <c r="K59" s="39"/>
      <c r="L59" s="39"/>
      <c r="M59" s="39"/>
    </row>
    <row r="60" spans="1:13" ht="15.75" x14ac:dyDescent="0.25">
      <c r="A60" s="7"/>
      <c r="B60" s="7"/>
      <c r="C60" s="9" t="s">
        <v>147</v>
      </c>
      <c r="D60" s="7"/>
      <c r="E60" s="7"/>
      <c r="F60" s="39"/>
      <c r="G60" s="39"/>
      <c r="H60" s="39"/>
      <c r="I60" s="39"/>
      <c r="J60" s="39"/>
      <c r="K60" s="39"/>
      <c r="L60" s="39"/>
      <c r="M60" s="39"/>
    </row>
    <row r="61" spans="1:13" ht="60" x14ac:dyDescent="0.25">
      <c r="A61" s="35">
        <v>1</v>
      </c>
      <c r="B61" s="35" t="s">
        <v>139</v>
      </c>
      <c r="C61" s="36" t="s">
        <v>148</v>
      </c>
      <c r="D61" s="35" t="s">
        <v>44</v>
      </c>
      <c r="E61" s="35"/>
      <c r="F61" s="37">
        <v>7.83</v>
      </c>
      <c r="G61" s="37"/>
      <c r="H61" s="37"/>
      <c r="I61" s="37"/>
      <c r="J61" s="37"/>
      <c r="K61" s="37"/>
      <c r="L61" s="37"/>
      <c r="M61" s="37"/>
    </row>
    <row r="62" spans="1:13" ht="45" x14ac:dyDescent="0.25">
      <c r="A62" s="35">
        <v>2</v>
      </c>
      <c r="B62" s="35" t="s">
        <v>139</v>
      </c>
      <c r="C62" s="36" t="s">
        <v>149</v>
      </c>
      <c r="D62" s="35" t="s">
        <v>44</v>
      </c>
      <c r="E62" s="35"/>
      <c r="F62" s="37">
        <v>9.6</v>
      </c>
      <c r="G62" s="37"/>
      <c r="H62" s="37"/>
      <c r="I62" s="37"/>
      <c r="J62" s="37"/>
      <c r="K62" s="37"/>
      <c r="L62" s="37"/>
      <c r="M62" s="37"/>
    </row>
    <row r="63" spans="1:13" ht="75" x14ac:dyDescent="0.25">
      <c r="A63" s="35">
        <v>3</v>
      </c>
      <c r="B63" s="35" t="s">
        <v>43</v>
      </c>
      <c r="C63" s="36" t="s">
        <v>150</v>
      </c>
      <c r="D63" s="35" t="s">
        <v>44</v>
      </c>
      <c r="E63" s="35"/>
      <c r="F63" s="37">
        <v>9.6</v>
      </c>
      <c r="G63" s="37"/>
      <c r="H63" s="37"/>
      <c r="I63" s="37"/>
      <c r="J63" s="37"/>
      <c r="K63" s="37"/>
      <c r="L63" s="37"/>
      <c r="M63" s="37"/>
    </row>
    <row r="64" spans="1:13" ht="30" x14ac:dyDescent="0.25">
      <c r="A64" s="7"/>
      <c r="B64" s="7"/>
      <c r="C64" s="38" t="s">
        <v>144</v>
      </c>
      <c r="D64" s="7" t="s">
        <v>46</v>
      </c>
      <c r="E64" s="7">
        <v>0.251</v>
      </c>
      <c r="F64" s="39">
        <f>E64*F63</f>
        <v>2.4095999999999997</v>
      </c>
      <c r="G64" s="39"/>
      <c r="H64" s="39"/>
      <c r="I64" s="39"/>
      <c r="J64" s="39"/>
      <c r="K64" s="39"/>
      <c r="L64" s="39"/>
      <c r="M64" s="39"/>
    </row>
    <row r="65" spans="1:13" x14ac:dyDescent="0.25">
      <c r="A65" s="7"/>
      <c r="B65" s="7"/>
      <c r="C65" s="38" t="s">
        <v>47</v>
      </c>
      <c r="D65" s="7" t="s">
        <v>46</v>
      </c>
      <c r="E65" s="7">
        <v>2.7E-2</v>
      </c>
      <c r="F65" s="39">
        <f>E65*F63</f>
        <v>0.25919999999999999</v>
      </c>
      <c r="G65" s="39"/>
      <c r="H65" s="39"/>
      <c r="I65" s="39"/>
      <c r="J65" s="39"/>
      <c r="K65" s="39"/>
      <c r="L65" s="39"/>
      <c r="M65" s="39"/>
    </row>
    <row r="66" spans="1:13" ht="60" x14ac:dyDescent="0.25">
      <c r="A66" s="35">
        <v>4</v>
      </c>
      <c r="B66" s="35" t="s">
        <v>43</v>
      </c>
      <c r="C66" s="36" t="s">
        <v>151</v>
      </c>
      <c r="D66" s="35" t="s">
        <v>44</v>
      </c>
      <c r="E66" s="35"/>
      <c r="F66" s="37">
        <v>9.6</v>
      </c>
      <c r="G66" s="37"/>
      <c r="H66" s="37"/>
      <c r="I66" s="37"/>
      <c r="J66" s="37"/>
      <c r="K66" s="37"/>
      <c r="L66" s="37"/>
      <c r="M66" s="37"/>
    </row>
    <row r="67" spans="1:13" ht="30" x14ac:dyDescent="0.25">
      <c r="A67" s="7"/>
      <c r="B67" s="7"/>
      <c r="C67" s="38" t="s">
        <v>144</v>
      </c>
      <c r="D67" s="7" t="s">
        <v>46</v>
      </c>
      <c r="E67" s="7">
        <v>0.251</v>
      </c>
      <c r="F67" s="39">
        <f>E67*F66</f>
        <v>2.4095999999999997</v>
      </c>
      <c r="G67" s="39"/>
      <c r="H67" s="39"/>
      <c r="I67" s="39"/>
      <c r="J67" s="39"/>
      <c r="K67" s="39"/>
      <c r="L67" s="39"/>
      <c r="M67" s="39"/>
    </row>
    <row r="68" spans="1:13" x14ac:dyDescent="0.25">
      <c r="A68" s="7"/>
      <c r="B68" s="7"/>
      <c r="C68" s="38" t="s">
        <v>47</v>
      </c>
      <c r="D68" s="7" t="s">
        <v>46</v>
      </c>
      <c r="E68" s="7">
        <v>2.7E-2</v>
      </c>
      <c r="F68" s="39">
        <f>E68*F66</f>
        <v>0.25919999999999999</v>
      </c>
      <c r="G68" s="39"/>
      <c r="H68" s="39"/>
      <c r="I68" s="39"/>
      <c r="J68" s="39"/>
      <c r="K68" s="39"/>
      <c r="L68" s="39"/>
      <c r="M68" s="39"/>
    </row>
    <row r="69" spans="1:13" ht="60" x14ac:dyDescent="0.25">
      <c r="A69" s="118">
        <v>5</v>
      </c>
      <c r="B69" s="118" t="s">
        <v>152</v>
      </c>
      <c r="C69" s="119" t="s">
        <v>153</v>
      </c>
      <c r="D69" s="118" t="s">
        <v>154</v>
      </c>
      <c r="E69" s="118"/>
      <c r="F69" s="95">
        <v>13.5</v>
      </c>
      <c r="G69" s="95"/>
      <c r="H69" s="95"/>
      <c r="I69" s="95"/>
      <c r="J69" s="95"/>
      <c r="K69" s="95"/>
      <c r="L69" s="95"/>
      <c r="M69" s="95"/>
    </row>
    <row r="70" spans="1:13" x14ac:dyDescent="0.25">
      <c r="A70" s="120"/>
      <c r="B70" s="120"/>
      <c r="C70" s="121" t="s">
        <v>155</v>
      </c>
      <c r="D70" s="122" t="s">
        <v>156</v>
      </c>
      <c r="E70" s="123">
        <v>8.0000000000000004E-4</v>
      </c>
      <c r="F70" s="124">
        <f>E70*F69</f>
        <v>1.0800000000000001E-2</v>
      </c>
      <c r="G70" s="124"/>
      <c r="H70" s="124"/>
      <c r="I70" s="124"/>
      <c r="J70" s="124"/>
      <c r="K70" s="124"/>
      <c r="L70" s="124"/>
      <c r="M70" s="124"/>
    </row>
    <row r="71" spans="1:13" x14ac:dyDescent="0.25">
      <c r="A71" s="120"/>
      <c r="B71" s="120"/>
      <c r="C71" s="121" t="s">
        <v>157</v>
      </c>
      <c r="D71" s="122" t="s">
        <v>156</v>
      </c>
      <c r="E71" s="125">
        <v>1.6000000000000001E-3</v>
      </c>
      <c r="F71" s="124">
        <f>E71*F69</f>
        <v>2.1600000000000001E-2</v>
      </c>
      <c r="G71" s="124"/>
      <c r="H71" s="124"/>
      <c r="I71" s="124"/>
      <c r="J71" s="124"/>
      <c r="K71" s="124"/>
      <c r="L71" s="124"/>
      <c r="M71" s="124"/>
    </row>
    <row r="72" spans="1:13" s="104" customFormat="1" ht="60" x14ac:dyDescent="0.25">
      <c r="A72" s="35">
        <v>6</v>
      </c>
      <c r="B72" s="35" t="s">
        <v>158</v>
      </c>
      <c r="C72" s="119" t="s">
        <v>159</v>
      </c>
      <c r="D72" s="118" t="s">
        <v>154</v>
      </c>
      <c r="E72" s="35"/>
      <c r="F72" s="37">
        <v>13.5</v>
      </c>
      <c r="G72" s="37"/>
      <c r="H72" s="37"/>
      <c r="I72" s="37"/>
      <c r="J72" s="37"/>
      <c r="K72" s="37"/>
      <c r="L72" s="37"/>
      <c r="M72" s="37"/>
    </row>
    <row r="73" spans="1:13" ht="17.25" x14ac:dyDescent="0.25">
      <c r="A73" s="127"/>
      <c r="B73" s="128"/>
      <c r="C73" s="129" t="s">
        <v>160</v>
      </c>
      <c r="D73" s="21" t="s">
        <v>18</v>
      </c>
      <c r="E73" s="21">
        <v>1.1499999999999999</v>
      </c>
      <c r="F73" s="23">
        <f>E73*F72</f>
        <v>15.524999999999999</v>
      </c>
      <c r="G73" s="126"/>
      <c r="H73" s="126"/>
      <c r="I73" s="126"/>
      <c r="J73" s="126"/>
      <c r="K73" s="126"/>
      <c r="L73" s="126"/>
      <c r="M73" s="126"/>
    </row>
    <row r="74" spans="1:13" ht="15.75" x14ac:dyDescent="0.25">
      <c r="A74" s="127"/>
      <c r="B74" s="128"/>
      <c r="C74" s="129" t="s">
        <v>161</v>
      </c>
      <c r="D74" s="21" t="s">
        <v>46</v>
      </c>
      <c r="E74" s="21">
        <v>0.5</v>
      </c>
      <c r="F74" s="23">
        <f>E74*F72</f>
        <v>6.75</v>
      </c>
      <c r="G74" s="126"/>
      <c r="H74" s="126"/>
      <c r="I74" s="126"/>
      <c r="J74" s="126"/>
      <c r="K74" s="126"/>
      <c r="L74" s="126"/>
      <c r="M74" s="126"/>
    </row>
    <row r="75" spans="1:13" ht="16.5" thickBot="1" x14ac:dyDescent="0.3">
      <c r="A75" s="127"/>
      <c r="B75" s="128"/>
      <c r="C75" s="129" t="s">
        <v>162</v>
      </c>
      <c r="D75" s="21" t="s">
        <v>46</v>
      </c>
      <c r="E75" s="130">
        <v>0.25</v>
      </c>
      <c r="F75" s="23">
        <f>E75*F72</f>
        <v>3.375</v>
      </c>
      <c r="G75" s="126"/>
      <c r="H75" s="126"/>
      <c r="I75" s="126"/>
      <c r="J75" s="126"/>
      <c r="K75" s="126"/>
      <c r="L75" s="126"/>
      <c r="M75" s="126"/>
    </row>
    <row r="76" spans="1:13" x14ac:dyDescent="0.25">
      <c r="A76" s="131"/>
      <c r="B76" s="131"/>
      <c r="C76" s="52" t="s">
        <v>36</v>
      </c>
      <c r="D76" s="53"/>
      <c r="E76" s="53"/>
      <c r="F76" s="54"/>
      <c r="G76" s="54"/>
      <c r="H76" s="54"/>
      <c r="I76" s="54"/>
      <c r="J76" s="54"/>
      <c r="K76" s="54"/>
      <c r="L76" s="54"/>
      <c r="M76" s="55"/>
    </row>
    <row r="77" spans="1:13" x14ac:dyDescent="0.25">
      <c r="C77" s="56" t="s">
        <v>37</v>
      </c>
      <c r="D77" s="35"/>
      <c r="E77" s="57">
        <v>0.03</v>
      </c>
      <c r="F77" s="37"/>
      <c r="G77" s="37"/>
      <c r="H77" s="37"/>
      <c r="I77" s="37"/>
      <c r="J77" s="37"/>
      <c r="K77" s="37"/>
      <c r="L77" s="37"/>
      <c r="M77" s="58"/>
    </row>
    <row r="78" spans="1:13" x14ac:dyDescent="0.25">
      <c r="C78" s="56" t="s">
        <v>36</v>
      </c>
      <c r="D78" s="35"/>
      <c r="E78" s="35"/>
      <c r="F78" s="37"/>
      <c r="G78" s="37"/>
      <c r="H78" s="37"/>
      <c r="I78" s="37"/>
      <c r="J78" s="37"/>
      <c r="K78" s="37"/>
      <c r="L78" s="37"/>
      <c r="M78" s="58"/>
    </row>
    <row r="79" spans="1:13" x14ac:dyDescent="0.25">
      <c r="C79" s="56" t="s">
        <v>38</v>
      </c>
      <c r="D79" s="35"/>
      <c r="E79" s="57">
        <v>0.1</v>
      </c>
      <c r="F79" s="37"/>
      <c r="G79" s="37"/>
      <c r="H79" s="37"/>
      <c r="I79" s="37"/>
      <c r="J79" s="37"/>
      <c r="K79" s="37"/>
      <c r="L79" s="37"/>
      <c r="M79" s="58"/>
    </row>
    <row r="80" spans="1:13" x14ac:dyDescent="0.25">
      <c r="C80" s="56" t="s">
        <v>36</v>
      </c>
      <c r="D80" s="35"/>
      <c r="E80" s="35"/>
      <c r="F80" s="37"/>
      <c r="G80" s="37"/>
      <c r="H80" s="37"/>
      <c r="I80" s="37"/>
      <c r="J80" s="37"/>
      <c r="K80" s="37"/>
      <c r="L80" s="37"/>
      <c r="M80" s="58"/>
    </row>
    <row r="81" spans="1:13" x14ac:dyDescent="0.25">
      <c r="C81" s="56" t="s">
        <v>39</v>
      </c>
      <c r="D81" s="35"/>
      <c r="E81" s="57">
        <v>0.08</v>
      </c>
      <c r="F81" s="37"/>
      <c r="G81" s="37"/>
      <c r="H81" s="37"/>
      <c r="I81" s="37"/>
      <c r="J81" s="37"/>
      <c r="K81" s="37"/>
      <c r="L81" s="37"/>
      <c r="M81" s="58"/>
    </row>
    <row r="82" spans="1:13" ht="30.75" thickBot="1" x14ac:dyDescent="0.3">
      <c r="C82" s="60" t="s">
        <v>163</v>
      </c>
      <c r="D82" s="61"/>
      <c r="E82" s="61"/>
      <c r="F82" s="62"/>
      <c r="G82" s="62"/>
      <c r="H82" s="62"/>
      <c r="I82" s="62"/>
      <c r="J82" s="62"/>
      <c r="K82" s="62"/>
      <c r="L82" s="62"/>
      <c r="M82" s="63"/>
    </row>
    <row r="83" spans="1:13" ht="3" customHeight="1" x14ac:dyDescent="0.25">
      <c r="A83" s="7"/>
      <c r="B83" s="7"/>
      <c r="C83" s="38"/>
      <c r="D83" s="7"/>
      <c r="E83" s="7"/>
      <c r="F83" s="39"/>
      <c r="G83" s="39"/>
      <c r="H83" s="39"/>
      <c r="I83" s="39"/>
      <c r="J83" s="39"/>
      <c r="K83" s="39"/>
      <c r="L83" s="39"/>
      <c r="M83" s="39"/>
    </row>
    <row r="84" spans="1:13" ht="51" customHeight="1" x14ac:dyDescent="0.25">
      <c r="A84" s="7"/>
      <c r="B84" s="156" t="s">
        <v>164</v>
      </c>
      <c r="C84" s="157" t="s">
        <v>202</v>
      </c>
      <c r="D84" s="158"/>
      <c r="E84" s="7"/>
      <c r="F84" s="39"/>
      <c r="G84" s="39"/>
      <c r="H84" s="39"/>
      <c r="I84" s="39"/>
      <c r="J84" s="39"/>
      <c r="K84" s="39"/>
      <c r="L84" s="39"/>
      <c r="M84" s="39"/>
    </row>
    <row r="85" spans="1:13" ht="15.75" x14ac:dyDescent="0.25">
      <c r="A85" s="7"/>
      <c r="B85" s="7"/>
      <c r="C85" s="9" t="s">
        <v>86</v>
      </c>
      <c r="D85" s="7"/>
      <c r="E85" s="7"/>
      <c r="F85" s="39"/>
      <c r="G85" s="39"/>
      <c r="H85" s="39"/>
      <c r="I85" s="39"/>
      <c r="J85" s="39"/>
      <c r="K85" s="39"/>
      <c r="L85" s="39"/>
      <c r="M85" s="39"/>
    </row>
    <row r="86" spans="1:13" ht="30" x14ac:dyDescent="0.25">
      <c r="A86" s="35">
        <v>1</v>
      </c>
      <c r="B86" s="35" t="s">
        <v>165</v>
      </c>
      <c r="C86" s="36" t="s">
        <v>166</v>
      </c>
      <c r="D86" s="35" t="s">
        <v>30</v>
      </c>
      <c r="E86" s="35"/>
      <c r="F86" s="37">
        <v>11</v>
      </c>
      <c r="G86" s="37"/>
      <c r="H86" s="37"/>
      <c r="I86" s="37"/>
      <c r="J86" s="37"/>
      <c r="K86" s="37"/>
      <c r="L86" s="37"/>
      <c r="M86" s="37"/>
    </row>
    <row r="87" spans="1:13" ht="45" x14ac:dyDescent="0.25">
      <c r="A87" s="35">
        <v>2</v>
      </c>
      <c r="B87" s="35" t="s">
        <v>167</v>
      </c>
      <c r="C87" s="36" t="s">
        <v>168</v>
      </c>
      <c r="D87" s="35" t="s">
        <v>30</v>
      </c>
      <c r="E87" s="35"/>
      <c r="F87" s="37">
        <v>11</v>
      </c>
      <c r="G87" s="37"/>
      <c r="H87" s="37"/>
      <c r="I87" s="37"/>
      <c r="J87" s="37"/>
      <c r="K87" s="37"/>
      <c r="L87" s="37"/>
      <c r="M87" s="37"/>
    </row>
    <row r="88" spans="1:13" x14ac:dyDescent="0.25">
      <c r="A88" s="7"/>
      <c r="B88" s="7"/>
      <c r="C88" s="38" t="s">
        <v>169</v>
      </c>
      <c r="D88" s="7" t="s">
        <v>30</v>
      </c>
      <c r="E88" s="7">
        <v>1</v>
      </c>
      <c r="F88" s="39">
        <f>E88*F87</f>
        <v>11</v>
      </c>
      <c r="G88" s="39"/>
      <c r="H88" s="39"/>
      <c r="I88" s="39"/>
      <c r="J88" s="39"/>
      <c r="K88" s="39"/>
      <c r="L88" s="39"/>
      <c r="M88" s="39"/>
    </row>
    <row r="89" spans="1:13" ht="15.75" x14ac:dyDescent="0.25">
      <c r="A89" s="7"/>
      <c r="B89" s="7"/>
      <c r="C89" s="9" t="s">
        <v>94</v>
      </c>
      <c r="D89" s="7"/>
      <c r="E89" s="7"/>
      <c r="F89" s="39"/>
      <c r="G89" s="39"/>
      <c r="H89" s="39"/>
      <c r="I89" s="39"/>
      <c r="J89" s="39"/>
      <c r="K89" s="39"/>
      <c r="L89" s="39"/>
      <c r="M89" s="39"/>
    </row>
    <row r="90" spans="1:13" ht="60" x14ac:dyDescent="0.25">
      <c r="A90" s="35">
        <v>1</v>
      </c>
      <c r="B90" s="35" t="s">
        <v>165</v>
      </c>
      <c r="C90" s="36" t="s">
        <v>170</v>
      </c>
      <c r="D90" s="35" t="s">
        <v>30</v>
      </c>
      <c r="E90" s="35"/>
      <c r="F90" s="37">
        <v>8</v>
      </c>
      <c r="G90" s="37"/>
      <c r="H90" s="37"/>
      <c r="I90" s="37"/>
      <c r="J90" s="37"/>
      <c r="K90" s="37"/>
      <c r="L90" s="37"/>
      <c r="M90" s="37"/>
    </row>
    <row r="91" spans="1:13" ht="45" x14ac:dyDescent="0.25">
      <c r="A91" s="35">
        <v>3</v>
      </c>
      <c r="B91" s="35" t="s">
        <v>171</v>
      </c>
      <c r="C91" s="36" t="s">
        <v>172</v>
      </c>
      <c r="D91" s="35" t="s">
        <v>30</v>
      </c>
      <c r="E91" s="35"/>
      <c r="F91" s="37">
        <v>1</v>
      </c>
      <c r="G91" s="37"/>
      <c r="H91" s="37"/>
      <c r="I91" s="37"/>
      <c r="J91" s="37"/>
      <c r="K91" s="37"/>
      <c r="L91" s="37"/>
      <c r="M91" s="37"/>
    </row>
    <row r="92" spans="1:13" ht="45" x14ac:dyDescent="0.25">
      <c r="A92" s="35">
        <v>5</v>
      </c>
      <c r="B92" s="35" t="s">
        <v>167</v>
      </c>
      <c r="C92" s="36" t="s">
        <v>173</v>
      </c>
      <c r="D92" s="35" t="s">
        <v>30</v>
      </c>
      <c r="E92" s="35"/>
      <c r="F92" s="37">
        <v>8</v>
      </c>
      <c r="G92" s="37"/>
      <c r="H92" s="37"/>
      <c r="I92" s="37"/>
      <c r="J92" s="37"/>
      <c r="K92" s="37"/>
      <c r="L92" s="37"/>
      <c r="M92" s="37"/>
    </row>
    <row r="93" spans="1:13" x14ac:dyDescent="0.25">
      <c r="A93" s="7"/>
      <c r="B93" s="7"/>
      <c r="C93" s="38" t="s">
        <v>174</v>
      </c>
      <c r="D93" s="7" t="s">
        <v>30</v>
      </c>
      <c r="E93" s="7">
        <v>1</v>
      </c>
      <c r="F93" s="39">
        <f>E93*F92</f>
        <v>8</v>
      </c>
      <c r="G93" s="39"/>
      <c r="H93" s="39"/>
      <c r="I93" s="39"/>
      <c r="J93" s="39"/>
      <c r="K93" s="39"/>
      <c r="L93" s="39"/>
      <c r="M93" s="39"/>
    </row>
    <row r="94" spans="1:13" ht="45" x14ac:dyDescent="0.25">
      <c r="A94" s="35">
        <v>6</v>
      </c>
      <c r="B94" s="49" t="s">
        <v>175</v>
      </c>
      <c r="C94" s="36" t="s">
        <v>176</v>
      </c>
      <c r="D94" s="35" t="s">
        <v>30</v>
      </c>
      <c r="E94" s="35"/>
      <c r="F94" s="37">
        <v>1</v>
      </c>
      <c r="G94" s="37"/>
      <c r="H94" s="37"/>
      <c r="I94" s="37"/>
      <c r="J94" s="37"/>
      <c r="K94" s="37"/>
      <c r="L94" s="37"/>
      <c r="M94" s="37"/>
    </row>
    <row r="95" spans="1:13" ht="15.75" thickBot="1" x14ac:dyDescent="0.3">
      <c r="A95" s="7"/>
      <c r="B95" s="7"/>
      <c r="C95" s="38" t="s">
        <v>177</v>
      </c>
      <c r="D95" s="7" t="s">
        <v>30</v>
      </c>
      <c r="E95" s="7">
        <v>1</v>
      </c>
      <c r="F95" s="39">
        <f>E95*F94</f>
        <v>1</v>
      </c>
      <c r="G95" s="39"/>
      <c r="H95" s="39"/>
      <c r="I95" s="39"/>
      <c r="J95" s="39"/>
      <c r="K95" s="39"/>
      <c r="L95" s="39"/>
      <c r="M95" s="39"/>
    </row>
    <row r="96" spans="1:13" x14ac:dyDescent="0.25">
      <c r="C96" s="52" t="s">
        <v>36</v>
      </c>
      <c r="D96" s="53"/>
      <c r="E96" s="53"/>
      <c r="F96" s="54"/>
      <c r="G96" s="54"/>
      <c r="H96" s="54"/>
      <c r="I96" s="54"/>
      <c r="J96" s="54"/>
      <c r="K96" s="54"/>
      <c r="L96" s="54"/>
      <c r="M96" s="55"/>
    </row>
    <row r="97" spans="3:13" x14ac:dyDescent="0.25">
      <c r="C97" s="56" t="s">
        <v>178</v>
      </c>
      <c r="D97" s="35"/>
      <c r="E97" s="57">
        <v>0.03</v>
      </c>
      <c r="F97" s="37"/>
      <c r="G97" s="37"/>
      <c r="H97" s="37"/>
      <c r="I97" s="37"/>
      <c r="J97" s="37"/>
      <c r="K97" s="37"/>
      <c r="L97" s="37"/>
      <c r="M97" s="58"/>
    </row>
    <row r="98" spans="3:13" x14ac:dyDescent="0.25">
      <c r="C98" s="56" t="s">
        <v>36</v>
      </c>
      <c r="D98" s="35"/>
      <c r="E98" s="35"/>
      <c r="F98" s="37"/>
      <c r="G98" s="37"/>
      <c r="H98" s="37"/>
      <c r="I98" s="37"/>
      <c r="J98" s="37"/>
      <c r="K98" s="37"/>
      <c r="L98" s="37"/>
      <c r="M98" s="58"/>
    </row>
    <row r="99" spans="3:13" ht="30" x14ac:dyDescent="0.25">
      <c r="C99" s="56" t="s">
        <v>179</v>
      </c>
      <c r="D99" s="35"/>
      <c r="E99" s="57">
        <v>0.75</v>
      </c>
      <c r="F99" s="37"/>
      <c r="G99" s="37"/>
      <c r="H99" s="37"/>
      <c r="I99" s="37"/>
      <c r="J99" s="37"/>
      <c r="K99" s="37"/>
      <c r="L99" s="37"/>
      <c r="M99" s="58"/>
    </row>
    <row r="100" spans="3:13" x14ac:dyDescent="0.25">
      <c r="C100" s="56" t="s">
        <v>36</v>
      </c>
      <c r="D100" s="35"/>
      <c r="E100" s="35"/>
      <c r="F100" s="37"/>
      <c r="G100" s="37"/>
      <c r="H100" s="37"/>
      <c r="I100" s="37"/>
      <c r="J100" s="37"/>
      <c r="K100" s="37"/>
      <c r="L100" s="37"/>
      <c r="M100" s="58"/>
    </row>
    <row r="101" spans="3:13" x14ac:dyDescent="0.25">
      <c r="C101" s="56" t="s">
        <v>180</v>
      </c>
      <c r="D101" s="35"/>
      <c r="E101" s="57">
        <v>0.08</v>
      </c>
      <c r="F101" s="37"/>
      <c r="G101" s="37"/>
      <c r="H101" s="37"/>
      <c r="I101" s="37"/>
      <c r="J101" s="37"/>
      <c r="K101" s="37"/>
      <c r="L101" s="37"/>
      <c r="M101" s="58"/>
    </row>
    <row r="102" spans="3:13" ht="30" x14ac:dyDescent="0.25">
      <c r="C102" s="56" t="s">
        <v>181</v>
      </c>
      <c r="D102" s="35"/>
      <c r="E102" s="35"/>
      <c r="F102" s="37"/>
      <c r="G102" s="37"/>
      <c r="H102" s="37"/>
      <c r="I102" s="37"/>
      <c r="J102" s="37"/>
      <c r="K102" s="37"/>
      <c r="L102" s="37"/>
      <c r="M102" s="58"/>
    </row>
    <row r="103" spans="3:13" x14ac:dyDescent="0.25">
      <c r="C103" s="56" t="s">
        <v>182</v>
      </c>
      <c r="D103" s="35"/>
      <c r="E103" s="35"/>
      <c r="F103" s="37"/>
      <c r="G103" s="37"/>
      <c r="H103" s="37"/>
      <c r="I103" s="37"/>
      <c r="J103" s="37"/>
      <c r="K103" s="37"/>
      <c r="L103" s="37"/>
      <c r="M103" s="58"/>
    </row>
  </sheetData>
  <autoFilter ref="C1:C107"/>
  <mergeCells count="12">
    <mergeCell ref="B6:D6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კრებსითი</vt:lpstr>
      <vt:lpstr>ბათუმი</vt:lpstr>
      <vt:lpstr>ოზურგეთი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2019-05-04T08:19:09Z</dcterms:modified>
</cp:coreProperties>
</file>