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58" activeTab="0"/>
  </bookViews>
  <sheets>
    <sheet name="NAKREBI" sheetId="1" r:id="rId1"/>
    <sheet name="1-1" sheetId="2" r:id="rId2"/>
  </sheets>
  <externalReferences>
    <externalReference r:id="rId5"/>
  </externalReferences>
  <definedNames>
    <definedName name="_xlnm._FilterDatabase" localSheetId="1" hidden="1">'1-1'!$G$1:$G$50</definedName>
    <definedName name="_xlnm.Print_Area" localSheetId="1">'1-1'!$A$1:$H$51</definedName>
  </definedNames>
  <calcPr fullCalcOnLoad="1"/>
</workbook>
</file>

<file path=xl/sharedStrings.xml><?xml version="1.0" encoding="utf-8"?>
<sst xmlns="http://schemas.openxmlformats.org/spreadsheetml/2006/main" count="130" uniqueCount="86">
  <si>
    <t>samSeneblo samuSaoebi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</si>
  <si>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</si>
  <si>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</si>
  <si>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</si>
  <si>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</si>
  <si>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</si>
  <si>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</si>
  <si>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</si>
  <si>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</si>
  <si>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7</t>
  </si>
  <si>
    <t>lari</t>
  </si>
  <si>
    <t>j a m i</t>
  </si>
  <si>
    <t>sul xarjTaRricxviT</t>
  </si>
  <si>
    <t xml:space="preserve"> </t>
  </si>
  <si>
    <t>samontaJo samuSaoebi</t>
  </si>
  <si>
    <t>saxarjTaRricxvo angariSis da xarjTaRricxvis nomeri</t>
  </si>
  <si>
    <t>obieqtis, samuSaoebis da xarjebis dasaxeleba</t>
  </si>
  <si>
    <t>saxarjTRricxvo Rirebuleba aTasi lari</t>
  </si>
  <si>
    <t xml:space="preserve">samSeneblo samuSaoebi </t>
  </si>
  <si>
    <t>danadgarebi aveji inventari</t>
  </si>
  <si>
    <t>sxva xarjebi</t>
  </si>
  <si>
    <t>saerTo saxarjTaR ricxvo Rirebuleba</t>
  </si>
  <si>
    <t>obieqt. xarjT. #1</t>
  </si>
  <si>
    <t>jami</t>
  </si>
  <si>
    <t>Rirebuleba (lari)</t>
  </si>
  <si>
    <t>2</t>
  </si>
  <si>
    <t xml:space="preserve">saxarjTaRricxvo Rirebuleba sul: </t>
  </si>
  <si>
    <t>I samSeneblo samuSaoebi</t>
  </si>
  <si>
    <t>gegmiuri dagroveba 8%</t>
  </si>
  <si>
    <t>lokalur-resursuli xarjTaRricxva #1</t>
  </si>
  <si>
    <t>(mSeneblobis daxasiaTeba)</t>
  </si>
  <si>
    <t>lokalur-resursuli xarjTaRricxva</t>
  </si>
  <si>
    <t>safuZveli: defeqturi aqti</t>
  </si>
  <si>
    <t>SeTanxmebulia</t>
  </si>
  <si>
    <t>zednadebi xarjebi 10%</t>
  </si>
  <si>
    <t>rezervi gauTvaliswinebel xarjebze - 3%</t>
  </si>
  <si>
    <t>6</t>
  </si>
  <si>
    <t>tyibulis municipalitetis meria</t>
  </si>
  <si>
    <t>tyibulis municipalitetis meriasTan</t>
  </si>
  <si>
    <t>arsebuli Robis demontaJi</t>
  </si>
  <si>
    <t>grZ/m</t>
  </si>
  <si>
    <t>liTonkonstruqciebis elementebis SeRebva</t>
  </si>
  <si>
    <t>Sromis danaxarji</t>
  </si>
  <si>
    <t>kac/sT</t>
  </si>
  <si>
    <t>kg</t>
  </si>
  <si>
    <t>საშენებლო ნაგვის გატანა 5 კმ მანძილზე</t>
  </si>
  <si>
    <t>ტონა</t>
  </si>
  <si>
    <t>srf</t>
  </si>
  <si>
    <t>სამშენებლო ნაგვის ტრანსპორტირება</t>
  </si>
  <si>
    <t>t</t>
  </si>
  <si>
    <t>eleqtrodi</t>
  </si>
  <si>
    <t>კუბ.მ</t>
  </si>
  <si>
    <t xml:space="preserve">შრომითი დანახარჯი  </t>
  </si>
  <si>
    <t>ლარი</t>
  </si>
  <si>
    <t xml:space="preserve">ბეტონი B-15  </t>
  </si>
  <si>
    <t>სხვა  მასალები</t>
  </si>
  <si>
    <t>tyibulis municipalitetis sof jvarisas sajaro skolis ezos SemoRobva</t>
  </si>
  <si>
    <t>sxva manqanebi</t>
  </si>
  <si>
    <t>ყალიბის ფარი 25მმ</t>
  </si>
  <si>
    <t xml:space="preserve">ხის ფიცარი მე-3 ხარისხის 40მმ </t>
  </si>
  <si>
    <t>კვ/მ</t>
  </si>
  <si>
    <t xml:space="preserve"> SromiTi danaxarji </t>
  </si>
  <si>
    <t xml:space="preserve"> saRebavi wyalmedegi</t>
  </si>
  <si>
    <t>olifa</t>
  </si>
  <si>
    <t xml:space="preserve"> sxva masala</t>
  </si>
  <si>
    <t>100 kvm</t>
  </si>
  <si>
    <t>arsebuli dazianebuli Robis detalebis SekeTeba SeduReba</t>
  </si>
  <si>
    <t>ს.ნ.და წ.                                         6-1-4</t>
  </si>
  <si>
    <t>sn da w
7-21-5</t>
  </si>
  <si>
    <t>amwe saavtomobilo svlaze 10t</t>
  </si>
  <si>
    <t>manq/sT</t>
  </si>
  <si>
    <t xml:space="preserve">sn da w
9-1-9                         </t>
  </si>
  <si>
    <t>s.n. da w.  IV-2-82 t-2  cx.15-164-6</t>
  </si>
  <si>
    <t xml:space="preserve">ბეტონის  საძირკვლის მოწყობა ბეტონი  B-15 </t>
  </si>
  <si>
    <t>proeq.</t>
  </si>
  <si>
    <t xml:space="preserve">liTonis Robis mowyoba                                         </t>
  </si>
  <si>
    <t>masalebis transportireba</t>
  </si>
  <si>
    <t>tn</t>
  </si>
  <si>
    <t>liTonis kuTxovana  35*35*4</t>
  </si>
  <si>
    <t xml:space="preserve">axali liTonis bade </t>
  </si>
  <si>
    <t>mavTuli 4 mm</t>
  </si>
  <si>
    <t>armatura  d-8 mm</t>
  </si>
  <si>
    <t>foladis furceli 3 mm sisqis</t>
  </si>
  <si>
    <t>sn da w
9-32-12 misad</t>
  </si>
  <si>
    <t xml:space="preserve">Sedgenilia 2018 wlis III kvartlis  fasebSi </t>
  </si>
  <si>
    <t>inspeqtirebis Sedegad dakoreqtirebuli xarjTaRricxva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</si>
</sst>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[$-FC19]d\ mmmm\ yyyy\ &quot;г.&quot;"/>
    <numFmt numFmtId="196" formatCode="#,##0_);\-#,##0"/>
    <numFmt numFmtId="197" formatCode="#,##0.000_);\-#,##0.000"/>
    <numFmt numFmtId="198" formatCode="#,##0.0_);\-#,##0.0"/>
    <numFmt numFmtId="199" formatCode="#,##0.00_);[Red]#,##0.00"/>
    <numFmt numFmtId="200" formatCode="#,##0.00_);\-#,##0.00"/>
    <numFmt numFmtId="201" formatCode="_-* #,##0_р_._-;\-* #,##0_р_._-;_-* &quot;-&quot;??_р_._-;_-@_-"/>
    <numFmt numFmtId="202" formatCode="0.000000000"/>
  </numFmts>
  <fonts count="44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cadNusx"/>
      <family val="0"/>
    </font>
    <font>
      <b/>
      <sz val="10"/>
      <name val="Sylfaen"/>
      <family val="1"/>
    </font>
    <font>
      <sz val="12"/>
      <name val="AcadNusx"/>
      <family val="0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cadNusx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91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4" fillId="25" borderId="10" xfId="0" applyFont="1" applyFill="1" applyBorder="1" applyAlignment="1">
      <alignment horizontal="center" vertical="center" textRotation="90" wrapText="1"/>
    </xf>
    <xf numFmtId="2" fontId="4" fillId="25" borderId="10" xfId="0" applyNumberFormat="1" applyFont="1" applyFill="1" applyBorder="1" applyAlignment="1">
      <alignment horizontal="center" vertical="center" textRotation="90" wrapText="1"/>
    </xf>
    <xf numFmtId="1" fontId="4" fillId="25" borderId="10" xfId="0" applyNumberFormat="1" applyFont="1" applyFill="1" applyBorder="1" applyAlignment="1">
      <alignment horizontal="center" vertical="center" textRotation="90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2" fontId="3" fillId="25" borderId="11" xfId="0" applyNumberFormat="1" applyFont="1" applyFill="1" applyBorder="1" applyAlignment="1">
      <alignment horizontal="center" vertical="center" wrapText="1"/>
    </xf>
    <xf numFmtId="1" fontId="3" fillId="25" borderId="11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43" fillId="25" borderId="10" xfId="0" applyFont="1" applyFill="1" applyBorder="1" applyAlignment="1">
      <alignment horizontal="center" vertical="center" wrapText="1" shrinkToFit="1"/>
    </xf>
    <xf numFmtId="191" fontId="5" fillId="25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191" fontId="3" fillId="25" borderId="10" xfId="0" applyNumberFormat="1" applyFont="1" applyFill="1" applyBorder="1" applyAlignment="1">
      <alignment horizontal="center" vertical="center"/>
    </xf>
    <xf numFmtId="190" fontId="3" fillId="25" borderId="10" xfId="0" applyNumberFormat="1" applyFont="1" applyFill="1" applyBorder="1" applyAlignment="1">
      <alignment horizontal="center" vertical="center"/>
    </xf>
    <xf numFmtId="2" fontId="13" fillId="25" borderId="10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191" fontId="13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1" fontId="5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190" fontId="13" fillId="25" borderId="10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/>
    </xf>
    <xf numFmtId="2" fontId="5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 wrapText="1"/>
    </xf>
    <xf numFmtId="191" fontId="11" fillId="25" borderId="10" xfId="0" applyNumberFormat="1" applyFont="1" applyFill="1" applyBorder="1" applyAlignment="1">
      <alignment horizontal="center" vertical="center" wrapText="1"/>
    </xf>
    <xf numFmtId="49" fontId="13" fillId="25" borderId="10" xfId="0" applyNumberFormat="1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2" fontId="5" fillId="25" borderId="13" xfId="0" applyNumberFormat="1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 wrapText="1"/>
    </xf>
    <xf numFmtId="190" fontId="3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190" fontId="5" fillId="25" borderId="10" xfId="0" applyNumberFormat="1" applyFont="1" applyFill="1" applyBorder="1" applyAlignment="1">
      <alignment horizontal="center" vertical="center" wrapText="1"/>
    </xf>
    <xf numFmtId="9" fontId="5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9" fontId="3" fillId="2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" fillId="25" borderId="11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34;&#4304;&#4320;&#4335;&#4311;&#4304;&#4326;&#4320;&#4312;&#4330;&#4334;&#4309;&#4304;%20&#4313;&#4323;&#4320;&#4321;&#4308;&#4305;&#4312;%20(&#4313;&#4317;&#4320;&#4308;&#4325;&#4322;&#4312;&#4320;&#4308;&#4305;&#4323;&#4314;&#431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NAKREBI"/>
      <sheetName val="1-1"/>
    </sheetNames>
    <sheetDataSet>
      <sheetData sheetId="1">
        <row r="8">
          <cell r="A8" t="str">
            <v>Sedgenilia 2018 wlis III kvartlis  fasebSi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17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12.75"/>
  <cols>
    <col min="1" max="1" width="5.140625" style="14" customWidth="1"/>
    <col min="2" max="2" width="20.421875" style="1" customWidth="1"/>
    <col min="3" max="3" width="48.28125" style="8" customWidth="1"/>
    <col min="4" max="4" width="12.140625" style="8" customWidth="1"/>
    <col min="5" max="5" width="11.28125" style="8" customWidth="1"/>
    <col min="6" max="6" width="14.28125" style="8" customWidth="1"/>
    <col min="7" max="7" width="13.00390625" style="8" customWidth="1"/>
    <col min="8" max="8" width="18.8515625" style="8" customWidth="1"/>
    <col min="9" max="16384" width="9.140625" style="8" customWidth="1"/>
  </cols>
  <sheetData>
    <row r="1" spans="4:8" ht="12.75">
      <c r="D1" s="86" t="s">
        <v>85</v>
      </c>
      <c r="E1" s="86"/>
      <c r="F1" s="86"/>
      <c r="G1" s="86"/>
      <c r="H1" s="86"/>
    </row>
    <row r="2" spans="1:8" ht="20.25" customHeight="1">
      <c r="A2" s="97" t="s">
        <v>37</v>
      </c>
      <c r="B2" s="97"/>
      <c r="C2" s="97"/>
      <c r="D2" s="97"/>
      <c r="E2" s="97"/>
      <c r="F2" s="97"/>
      <c r="G2" s="97"/>
      <c r="H2" s="97"/>
    </row>
    <row r="3" spans="1:8" ht="12.75">
      <c r="A3" s="97" t="s">
        <v>30</v>
      </c>
      <c r="B3" s="97"/>
      <c r="C3" s="97"/>
      <c r="D3" s="97"/>
      <c r="E3" s="97"/>
      <c r="F3" s="97"/>
      <c r="G3" s="97"/>
      <c r="H3" s="97"/>
    </row>
    <row r="4" spans="1:8" ht="12.75">
      <c r="A4" s="97" t="s">
        <v>31</v>
      </c>
      <c r="B4" s="97"/>
      <c r="C4" s="97"/>
      <c r="D4" s="97"/>
      <c r="E4" s="97"/>
      <c r="F4" s="97"/>
      <c r="G4" s="97"/>
      <c r="H4" s="97"/>
    </row>
    <row r="5" spans="1:8" ht="11.25" customHeight="1">
      <c r="A5" s="83" t="s">
        <v>33</v>
      </c>
      <c r="B5" s="83"/>
      <c r="C5" s="83"/>
      <c r="D5" s="83"/>
      <c r="E5" s="83"/>
      <c r="F5" s="83"/>
      <c r="G5" s="83"/>
      <c r="H5" s="83"/>
    </row>
    <row r="6" spans="1:8" ht="12.75">
      <c r="A6" s="84" t="s">
        <v>38</v>
      </c>
      <c r="B6" s="84"/>
      <c r="C6" s="84"/>
      <c r="D6" s="84"/>
      <c r="E6" s="84"/>
      <c r="F6" s="84"/>
      <c r="G6" s="84"/>
      <c r="H6" s="84"/>
    </row>
    <row r="7" spans="1:8" ht="12.75">
      <c r="A7" s="85" t="s">
        <v>56</v>
      </c>
      <c r="B7" s="85"/>
      <c r="C7" s="85"/>
      <c r="D7" s="85"/>
      <c r="E7" s="85"/>
      <c r="F7" s="85"/>
      <c r="G7" s="85"/>
      <c r="H7" s="85"/>
    </row>
    <row r="8" spans="1:8" ht="17.25" customHeight="1">
      <c r="A8" s="96" t="s">
        <v>32</v>
      </c>
      <c r="B8" s="96"/>
      <c r="C8" s="96"/>
      <c r="D8" s="23"/>
      <c r="E8" s="23"/>
      <c r="F8" s="23"/>
      <c r="G8" s="23"/>
      <c r="H8" s="9"/>
    </row>
    <row r="9" spans="1:8" ht="12.75">
      <c r="A9" s="86" t="s">
        <v>84</v>
      </c>
      <c r="B9" s="86"/>
      <c r="C9" s="86"/>
      <c r="D9" s="86"/>
      <c r="E9" s="86"/>
      <c r="F9" s="86"/>
      <c r="G9" s="86"/>
      <c r="H9" s="86"/>
    </row>
    <row r="10" ht="9.75" customHeight="1" hidden="1"/>
    <row r="11" spans="1:8" ht="22.5" customHeight="1">
      <c r="A11" s="87" t="s">
        <v>1</v>
      </c>
      <c r="B11" s="89" t="s">
        <v>15</v>
      </c>
      <c r="C11" s="91" t="s">
        <v>16</v>
      </c>
      <c r="D11" s="93" t="s">
        <v>17</v>
      </c>
      <c r="E11" s="94"/>
      <c r="F11" s="94"/>
      <c r="G11" s="94"/>
      <c r="H11" s="95"/>
    </row>
    <row r="12" spans="1:8" ht="26.25" customHeight="1">
      <c r="A12" s="88"/>
      <c r="B12" s="90"/>
      <c r="C12" s="92"/>
      <c r="D12" s="2" t="s">
        <v>18</v>
      </c>
      <c r="E12" s="2" t="s">
        <v>14</v>
      </c>
      <c r="F12" s="2" t="s">
        <v>19</v>
      </c>
      <c r="G12" s="2" t="s">
        <v>20</v>
      </c>
      <c r="H12" s="2" t="s">
        <v>21</v>
      </c>
    </row>
    <row r="13" spans="1:8" ht="18" customHeight="1">
      <c r="A13" s="1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8" ht="32.25" customHeight="1">
      <c r="A14" s="16">
        <v>1</v>
      </c>
      <c r="B14" s="2" t="s">
        <v>22</v>
      </c>
      <c r="C14" s="3" t="str">
        <f>'1-1'!A3</f>
        <v>samSeneblo samuSaoebi</v>
      </c>
      <c r="D14" s="10">
        <f>'1-1'!H49</f>
        <v>0</v>
      </c>
      <c r="E14" s="17"/>
      <c r="F14" s="17"/>
      <c r="G14" s="17"/>
      <c r="H14" s="10">
        <f>G14+F14+E14+D14</f>
        <v>0</v>
      </c>
    </row>
    <row r="15" spans="1:8" ht="25.5" customHeight="1">
      <c r="A15" s="16" t="s">
        <v>25</v>
      </c>
      <c r="B15" s="2"/>
      <c r="C15" s="5" t="s">
        <v>23</v>
      </c>
      <c r="D15" s="18">
        <f>(D14)</f>
        <v>0</v>
      </c>
      <c r="E15" s="18">
        <f>(E14)</f>
        <v>0</v>
      </c>
      <c r="F15" s="18">
        <f>(F14)</f>
        <v>0</v>
      </c>
      <c r="G15" s="18">
        <f>(G14)</f>
        <v>0</v>
      </c>
      <c r="H15" s="18">
        <f>(H14)</f>
        <v>0</v>
      </c>
    </row>
    <row r="16" spans="1:8" ht="21.75" customHeight="1">
      <c r="A16" s="16" t="s">
        <v>36</v>
      </c>
      <c r="B16" s="2"/>
      <c r="C16" s="3" t="s">
        <v>35</v>
      </c>
      <c r="D16" s="10">
        <f>D15*3%</f>
        <v>0</v>
      </c>
      <c r="E16" s="10"/>
      <c r="F16" s="10"/>
      <c r="G16" s="10"/>
      <c r="H16" s="10">
        <f>D16</f>
        <v>0</v>
      </c>
    </row>
    <row r="17" spans="1:8" ht="20.25" customHeight="1">
      <c r="A17" s="16" t="s">
        <v>9</v>
      </c>
      <c r="B17" s="2"/>
      <c r="C17" s="5" t="s">
        <v>23</v>
      </c>
      <c r="D17" s="18">
        <f>D15+D16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D17</f>
        <v>0</v>
      </c>
    </row>
  </sheetData>
  <sheetProtection/>
  <mergeCells count="13">
    <mergeCell ref="A2:H2"/>
    <mergeCell ref="A3:H3"/>
    <mergeCell ref="A4:H4"/>
    <mergeCell ref="A5:H5"/>
    <mergeCell ref="A6:H6"/>
    <mergeCell ref="A7:H7"/>
    <mergeCell ref="D1:H1"/>
    <mergeCell ref="A11:A12"/>
    <mergeCell ref="B11:B12"/>
    <mergeCell ref="C11:C12"/>
    <mergeCell ref="D11:H11"/>
    <mergeCell ref="A8:C8"/>
    <mergeCell ref="A9:H9"/>
  </mergeCells>
  <printOptions horizontalCentered="1"/>
  <pageMargins left="0.32" right="0.24" top="0.24" bottom="0.26" header="0.2" footer="0"/>
  <pageSetup horizontalDpi="600" verticalDpi="600" orientation="landscape" paperSize="9" scale="9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53"/>
  <sheetViews>
    <sheetView view="pageBreakPreview" zoomScale="170" zoomScaleSheetLayoutView="170" zoomScalePageLayoutView="0" workbookViewId="0" topLeftCell="A1">
      <selection activeCell="C7" sqref="C7:C8"/>
    </sheetView>
  </sheetViews>
  <sheetFormatPr defaultColWidth="9.140625" defaultRowHeight="12.75"/>
  <cols>
    <col min="1" max="1" width="4.00390625" style="28" customWidth="1"/>
    <col min="2" max="2" width="12.28125" style="21" customWidth="1"/>
    <col min="3" max="3" width="36.140625" style="27" customWidth="1"/>
    <col min="4" max="4" width="9.140625" style="27" customWidth="1"/>
    <col min="5" max="5" width="8.7109375" style="27" customWidth="1"/>
    <col min="6" max="6" width="9.8515625" style="27" customWidth="1"/>
    <col min="7" max="7" width="9.140625" style="29" customWidth="1"/>
    <col min="8" max="8" width="11.421875" style="13" customWidth="1"/>
    <col min="9" max="16384" width="9.140625" style="27" customWidth="1"/>
  </cols>
  <sheetData>
    <row r="1" spans="1:8" ht="14.25">
      <c r="A1" s="107" t="s">
        <v>29</v>
      </c>
      <c r="B1" s="107"/>
      <c r="C1" s="107"/>
      <c r="D1" s="107"/>
      <c r="E1" s="107"/>
      <c r="F1" s="107"/>
      <c r="G1" s="107"/>
      <c r="H1" s="107"/>
    </row>
    <row r="2" spans="1:8" ht="33.75" customHeight="1">
      <c r="A2" s="108" t="str">
        <f>NAKREBI!A7</f>
        <v>tyibulis municipalitetis sof jvarisas sajaro skolis ezos SemoRobva</v>
      </c>
      <c r="B2" s="108"/>
      <c r="C2" s="108"/>
      <c r="D2" s="108"/>
      <c r="E2" s="108"/>
      <c r="F2" s="108"/>
      <c r="G2" s="108"/>
      <c r="H2" s="108"/>
    </row>
    <row r="3" spans="1:8" ht="14.25">
      <c r="A3" s="107" t="s">
        <v>0</v>
      </c>
      <c r="B3" s="107"/>
      <c r="C3" s="107"/>
      <c r="D3" s="107"/>
      <c r="E3" s="107"/>
      <c r="F3" s="107"/>
      <c r="G3" s="107"/>
      <c r="H3" s="107"/>
    </row>
    <row r="4" spans="1:8" ht="14.25">
      <c r="A4" s="111" t="s">
        <v>26</v>
      </c>
      <c r="B4" s="111"/>
      <c r="C4" s="111"/>
      <c r="D4" s="111"/>
      <c r="E4" s="111"/>
      <c r="F4" s="29">
        <f>H49</f>
        <v>0</v>
      </c>
      <c r="G4" s="110" t="s">
        <v>10</v>
      </c>
      <c r="H4" s="110"/>
    </row>
    <row r="5" spans="1:8" ht="14.25">
      <c r="A5" s="27"/>
      <c r="B5" s="28"/>
      <c r="H5" s="27"/>
    </row>
    <row r="6" spans="1:8" ht="15.75" customHeight="1">
      <c r="A6" s="109" t="str">
        <f>'[1]NAKREBI'!A8</f>
        <v>Sedgenilia 2018 wlis III kvartlis  fasebSi </v>
      </c>
      <c r="B6" s="109"/>
      <c r="C6" s="109"/>
      <c r="D6" s="109"/>
      <c r="E6" s="109"/>
      <c r="F6" s="109"/>
      <c r="G6" s="109"/>
      <c r="H6" s="109"/>
    </row>
    <row r="7" spans="1:8" ht="36" customHeight="1">
      <c r="A7" s="105" t="s">
        <v>1</v>
      </c>
      <c r="B7" s="99" t="s">
        <v>2</v>
      </c>
      <c r="C7" s="101" t="s">
        <v>3</v>
      </c>
      <c r="D7" s="101" t="s">
        <v>4</v>
      </c>
      <c r="E7" s="103" t="s">
        <v>5</v>
      </c>
      <c r="F7" s="104"/>
      <c r="G7" s="103" t="s">
        <v>24</v>
      </c>
      <c r="H7" s="104"/>
    </row>
    <row r="8" spans="1:8" ht="73.5" customHeight="1">
      <c r="A8" s="106"/>
      <c r="B8" s="100"/>
      <c r="C8" s="102"/>
      <c r="D8" s="102"/>
      <c r="E8" s="38" t="s">
        <v>6</v>
      </c>
      <c r="F8" s="38" t="s">
        <v>7</v>
      </c>
      <c r="G8" s="39" t="s">
        <v>6</v>
      </c>
      <c r="H8" s="40" t="s">
        <v>7</v>
      </c>
    </row>
    <row r="9" spans="1:8" s="7" customFormat="1" ht="12.75">
      <c r="A9" s="19" t="s">
        <v>8</v>
      </c>
      <c r="B9" s="41">
        <v>2</v>
      </c>
      <c r="C9" s="42">
        <v>3</v>
      </c>
      <c r="D9" s="42">
        <v>4</v>
      </c>
      <c r="E9" s="42">
        <v>5</v>
      </c>
      <c r="F9" s="42">
        <v>6</v>
      </c>
      <c r="G9" s="43">
        <v>7</v>
      </c>
      <c r="H9" s="44">
        <v>8</v>
      </c>
    </row>
    <row r="10" spans="1:8" s="7" customFormat="1" ht="15">
      <c r="A10" s="25"/>
      <c r="B10" s="45"/>
      <c r="C10" s="46" t="s">
        <v>27</v>
      </c>
      <c r="D10" s="47"/>
      <c r="E10" s="47"/>
      <c r="F10" s="47"/>
      <c r="G10" s="48"/>
      <c r="H10" s="49"/>
    </row>
    <row r="11" spans="1:8" s="32" customFormat="1" ht="30" customHeight="1">
      <c r="A11" s="30">
        <v>1</v>
      </c>
      <c r="B11" s="50" t="s">
        <v>68</v>
      </c>
      <c r="C11" s="51" t="s">
        <v>39</v>
      </c>
      <c r="D11" s="51" t="s">
        <v>40</v>
      </c>
      <c r="E11" s="52"/>
      <c r="F11" s="53">
        <v>240</v>
      </c>
      <c r="G11" s="53"/>
      <c r="H11" s="54"/>
    </row>
    <row r="12" spans="1:8" s="32" customFormat="1" ht="12.75">
      <c r="A12" s="30"/>
      <c r="B12" s="50"/>
      <c r="C12" s="52" t="s">
        <v>42</v>
      </c>
      <c r="D12" s="52" t="s">
        <v>43</v>
      </c>
      <c r="E12" s="55">
        <f>2.56*0.5</f>
        <v>1.28</v>
      </c>
      <c r="F12" s="55">
        <f>E12*F11</f>
        <v>307.2</v>
      </c>
      <c r="G12" s="56"/>
      <c r="H12" s="55">
        <f>G12*F12</f>
        <v>0</v>
      </c>
    </row>
    <row r="13" spans="1:8" s="32" customFormat="1" ht="12.75">
      <c r="A13" s="30"/>
      <c r="B13" s="50"/>
      <c r="C13" s="52" t="s">
        <v>69</v>
      </c>
      <c r="D13" s="52" t="s">
        <v>70</v>
      </c>
      <c r="E13" s="57">
        <f>0.407*0.5</f>
        <v>0.2035</v>
      </c>
      <c r="F13" s="55">
        <f>E13*F11</f>
        <v>48.839999999999996</v>
      </c>
      <c r="G13" s="56"/>
      <c r="H13" s="55">
        <f>G13*F13</f>
        <v>0</v>
      </c>
    </row>
    <row r="14" spans="1:8" s="32" customFormat="1" ht="15">
      <c r="A14" s="30"/>
      <c r="B14" s="50"/>
      <c r="C14" s="52" t="s">
        <v>57</v>
      </c>
      <c r="D14" s="58" t="s">
        <v>53</v>
      </c>
      <c r="E14" s="59">
        <f>0.09*0.5</f>
        <v>0.045</v>
      </c>
      <c r="F14" s="58">
        <f>E14*F11</f>
        <v>10.799999999999999</v>
      </c>
      <c r="G14" s="58"/>
      <c r="H14" s="60">
        <f>F14*G14</f>
        <v>0</v>
      </c>
    </row>
    <row r="15" spans="1:8" s="32" customFormat="1" ht="36">
      <c r="A15" s="30">
        <v>2</v>
      </c>
      <c r="B15" s="50" t="s">
        <v>83</v>
      </c>
      <c r="C15" s="51" t="s">
        <v>75</v>
      </c>
      <c r="D15" s="51" t="s">
        <v>77</v>
      </c>
      <c r="E15" s="61"/>
      <c r="F15" s="62">
        <v>1.0574</v>
      </c>
      <c r="G15" s="61"/>
      <c r="H15" s="63"/>
    </row>
    <row r="16" spans="1:8" s="32" customFormat="1" ht="12.75">
      <c r="A16" s="31"/>
      <c r="B16" s="64"/>
      <c r="C16" s="52" t="s">
        <v>42</v>
      </c>
      <c r="D16" s="52" t="s">
        <v>43</v>
      </c>
      <c r="E16" s="55">
        <v>53.8</v>
      </c>
      <c r="F16" s="55">
        <f>E16*F15</f>
        <v>56.888119999999994</v>
      </c>
      <c r="G16" s="56"/>
      <c r="H16" s="55">
        <f aca="true" t="shared" si="0" ref="H16:H22">G16*F16</f>
        <v>0</v>
      </c>
    </row>
    <row r="17" spans="1:8" s="32" customFormat="1" ht="12.75">
      <c r="A17" s="31"/>
      <c r="B17" s="64"/>
      <c r="C17" s="52" t="s">
        <v>78</v>
      </c>
      <c r="D17" s="52" t="s">
        <v>40</v>
      </c>
      <c r="E17" s="57" t="s">
        <v>74</v>
      </c>
      <c r="F17" s="43">
        <v>326.92</v>
      </c>
      <c r="G17" s="55"/>
      <c r="H17" s="55">
        <f t="shared" si="0"/>
        <v>0</v>
      </c>
    </row>
    <row r="18" spans="1:8" s="32" customFormat="1" ht="15">
      <c r="A18" s="31"/>
      <c r="B18" s="64"/>
      <c r="C18" s="42" t="s">
        <v>79</v>
      </c>
      <c r="D18" s="52" t="s">
        <v>40</v>
      </c>
      <c r="E18" s="65" t="s">
        <v>74</v>
      </c>
      <c r="F18" s="55">
        <v>101.2</v>
      </c>
      <c r="G18" s="52"/>
      <c r="H18" s="55">
        <f t="shared" si="0"/>
        <v>0</v>
      </c>
    </row>
    <row r="19" spans="1:8" s="32" customFormat="1" ht="12.75">
      <c r="A19" s="31"/>
      <c r="B19" s="64"/>
      <c r="C19" s="42" t="s">
        <v>80</v>
      </c>
      <c r="D19" s="52" t="s">
        <v>40</v>
      </c>
      <c r="E19" s="52" t="s">
        <v>74</v>
      </c>
      <c r="F19" s="55">
        <v>554.4</v>
      </c>
      <c r="G19" s="52"/>
      <c r="H19" s="55">
        <f>G19*F19</f>
        <v>0</v>
      </c>
    </row>
    <row r="20" spans="1:9" s="32" customFormat="1" ht="15">
      <c r="A20" s="31"/>
      <c r="B20" s="64"/>
      <c r="C20" s="42" t="s">
        <v>81</v>
      </c>
      <c r="D20" s="59" t="s">
        <v>44</v>
      </c>
      <c r="E20" s="59" t="s">
        <v>74</v>
      </c>
      <c r="F20" s="57">
        <v>80</v>
      </c>
      <c r="G20" s="52"/>
      <c r="H20" s="55">
        <f>G20*F20</f>
        <v>0</v>
      </c>
      <c r="I20" s="32">
        <v>32.5</v>
      </c>
    </row>
    <row r="21" spans="1:9" s="32" customFormat="1" ht="12.75">
      <c r="A21" s="31"/>
      <c r="B21" s="64"/>
      <c r="C21" s="66" t="s">
        <v>82</v>
      </c>
      <c r="D21" s="52" t="s">
        <v>60</v>
      </c>
      <c r="E21" s="52" t="s">
        <v>74</v>
      </c>
      <c r="F21" s="57">
        <v>0.616</v>
      </c>
      <c r="G21" s="52"/>
      <c r="H21" s="55">
        <f>G21*F21</f>
        <v>0</v>
      </c>
      <c r="I21" s="32" t="e">
        <f>#REF!*I20/#REF!</f>
        <v>#REF!</v>
      </c>
    </row>
    <row r="22" spans="1:8" s="32" customFormat="1" ht="12.75">
      <c r="A22" s="31"/>
      <c r="B22" s="64"/>
      <c r="C22" s="42" t="s">
        <v>50</v>
      </c>
      <c r="D22" s="52" t="s">
        <v>44</v>
      </c>
      <c r="E22" s="52">
        <v>24.4</v>
      </c>
      <c r="F22" s="55">
        <f>E22*F15</f>
        <v>25.800559999999997</v>
      </c>
      <c r="G22" s="56"/>
      <c r="H22" s="55">
        <f t="shared" si="0"/>
        <v>0</v>
      </c>
    </row>
    <row r="23" spans="1:8" s="32" customFormat="1" ht="15">
      <c r="A23" s="31"/>
      <c r="B23" s="64"/>
      <c r="C23" s="59" t="s">
        <v>55</v>
      </c>
      <c r="D23" s="52" t="s">
        <v>10</v>
      </c>
      <c r="E23" s="52">
        <v>2.78</v>
      </c>
      <c r="F23" s="55">
        <f>E23*F15</f>
        <v>2.9395719999999996</v>
      </c>
      <c r="G23" s="56"/>
      <c r="H23" s="55">
        <f>G23*F23</f>
        <v>0</v>
      </c>
    </row>
    <row r="24" spans="1:8" s="32" customFormat="1" ht="25.5">
      <c r="A24" s="30">
        <v>3</v>
      </c>
      <c r="B24" s="50" t="s">
        <v>71</v>
      </c>
      <c r="C24" s="51" t="s">
        <v>66</v>
      </c>
      <c r="D24" s="51" t="s">
        <v>49</v>
      </c>
      <c r="E24" s="52"/>
      <c r="F24" s="67">
        <v>0.26</v>
      </c>
      <c r="G24" s="61"/>
      <c r="H24" s="54"/>
    </row>
    <row r="25" spans="1:8" s="32" customFormat="1" ht="12.75">
      <c r="A25" s="31"/>
      <c r="B25" s="64"/>
      <c r="C25" s="52" t="s">
        <v>42</v>
      </c>
      <c r="D25" s="52" t="s">
        <v>43</v>
      </c>
      <c r="E25" s="55">
        <v>2.56</v>
      </c>
      <c r="F25" s="55">
        <f>F24*E25</f>
        <v>0.6656000000000001</v>
      </c>
      <c r="G25" s="56"/>
      <c r="H25" s="55">
        <f>G25*F25</f>
        <v>0</v>
      </c>
    </row>
    <row r="26" spans="1:8" s="32" customFormat="1" ht="12.75">
      <c r="A26" s="31"/>
      <c r="B26" s="64"/>
      <c r="C26" s="52" t="s">
        <v>57</v>
      </c>
      <c r="D26" s="52" t="s">
        <v>10</v>
      </c>
      <c r="E26" s="52">
        <v>3.63</v>
      </c>
      <c r="F26" s="57">
        <f>F24*E26</f>
        <v>0.9438</v>
      </c>
      <c r="G26" s="52"/>
      <c r="H26" s="55">
        <f>G26*F26</f>
        <v>0</v>
      </c>
    </row>
    <row r="27" spans="1:8" s="32" customFormat="1" ht="12.75">
      <c r="A27" s="31"/>
      <c r="B27" s="64"/>
      <c r="C27" s="52" t="s">
        <v>50</v>
      </c>
      <c r="D27" s="52" t="s">
        <v>44</v>
      </c>
      <c r="E27" s="52">
        <v>2.5</v>
      </c>
      <c r="F27" s="55">
        <f>F24*E27</f>
        <v>0.65</v>
      </c>
      <c r="G27" s="56"/>
      <c r="H27" s="55">
        <f>G27*F27</f>
        <v>0</v>
      </c>
    </row>
    <row r="28" spans="1:8" s="34" customFormat="1" ht="30">
      <c r="A28" s="33">
        <v>4</v>
      </c>
      <c r="B28" s="68" t="s">
        <v>67</v>
      </c>
      <c r="C28" s="69" t="s">
        <v>73</v>
      </c>
      <c r="D28" s="68" t="s">
        <v>51</v>
      </c>
      <c r="E28" s="68"/>
      <c r="F28" s="70">
        <f>240*0.3*0.4</f>
        <v>28.8</v>
      </c>
      <c r="G28" s="70"/>
      <c r="H28" s="71"/>
    </row>
    <row r="29" spans="1:8" s="34" customFormat="1" ht="18" customHeight="1">
      <c r="A29" s="35"/>
      <c r="B29" s="59"/>
      <c r="C29" s="72" t="s">
        <v>52</v>
      </c>
      <c r="D29" s="52" t="s">
        <v>43</v>
      </c>
      <c r="E29" s="59">
        <v>2.76</v>
      </c>
      <c r="F29" s="59">
        <f>E29*F28</f>
        <v>79.488</v>
      </c>
      <c r="G29" s="58"/>
      <c r="H29" s="60">
        <f>F29*G29</f>
        <v>0</v>
      </c>
    </row>
    <row r="30" spans="1:8" s="34" customFormat="1" ht="16.5" customHeight="1">
      <c r="A30" s="35"/>
      <c r="B30" s="59"/>
      <c r="C30" s="52" t="s">
        <v>57</v>
      </c>
      <c r="D30" s="58" t="s">
        <v>53</v>
      </c>
      <c r="E30" s="59">
        <v>0.7</v>
      </c>
      <c r="F30" s="58">
        <f>E30*F28</f>
        <v>20.16</v>
      </c>
      <c r="G30" s="58"/>
      <c r="H30" s="60">
        <f>F30*G30</f>
        <v>0</v>
      </c>
    </row>
    <row r="31" spans="1:8" s="34" customFormat="1" ht="16.5" customHeight="1">
      <c r="A31" s="35"/>
      <c r="B31" s="59"/>
      <c r="C31" s="59" t="s">
        <v>54</v>
      </c>
      <c r="D31" s="59" t="s">
        <v>51</v>
      </c>
      <c r="E31" s="59">
        <v>1.02</v>
      </c>
      <c r="F31" s="58">
        <v>28.8</v>
      </c>
      <c r="G31" s="60"/>
      <c r="H31" s="60">
        <f>F31*G31</f>
        <v>0</v>
      </c>
    </row>
    <row r="32" spans="1:8" s="34" customFormat="1" ht="16.5" customHeight="1">
      <c r="A32" s="35"/>
      <c r="B32" s="59"/>
      <c r="C32" s="72" t="s">
        <v>58</v>
      </c>
      <c r="D32" s="52" t="s">
        <v>60</v>
      </c>
      <c r="E32" s="52">
        <v>0.85</v>
      </c>
      <c r="F32" s="58">
        <f>F28*E32</f>
        <v>24.48</v>
      </c>
      <c r="G32" s="58"/>
      <c r="H32" s="60">
        <f>G32*F32</f>
        <v>0</v>
      </c>
    </row>
    <row r="33" spans="1:8" s="34" customFormat="1" ht="16.5" customHeight="1">
      <c r="A33" s="35"/>
      <c r="B33" s="59"/>
      <c r="C33" s="72" t="s">
        <v>59</v>
      </c>
      <c r="D33" s="59" t="s">
        <v>51</v>
      </c>
      <c r="E33" s="52">
        <v>0.0091</v>
      </c>
      <c r="F33" s="58">
        <f>E33*F28</f>
        <v>0.26208000000000004</v>
      </c>
      <c r="G33" s="58"/>
      <c r="H33" s="60">
        <f>G33*F33</f>
        <v>0</v>
      </c>
    </row>
    <row r="34" spans="1:8" s="34" customFormat="1" ht="16.5" customHeight="1">
      <c r="A34" s="35"/>
      <c r="B34" s="59"/>
      <c r="C34" s="42" t="s">
        <v>81</v>
      </c>
      <c r="D34" s="59" t="s">
        <v>40</v>
      </c>
      <c r="E34" s="52" t="s">
        <v>74</v>
      </c>
      <c r="F34" s="58">
        <v>480</v>
      </c>
      <c r="G34" s="58"/>
      <c r="H34" s="60">
        <f>G34*F34</f>
        <v>0</v>
      </c>
    </row>
    <row r="35" spans="1:8" s="34" customFormat="1" ht="17.25" customHeight="1">
      <c r="A35" s="35"/>
      <c r="B35" s="59"/>
      <c r="C35" s="59" t="s">
        <v>55</v>
      </c>
      <c r="D35" s="59" t="s">
        <v>53</v>
      </c>
      <c r="E35" s="59">
        <v>0.18</v>
      </c>
      <c r="F35" s="58">
        <f>E35*F28</f>
        <v>5.184</v>
      </c>
      <c r="G35" s="58"/>
      <c r="H35" s="60">
        <f>F35*G35</f>
        <v>0</v>
      </c>
    </row>
    <row r="36" spans="1:8" s="36" customFormat="1" ht="38.25">
      <c r="A36" s="30">
        <v>5</v>
      </c>
      <c r="B36" s="73" t="s">
        <v>72</v>
      </c>
      <c r="C36" s="74" t="s">
        <v>41</v>
      </c>
      <c r="D36" s="61" t="s">
        <v>65</v>
      </c>
      <c r="E36" s="61"/>
      <c r="F36" s="63">
        <f>240*2*1.15/100</f>
        <v>5.52</v>
      </c>
      <c r="G36" s="61"/>
      <c r="H36" s="75"/>
    </row>
    <row r="37" spans="1:8" ht="14.25">
      <c r="A37" s="26"/>
      <c r="B37" s="76"/>
      <c r="C37" s="42" t="s">
        <v>61</v>
      </c>
      <c r="D37" s="42" t="s">
        <v>43</v>
      </c>
      <c r="E37" s="77">
        <v>6.2</v>
      </c>
      <c r="F37" s="77">
        <f>F36*E37</f>
        <v>34.224</v>
      </c>
      <c r="G37" s="43"/>
      <c r="H37" s="78">
        <f>F37*G37</f>
        <v>0</v>
      </c>
    </row>
    <row r="38" spans="1:8" ht="14.25">
      <c r="A38" s="26"/>
      <c r="B38" s="76"/>
      <c r="C38" s="42" t="s">
        <v>62</v>
      </c>
      <c r="D38" s="42" t="s">
        <v>44</v>
      </c>
      <c r="E38" s="77">
        <v>4.74</v>
      </c>
      <c r="F38" s="77">
        <f>F36*E38</f>
        <v>26.1648</v>
      </c>
      <c r="G38" s="43"/>
      <c r="H38" s="78">
        <f>F38*G38</f>
        <v>0</v>
      </c>
    </row>
    <row r="39" spans="1:8" ht="14.25">
      <c r="A39" s="26"/>
      <c r="B39" s="76"/>
      <c r="C39" s="42" t="s">
        <v>63</v>
      </c>
      <c r="D39" s="42" t="s">
        <v>44</v>
      </c>
      <c r="E39" s="77">
        <v>0.5</v>
      </c>
      <c r="F39" s="77">
        <f>F36*E39</f>
        <v>2.76</v>
      </c>
      <c r="G39" s="43"/>
      <c r="H39" s="78">
        <f>F39*G39</f>
        <v>0</v>
      </c>
    </row>
    <row r="40" spans="1:8" ht="14.25">
      <c r="A40" s="26"/>
      <c r="B40" s="76"/>
      <c r="C40" s="42" t="s">
        <v>64</v>
      </c>
      <c r="D40" s="42" t="s">
        <v>10</v>
      </c>
      <c r="E40" s="77">
        <v>0.04</v>
      </c>
      <c r="F40" s="77">
        <f>F36*E40</f>
        <v>0.2208</v>
      </c>
      <c r="G40" s="43"/>
      <c r="H40" s="78">
        <f>F40*G40</f>
        <v>0</v>
      </c>
    </row>
    <row r="41" spans="1:8" ht="25.5">
      <c r="A41" s="26">
        <v>6</v>
      </c>
      <c r="B41" s="50" t="s">
        <v>47</v>
      </c>
      <c r="C41" s="51" t="s">
        <v>45</v>
      </c>
      <c r="D41" s="51" t="s">
        <v>46</v>
      </c>
      <c r="E41" s="79"/>
      <c r="F41" s="79">
        <v>60</v>
      </c>
      <c r="G41" s="67"/>
      <c r="H41" s="67"/>
    </row>
    <row r="42" spans="1:8" ht="14.25">
      <c r="A42" s="6"/>
      <c r="B42" s="76" t="s">
        <v>47</v>
      </c>
      <c r="C42" s="42" t="s">
        <v>48</v>
      </c>
      <c r="D42" s="42" t="s">
        <v>46</v>
      </c>
      <c r="E42" s="77">
        <v>1</v>
      </c>
      <c r="F42" s="77">
        <f>F41*E42</f>
        <v>60</v>
      </c>
      <c r="G42" s="43"/>
      <c r="H42" s="43">
        <f>G42*F42</f>
        <v>0</v>
      </c>
    </row>
    <row r="43" spans="1:8" ht="14.25">
      <c r="A43" s="6"/>
      <c r="B43" s="76"/>
      <c r="C43" s="51" t="s">
        <v>11</v>
      </c>
      <c r="D43" s="51" t="s">
        <v>10</v>
      </c>
      <c r="E43" s="43"/>
      <c r="F43" s="43"/>
      <c r="G43" s="43"/>
      <c r="H43" s="43">
        <f>SUM(H12:H42)</f>
        <v>0</v>
      </c>
    </row>
    <row r="44" spans="1:8" ht="14.25">
      <c r="A44" s="6"/>
      <c r="B44" s="76"/>
      <c r="C44" s="51" t="s">
        <v>76</v>
      </c>
      <c r="D44" s="80">
        <v>0.03</v>
      </c>
      <c r="E44" s="43"/>
      <c r="F44" s="43"/>
      <c r="G44" s="43"/>
      <c r="H44" s="43">
        <f>(H19+H20+H21+H22+H23+H27+H31+H32+H33+H35+H39+H40+H38+H34+H18+H17)*3%</f>
        <v>0</v>
      </c>
    </row>
    <row r="45" spans="1:8" ht="14.25">
      <c r="A45" s="6"/>
      <c r="B45" s="76"/>
      <c r="C45" s="51" t="s">
        <v>11</v>
      </c>
      <c r="D45" s="51" t="s">
        <v>10</v>
      </c>
      <c r="E45" s="43"/>
      <c r="F45" s="43"/>
      <c r="G45" s="43"/>
      <c r="H45" s="43">
        <f>H43+H44</f>
        <v>0</v>
      </c>
    </row>
    <row r="46" spans="1:8" ht="15">
      <c r="A46" s="22"/>
      <c r="B46" s="81"/>
      <c r="C46" s="42" t="s">
        <v>34</v>
      </c>
      <c r="D46" s="82">
        <v>0.1</v>
      </c>
      <c r="E46" s="43"/>
      <c r="F46" s="43"/>
      <c r="G46" s="43"/>
      <c r="H46" s="43">
        <f>H45*10%</f>
        <v>0</v>
      </c>
    </row>
    <row r="47" spans="1:8" ht="15">
      <c r="A47" s="22"/>
      <c r="B47" s="81"/>
      <c r="C47" s="42" t="s">
        <v>11</v>
      </c>
      <c r="D47" s="42" t="s">
        <v>10</v>
      </c>
      <c r="E47" s="43"/>
      <c r="F47" s="43"/>
      <c r="G47" s="43"/>
      <c r="H47" s="43">
        <f>H45+H46</f>
        <v>0</v>
      </c>
    </row>
    <row r="48" spans="1:8" ht="15">
      <c r="A48" s="22"/>
      <c r="B48" s="81"/>
      <c r="C48" s="42" t="s">
        <v>28</v>
      </c>
      <c r="D48" s="82">
        <v>0.08</v>
      </c>
      <c r="E48" s="43"/>
      <c r="F48" s="43"/>
      <c r="G48" s="43"/>
      <c r="H48" s="43">
        <f>H47*8%</f>
        <v>0</v>
      </c>
    </row>
    <row r="49" spans="1:8" ht="15">
      <c r="A49" s="22"/>
      <c r="B49" s="81"/>
      <c r="C49" s="51" t="s">
        <v>12</v>
      </c>
      <c r="D49" s="51" t="s">
        <v>10</v>
      </c>
      <c r="E49" s="43"/>
      <c r="F49" s="43"/>
      <c r="G49" s="43"/>
      <c r="H49" s="67">
        <f>H47+H48</f>
        <v>0</v>
      </c>
    </row>
    <row r="50" spans="1:8" ht="14.25">
      <c r="A50" s="20"/>
      <c r="C50" s="11"/>
      <c r="D50" s="7"/>
      <c r="E50" s="7"/>
      <c r="F50" s="7"/>
      <c r="G50" s="24" t="s">
        <v>13</v>
      </c>
      <c r="H50" s="12"/>
    </row>
    <row r="51" spans="1:8" ht="18">
      <c r="A51" s="98"/>
      <c r="B51" s="98"/>
      <c r="C51" s="98"/>
      <c r="D51" s="98"/>
      <c r="E51" s="98"/>
      <c r="F51" s="98"/>
      <c r="G51" s="98"/>
      <c r="H51" s="98"/>
    </row>
    <row r="52" spans="1:7" ht="14.25">
      <c r="A52" s="23"/>
      <c r="B52" s="23"/>
      <c r="C52" s="23"/>
      <c r="D52" s="23"/>
      <c r="E52" s="23"/>
      <c r="F52" s="23"/>
      <c r="G52" s="37"/>
    </row>
    <row r="53" spans="1:7" ht="14.25">
      <c r="A53" s="23"/>
      <c r="B53" s="23"/>
      <c r="C53" s="23"/>
      <c r="D53" s="23"/>
      <c r="E53" s="23"/>
      <c r="F53" s="23"/>
      <c r="G53" s="37"/>
    </row>
  </sheetData>
  <sheetProtection/>
  <autoFilter ref="G1:G50"/>
  <mergeCells count="13">
    <mergeCell ref="A1:H1"/>
    <mergeCell ref="A2:H2"/>
    <mergeCell ref="A3:H3"/>
    <mergeCell ref="A6:H6"/>
    <mergeCell ref="G4:H4"/>
    <mergeCell ref="G7:H7"/>
    <mergeCell ref="A4:E4"/>
    <mergeCell ref="A51:H51"/>
    <mergeCell ref="B7:B8"/>
    <mergeCell ref="C7:C8"/>
    <mergeCell ref="D7:D8"/>
    <mergeCell ref="E7:F7"/>
    <mergeCell ref="A7:A8"/>
  </mergeCells>
  <printOptions horizontalCentered="1"/>
  <pageMargins left="0.31" right="0.1968503937007874" top="0.4330708661417323" bottom="0.3937007874015748" header="0.31496062992125984" footer="0.1968503937007874"/>
  <pageSetup horizontalDpi="600" verticalDpi="600" orientation="landscape" paperSize="9" r:id="rId1"/>
  <headerFooter scaleWithDoc="0"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jondo kasrashvili</cp:lastModifiedBy>
  <cp:lastPrinted>2018-11-21T11:55:43Z</cp:lastPrinted>
  <dcterms:created xsi:type="dcterms:W3CDTF">1996-10-14T23:33:28Z</dcterms:created>
  <dcterms:modified xsi:type="dcterms:W3CDTF">2019-03-21T07:34:33Z</dcterms:modified>
  <cp:category/>
  <cp:version/>
  <cp:contentType/>
  <cp:contentStatus/>
</cp:coreProperties>
</file>