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120" windowWidth="19440" windowHeight="9615" tabRatio="528"/>
  </bookViews>
  <sheets>
    <sheet name="1 (ინსპ)" sheetId="37" r:id="rId1"/>
    <sheet name="Лист1" sheetId="36" r:id="rId2"/>
  </sheets>
  <definedNames>
    <definedName name="_xlnm._FilterDatabase" localSheetId="0" hidden="1">'1 (ინსპ)'!$A$1:$M$9</definedName>
    <definedName name="_xlnm.Print_Area" localSheetId="0">'1 (ინსპ)'!$A$2:$M$91</definedName>
  </definedNames>
  <calcPr calcId="145621"/>
</workbook>
</file>

<file path=xl/calcChain.xml><?xml version="1.0" encoding="utf-8"?>
<calcChain xmlns="http://schemas.openxmlformats.org/spreadsheetml/2006/main">
  <c r="F49" i="37" l="1"/>
  <c r="F50" i="37" s="1"/>
  <c r="F52" i="37" s="1"/>
  <c r="F34" i="37"/>
  <c r="F45" i="37" s="1"/>
  <c r="F31" i="37"/>
  <c r="F30" i="37"/>
  <c r="F29" i="37"/>
  <c r="F28" i="37"/>
  <c r="F23" i="37"/>
  <c r="F25" i="37" s="1"/>
  <c r="F12" i="37"/>
  <c r="F13" i="37" s="1"/>
  <c r="F14" i="37" s="1"/>
  <c r="F66" i="37"/>
  <c r="F67" i="37" s="1"/>
  <c r="F68" i="37" s="1"/>
  <c r="F62" i="37"/>
  <c r="F63" i="37" s="1"/>
  <c r="F59" i="37"/>
  <c r="F57" i="37"/>
  <c r="F58" i="37" s="1"/>
  <c r="F18" i="37"/>
  <c r="F20" i="37" s="1"/>
  <c r="F51" i="37" l="1"/>
  <c r="F54" i="37"/>
  <c r="F53" i="37"/>
  <c r="F44" i="37"/>
  <c r="F35" i="37"/>
  <c r="F40" i="37"/>
  <c r="F43" i="37"/>
  <c r="F47" i="37"/>
  <c r="F41" i="37"/>
  <c r="F46" i="37"/>
  <c r="F36" i="37"/>
  <c r="F15" i="37"/>
  <c r="F19" i="37"/>
  <c r="F69" i="37"/>
  <c r="F64" i="37"/>
  <c r="F21" i="37"/>
  <c r="K4" i="37" l="1"/>
</calcChain>
</file>

<file path=xl/sharedStrings.xml><?xml version="1.0" encoding="utf-8"?>
<sst xmlns="http://schemas.openxmlformats.org/spreadsheetml/2006/main" count="181" uniqueCount="110">
  <si>
    <t>ლარი</t>
  </si>
  <si>
    <t>სახარჯთაღრიცხვო ღირებულება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</si>
  <si>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</si>
  <si>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</si>
  <si>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</si>
  <si>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</si>
  <si>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</si>
  <si>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</si>
  <si>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</si>
  <si>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</si>
  <si>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</si>
  <si>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</si>
  <si>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</si>
  <si>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ლოკალური ხარჯთაღრიცხვა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</si>
  <si>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</si>
  <si>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</si>
  <si>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</si>
  <si>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</si>
  <si>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</si>
  <si>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მ3</t>
  </si>
  <si>
    <t>100 მ3</t>
  </si>
  <si>
    <t xml:space="preserve">შრომითი დანახარჯები  </t>
  </si>
  <si>
    <t>კაც/სთ</t>
  </si>
  <si>
    <t>მანქ/სთ</t>
  </si>
  <si>
    <t>ტ</t>
  </si>
  <si>
    <t>8-3-2.</t>
  </si>
  <si>
    <t>4-1-242</t>
  </si>
  <si>
    <t xml:space="preserve">სხვა მასალები  </t>
  </si>
  <si>
    <t xml:space="preserve">სხვა მანქანები </t>
  </si>
  <si>
    <t xml:space="preserve">სხვა მანქანები  </t>
  </si>
  <si>
    <t>პროექტი</t>
  </si>
  <si>
    <t>ღორღი ბუნებრივი ქვის ფრაქცია 20-40</t>
  </si>
  <si>
    <t xml:space="preserve"> მ3</t>
  </si>
  <si>
    <t>m3</t>
  </si>
  <si>
    <t>lari</t>
  </si>
  <si>
    <t>m2</t>
  </si>
  <si>
    <t xml:space="preserve">6-12-11
</t>
  </si>
  <si>
    <t xml:space="preserve"> r/b monoliTuri svetebis mowyoba, betoni В-25 klasi (plastifikatoris danamatiT)</t>
  </si>
  <si>
    <t>100 m3</t>
  </si>
  <si>
    <t xml:space="preserve"> Sromis danaxarji  0,541X2640X1</t>
  </si>
  <si>
    <t>k/sT</t>
  </si>
  <si>
    <t>T4,1-276 (293)</t>
  </si>
  <si>
    <t>betoni В-25 0,541X100</t>
  </si>
  <si>
    <t>t</t>
  </si>
  <si>
    <t>T5,1-10</t>
  </si>
  <si>
    <t>xis masala 0,541X8,02</t>
  </si>
  <si>
    <t>T5,1-129</t>
  </si>
  <si>
    <t>saaayalibe fari 0,541X242</t>
  </si>
  <si>
    <t>T1,1-16</t>
  </si>
  <si>
    <t>eleqtrodi 0,541X0,36</t>
  </si>
  <si>
    <t>sxva manqanebi 0,541X347X1</t>
  </si>
  <si>
    <t>sxva masalebi  0,541X79</t>
  </si>
  <si>
    <t>ღორღის ბალიშის  მოწყობა</t>
  </si>
  <si>
    <t>6-11-3.</t>
  </si>
  <si>
    <t>სადრენაჟო მილი Ø50x2.0 მმ</t>
  </si>
  <si>
    <t>მ</t>
  </si>
  <si>
    <t>მ2</t>
  </si>
  <si>
    <t>1-10-017</t>
  </si>
  <si>
    <t xml:space="preserve">ჭანჭიკი </t>
  </si>
  <si>
    <t>კგ</t>
  </si>
  <si>
    <t>1-10-015</t>
  </si>
  <si>
    <t>ელექტროდი შედუღების Ø5.0x350 მმ</t>
  </si>
  <si>
    <t>1-81-2</t>
  </si>
  <si>
    <t>შემოტანილი ღორღის ჩაყრა ხელით დრენაჟის მოსაწყობად</t>
  </si>
  <si>
    <t>1000 მ3</t>
  </si>
  <si>
    <t xml:space="preserve">შრომითი დანახარჯები </t>
  </si>
  <si>
    <t>მონოლითური რკ/ბეტონის  საყრდენი კედლის  მოწყობა</t>
  </si>
  <si>
    <t xml:space="preserve"> საყრდენი კედლის მოწყობა 140 მ-იანი 2 მ სიმაღლით</t>
  </si>
  <si>
    <t>გატანა 5 კმ-მდე</t>
  </si>
  <si>
    <t>ტრანსპორტირება საშუალოდ 5 კმ-ზე</t>
  </si>
  <si>
    <t>შელეგიას ქუჩაზე გამავალ ღელეზე 3 ადგილას რკინა-ბეტონის ჯებირის მოწყობა</t>
  </si>
  <si>
    <t>შედგენილია 2019 წლის I კვარტლის მიმდინარე ფასებში</t>
  </si>
  <si>
    <t>გრუნტის დამუშავება საყრდენი კედლის მოსაწყობად ექსკავატორით</t>
  </si>
  <si>
    <t>1-23-8</t>
  </si>
  <si>
    <t>1-12-8.</t>
  </si>
  <si>
    <t>გრუნტის უკუჩაყრა</t>
  </si>
  <si>
    <t>13-1-124</t>
  </si>
  <si>
    <t xml:space="preserve">ექსკავატორი პნევმოთვლიან სვლაზე V=0.15 მ3  </t>
  </si>
  <si>
    <t>В15-1-10/1-а</t>
  </si>
  <si>
    <t>ვიბროსატკეპნით დატკეპნა</t>
  </si>
  <si>
    <t>ВНиР</t>
  </si>
  <si>
    <t>შრომითი დანახარჯები</t>
  </si>
  <si>
    <t>C-90</t>
  </si>
  <si>
    <t xml:space="preserve">ელექტროვიბროსატკეპნი Skiper С-90 (Lifan LF 200) </t>
  </si>
  <si>
    <t>გრუნტის დამუშავება ექსკავატორით გვერდზე დაყრით</t>
  </si>
  <si>
    <t>14-ტრ-5</t>
  </si>
  <si>
    <t>4-1-240</t>
  </si>
  <si>
    <t>ღორღი ბუნებრივი ქვის ფრაქცია 20-40 მმ</t>
  </si>
  <si>
    <t>1-1-002</t>
  </si>
  <si>
    <t>1-1-026</t>
  </si>
  <si>
    <t>არმატურა А240C Ø6 მმ</t>
  </si>
  <si>
    <t>არმატურა А240C Ø8 მმ</t>
  </si>
  <si>
    <t>2-7-001</t>
  </si>
  <si>
    <t>4-1-363</t>
  </si>
  <si>
    <t>ბეტონი  B-25 F200 W6</t>
  </si>
  <si>
    <t>5-1-022</t>
  </si>
  <si>
    <t>ფიცარი ჩამოგანილი წიწვოვანი III ხარ 40-60 მმ</t>
  </si>
  <si>
    <t>5-1-037</t>
  </si>
  <si>
    <t>ხის ძელები</t>
  </si>
  <si>
    <t>5-1-081</t>
  </si>
  <si>
    <t>ფანერა ლამინირებული, საყალიბე 2440x1220x18 მმ</t>
  </si>
  <si>
    <t>არმატურა А500C Ø10 მმ</t>
  </si>
  <si>
    <t>8-4-7.</t>
  </si>
  <si>
    <t>საყრდენი კედლის გარე ზედაპირის დამუშავება ბიტუმით</t>
  </si>
  <si>
    <t>100 მ2</t>
  </si>
  <si>
    <t>სხვა მანქანები</t>
  </si>
  <si>
    <t>4-1-549</t>
  </si>
  <si>
    <t>მასტიკა ბიტუმ-პოლიმერული</t>
  </si>
  <si>
    <t>სხვა მასალები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</si>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</sst>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000"/>
    <numFmt numFmtId="165" formatCode="#,##0.000"/>
    <numFmt numFmtId="166" formatCode="_-* #,##0.00_р_._-;\-* #,##0.00_р_._-;_-* &quot;-&quot;??_р_._-;_-@_-"/>
    <numFmt numFmtId="168" formatCode="0;\-0;;@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 Cyr"/>
      <charset val="204"/>
    </font>
    <font>
      <sz val="10"/>
      <name val="AcadNusx"/>
    </font>
    <font>
      <sz val="12"/>
      <name val="Sylfaen"/>
      <family val="1"/>
      <charset val="204"/>
    </font>
    <font>
      <sz val="11"/>
      <name val="AcadNusx"/>
    </font>
    <font>
      <sz val="9"/>
      <name val="AcadNusx"/>
    </font>
    <font>
      <b/>
      <sz val="11"/>
      <name val="AcadNusx"/>
    </font>
    <font>
      <sz val="10"/>
      <name val="Calibri"/>
      <family val="2"/>
      <charset val="204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5" fillId="2" borderId="0" applyNumberFormat="0" applyBorder="0" applyAlignment="0" applyProtection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4" fillId="0" borderId="0"/>
    <xf numFmtId="166" fontId="9" fillId="0" borderId="0" applyFont="0" applyFill="0" applyBorder="0" applyAlignment="0" applyProtection="0"/>
    <xf numFmtId="0" fontId="10" fillId="0" borderId="0"/>
    <xf numFmtId="0" fontId="11" fillId="0" borderId="0"/>
    <xf numFmtId="0" fontId="7" fillId="0" borderId="0"/>
    <xf numFmtId="0" fontId="13" fillId="0" borderId="0"/>
    <xf numFmtId="0" fontId="7" fillId="0" borderId="0"/>
    <xf numFmtId="43" fontId="4" fillId="0" borderId="0" applyFont="0" applyFill="0" applyBorder="0" applyAlignment="0" applyProtection="0"/>
    <xf numFmtId="0" fontId="7" fillId="0" borderId="0"/>
  </cellStyleXfs>
  <cellXfs count="128">
    <xf numFmtId="0" fontId="0" fillId="0" borderId="0" xfId="0"/>
    <xf numFmtId="0" fontId="7" fillId="3" borderId="0" xfId="0" applyFont="1" applyFill="1" applyAlignment="1">
      <alignment horizontal="center" vertical="center" wrapText="1"/>
    </xf>
    <xf numFmtId="0" fontId="8" fillId="3" borderId="0" xfId="4" applyFont="1" applyFill="1" applyAlignment="1">
      <alignment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vertical="center"/>
    </xf>
    <xf numFmtId="0" fontId="8" fillId="3" borderId="0" xfId="4" applyFont="1" applyFill="1" applyBorder="1" applyAlignment="1">
      <alignment horizontal="right" vertical="center"/>
    </xf>
    <xf numFmtId="0" fontId="8" fillId="3" borderId="0" xfId="4" applyFont="1" applyFill="1" applyAlignment="1">
      <alignment horizontal="center" vertical="center"/>
    </xf>
    <xf numFmtId="4" fontId="8" fillId="3" borderId="1" xfId="4" applyNumberFormat="1" applyFont="1" applyFill="1" applyBorder="1" applyAlignment="1">
      <alignment horizontal="center" vertical="center"/>
    </xf>
    <xf numFmtId="4" fontId="7" fillId="3" borderId="1" xfId="4" applyNumberFormat="1" applyFont="1" applyFill="1" applyBorder="1" applyAlignment="1">
      <alignment horizontal="center" vertical="center"/>
    </xf>
    <xf numFmtId="0" fontId="7" fillId="3" borderId="0" xfId="4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7" applyFont="1" applyFill="1" applyBorder="1" applyAlignment="1">
      <alignment horizontal="center" vertical="center"/>
    </xf>
    <xf numFmtId="49" fontId="7" fillId="3" borderId="1" xfId="7" applyNumberFormat="1" applyFont="1" applyFill="1" applyBorder="1" applyAlignment="1">
      <alignment horizontal="center" vertical="center"/>
    </xf>
    <xf numFmtId="0" fontId="7" fillId="3" borderId="1" xfId="7" applyNumberFormat="1" applyFont="1" applyFill="1" applyBorder="1" applyAlignment="1">
      <alignment horizontal="left" vertical="center"/>
    </xf>
    <xf numFmtId="4" fontId="7" fillId="3" borderId="1" xfId="7" applyNumberFormat="1" applyFont="1" applyFill="1" applyBorder="1" applyAlignment="1">
      <alignment horizontal="center" vertical="center"/>
    </xf>
    <xf numFmtId="165" fontId="7" fillId="3" borderId="1" xfId="7" applyNumberFormat="1" applyFont="1" applyFill="1" applyBorder="1" applyAlignment="1">
      <alignment horizontal="center" vertical="center"/>
    </xf>
    <xf numFmtId="0" fontId="7" fillId="3" borderId="0" xfId="7" applyFont="1" applyFill="1" applyAlignment="1">
      <alignment horizontal="center" vertical="center"/>
    </xf>
    <xf numFmtId="0" fontId="7" fillId="3" borderId="1" xfId="4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3" borderId="1" xfId="7" applyNumberFormat="1" applyFont="1" applyFill="1" applyBorder="1" applyAlignment="1">
      <alignment horizontal="left" vertical="center" indent="1"/>
    </xf>
    <xf numFmtId="4" fontId="7" fillId="3" borderId="1" xfId="3" applyNumberFormat="1" applyFont="1" applyFill="1" applyBorder="1" applyAlignment="1">
      <alignment horizontal="center" vertical="center"/>
    </xf>
    <xf numFmtId="49" fontId="7" fillId="3" borderId="1" xfId="8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vertical="center"/>
    </xf>
    <xf numFmtId="0" fontId="7" fillId="3" borderId="1" xfId="8" applyFont="1" applyFill="1" applyBorder="1" applyAlignment="1">
      <alignment horizontal="center" vertical="center"/>
    </xf>
    <xf numFmtId="4" fontId="7" fillId="3" borderId="1" xfId="8" applyNumberFormat="1" applyFont="1" applyFill="1" applyBorder="1" applyAlignment="1">
      <alignment horizontal="center" vertical="center"/>
    </xf>
    <xf numFmtId="4" fontId="7" fillId="3" borderId="1" xfId="2" applyNumberFormat="1" applyFont="1" applyFill="1" applyBorder="1" applyAlignment="1">
      <alignment horizontal="center" vertical="center"/>
    </xf>
    <xf numFmtId="4" fontId="7" fillId="3" borderId="1" xfId="1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3" fontId="8" fillId="3" borderId="1" xfId="4" applyNumberFormat="1" applyFont="1" applyFill="1" applyBorder="1" applyAlignment="1">
      <alignment horizontal="center" vertical="center"/>
    </xf>
    <xf numFmtId="3" fontId="7" fillId="3" borderId="1" xfId="4" applyNumberFormat="1" applyFont="1" applyFill="1" applyBorder="1" applyAlignment="1">
      <alignment horizontal="center" vertical="center"/>
    </xf>
    <xf numFmtId="49" fontId="7" fillId="3" borderId="1" xfId="8" applyNumberFormat="1" applyFont="1" applyFill="1" applyBorder="1" applyAlignment="1">
      <alignment horizontal="center" vertical="center"/>
    </xf>
    <xf numFmtId="0" fontId="7" fillId="3" borderId="1" xfId="8" applyNumberFormat="1" applyFont="1" applyFill="1" applyBorder="1" applyAlignment="1">
      <alignment horizontal="left" vertical="center"/>
    </xf>
    <xf numFmtId="49" fontId="15" fillId="3" borderId="3" xfId="0" applyNumberFormat="1" applyFont="1" applyFill="1" applyBorder="1" applyAlignment="1">
      <alignment horizontal="center" vertical="center" wrapText="1"/>
    </xf>
    <xf numFmtId="0" fontId="16" fillId="3" borderId="3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vertical="center" wrapText="1"/>
    </xf>
    <xf numFmtId="0" fontId="17" fillId="3" borderId="3" xfId="0" applyFont="1" applyFill="1" applyBorder="1" applyAlignment="1">
      <alignment vertical="center" wrapText="1"/>
    </xf>
    <xf numFmtId="4" fontId="17" fillId="3" borderId="3" xfId="0" applyNumberFormat="1" applyFont="1" applyFill="1" applyBorder="1" applyAlignment="1">
      <alignment vertical="center" wrapText="1"/>
    </xf>
    <xf numFmtId="0" fontId="0" fillId="3" borderId="0" xfId="0" applyFill="1"/>
    <xf numFmtId="0" fontId="2" fillId="3" borderId="0" xfId="4" applyFill="1"/>
    <xf numFmtId="0" fontId="14" fillId="3" borderId="0" xfId="0" applyFont="1" applyFill="1" applyAlignment="1">
      <alignment horizontal="center" vertical="center" wrapText="1"/>
    </xf>
    <xf numFmtId="0" fontId="14" fillId="3" borderId="3" xfId="8" applyNumberFormat="1" applyFont="1" applyFill="1" applyBorder="1" applyAlignment="1">
      <alignment horizontal="justify" vertical="center"/>
    </xf>
    <xf numFmtId="2" fontId="17" fillId="3" borderId="3" xfId="0" applyNumberFormat="1" applyFont="1" applyFill="1" applyBorder="1" applyAlignment="1">
      <alignment vertical="center" wrapText="1"/>
    </xf>
    <xf numFmtId="0" fontId="14" fillId="3" borderId="3" xfId="8" applyNumberFormat="1" applyFont="1" applyFill="1" applyBorder="1" applyAlignment="1">
      <alignment horizontal="justify" vertical="justify"/>
    </xf>
    <xf numFmtId="0" fontId="12" fillId="3" borderId="3" xfId="8" applyFont="1" applyFill="1" applyBorder="1" applyAlignment="1">
      <alignment horizontal="center" vertical="center" wrapText="1"/>
    </xf>
    <xf numFmtId="2" fontId="17" fillId="3" borderId="3" xfId="8" applyNumberFormat="1" applyFont="1" applyFill="1" applyBorder="1" applyAlignment="1">
      <alignment vertical="center" wrapText="1"/>
    </xf>
    <xf numFmtId="4" fontId="17" fillId="3" borderId="3" xfId="8" applyNumberFormat="1" applyFont="1" applyFill="1" applyBorder="1" applyAlignment="1">
      <alignment vertical="center" wrapText="1"/>
    </xf>
    <xf numFmtId="49" fontId="12" fillId="3" borderId="3" xfId="8" applyNumberFormat="1" applyFont="1" applyFill="1" applyBorder="1" applyAlignment="1">
      <alignment horizontal="center" vertical="center" wrapText="1"/>
    </xf>
    <xf numFmtId="0" fontId="12" fillId="3" borderId="0" xfId="8" applyFont="1" applyFill="1" applyAlignment="1">
      <alignment horizontal="center" vertical="center" wrapText="1"/>
    </xf>
    <xf numFmtId="49" fontId="12" fillId="3" borderId="3" xfId="2" applyNumberFormat="1" applyFont="1" applyFill="1" applyBorder="1" applyAlignment="1">
      <alignment horizontal="center" vertical="center" wrapText="1"/>
    </xf>
    <xf numFmtId="2" fontId="0" fillId="3" borderId="0" xfId="0" applyNumberFormat="1" applyFill="1"/>
    <xf numFmtId="0" fontId="7" fillId="3" borderId="0" xfId="2" applyFont="1" applyFill="1" applyAlignment="1">
      <alignment horizontal="center" vertical="center"/>
    </xf>
    <xf numFmtId="0" fontId="7" fillId="3" borderId="1" xfId="4" applyNumberFormat="1" applyFont="1" applyFill="1" applyBorder="1" applyAlignment="1">
      <alignment horizontal="left" vertical="center"/>
    </xf>
    <xf numFmtId="0" fontId="7" fillId="3" borderId="0" xfId="8" applyFont="1" applyFill="1" applyAlignment="1">
      <alignment horizontal="center" vertical="center"/>
    </xf>
    <xf numFmtId="0" fontId="7" fillId="3" borderId="1" xfId="10" applyNumberFormat="1" applyFont="1" applyFill="1" applyBorder="1" applyAlignment="1">
      <alignment horizontal="center" vertical="center"/>
    </xf>
    <xf numFmtId="165" fontId="7" fillId="3" borderId="1" xfId="8" applyNumberFormat="1" applyFont="1" applyFill="1" applyBorder="1" applyAlignment="1">
      <alignment horizontal="center" vertical="center"/>
    </xf>
    <xf numFmtId="4" fontId="8" fillId="3" borderId="0" xfId="4" applyNumberFormat="1" applyFont="1" applyFill="1" applyBorder="1" applyAlignment="1">
      <alignment horizontal="center" vertical="center"/>
    </xf>
    <xf numFmtId="4" fontId="8" fillId="3" borderId="4" xfId="4" applyNumberFormat="1" applyFont="1" applyFill="1" applyBorder="1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1" fillId="0" borderId="1" xfId="11" applyNumberFormat="1" applyFont="1" applyBorder="1" applyAlignment="1">
      <alignment horizontal="center" vertical="center" wrapText="1"/>
    </xf>
    <xf numFmtId="4" fontId="1" fillId="0" borderId="1" xfId="11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165" fontId="19" fillId="0" borderId="1" xfId="11" applyNumberFormat="1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left" vertical="center"/>
    </xf>
    <xf numFmtId="1" fontId="8" fillId="3" borderId="2" xfId="0" applyNumberFormat="1" applyFont="1" applyFill="1" applyBorder="1" applyAlignment="1" applyProtection="1">
      <alignment horizontal="center" vertical="center"/>
    </xf>
    <xf numFmtId="1" fontId="8" fillId="3" borderId="1" xfId="0" applyNumberFormat="1" applyFont="1" applyFill="1" applyBorder="1" applyAlignment="1" applyProtection="1">
      <alignment horizontal="center" vertical="center"/>
    </xf>
    <xf numFmtId="1" fontId="8" fillId="3" borderId="1" xfId="0" applyNumberFormat="1" applyFont="1" applyFill="1" applyBorder="1" applyAlignment="1" applyProtection="1">
      <alignment horizontal="center" vertical="center" wrapText="1"/>
    </xf>
    <xf numFmtId="1" fontId="8" fillId="3" borderId="2" xfId="0" applyNumberFormat="1" applyFont="1" applyFill="1" applyBorder="1" applyAlignment="1" applyProtection="1">
      <alignment horizontal="center" vertical="center" wrapText="1"/>
    </xf>
    <xf numFmtId="3" fontId="7" fillId="3" borderId="1" xfId="4" applyNumberFormat="1" applyFont="1" applyFill="1" applyBorder="1" applyAlignment="1">
      <alignment horizontal="left" vertical="center"/>
    </xf>
    <xf numFmtId="4" fontId="7" fillId="3" borderId="0" xfId="0" applyNumberFormat="1" applyFont="1" applyFill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7" fillId="3" borderId="1" xfId="13" applyFont="1" applyFill="1" applyBorder="1" applyAlignment="1">
      <alignment horizontal="left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10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8" fillId="3" borderId="1" xfId="3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165" fontId="18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4" fontId="1" fillId="3" borderId="1" xfId="18" applyNumberFormat="1" applyFont="1" applyFill="1" applyBorder="1" applyAlignment="1">
      <alignment horizontal="center" vertical="center"/>
    </xf>
    <xf numFmtId="4" fontId="7" fillId="3" borderId="1" xfId="19" applyNumberFormat="1" applyFont="1" applyFill="1" applyBorder="1" applyAlignment="1">
      <alignment horizontal="center" vertical="center"/>
    </xf>
    <xf numFmtId="0" fontId="8" fillId="3" borderId="1" xfId="7" applyNumberFormat="1" applyFont="1" applyFill="1" applyBorder="1" applyAlignment="1">
      <alignment horizontal="center" vertical="center"/>
    </xf>
    <xf numFmtId="4" fontId="8" fillId="3" borderId="1" xfId="7" applyNumberFormat="1" applyFont="1" applyFill="1" applyBorder="1" applyAlignment="1">
      <alignment horizontal="center" vertical="center"/>
    </xf>
    <xf numFmtId="0" fontId="7" fillId="3" borderId="1" xfId="7" applyFont="1" applyFill="1" applyBorder="1" applyAlignment="1">
      <alignment horizontal="center" vertical="center" wrapText="1"/>
    </xf>
    <xf numFmtId="1" fontId="7" fillId="3" borderId="1" xfId="7" applyNumberFormat="1" applyFont="1" applyFill="1" applyBorder="1" applyAlignment="1">
      <alignment horizontal="center" vertical="center"/>
    </xf>
    <xf numFmtId="9" fontId="7" fillId="3" borderId="1" xfId="7" applyNumberFormat="1" applyFont="1" applyFill="1" applyBorder="1" applyAlignment="1">
      <alignment horizontal="center" vertical="center"/>
    </xf>
    <xf numFmtId="0" fontId="7" fillId="3" borderId="1" xfId="7" applyNumberFormat="1" applyFont="1" applyFill="1" applyBorder="1" applyAlignment="1">
      <alignment horizontal="right" vertical="center" indent="1"/>
    </xf>
    <xf numFmtId="0" fontId="7" fillId="3" borderId="0" xfId="7" applyFont="1" applyFill="1" applyAlignment="1">
      <alignment vertical="center"/>
    </xf>
    <xf numFmtId="0" fontId="7" fillId="3" borderId="1" xfId="7" applyNumberFormat="1" applyFont="1" applyFill="1" applyBorder="1" applyAlignment="1">
      <alignment horizontal="center" vertical="center"/>
    </xf>
    <xf numFmtId="0" fontId="8" fillId="3" borderId="0" xfId="7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4" fontId="7" fillId="3" borderId="0" xfId="0" applyNumberFormat="1" applyFont="1" applyFill="1" applyAlignment="1">
      <alignment vertical="center"/>
    </xf>
    <xf numFmtId="0" fontId="7" fillId="3" borderId="0" xfId="5" applyFont="1" applyFill="1" applyAlignment="1">
      <alignment horizontal="left" vertical="center"/>
    </xf>
    <xf numFmtId="0" fontId="7" fillId="3" borderId="0" xfId="5" applyFont="1" applyFill="1" applyAlignment="1">
      <alignment horizontal="center" vertical="center"/>
    </xf>
    <xf numFmtId="4" fontId="8" fillId="3" borderId="0" xfId="4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</cellXfs>
  <cellStyles count="20">
    <cellStyle name="Bad" xfId="1"/>
    <cellStyle name="Comma 2" xfId="12"/>
    <cellStyle name="Normal 2" xfId="2"/>
    <cellStyle name="Normal 2 3" xfId="15"/>
    <cellStyle name="Normal 3" xfId="3"/>
    <cellStyle name="Normal 4" xfId="14"/>
    <cellStyle name="Normal_Direct Cost &amp; Revenue as of May 22 2003" xfId="13"/>
    <cellStyle name="silfain" xfId="16"/>
    <cellStyle name="Обычный" xfId="0" builtinId="0"/>
    <cellStyle name="Обычный 2" xfId="4"/>
    <cellStyle name="Обычный 2 2" xfId="5"/>
    <cellStyle name="Обычный 2 2 2" xfId="6"/>
    <cellStyle name="Обычный 3" xfId="7"/>
    <cellStyle name="Обычный 4" xfId="17"/>
    <cellStyle name="Обычный 7" xfId="11"/>
    <cellStyle name="Обычный_sg  Tbilisi-SEnaki km84" xfId="19"/>
    <cellStyle name="Финансовый" xfId="18" builtinId="3"/>
    <cellStyle name="ჩვეულებრივი 2" xfId="8"/>
    <cellStyle name="ჩვეულებრივი 2 2" xfId="9"/>
    <cellStyle name="ჩვეულებრივი 2 2 2" xfId="10"/>
  </cellStyles>
  <dxfs count="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F98"/>
  <sheetViews>
    <sheetView tabSelected="1" view="pageBreakPreview" zoomScaleNormal="85" zoomScaleSheetLayoutView="100" workbookViewId="0">
      <selection activeCell="K102" sqref="K102"/>
    </sheetView>
  </sheetViews>
  <sheetFormatPr defaultColWidth="7" defaultRowHeight="12.75" x14ac:dyDescent="0.25"/>
  <cols>
    <col min="1" max="1" width="4.5703125" style="69" bestFit="1" customWidth="1"/>
    <col min="2" max="2" width="13.42578125" style="65" customWidth="1"/>
    <col min="3" max="3" width="62.7109375" style="70" customWidth="1"/>
    <col min="4" max="4" width="9.42578125" style="65" customWidth="1"/>
    <col min="5" max="5" width="9.140625" style="65" customWidth="1"/>
    <col min="6" max="6" width="10.5703125" style="65" customWidth="1"/>
    <col min="7" max="7" width="8.85546875" style="65" customWidth="1"/>
    <col min="8" max="8" width="10.28515625" style="71" customWidth="1"/>
    <col min="9" max="9" width="8.85546875" style="65" customWidth="1"/>
    <col min="10" max="10" width="8.85546875" style="71" customWidth="1"/>
    <col min="11" max="11" width="8.85546875" style="65" customWidth="1"/>
    <col min="12" max="12" width="8.85546875" style="71" customWidth="1"/>
    <col min="13" max="13" width="12" style="71" customWidth="1"/>
    <col min="14" max="14" width="14" style="68" customWidth="1"/>
    <col min="15" max="228" width="9.140625" style="68" customWidth="1"/>
    <col min="229" max="229" width="2.5703125" style="68" customWidth="1"/>
    <col min="230" max="230" width="9.140625" style="68" customWidth="1"/>
    <col min="231" max="231" width="47.85546875" style="68" customWidth="1"/>
    <col min="232" max="232" width="6.7109375" style="68" customWidth="1"/>
    <col min="233" max="233" width="7.42578125" style="68" customWidth="1"/>
    <col min="234" max="234" width="7" style="68" customWidth="1"/>
    <col min="235" max="235" width="8.5703125" style="68" customWidth="1"/>
    <col min="236" max="236" width="12" style="68" customWidth="1"/>
    <col min="237" max="237" width="4.7109375" style="68" customWidth="1"/>
    <col min="238" max="238" width="9.140625" style="68" customWidth="1"/>
    <col min="239" max="239" width="11.7109375" style="68" customWidth="1"/>
    <col min="240" max="16384" width="7" style="68"/>
  </cols>
  <sheetData>
    <row r="1" spans="1:240" x14ac:dyDescent="0.25">
      <c r="A1" s="66"/>
      <c r="B1" s="63"/>
      <c r="C1" s="67"/>
      <c r="D1" s="63"/>
      <c r="E1" s="63"/>
      <c r="F1" s="63"/>
      <c r="G1" s="63"/>
      <c r="H1" s="64"/>
      <c r="I1" s="63"/>
      <c r="J1" s="64"/>
      <c r="K1" s="63"/>
      <c r="L1" s="64"/>
      <c r="M1" s="64"/>
    </row>
    <row r="2" spans="1:240" s="62" customFormat="1" x14ac:dyDescent="0.25">
      <c r="A2" s="124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240" s="62" customFormat="1" x14ac:dyDescent="0.25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240" s="4" customFormat="1" x14ac:dyDescent="0.25">
      <c r="A4" s="3"/>
      <c r="C4" s="78" t="s">
        <v>71</v>
      </c>
      <c r="D4" s="3"/>
      <c r="E4" s="3"/>
      <c r="F4" s="3"/>
      <c r="G4" s="121" t="s">
        <v>1</v>
      </c>
      <c r="H4" s="121"/>
      <c r="I4" s="121"/>
      <c r="J4" s="121"/>
      <c r="K4" s="121">
        <f>M83</f>
        <v>0</v>
      </c>
      <c r="L4" s="121"/>
      <c r="M4" s="3" t="s">
        <v>0</v>
      </c>
    </row>
    <row r="5" spans="1:240" s="4" customFormat="1" x14ac:dyDescent="0.25">
      <c r="A5" s="3"/>
      <c r="C5" s="5"/>
      <c r="D5" s="3"/>
      <c r="E5" s="3"/>
      <c r="F5" s="3"/>
      <c r="G5" s="61"/>
      <c r="H5" s="61"/>
      <c r="I5" s="61"/>
      <c r="J5" s="61"/>
      <c r="K5" s="60"/>
      <c r="L5" s="60"/>
      <c r="M5" s="3"/>
    </row>
    <row r="6" spans="1:240" s="2" customFormat="1" ht="27" customHeight="1" x14ac:dyDescent="0.25">
      <c r="A6" s="123" t="s">
        <v>2</v>
      </c>
      <c r="B6" s="123" t="s">
        <v>3</v>
      </c>
      <c r="C6" s="122" t="s">
        <v>4</v>
      </c>
      <c r="D6" s="122" t="s">
        <v>5</v>
      </c>
      <c r="E6" s="123" t="s">
        <v>6</v>
      </c>
      <c r="F6" s="123"/>
      <c r="G6" s="122" t="s">
        <v>7</v>
      </c>
      <c r="H6" s="122"/>
      <c r="I6" s="122" t="s">
        <v>8</v>
      </c>
      <c r="J6" s="122"/>
      <c r="K6" s="123" t="s">
        <v>9</v>
      </c>
      <c r="L6" s="123"/>
      <c r="M6" s="123" t="s">
        <v>10</v>
      </c>
    </row>
    <row r="7" spans="1:240" s="2" customFormat="1" x14ac:dyDescent="0.25">
      <c r="A7" s="123"/>
      <c r="B7" s="123"/>
      <c r="C7" s="122"/>
      <c r="D7" s="122"/>
      <c r="E7" s="10" t="s">
        <v>11</v>
      </c>
      <c r="F7" s="10" t="s">
        <v>12</v>
      </c>
      <c r="G7" s="10" t="s">
        <v>11</v>
      </c>
      <c r="H7" s="10" t="s">
        <v>12</v>
      </c>
      <c r="I7" s="10" t="s">
        <v>11</v>
      </c>
      <c r="J7" s="10" t="s">
        <v>12</v>
      </c>
      <c r="K7" s="10" t="s">
        <v>11</v>
      </c>
      <c r="L7" s="10" t="s">
        <v>12</v>
      </c>
      <c r="M7" s="123"/>
    </row>
    <row r="8" spans="1:240" s="6" customFormat="1" x14ac:dyDescent="0.25">
      <c r="A8" s="79">
        <v>1</v>
      </c>
      <c r="B8" s="79">
        <v>2</v>
      </c>
      <c r="C8" s="80">
        <v>3</v>
      </c>
      <c r="D8" s="81">
        <v>4</v>
      </c>
      <c r="E8" s="82">
        <v>5</v>
      </c>
      <c r="F8" s="81">
        <v>6</v>
      </c>
      <c r="G8" s="81">
        <v>7</v>
      </c>
      <c r="H8" s="80">
        <v>8</v>
      </c>
      <c r="I8" s="81">
        <v>9</v>
      </c>
      <c r="J8" s="80">
        <v>10</v>
      </c>
      <c r="K8" s="81">
        <v>11</v>
      </c>
      <c r="L8" s="80">
        <v>12</v>
      </c>
      <c r="M8" s="80">
        <v>13</v>
      </c>
    </row>
    <row r="9" spans="1:240" s="9" customFormat="1" x14ac:dyDescent="0.25">
      <c r="A9" s="19"/>
      <c r="B9" s="20"/>
      <c r="C9" s="35"/>
      <c r="D9" s="19"/>
      <c r="E9" s="18"/>
      <c r="F9" s="18"/>
      <c r="G9" s="8"/>
      <c r="H9" s="18"/>
      <c r="I9" s="18"/>
      <c r="J9" s="18"/>
      <c r="K9" s="18"/>
      <c r="L9" s="18"/>
      <c r="M9" s="18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</row>
    <row r="10" spans="1:240" s="6" customFormat="1" x14ac:dyDescent="0.25">
      <c r="A10" s="32"/>
      <c r="B10" s="32"/>
      <c r="C10" s="32" t="s">
        <v>67</v>
      </c>
      <c r="D10" s="32"/>
      <c r="E10" s="7"/>
      <c r="F10" s="7"/>
      <c r="G10" s="7"/>
      <c r="H10" s="7"/>
      <c r="I10" s="7"/>
      <c r="J10" s="7"/>
      <c r="K10" s="7"/>
      <c r="L10" s="7"/>
      <c r="M10" s="7"/>
    </row>
    <row r="11" spans="1:240" s="9" customFormat="1" x14ac:dyDescent="0.25">
      <c r="A11" s="58"/>
      <c r="B11" s="12"/>
      <c r="C11" s="13"/>
      <c r="D11" s="58"/>
      <c r="E11" s="30"/>
      <c r="F11" s="18"/>
      <c r="G11" s="8"/>
      <c r="H11" s="14"/>
      <c r="I11" s="14"/>
      <c r="J11" s="14"/>
      <c r="K11" s="14"/>
      <c r="L11" s="14"/>
      <c r="M11" s="14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</row>
    <row r="12" spans="1:240" s="9" customFormat="1" x14ac:dyDescent="0.25">
      <c r="A12" s="19"/>
      <c r="B12" s="31" t="s">
        <v>74</v>
      </c>
      <c r="C12" s="21" t="s">
        <v>84</v>
      </c>
      <c r="D12" s="19" t="s">
        <v>19</v>
      </c>
      <c r="E12" s="18"/>
      <c r="F12" s="18">
        <f>283.45-F17</f>
        <v>155</v>
      </c>
      <c r="G12" s="18"/>
      <c r="H12" s="18"/>
      <c r="I12" s="18"/>
      <c r="J12" s="18"/>
      <c r="K12" s="18"/>
      <c r="L12" s="18"/>
      <c r="M12" s="18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</row>
    <row r="13" spans="1:240" s="9" customFormat="1" x14ac:dyDescent="0.25">
      <c r="A13" s="19"/>
      <c r="B13" s="20"/>
      <c r="C13" s="21"/>
      <c r="D13" s="19" t="s">
        <v>64</v>
      </c>
      <c r="E13" s="18"/>
      <c r="F13" s="15">
        <f>F12/1000</f>
        <v>0.155</v>
      </c>
      <c r="G13" s="18"/>
      <c r="H13" s="18"/>
      <c r="I13" s="18"/>
      <c r="J13" s="18"/>
      <c r="K13" s="18"/>
      <c r="L13" s="18"/>
      <c r="M13" s="1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</row>
    <row r="14" spans="1:240" s="9" customFormat="1" x14ac:dyDescent="0.25">
      <c r="A14" s="19"/>
      <c r="B14" s="31"/>
      <c r="C14" s="56" t="s">
        <v>65</v>
      </c>
      <c r="D14" s="17" t="s">
        <v>22</v>
      </c>
      <c r="E14" s="18">
        <v>23.8</v>
      </c>
      <c r="F14" s="18">
        <f>E14*F13</f>
        <v>3.6890000000000001</v>
      </c>
      <c r="G14" s="18"/>
      <c r="H14" s="18"/>
      <c r="I14" s="18"/>
      <c r="J14" s="18"/>
      <c r="K14" s="18"/>
      <c r="L14" s="18"/>
      <c r="M14" s="18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</row>
    <row r="15" spans="1:240" s="9" customFormat="1" x14ac:dyDescent="0.25">
      <c r="A15" s="19"/>
      <c r="B15" s="31" t="s">
        <v>76</v>
      </c>
      <c r="C15" s="35" t="s">
        <v>77</v>
      </c>
      <c r="D15" s="17" t="s">
        <v>23</v>
      </c>
      <c r="E15" s="18">
        <v>112</v>
      </c>
      <c r="F15" s="18">
        <f>E15*F13</f>
        <v>17.36</v>
      </c>
      <c r="G15" s="18"/>
      <c r="H15" s="18"/>
      <c r="I15" s="18"/>
      <c r="J15" s="18"/>
      <c r="K15" s="18"/>
      <c r="L15" s="18"/>
      <c r="M15" s="18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</row>
    <row r="16" spans="1:240" s="9" customFormat="1" x14ac:dyDescent="0.25">
      <c r="A16" s="33"/>
      <c r="B16" s="33"/>
      <c r="C16" s="83"/>
      <c r="D16" s="33"/>
      <c r="E16" s="8"/>
      <c r="F16" s="8"/>
      <c r="G16" s="8"/>
      <c r="H16" s="8"/>
      <c r="I16" s="8"/>
      <c r="J16" s="8"/>
      <c r="K16" s="8"/>
      <c r="L16" s="8"/>
      <c r="M16" s="8"/>
    </row>
    <row r="17" spans="1:240" s="9" customFormat="1" x14ac:dyDescent="0.25">
      <c r="A17" s="19">
        <v>1</v>
      </c>
      <c r="B17" s="20" t="s">
        <v>73</v>
      </c>
      <c r="C17" s="21" t="s">
        <v>72</v>
      </c>
      <c r="D17" s="19" t="s">
        <v>19</v>
      </c>
      <c r="E17" s="18"/>
      <c r="F17" s="18">
        <v>128.44999999999999</v>
      </c>
      <c r="G17" s="18"/>
      <c r="H17" s="18"/>
      <c r="I17" s="18"/>
      <c r="J17" s="18"/>
      <c r="K17" s="18"/>
      <c r="L17" s="18"/>
      <c r="M17" s="18"/>
      <c r="N17" s="22"/>
      <c r="O17" s="84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</row>
    <row r="18" spans="1:240" s="9" customFormat="1" x14ac:dyDescent="0.25">
      <c r="A18" s="19"/>
      <c r="B18" s="20"/>
      <c r="C18" s="21"/>
      <c r="D18" s="19" t="s">
        <v>64</v>
      </c>
      <c r="E18" s="18"/>
      <c r="F18" s="15">
        <f>F17/1000</f>
        <v>0.12844999999999998</v>
      </c>
      <c r="G18" s="18"/>
      <c r="H18" s="18"/>
      <c r="I18" s="18"/>
      <c r="J18" s="18"/>
      <c r="K18" s="18"/>
      <c r="L18" s="18"/>
      <c r="M18" s="18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</row>
    <row r="19" spans="1:240" s="9" customFormat="1" x14ac:dyDescent="0.25">
      <c r="A19" s="19"/>
      <c r="B19" s="20"/>
      <c r="C19" s="56" t="s">
        <v>65</v>
      </c>
      <c r="D19" s="17" t="s">
        <v>22</v>
      </c>
      <c r="E19" s="18">
        <v>60.8</v>
      </c>
      <c r="F19" s="18">
        <f>E19*F18</f>
        <v>7.809759999999998</v>
      </c>
      <c r="G19" s="18"/>
      <c r="H19" s="18"/>
      <c r="I19" s="18"/>
      <c r="J19" s="18"/>
      <c r="K19" s="18"/>
      <c r="L19" s="18"/>
      <c r="M19" s="18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</row>
    <row r="20" spans="1:240" s="9" customFormat="1" x14ac:dyDescent="0.25">
      <c r="A20" s="19"/>
      <c r="B20" s="31" t="s">
        <v>76</v>
      </c>
      <c r="C20" s="35" t="s">
        <v>77</v>
      </c>
      <c r="D20" s="17" t="s">
        <v>23</v>
      </c>
      <c r="E20" s="18">
        <v>143</v>
      </c>
      <c r="F20" s="18">
        <f>E20*F18</f>
        <v>18.368349999999996</v>
      </c>
      <c r="G20" s="18"/>
      <c r="H20" s="18"/>
      <c r="I20" s="18"/>
      <c r="J20" s="18"/>
      <c r="K20" s="18"/>
      <c r="L20" s="18"/>
      <c r="M20" s="1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</row>
    <row r="21" spans="1:240" s="9" customFormat="1" x14ac:dyDescent="0.25">
      <c r="A21" s="19"/>
      <c r="B21" s="20"/>
      <c r="C21" s="35" t="s">
        <v>29</v>
      </c>
      <c r="D21" s="19" t="s">
        <v>0</v>
      </c>
      <c r="E21" s="18">
        <v>6.89</v>
      </c>
      <c r="F21" s="18">
        <f>E21*F18</f>
        <v>0.88502049999999988</v>
      </c>
      <c r="G21" s="18"/>
      <c r="H21" s="18"/>
      <c r="I21" s="18"/>
      <c r="J21" s="18"/>
      <c r="K21" s="18"/>
      <c r="L21" s="18"/>
      <c r="M21" s="18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</row>
    <row r="22" spans="1:240" s="9" customFormat="1" x14ac:dyDescent="0.25">
      <c r="A22" s="19"/>
      <c r="B22" s="20"/>
      <c r="C22" s="35"/>
      <c r="D22" s="19"/>
      <c r="E22" s="18"/>
      <c r="F22" s="18"/>
      <c r="G22" s="18"/>
      <c r="H22" s="18"/>
      <c r="I22" s="18"/>
      <c r="J22" s="18"/>
      <c r="K22" s="18"/>
      <c r="L22" s="18"/>
      <c r="M22" s="18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</row>
    <row r="23" spans="1:240" s="9" customFormat="1" x14ac:dyDescent="0.25">
      <c r="A23" s="19">
        <v>2</v>
      </c>
      <c r="B23" s="31" t="s">
        <v>85</v>
      </c>
      <c r="C23" s="21" t="s">
        <v>68</v>
      </c>
      <c r="D23" s="19" t="s">
        <v>32</v>
      </c>
      <c r="E23" s="18"/>
      <c r="F23" s="18">
        <f>F17</f>
        <v>128.44999999999999</v>
      </c>
      <c r="G23" s="18"/>
      <c r="H23" s="18"/>
      <c r="I23" s="18"/>
      <c r="J23" s="18"/>
      <c r="K23" s="8"/>
      <c r="L23" s="18"/>
      <c r="M23" s="18"/>
      <c r="N23" s="84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</row>
    <row r="24" spans="1:240" s="9" customFormat="1" x14ac:dyDescent="0.25">
      <c r="A24" s="19"/>
      <c r="B24" s="20"/>
      <c r="C24" s="21"/>
      <c r="D24" s="19"/>
      <c r="E24" s="18"/>
      <c r="F24" s="18"/>
      <c r="G24" s="18"/>
      <c r="H24" s="18"/>
      <c r="I24" s="18"/>
      <c r="J24" s="18"/>
      <c r="K24" s="8"/>
      <c r="L24" s="18"/>
      <c r="M24" s="18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</row>
    <row r="25" spans="1:240" s="9" customFormat="1" x14ac:dyDescent="0.25">
      <c r="A25" s="19"/>
      <c r="B25" s="20"/>
      <c r="C25" s="21" t="s">
        <v>69</v>
      </c>
      <c r="D25" s="19" t="s">
        <v>24</v>
      </c>
      <c r="E25" s="18">
        <v>1.8</v>
      </c>
      <c r="F25" s="18">
        <f>E25*F23</f>
        <v>231.20999999999998</v>
      </c>
      <c r="G25" s="18"/>
      <c r="H25" s="18"/>
      <c r="I25" s="18"/>
      <c r="J25" s="18"/>
      <c r="K25" s="8"/>
      <c r="L25" s="18"/>
      <c r="M25" s="18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</row>
    <row r="26" spans="1:240" s="9" customFormat="1" x14ac:dyDescent="0.25">
      <c r="A26" s="19"/>
      <c r="B26" s="20"/>
      <c r="C26" s="21"/>
      <c r="D26" s="19"/>
      <c r="E26" s="18"/>
      <c r="F26" s="18"/>
      <c r="G26" s="18"/>
      <c r="H26" s="18"/>
      <c r="I26" s="18"/>
      <c r="J26" s="18"/>
      <c r="K26" s="8"/>
      <c r="L26" s="18"/>
      <c r="M26" s="18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</row>
    <row r="27" spans="1:240" s="9" customFormat="1" x14ac:dyDescent="0.25">
      <c r="A27" s="17">
        <v>3</v>
      </c>
      <c r="B27" s="20" t="s">
        <v>25</v>
      </c>
      <c r="C27" s="21" t="s">
        <v>52</v>
      </c>
      <c r="D27" s="19" t="s">
        <v>19</v>
      </c>
      <c r="E27" s="19"/>
      <c r="F27" s="18">
        <v>38</v>
      </c>
      <c r="G27" s="19"/>
      <c r="H27" s="19"/>
      <c r="I27" s="19"/>
      <c r="J27" s="85"/>
      <c r="K27" s="19"/>
      <c r="L27" s="19"/>
      <c r="M27" s="19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</row>
    <row r="28" spans="1:240" s="9" customFormat="1" x14ac:dyDescent="0.25">
      <c r="A28" s="11"/>
      <c r="B28" s="12"/>
      <c r="C28" s="56" t="s">
        <v>21</v>
      </c>
      <c r="D28" s="17" t="s">
        <v>22</v>
      </c>
      <c r="E28" s="18">
        <v>0.89</v>
      </c>
      <c r="F28" s="14">
        <f>F27*E28</f>
        <v>33.82</v>
      </c>
      <c r="G28" s="14"/>
      <c r="H28" s="14"/>
      <c r="I28" s="18"/>
      <c r="J28" s="18"/>
      <c r="K28" s="18"/>
      <c r="L28" s="18"/>
      <c r="M28" s="18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</row>
    <row r="29" spans="1:240" s="9" customFormat="1" x14ac:dyDescent="0.2">
      <c r="A29" s="11"/>
      <c r="B29" s="34"/>
      <c r="C29" s="35" t="s">
        <v>28</v>
      </c>
      <c r="D29" s="27" t="s">
        <v>0</v>
      </c>
      <c r="E29" s="86">
        <v>0.37</v>
      </c>
      <c r="F29" s="28">
        <f>E29*F27</f>
        <v>14.06</v>
      </c>
      <c r="G29" s="24"/>
      <c r="H29" s="24"/>
      <c r="I29" s="24"/>
      <c r="J29" s="24"/>
      <c r="K29" s="30"/>
      <c r="L29" s="29"/>
      <c r="M29" s="18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</row>
    <row r="30" spans="1:240" s="9" customFormat="1" x14ac:dyDescent="0.25">
      <c r="A30" s="19"/>
      <c r="B30" s="87" t="s">
        <v>86</v>
      </c>
      <c r="C30" s="88" t="s">
        <v>87</v>
      </c>
      <c r="D30" s="11" t="s">
        <v>19</v>
      </c>
      <c r="E30" s="18">
        <v>1.1499999999999999</v>
      </c>
      <c r="F30" s="24">
        <f>F27*E30</f>
        <v>43.699999999999996</v>
      </c>
      <c r="G30" s="8"/>
      <c r="H30" s="14"/>
      <c r="I30" s="14"/>
      <c r="J30" s="14"/>
      <c r="K30" s="14"/>
      <c r="L30" s="14"/>
      <c r="M30" s="14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</row>
    <row r="31" spans="1:240" s="9" customFormat="1" x14ac:dyDescent="0.2">
      <c r="A31" s="19"/>
      <c r="B31" s="34"/>
      <c r="C31" s="21" t="s">
        <v>27</v>
      </c>
      <c r="D31" s="27" t="s">
        <v>0</v>
      </c>
      <c r="E31" s="86">
        <v>0.02</v>
      </c>
      <c r="F31" s="28">
        <f>E31*F27</f>
        <v>0.76</v>
      </c>
      <c r="G31" s="24"/>
      <c r="H31" s="29"/>
      <c r="I31" s="29"/>
      <c r="J31" s="29"/>
      <c r="K31" s="29"/>
      <c r="L31" s="29"/>
      <c r="M31" s="18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</row>
    <row r="32" spans="1:240" s="9" customFormat="1" x14ac:dyDescent="0.25">
      <c r="A32" s="11"/>
      <c r="B32" s="12"/>
      <c r="C32" s="13"/>
      <c r="D32" s="11"/>
      <c r="E32" s="18"/>
      <c r="F32" s="24"/>
      <c r="G32" s="8"/>
      <c r="H32" s="14"/>
      <c r="I32" s="14"/>
      <c r="J32" s="14"/>
      <c r="K32" s="14"/>
      <c r="L32" s="14"/>
      <c r="M32" s="14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</row>
    <row r="33" spans="1:240" s="9" customFormat="1" x14ac:dyDescent="0.25">
      <c r="A33" s="19">
        <v>4</v>
      </c>
      <c r="B33" s="20" t="s">
        <v>53</v>
      </c>
      <c r="C33" s="21" t="s">
        <v>66</v>
      </c>
      <c r="D33" s="19" t="s">
        <v>19</v>
      </c>
      <c r="E33" s="18"/>
      <c r="F33" s="18">
        <v>128.80000000000001</v>
      </c>
      <c r="G33" s="18"/>
      <c r="H33" s="18"/>
      <c r="I33" s="18"/>
      <c r="J33" s="18"/>
      <c r="K33" s="18"/>
      <c r="L33" s="18"/>
      <c r="M33" s="18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</row>
    <row r="34" spans="1:240" s="9" customFormat="1" x14ac:dyDescent="0.25">
      <c r="A34" s="19"/>
      <c r="B34" s="20"/>
      <c r="C34" s="21"/>
      <c r="D34" s="19" t="s">
        <v>20</v>
      </c>
      <c r="E34" s="18"/>
      <c r="F34" s="15">
        <f>F33/100</f>
        <v>1.288</v>
      </c>
      <c r="G34" s="18"/>
      <c r="H34" s="18"/>
      <c r="I34" s="18"/>
      <c r="J34" s="18"/>
      <c r="K34" s="18"/>
      <c r="L34" s="18"/>
      <c r="M34" s="18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</row>
    <row r="35" spans="1:240" s="9" customFormat="1" x14ac:dyDescent="0.25">
      <c r="A35" s="19"/>
      <c r="B35" s="20"/>
      <c r="C35" s="56" t="s">
        <v>21</v>
      </c>
      <c r="D35" s="17" t="s">
        <v>22</v>
      </c>
      <c r="E35" s="18">
        <v>844</v>
      </c>
      <c r="F35" s="18">
        <f>E35*F34</f>
        <v>1087.0720000000001</v>
      </c>
      <c r="G35" s="18"/>
      <c r="H35" s="18"/>
      <c r="I35" s="18"/>
      <c r="J35" s="18"/>
      <c r="K35" s="18"/>
      <c r="L35" s="18"/>
      <c r="M35" s="18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</row>
    <row r="36" spans="1:240" s="9" customFormat="1" x14ac:dyDescent="0.25">
      <c r="A36" s="19"/>
      <c r="B36" s="25"/>
      <c r="C36" s="35" t="s">
        <v>29</v>
      </c>
      <c r="D36" s="19" t="s">
        <v>0</v>
      </c>
      <c r="E36" s="18">
        <v>110</v>
      </c>
      <c r="F36" s="28">
        <f>E36*F34</f>
        <v>141.68</v>
      </c>
      <c r="G36" s="18"/>
      <c r="H36" s="18"/>
      <c r="I36" s="18"/>
      <c r="J36" s="18"/>
      <c r="K36" s="18"/>
      <c r="L36" s="18"/>
      <c r="M36" s="18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</row>
    <row r="37" spans="1:240" s="9" customFormat="1" x14ac:dyDescent="0.25">
      <c r="A37" s="19"/>
      <c r="B37" s="34" t="s">
        <v>88</v>
      </c>
      <c r="C37" s="35" t="s">
        <v>101</v>
      </c>
      <c r="D37" s="19" t="s">
        <v>59</v>
      </c>
      <c r="E37" s="28" t="s">
        <v>30</v>
      </c>
      <c r="F37" s="28">
        <v>1813.98</v>
      </c>
      <c r="G37" s="59"/>
      <c r="H37" s="18"/>
      <c r="I37" s="18"/>
      <c r="J37" s="18"/>
      <c r="K37" s="18"/>
      <c r="L37" s="28"/>
      <c r="M37" s="28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</row>
    <row r="38" spans="1:240" s="9" customFormat="1" x14ac:dyDescent="0.25">
      <c r="A38" s="19"/>
      <c r="B38" s="25" t="s">
        <v>89</v>
      </c>
      <c r="C38" s="35" t="s">
        <v>90</v>
      </c>
      <c r="D38" s="19" t="s">
        <v>59</v>
      </c>
      <c r="E38" s="28" t="s">
        <v>30</v>
      </c>
      <c r="F38" s="59">
        <v>118.104</v>
      </c>
      <c r="G38" s="59"/>
      <c r="H38" s="18"/>
      <c r="I38" s="18"/>
      <c r="J38" s="18"/>
      <c r="K38" s="18"/>
      <c r="L38" s="28"/>
      <c r="M38" s="28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</row>
    <row r="39" spans="1:240" s="9" customFormat="1" x14ac:dyDescent="0.25">
      <c r="A39" s="19"/>
      <c r="B39" s="25" t="s">
        <v>89</v>
      </c>
      <c r="C39" s="35" t="s">
        <v>91</v>
      </c>
      <c r="D39" s="19" t="s">
        <v>59</v>
      </c>
      <c r="E39" s="28" t="s">
        <v>30</v>
      </c>
      <c r="F39" s="28">
        <v>2017.61</v>
      </c>
      <c r="G39" s="59"/>
      <c r="H39" s="18"/>
      <c r="I39" s="18"/>
      <c r="J39" s="18"/>
      <c r="K39" s="18"/>
      <c r="L39" s="28"/>
      <c r="M39" s="28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</row>
    <row r="40" spans="1:240" s="9" customFormat="1" x14ac:dyDescent="0.25">
      <c r="A40" s="19"/>
      <c r="B40" s="31" t="s">
        <v>60</v>
      </c>
      <c r="C40" s="35" t="s">
        <v>61</v>
      </c>
      <c r="D40" s="27" t="s">
        <v>59</v>
      </c>
      <c r="E40" s="18">
        <v>100</v>
      </c>
      <c r="F40" s="18">
        <f>E40*F34</f>
        <v>128.80000000000001</v>
      </c>
      <c r="G40" s="28"/>
      <c r="H40" s="18"/>
      <c r="I40" s="18"/>
      <c r="J40" s="18"/>
      <c r="K40" s="18"/>
      <c r="L40" s="28"/>
      <c r="M40" s="28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</row>
    <row r="41" spans="1:240" s="9" customFormat="1" x14ac:dyDescent="0.25">
      <c r="A41" s="19"/>
      <c r="B41" s="31" t="s">
        <v>57</v>
      </c>
      <c r="C41" s="35" t="s">
        <v>58</v>
      </c>
      <c r="D41" s="27" t="s">
        <v>59</v>
      </c>
      <c r="E41" s="18">
        <v>220</v>
      </c>
      <c r="F41" s="18">
        <f>E41*F34</f>
        <v>283.36</v>
      </c>
      <c r="G41" s="28"/>
      <c r="H41" s="18"/>
      <c r="I41" s="18"/>
      <c r="J41" s="18"/>
      <c r="K41" s="18"/>
      <c r="L41" s="28"/>
      <c r="M41" s="28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</row>
    <row r="42" spans="1:240" s="9" customFormat="1" x14ac:dyDescent="0.25">
      <c r="A42" s="19"/>
      <c r="B42" s="25" t="s">
        <v>92</v>
      </c>
      <c r="C42" s="35" t="s">
        <v>54</v>
      </c>
      <c r="D42" s="27" t="s">
        <v>55</v>
      </c>
      <c r="E42" s="28" t="s">
        <v>30</v>
      </c>
      <c r="F42" s="28">
        <v>37.6</v>
      </c>
      <c r="G42" s="28"/>
      <c r="H42" s="8"/>
      <c r="I42" s="18"/>
      <c r="J42" s="18"/>
      <c r="K42" s="18"/>
      <c r="L42" s="28"/>
      <c r="M42" s="18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</row>
    <row r="43" spans="1:240" s="9" customFormat="1" x14ac:dyDescent="0.25">
      <c r="A43" s="19"/>
      <c r="B43" s="20" t="s">
        <v>93</v>
      </c>
      <c r="C43" s="89" t="s">
        <v>94</v>
      </c>
      <c r="D43" s="19" t="s">
        <v>19</v>
      </c>
      <c r="E43" s="18">
        <v>101.5</v>
      </c>
      <c r="F43" s="18">
        <f>E43*F34</f>
        <v>130.732</v>
      </c>
      <c r="G43" s="18"/>
      <c r="H43" s="8"/>
      <c r="I43" s="8"/>
      <c r="J43" s="8"/>
      <c r="K43" s="18"/>
      <c r="L43" s="18"/>
      <c r="M43" s="18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</row>
    <row r="44" spans="1:240" s="9" customFormat="1" x14ac:dyDescent="0.25">
      <c r="A44" s="19"/>
      <c r="B44" s="20" t="s">
        <v>95</v>
      </c>
      <c r="C44" s="89" t="s">
        <v>96</v>
      </c>
      <c r="D44" s="19" t="s">
        <v>19</v>
      </c>
      <c r="E44" s="18">
        <v>3.91</v>
      </c>
      <c r="F44" s="90">
        <f>E44*F34</f>
        <v>5.0360800000000001</v>
      </c>
      <c r="G44" s="18"/>
      <c r="H44" s="18"/>
      <c r="I44" s="18"/>
      <c r="J44" s="18"/>
      <c r="K44" s="18"/>
      <c r="L44" s="18"/>
      <c r="M44" s="18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</row>
    <row r="45" spans="1:240" s="9" customFormat="1" x14ac:dyDescent="0.25">
      <c r="A45" s="19"/>
      <c r="B45" s="20" t="s">
        <v>97</v>
      </c>
      <c r="C45" s="89" t="s">
        <v>98</v>
      </c>
      <c r="D45" s="19" t="s">
        <v>19</v>
      </c>
      <c r="E45" s="18">
        <v>0.34</v>
      </c>
      <c r="F45" s="90">
        <f>F34*E45</f>
        <v>0.43792000000000003</v>
      </c>
      <c r="G45" s="18"/>
      <c r="H45" s="18"/>
      <c r="I45" s="18"/>
      <c r="J45" s="18"/>
      <c r="K45" s="18"/>
      <c r="L45" s="18"/>
      <c r="M45" s="18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</row>
    <row r="46" spans="1:240" s="9" customFormat="1" x14ac:dyDescent="0.25">
      <c r="A46" s="19"/>
      <c r="B46" s="20" t="s">
        <v>99</v>
      </c>
      <c r="C46" s="91" t="s">
        <v>100</v>
      </c>
      <c r="D46" s="27" t="s">
        <v>56</v>
      </c>
      <c r="E46" s="18">
        <v>184</v>
      </c>
      <c r="F46" s="18">
        <f>E46*F34</f>
        <v>236.99200000000002</v>
      </c>
      <c r="G46" s="85"/>
      <c r="H46" s="8"/>
      <c r="I46" s="8"/>
      <c r="J46" s="8"/>
      <c r="K46" s="18"/>
      <c r="L46" s="18"/>
      <c r="M46" s="18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</row>
    <row r="47" spans="1:240" s="9" customFormat="1" x14ac:dyDescent="0.25">
      <c r="A47" s="19"/>
      <c r="B47" s="25"/>
      <c r="C47" s="35" t="s">
        <v>27</v>
      </c>
      <c r="D47" s="19" t="s">
        <v>0</v>
      </c>
      <c r="E47" s="18">
        <v>46</v>
      </c>
      <c r="F47" s="28">
        <f>E47*F34</f>
        <v>59.248000000000005</v>
      </c>
      <c r="G47" s="24"/>
      <c r="H47" s="18"/>
      <c r="I47" s="8"/>
      <c r="J47" s="8"/>
      <c r="K47" s="18"/>
      <c r="L47" s="18"/>
      <c r="M47" s="18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</row>
    <row r="48" spans="1:240" s="9" customFormat="1" x14ac:dyDescent="0.25">
      <c r="A48" s="19"/>
      <c r="B48" s="34"/>
      <c r="C48" s="35"/>
      <c r="D48" s="27"/>
      <c r="E48" s="18"/>
      <c r="F48" s="28"/>
      <c r="G48" s="18"/>
      <c r="H48" s="18"/>
      <c r="I48" s="18"/>
      <c r="J48" s="18"/>
      <c r="K48" s="18"/>
      <c r="L48" s="28"/>
      <c r="M48" s="28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</row>
    <row r="49" spans="1:240" s="94" customFormat="1" x14ac:dyDescent="0.25">
      <c r="A49" s="92"/>
      <c r="B49" s="19" t="s">
        <v>102</v>
      </c>
      <c r="C49" s="91" t="s">
        <v>103</v>
      </c>
      <c r="D49" s="92" t="s">
        <v>56</v>
      </c>
      <c r="E49" s="93"/>
      <c r="F49" s="18">
        <f>(2+0.75)*140</f>
        <v>385</v>
      </c>
      <c r="G49" s="18"/>
      <c r="H49" s="18"/>
      <c r="I49" s="18"/>
      <c r="J49" s="18"/>
      <c r="K49" s="18"/>
      <c r="L49" s="18"/>
      <c r="M49" s="18"/>
    </row>
    <row r="50" spans="1:240" s="94" customFormat="1" x14ac:dyDescent="0.25">
      <c r="A50" s="92"/>
      <c r="B50" s="19"/>
      <c r="C50" s="91"/>
      <c r="D50" s="92" t="s">
        <v>104</v>
      </c>
      <c r="E50" s="93"/>
      <c r="F50" s="90">
        <f>F49/100</f>
        <v>3.85</v>
      </c>
      <c r="G50" s="18"/>
      <c r="H50" s="18"/>
      <c r="I50" s="18"/>
      <c r="J50" s="18"/>
      <c r="K50" s="18"/>
      <c r="L50" s="18"/>
      <c r="M50" s="18"/>
    </row>
    <row r="51" spans="1:240" s="94" customFormat="1" x14ac:dyDescent="0.25">
      <c r="A51" s="92"/>
      <c r="B51" s="95"/>
      <c r="C51" s="91" t="s">
        <v>81</v>
      </c>
      <c r="D51" s="19" t="s">
        <v>22</v>
      </c>
      <c r="E51" s="18">
        <v>33.6</v>
      </c>
      <c r="F51" s="18">
        <f>E51*F50</f>
        <v>129.36000000000001</v>
      </c>
      <c r="G51" s="18"/>
      <c r="H51" s="18"/>
      <c r="I51" s="18"/>
      <c r="J51" s="18"/>
      <c r="K51" s="18"/>
      <c r="L51" s="18"/>
      <c r="M51" s="18"/>
    </row>
    <row r="52" spans="1:240" s="94" customFormat="1" x14ac:dyDescent="0.25">
      <c r="A52" s="92"/>
      <c r="B52" s="95"/>
      <c r="C52" s="91" t="s">
        <v>105</v>
      </c>
      <c r="D52" s="19" t="s">
        <v>0</v>
      </c>
      <c r="E52" s="18">
        <v>1.5</v>
      </c>
      <c r="F52" s="18">
        <f>F50*E52</f>
        <v>5.7750000000000004</v>
      </c>
      <c r="G52" s="18"/>
      <c r="H52" s="18"/>
      <c r="I52" s="18"/>
      <c r="J52" s="18"/>
      <c r="K52" s="18"/>
      <c r="L52" s="18"/>
      <c r="M52" s="18"/>
    </row>
    <row r="53" spans="1:240" s="94" customFormat="1" x14ac:dyDescent="0.25">
      <c r="A53" s="92"/>
      <c r="B53" s="95" t="s">
        <v>106</v>
      </c>
      <c r="C53" s="96" t="s">
        <v>107</v>
      </c>
      <c r="D53" s="19" t="s">
        <v>24</v>
      </c>
      <c r="E53" s="18">
        <v>0.24</v>
      </c>
      <c r="F53" s="18">
        <f>F50*E53</f>
        <v>0.92399999999999993</v>
      </c>
      <c r="G53" s="18"/>
      <c r="H53" s="18"/>
      <c r="I53" s="18"/>
      <c r="J53" s="18"/>
      <c r="K53" s="18"/>
      <c r="L53" s="18"/>
      <c r="M53" s="18"/>
    </row>
    <row r="54" spans="1:240" s="94" customFormat="1" x14ac:dyDescent="0.25">
      <c r="A54" s="92"/>
      <c r="B54" s="95"/>
      <c r="C54" s="91" t="s">
        <v>108</v>
      </c>
      <c r="D54" s="19" t="s">
        <v>0</v>
      </c>
      <c r="E54" s="18">
        <v>2.2799999999999998</v>
      </c>
      <c r="F54" s="18">
        <f>F50*E54</f>
        <v>8.7779999999999987</v>
      </c>
      <c r="G54" s="18"/>
      <c r="H54" s="18"/>
      <c r="I54" s="18"/>
      <c r="J54" s="18"/>
      <c r="K54" s="18"/>
      <c r="L54" s="18"/>
      <c r="M54" s="18"/>
    </row>
    <row r="55" spans="1:240" s="9" customFormat="1" x14ac:dyDescent="0.25">
      <c r="A55" s="19"/>
      <c r="B55" s="34"/>
      <c r="C55" s="35"/>
      <c r="D55" s="27"/>
      <c r="E55" s="18"/>
      <c r="F55" s="28"/>
      <c r="G55" s="18"/>
      <c r="H55" s="18"/>
      <c r="I55" s="18"/>
      <c r="J55" s="18"/>
      <c r="K55" s="18"/>
      <c r="L55" s="28"/>
      <c r="M55" s="28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</row>
    <row r="56" spans="1:240" s="9" customFormat="1" x14ac:dyDescent="0.25">
      <c r="A56" s="58">
        <v>5</v>
      </c>
      <c r="B56" s="58" t="s">
        <v>62</v>
      </c>
      <c r="C56" s="97" t="s">
        <v>63</v>
      </c>
      <c r="D56" s="58" t="s">
        <v>32</v>
      </c>
      <c r="E56" s="18"/>
      <c r="F56" s="18">
        <v>31.5</v>
      </c>
      <c r="G56" s="18"/>
      <c r="H56" s="18"/>
      <c r="I56" s="18"/>
      <c r="J56" s="18"/>
      <c r="K56" s="18"/>
      <c r="L56" s="30"/>
      <c r="M56" s="30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</row>
    <row r="57" spans="1:240" s="9" customFormat="1" x14ac:dyDescent="0.25">
      <c r="A57" s="11"/>
      <c r="B57" s="12"/>
      <c r="C57" s="13"/>
      <c r="D57" s="11" t="s">
        <v>20</v>
      </c>
      <c r="E57" s="14"/>
      <c r="F57" s="15">
        <f>F56/100</f>
        <v>0.315</v>
      </c>
      <c r="G57" s="14"/>
      <c r="H57" s="14"/>
      <c r="I57" s="14"/>
      <c r="J57" s="14"/>
      <c r="K57" s="14"/>
      <c r="L57" s="14"/>
      <c r="M57" s="14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</row>
    <row r="58" spans="1:240" s="9" customFormat="1" x14ac:dyDescent="0.25">
      <c r="A58" s="11"/>
      <c r="B58" s="12"/>
      <c r="C58" s="56" t="s">
        <v>21</v>
      </c>
      <c r="D58" s="17" t="s">
        <v>22</v>
      </c>
      <c r="E58" s="14">
        <v>99.3</v>
      </c>
      <c r="F58" s="14">
        <f>E58*F57</f>
        <v>31.279499999999999</v>
      </c>
      <c r="G58" s="14"/>
      <c r="H58" s="14"/>
      <c r="I58" s="18"/>
      <c r="J58" s="18"/>
      <c r="K58" s="18"/>
      <c r="L58" s="18"/>
      <c r="M58" s="18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</row>
    <row r="59" spans="1:240" s="9" customFormat="1" x14ac:dyDescent="0.25">
      <c r="A59" s="58"/>
      <c r="B59" s="12" t="s">
        <v>26</v>
      </c>
      <c r="C59" s="13" t="s">
        <v>31</v>
      </c>
      <c r="D59" s="58" t="s">
        <v>19</v>
      </c>
      <c r="E59" s="30" t="s">
        <v>30</v>
      </c>
      <c r="F59" s="18">
        <f>F56</f>
        <v>31.5</v>
      </c>
      <c r="G59" s="8"/>
      <c r="H59" s="14"/>
      <c r="I59" s="14"/>
      <c r="J59" s="14"/>
      <c r="K59" s="14"/>
      <c r="L59" s="14"/>
      <c r="M59" s="14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</row>
    <row r="60" spans="1:240" s="9" customFormat="1" x14ac:dyDescent="0.25">
      <c r="A60" s="58"/>
      <c r="B60" s="12"/>
      <c r="C60" s="13"/>
      <c r="D60" s="58"/>
      <c r="E60" s="30"/>
      <c r="F60" s="18"/>
      <c r="G60" s="8"/>
      <c r="H60" s="14"/>
      <c r="I60" s="14"/>
      <c r="J60" s="14"/>
      <c r="K60" s="14"/>
      <c r="L60" s="14"/>
      <c r="M60" s="14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</row>
    <row r="61" spans="1:240" s="9" customFormat="1" x14ac:dyDescent="0.25">
      <c r="A61" s="19">
        <v>6</v>
      </c>
      <c r="B61" s="31" t="s">
        <v>74</v>
      </c>
      <c r="C61" s="26" t="s">
        <v>75</v>
      </c>
      <c r="D61" s="19" t="s">
        <v>19</v>
      </c>
      <c r="E61" s="18"/>
      <c r="F61" s="18">
        <v>155</v>
      </c>
      <c r="G61" s="18"/>
      <c r="H61" s="18"/>
      <c r="I61" s="18"/>
      <c r="J61" s="18"/>
      <c r="K61" s="18"/>
      <c r="L61" s="18"/>
      <c r="M61" s="18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</row>
    <row r="62" spans="1:240" s="9" customFormat="1" x14ac:dyDescent="0.25">
      <c r="A62" s="19"/>
      <c r="B62" s="20"/>
      <c r="C62" s="21"/>
      <c r="D62" s="19" t="s">
        <v>64</v>
      </c>
      <c r="E62" s="18"/>
      <c r="F62" s="15">
        <f>F61/1000</f>
        <v>0.155</v>
      </c>
      <c r="G62" s="18"/>
      <c r="H62" s="18"/>
      <c r="I62" s="18"/>
      <c r="J62" s="18"/>
      <c r="K62" s="18"/>
      <c r="L62" s="18"/>
      <c r="M62" s="18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</row>
    <row r="63" spans="1:240" s="9" customFormat="1" x14ac:dyDescent="0.25">
      <c r="A63" s="19"/>
      <c r="B63" s="31"/>
      <c r="C63" s="56" t="s">
        <v>65</v>
      </c>
      <c r="D63" s="17" t="s">
        <v>22</v>
      </c>
      <c r="E63" s="18">
        <v>23.8</v>
      </c>
      <c r="F63" s="18">
        <f>E63*F62</f>
        <v>3.6890000000000001</v>
      </c>
      <c r="G63" s="18"/>
      <c r="H63" s="18"/>
      <c r="I63" s="18"/>
      <c r="J63" s="18"/>
      <c r="K63" s="18"/>
      <c r="L63" s="18"/>
      <c r="M63" s="18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</row>
    <row r="64" spans="1:240" s="9" customFormat="1" x14ac:dyDescent="0.25">
      <c r="A64" s="19"/>
      <c r="B64" s="31" t="s">
        <v>76</v>
      </c>
      <c r="C64" s="35" t="s">
        <v>77</v>
      </c>
      <c r="D64" s="17" t="s">
        <v>23</v>
      </c>
      <c r="E64" s="18">
        <v>112</v>
      </c>
      <c r="F64" s="18">
        <f>E64*F62</f>
        <v>17.36</v>
      </c>
      <c r="G64" s="18"/>
      <c r="H64" s="18"/>
      <c r="I64" s="18"/>
      <c r="J64" s="18"/>
      <c r="K64" s="18"/>
      <c r="L64" s="18"/>
      <c r="M64" s="18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</row>
    <row r="65" spans="1:240" s="9" customFormat="1" x14ac:dyDescent="0.25">
      <c r="A65" s="19"/>
      <c r="B65" s="20"/>
      <c r="C65" s="35"/>
      <c r="D65" s="19"/>
      <c r="E65" s="18"/>
      <c r="F65" s="18"/>
      <c r="G65" s="18"/>
      <c r="H65" s="18"/>
      <c r="I65" s="18"/>
      <c r="J65" s="18"/>
      <c r="K65" s="18"/>
      <c r="L65" s="18"/>
      <c r="M65" s="18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</row>
    <row r="66" spans="1:240" s="98" customFormat="1" x14ac:dyDescent="0.25">
      <c r="A66" s="19"/>
      <c r="B66" s="99" t="s">
        <v>78</v>
      </c>
      <c r="C66" s="100" t="s">
        <v>79</v>
      </c>
      <c r="D66" s="101" t="s">
        <v>19</v>
      </c>
      <c r="E66" s="102"/>
      <c r="F66" s="102">
        <f>F61</f>
        <v>155</v>
      </c>
      <c r="G66" s="102"/>
      <c r="H66" s="102"/>
      <c r="I66" s="102"/>
      <c r="J66" s="102"/>
      <c r="K66" s="102"/>
      <c r="L66" s="102"/>
      <c r="M66" s="102"/>
    </row>
    <row r="67" spans="1:240" s="98" customFormat="1" x14ac:dyDescent="0.25">
      <c r="A67" s="19"/>
      <c r="B67" s="99" t="s">
        <v>80</v>
      </c>
      <c r="C67" s="100"/>
      <c r="D67" s="101" t="s">
        <v>20</v>
      </c>
      <c r="E67" s="102"/>
      <c r="F67" s="103">
        <f>F66/100</f>
        <v>1.55</v>
      </c>
      <c r="G67" s="102"/>
      <c r="H67" s="102"/>
      <c r="I67" s="102"/>
      <c r="J67" s="102"/>
      <c r="K67" s="102"/>
      <c r="L67" s="102"/>
      <c r="M67" s="102"/>
    </row>
    <row r="68" spans="1:240" s="98" customFormat="1" x14ac:dyDescent="0.25">
      <c r="A68" s="19"/>
      <c r="B68" s="104"/>
      <c r="C68" s="100" t="s">
        <v>81</v>
      </c>
      <c r="D68" s="101" t="s">
        <v>22</v>
      </c>
      <c r="E68" s="102">
        <v>3.1</v>
      </c>
      <c r="F68" s="102">
        <f>E68*F67</f>
        <v>4.8050000000000006</v>
      </c>
      <c r="G68" s="102"/>
      <c r="H68" s="102"/>
      <c r="I68" s="105"/>
      <c r="J68" s="102"/>
      <c r="K68" s="102"/>
      <c r="L68" s="102"/>
      <c r="M68" s="102"/>
    </row>
    <row r="69" spans="1:240" s="98" customFormat="1" x14ac:dyDescent="0.25">
      <c r="A69" s="19"/>
      <c r="B69" s="99" t="s">
        <v>82</v>
      </c>
      <c r="C69" s="100" t="s">
        <v>83</v>
      </c>
      <c r="D69" s="101" t="s">
        <v>23</v>
      </c>
      <c r="E69" s="102">
        <v>3.1</v>
      </c>
      <c r="F69" s="102">
        <f>E69*F67</f>
        <v>4.8050000000000006</v>
      </c>
      <c r="G69" s="102"/>
      <c r="H69" s="102"/>
      <c r="I69" s="102"/>
      <c r="J69" s="102"/>
      <c r="K69" s="102"/>
      <c r="L69" s="102"/>
      <c r="M69" s="102"/>
    </row>
    <row r="70" spans="1:240" s="98" customFormat="1" x14ac:dyDescent="0.25">
      <c r="A70" s="19"/>
      <c r="B70" s="19"/>
      <c r="C70" s="104"/>
      <c r="D70" s="19"/>
      <c r="E70" s="19"/>
      <c r="F70" s="106"/>
      <c r="G70" s="106"/>
      <c r="H70" s="106"/>
      <c r="I70" s="106"/>
      <c r="J70" s="106"/>
      <c r="K70" s="18"/>
      <c r="L70" s="18"/>
      <c r="M70" s="18"/>
    </row>
    <row r="71" spans="1:240" s="6" customFormat="1" x14ac:dyDescent="0.25">
      <c r="A71" s="107"/>
      <c r="B71" s="107"/>
      <c r="C71" s="107" t="s">
        <v>10</v>
      </c>
      <c r="D71" s="107"/>
      <c r="E71" s="108"/>
      <c r="F71" s="108"/>
      <c r="G71" s="108"/>
      <c r="H71" s="108"/>
      <c r="I71" s="108"/>
      <c r="J71" s="108"/>
      <c r="K71" s="108"/>
      <c r="L71" s="108"/>
      <c r="M71" s="10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</row>
    <row r="72" spans="1:240" s="1" customFormat="1" x14ac:dyDescent="0.25">
      <c r="A72" s="107"/>
      <c r="B72" s="107"/>
      <c r="C72" s="107"/>
      <c r="D72" s="107"/>
      <c r="E72" s="108"/>
      <c r="F72" s="108"/>
      <c r="G72" s="108"/>
      <c r="H72" s="108"/>
      <c r="I72" s="108"/>
      <c r="J72" s="108"/>
      <c r="K72" s="108"/>
      <c r="L72" s="108"/>
      <c r="M72" s="108"/>
    </row>
    <row r="73" spans="1:240" s="98" customFormat="1" x14ac:dyDescent="0.25">
      <c r="A73" s="109"/>
      <c r="B73" s="110"/>
      <c r="C73" s="23" t="s">
        <v>14</v>
      </c>
      <c r="D73" s="111" t="s">
        <v>109</v>
      </c>
      <c r="E73" s="14"/>
      <c r="F73" s="14"/>
      <c r="G73" s="14"/>
      <c r="H73" s="14"/>
      <c r="I73" s="14"/>
      <c r="J73" s="14"/>
      <c r="K73" s="14"/>
      <c r="L73" s="14"/>
      <c r="M73" s="14"/>
    </row>
    <row r="74" spans="1:240" s="113" customFormat="1" x14ac:dyDescent="0.25">
      <c r="A74" s="107"/>
      <c r="B74" s="107"/>
      <c r="C74" s="112" t="s">
        <v>10</v>
      </c>
      <c r="D74" s="107"/>
      <c r="E74" s="108"/>
      <c r="F74" s="108"/>
      <c r="G74" s="108"/>
      <c r="H74" s="108"/>
      <c r="I74" s="108"/>
      <c r="J74" s="108"/>
      <c r="K74" s="108"/>
      <c r="L74" s="108"/>
      <c r="M74" s="14"/>
    </row>
    <row r="75" spans="1:240" s="113" customFormat="1" x14ac:dyDescent="0.25">
      <c r="A75" s="109"/>
      <c r="B75" s="110"/>
      <c r="C75" s="23" t="s">
        <v>15</v>
      </c>
      <c r="D75" s="111" t="s">
        <v>109</v>
      </c>
      <c r="E75" s="14"/>
      <c r="F75" s="14"/>
      <c r="G75" s="14"/>
      <c r="H75" s="14"/>
      <c r="I75" s="14"/>
      <c r="J75" s="14"/>
      <c r="K75" s="14"/>
      <c r="L75" s="14"/>
      <c r="M75" s="14"/>
    </row>
    <row r="76" spans="1:240" s="113" customFormat="1" x14ac:dyDescent="0.25">
      <c r="A76" s="109"/>
      <c r="B76" s="114"/>
      <c r="C76" s="112" t="s">
        <v>10</v>
      </c>
      <c r="D76" s="111"/>
      <c r="E76" s="14"/>
      <c r="F76" s="14"/>
      <c r="G76" s="14"/>
      <c r="H76" s="14"/>
      <c r="I76" s="14"/>
      <c r="J76" s="14"/>
      <c r="K76" s="14"/>
      <c r="L76" s="14"/>
      <c r="M76" s="14"/>
    </row>
    <row r="77" spans="1:240" s="113" customFormat="1" x14ac:dyDescent="0.25">
      <c r="A77" s="109"/>
      <c r="B77" s="114"/>
      <c r="C77" s="23" t="s">
        <v>16</v>
      </c>
      <c r="D77" s="111" t="s">
        <v>109</v>
      </c>
      <c r="E77" s="14"/>
      <c r="F77" s="14"/>
      <c r="G77" s="14"/>
      <c r="H77" s="14"/>
      <c r="I77" s="14"/>
      <c r="J77" s="14"/>
      <c r="K77" s="14"/>
      <c r="L77" s="14"/>
      <c r="M77" s="14"/>
    </row>
    <row r="78" spans="1:240" s="115" customFormat="1" x14ac:dyDescent="0.25">
      <c r="A78" s="109"/>
      <c r="B78" s="110"/>
      <c r="C78" s="112" t="s">
        <v>10</v>
      </c>
      <c r="D78" s="111"/>
      <c r="E78" s="14"/>
      <c r="F78" s="14"/>
      <c r="G78" s="14"/>
      <c r="H78" s="14"/>
      <c r="I78" s="14"/>
      <c r="J78" s="14"/>
      <c r="K78" s="14"/>
      <c r="L78" s="14"/>
      <c r="M78" s="14"/>
    </row>
    <row r="79" spans="1:240" s="113" customFormat="1" x14ac:dyDescent="0.25">
      <c r="A79" s="109"/>
      <c r="B79" s="110"/>
      <c r="C79" s="23" t="s">
        <v>17</v>
      </c>
      <c r="D79" s="111">
        <v>0.03</v>
      </c>
      <c r="E79" s="14"/>
      <c r="F79" s="14"/>
      <c r="G79" s="14"/>
      <c r="H79" s="14"/>
      <c r="I79" s="14"/>
      <c r="J79" s="14"/>
      <c r="K79" s="14"/>
      <c r="L79" s="14"/>
      <c r="M79" s="14"/>
    </row>
    <row r="80" spans="1:240" s="113" customFormat="1" x14ac:dyDescent="0.25">
      <c r="A80" s="109"/>
      <c r="B80" s="114"/>
      <c r="C80" s="112" t="s">
        <v>10</v>
      </c>
      <c r="D80" s="111"/>
      <c r="E80" s="14"/>
      <c r="F80" s="14"/>
      <c r="G80" s="14"/>
      <c r="H80" s="14"/>
      <c r="I80" s="14"/>
      <c r="J80" s="14"/>
      <c r="K80" s="14"/>
      <c r="L80" s="14"/>
      <c r="M80" s="14"/>
    </row>
    <row r="81" spans="1:14" s="113" customFormat="1" x14ac:dyDescent="0.25">
      <c r="A81" s="109"/>
      <c r="B81" s="110"/>
      <c r="C81" s="23" t="s">
        <v>18</v>
      </c>
      <c r="D81" s="111">
        <v>0.18</v>
      </c>
      <c r="E81" s="14"/>
      <c r="F81" s="14"/>
      <c r="G81" s="14"/>
      <c r="H81" s="14"/>
      <c r="I81" s="14"/>
      <c r="J81" s="14"/>
      <c r="K81" s="14"/>
      <c r="L81" s="14"/>
      <c r="M81" s="14"/>
    </row>
    <row r="82" spans="1:14" s="113" customFormat="1" x14ac:dyDescent="0.25">
      <c r="A82" s="109"/>
      <c r="B82" s="110"/>
      <c r="C82" s="13"/>
      <c r="D82" s="111"/>
      <c r="E82" s="14"/>
      <c r="F82" s="14"/>
      <c r="G82" s="14"/>
      <c r="H82" s="14"/>
      <c r="I82" s="14"/>
      <c r="J82" s="14"/>
      <c r="K82" s="14"/>
      <c r="L82" s="14"/>
      <c r="M82" s="14"/>
    </row>
    <row r="83" spans="1:14" s="113" customFormat="1" x14ac:dyDescent="0.25">
      <c r="A83" s="109"/>
      <c r="B83" s="114"/>
      <c r="C83" s="107" t="s">
        <v>10</v>
      </c>
      <c r="D83" s="111"/>
      <c r="E83" s="14"/>
      <c r="F83" s="14"/>
      <c r="G83" s="14"/>
      <c r="H83" s="14"/>
      <c r="I83" s="14"/>
      <c r="J83" s="14"/>
      <c r="K83" s="14"/>
      <c r="L83" s="14"/>
      <c r="M83" s="108"/>
    </row>
    <row r="84" spans="1:14" s="98" customFormat="1" x14ac:dyDescent="0.25">
      <c r="A84" s="116"/>
      <c r="B84" s="22"/>
      <c r="C84" s="117"/>
      <c r="D84" s="22"/>
      <c r="E84" s="22"/>
      <c r="F84" s="22"/>
      <c r="G84" s="22"/>
      <c r="H84" s="84"/>
      <c r="I84" s="22"/>
      <c r="J84" s="84"/>
      <c r="K84" s="22"/>
      <c r="L84" s="84"/>
      <c r="M84" s="84"/>
      <c r="N84" s="118"/>
    </row>
    <row r="85" spans="1:14" s="98" customFormat="1" x14ac:dyDescent="0.25">
      <c r="A85" s="116"/>
      <c r="B85" s="22"/>
      <c r="C85" s="119"/>
      <c r="D85" s="120"/>
      <c r="E85" s="55"/>
      <c r="F85" s="55"/>
      <c r="G85" s="22"/>
      <c r="H85" s="84"/>
      <c r="I85" s="22"/>
      <c r="J85" s="84"/>
      <c r="K85" s="22"/>
      <c r="L85" s="84"/>
      <c r="M85" s="84"/>
      <c r="N85" s="118"/>
    </row>
    <row r="86" spans="1:14" s="98" customFormat="1" x14ac:dyDescent="0.25">
      <c r="A86" s="116"/>
      <c r="B86" s="22"/>
      <c r="C86" s="119"/>
      <c r="D86" s="120"/>
      <c r="E86" s="55"/>
      <c r="F86" s="55"/>
      <c r="G86" s="22"/>
      <c r="H86" s="84"/>
      <c r="I86" s="22"/>
      <c r="J86" s="84"/>
      <c r="K86" s="22"/>
      <c r="L86" s="84"/>
      <c r="M86" s="84"/>
    </row>
    <row r="87" spans="1:14" s="98" customFormat="1" x14ac:dyDescent="0.25">
      <c r="A87" s="116"/>
      <c r="B87" s="22"/>
      <c r="C87" s="119"/>
      <c r="D87" s="120"/>
      <c r="E87" s="55"/>
      <c r="F87" s="55"/>
      <c r="G87" s="22"/>
      <c r="H87" s="84"/>
      <c r="I87" s="22"/>
      <c r="J87" s="84"/>
      <c r="K87" s="22"/>
      <c r="L87" s="84"/>
      <c r="M87" s="84"/>
    </row>
    <row r="88" spans="1:14" s="98" customFormat="1" x14ac:dyDescent="0.25">
      <c r="A88" s="116"/>
      <c r="B88" s="22"/>
      <c r="C88" s="117"/>
      <c r="D88" s="22"/>
      <c r="E88" s="22"/>
      <c r="F88" s="22"/>
      <c r="G88" s="22"/>
      <c r="H88" s="84"/>
      <c r="I88" s="22"/>
      <c r="J88" s="84"/>
      <c r="K88" s="22"/>
      <c r="L88" s="84"/>
      <c r="M88" s="84"/>
    </row>
    <row r="89" spans="1:14" s="98" customFormat="1" x14ac:dyDescent="0.25">
      <c r="A89" s="116"/>
      <c r="B89" s="22"/>
      <c r="C89" s="117"/>
      <c r="D89" s="22"/>
      <c r="E89" s="22"/>
      <c r="F89" s="22"/>
      <c r="G89" s="22"/>
      <c r="H89" s="84"/>
      <c r="I89" s="22"/>
      <c r="J89" s="84"/>
      <c r="K89" s="22"/>
      <c r="L89" s="84"/>
      <c r="M89" s="84"/>
    </row>
    <row r="90" spans="1:14" s="98" customFormat="1" x14ac:dyDescent="0.25">
      <c r="A90" s="116"/>
      <c r="B90" s="22"/>
      <c r="C90" s="117"/>
      <c r="D90" s="22"/>
      <c r="E90" s="22"/>
      <c r="F90" s="22"/>
      <c r="G90" s="22"/>
      <c r="H90" s="84"/>
      <c r="I90" s="22"/>
      <c r="J90" s="84"/>
      <c r="K90" s="22"/>
      <c r="L90" s="84"/>
      <c r="M90" s="84"/>
    </row>
    <row r="91" spans="1:14" s="98" customFormat="1" x14ac:dyDescent="0.25">
      <c r="A91" s="116"/>
      <c r="B91" s="22"/>
      <c r="C91" s="117"/>
      <c r="D91" s="22"/>
      <c r="E91" s="22"/>
      <c r="F91" s="22"/>
      <c r="G91" s="22"/>
      <c r="H91" s="84"/>
      <c r="I91" s="22"/>
      <c r="J91" s="84"/>
      <c r="K91" s="22"/>
      <c r="L91" s="84"/>
      <c r="M91" s="84"/>
    </row>
    <row r="92" spans="1:14" s="98" customFormat="1" x14ac:dyDescent="0.25">
      <c r="A92" s="116"/>
      <c r="B92" s="22"/>
      <c r="C92" s="117"/>
      <c r="D92" s="22"/>
      <c r="E92" s="22"/>
      <c r="F92" s="22"/>
      <c r="G92" s="22"/>
      <c r="H92" s="84"/>
      <c r="I92" s="22"/>
      <c r="J92" s="84"/>
      <c r="K92" s="22"/>
      <c r="L92" s="84"/>
      <c r="M92" s="84"/>
    </row>
    <row r="93" spans="1:14" s="98" customFormat="1" x14ac:dyDescent="0.25">
      <c r="A93" s="116"/>
      <c r="B93" s="22"/>
      <c r="C93" s="117"/>
      <c r="D93" s="22"/>
      <c r="E93" s="22"/>
      <c r="F93" s="22"/>
      <c r="G93" s="22"/>
      <c r="H93" s="84"/>
      <c r="I93" s="22"/>
      <c r="J93" s="84"/>
      <c r="K93" s="22"/>
      <c r="L93" s="84"/>
      <c r="M93" s="84"/>
    </row>
    <row r="96" spans="1:14" x14ac:dyDescent="0.25">
      <c r="B96" s="72"/>
      <c r="C96" s="73"/>
      <c r="D96" s="74"/>
      <c r="E96" s="73"/>
      <c r="F96" s="73"/>
      <c r="G96" s="73"/>
      <c r="H96" s="73"/>
      <c r="I96" s="73"/>
      <c r="J96" s="73"/>
    </row>
    <row r="97" spans="2:10" x14ac:dyDescent="0.25">
      <c r="B97" s="63"/>
      <c r="C97" s="74"/>
      <c r="D97" s="74"/>
      <c r="E97" s="74"/>
      <c r="F97" s="74"/>
      <c r="G97" s="74"/>
      <c r="H97" s="74"/>
      <c r="I97" s="74"/>
      <c r="J97" s="74"/>
    </row>
    <row r="98" spans="2:10" x14ac:dyDescent="0.25">
      <c r="B98" s="63"/>
      <c r="C98" s="75"/>
      <c r="D98" s="76"/>
      <c r="E98" s="74"/>
      <c r="F98" s="74"/>
      <c r="G98" s="77"/>
      <c r="H98" s="74"/>
      <c r="I98" s="74"/>
      <c r="J98" s="74"/>
    </row>
  </sheetData>
  <protectedRanges>
    <protectedRange sqref="E9" name="Range1_1_1_2_2"/>
    <protectedRange sqref="E27" name="Range1_1_1_2_2_1_1_3_1_2_1_1_1"/>
    <protectedRange sqref="E26" name="Range1_1_1_2_1_1_2"/>
    <protectedRange sqref="E23" name="Range1_1_1_2_1_1_1_1_1_1_1"/>
    <protectedRange sqref="E24:E25" name="Range1_1_1_2_1_1_2_2_1"/>
  </protectedRanges>
  <autoFilter ref="A1:M9"/>
  <mergeCells count="13">
    <mergeCell ref="I6:J6"/>
    <mergeCell ref="K6:L6"/>
    <mergeCell ref="M6:M7"/>
    <mergeCell ref="A2:M2"/>
    <mergeCell ref="A3:M3"/>
    <mergeCell ref="G4:J4"/>
    <mergeCell ref="K4:L4"/>
    <mergeCell ref="A6:A7"/>
    <mergeCell ref="B6:B7"/>
    <mergeCell ref="C6:C7"/>
    <mergeCell ref="D6:D7"/>
    <mergeCell ref="E6:F6"/>
    <mergeCell ref="G6:H6"/>
  </mergeCells>
  <conditionalFormatting sqref="B30">
    <cfRule type="cellIs" dxfId="4" priority="5" stopIfTrue="1" operator="equal">
      <formula>8223.307275</formula>
    </cfRule>
  </conditionalFormatting>
  <conditionalFormatting sqref="G38:G39">
    <cfRule type="cellIs" dxfId="3" priority="1" stopIfTrue="1" operator="equal">
      <formula>8223.307275</formula>
    </cfRule>
  </conditionalFormatting>
  <conditionalFormatting sqref="G43">
    <cfRule type="cellIs" dxfId="2" priority="4" stopIfTrue="1" operator="equal">
      <formula>8223.307275</formula>
    </cfRule>
  </conditionalFormatting>
  <conditionalFormatting sqref="G37">
    <cfRule type="cellIs" dxfId="1" priority="3" stopIfTrue="1" operator="equal">
      <formula>8223.307275</formula>
    </cfRule>
  </conditionalFormatting>
  <conditionalFormatting sqref="L45 H45">
    <cfRule type="cellIs" dxfId="0" priority="2" stopIfTrue="1" operator="equal">
      <formula>8223.307275</formula>
    </cfRule>
  </conditionalFormatting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B14"/>
  <sheetViews>
    <sheetView workbookViewId="0">
      <selection activeCell="B7" sqref="A7:XFD14"/>
    </sheetView>
  </sheetViews>
  <sheetFormatPr defaultRowHeight="15" x14ac:dyDescent="0.25"/>
  <cols>
    <col min="1" max="1" width="4.5703125" customWidth="1"/>
    <col min="2" max="2" width="9.5703125" bestFit="1" customWidth="1"/>
    <col min="3" max="3" width="55.28515625" customWidth="1"/>
    <col min="5" max="5" width="9" customWidth="1"/>
    <col min="6" max="6" width="7.7109375" customWidth="1"/>
    <col min="7" max="7" width="12.28515625" customWidth="1"/>
    <col min="8" max="8" width="21" customWidth="1"/>
    <col min="9" max="276" width="9.140625" customWidth="1"/>
  </cols>
  <sheetData>
    <row r="6" spans="1:80" ht="15.75" thickBot="1" x14ac:dyDescent="0.3"/>
    <row r="7" spans="1:80" s="44" customFormat="1" ht="48" thickBot="1" x14ac:dyDescent="0.3">
      <c r="A7" s="126">
        <v>6</v>
      </c>
      <c r="B7" s="36" t="s">
        <v>36</v>
      </c>
      <c r="C7" s="37" t="s">
        <v>37</v>
      </c>
      <c r="D7" s="38" t="s">
        <v>38</v>
      </c>
      <c r="E7" s="39">
        <v>0.54100000000000004</v>
      </c>
      <c r="F7" s="40"/>
      <c r="G7" s="41">
        <v>18153.547139999999</v>
      </c>
      <c r="H7" s="42"/>
      <c r="I7" s="42"/>
      <c r="J7" s="42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</row>
    <row r="8" spans="1:80" s="44" customFormat="1" ht="16.5" customHeight="1" thickBot="1" x14ac:dyDescent="0.3">
      <c r="A8" s="127"/>
      <c r="B8" s="36"/>
      <c r="C8" s="45" t="s">
        <v>39</v>
      </c>
      <c r="D8" s="38" t="s">
        <v>40</v>
      </c>
      <c r="E8" s="46">
        <v>1428.24</v>
      </c>
      <c r="F8" s="46">
        <v>4.5999999999999996</v>
      </c>
      <c r="G8" s="41">
        <v>6569.9039999999995</v>
      </c>
      <c r="H8" s="42"/>
      <c r="I8" s="42">
        <v>26.4</v>
      </c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</row>
    <row r="9" spans="1:80" s="44" customFormat="1" ht="26.25" customHeight="1" thickBot="1" x14ac:dyDescent="0.3">
      <c r="A9" s="127"/>
      <c r="B9" s="36" t="s">
        <v>41</v>
      </c>
      <c r="C9" s="47" t="s">
        <v>42</v>
      </c>
      <c r="D9" s="48" t="s">
        <v>33</v>
      </c>
      <c r="E9" s="49">
        <v>54.1</v>
      </c>
      <c r="F9" s="49">
        <v>113</v>
      </c>
      <c r="G9" s="50">
        <v>6113.3</v>
      </c>
      <c r="H9" s="42"/>
      <c r="I9" s="54">
        <v>1</v>
      </c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</row>
    <row r="10" spans="1:80" s="52" customFormat="1" ht="16.5" customHeight="1" thickBot="1" x14ac:dyDescent="0.3">
      <c r="A10" s="127"/>
      <c r="B10" s="53" t="s">
        <v>44</v>
      </c>
      <c r="C10" s="47" t="s">
        <v>45</v>
      </c>
      <c r="D10" s="48" t="s">
        <v>33</v>
      </c>
      <c r="E10" s="49">
        <v>4.3388200000000001</v>
      </c>
      <c r="F10" s="49">
        <v>517</v>
      </c>
      <c r="G10" s="50">
        <v>2243.1699400000002</v>
      </c>
      <c r="H10" s="42"/>
      <c r="I10" s="42">
        <v>8.0199999999999994E-2</v>
      </c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</row>
    <row r="11" spans="1:80" s="52" customFormat="1" ht="16.5" customHeight="1" thickBot="1" x14ac:dyDescent="0.3">
      <c r="A11" s="127"/>
      <c r="B11" s="51" t="s">
        <v>46</v>
      </c>
      <c r="C11" s="47" t="s">
        <v>47</v>
      </c>
      <c r="D11" s="48" t="s">
        <v>35</v>
      </c>
      <c r="E11" s="49">
        <v>130.922</v>
      </c>
      <c r="F11" s="49">
        <v>15</v>
      </c>
      <c r="G11" s="50">
        <v>1963.83</v>
      </c>
      <c r="H11" s="42"/>
      <c r="I11" s="42">
        <v>2.42</v>
      </c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</row>
    <row r="12" spans="1:80" s="52" customFormat="1" ht="16.5" customHeight="1" thickBot="1" x14ac:dyDescent="0.3">
      <c r="A12" s="127"/>
      <c r="B12" s="51" t="s">
        <v>48</v>
      </c>
      <c r="C12" s="47" t="s">
        <v>49</v>
      </c>
      <c r="D12" s="48" t="s">
        <v>43</v>
      </c>
      <c r="E12" s="49">
        <v>0.19476000000000002</v>
      </c>
      <c r="F12" s="49">
        <v>2700</v>
      </c>
      <c r="G12" s="50">
        <v>525.85200000000009</v>
      </c>
      <c r="H12" s="42"/>
      <c r="I12" s="42">
        <v>3.5999999999999999E-3</v>
      </c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</row>
    <row r="13" spans="1:80" s="52" customFormat="1" ht="16.5" customHeight="1" thickBot="1" x14ac:dyDescent="0.3">
      <c r="A13" s="127"/>
      <c r="B13" s="51"/>
      <c r="C13" s="47" t="s">
        <v>50</v>
      </c>
      <c r="D13" s="48" t="s">
        <v>34</v>
      </c>
      <c r="E13" s="49">
        <v>187.727</v>
      </c>
      <c r="F13" s="49">
        <v>3.2</v>
      </c>
      <c r="G13" s="50">
        <v>600.72640000000001</v>
      </c>
      <c r="H13" s="42"/>
      <c r="I13" s="42">
        <v>3.47</v>
      </c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</row>
    <row r="14" spans="1:80" s="52" customFormat="1" ht="16.5" customHeight="1" thickBot="1" x14ac:dyDescent="0.3">
      <c r="A14" s="127"/>
      <c r="B14" s="51"/>
      <c r="C14" s="47" t="s">
        <v>51</v>
      </c>
      <c r="D14" s="48" t="s">
        <v>34</v>
      </c>
      <c r="E14" s="49">
        <v>42.739000000000004</v>
      </c>
      <c r="F14" s="49">
        <v>3.2</v>
      </c>
      <c r="G14" s="50">
        <v>136.76480000000001</v>
      </c>
      <c r="H14" s="42"/>
      <c r="I14" s="42">
        <v>0.79</v>
      </c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</row>
  </sheetData>
  <mergeCells count="1">
    <mergeCell ref="A7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(ინსპ)</vt:lpstr>
      <vt:lpstr>Лист1</vt:lpstr>
      <vt:lpstr>'1 (ინსპ)'!Область_печати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2019-05-13T12:42:55Z</dcterms:modified>
</cp:coreProperties>
</file>