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19440" windowHeight="9615" tabRatio="528"/>
  </bookViews>
  <sheets>
    <sheet name="1 (ინსპ)" sheetId="37" r:id="rId1"/>
    <sheet name="Лист1" sheetId="36" r:id="rId2"/>
  </sheets>
  <definedNames>
    <definedName name="_xlnm._FilterDatabase" localSheetId="0" hidden="1">'1 (ინსპ)'!$A$1:$M$80</definedName>
    <definedName name="_xlnm.Print_Area" localSheetId="0">'1 (ინსპ)'!$A$2:$M$82</definedName>
  </definedNames>
  <calcPr calcId="145621"/>
</workbook>
</file>

<file path=xl/calcChain.xml><?xml version="1.0" encoding="utf-8"?>
<calcChain xmlns="http://schemas.openxmlformats.org/spreadsheetml/2006/main">
  <c r="E57" i="37" l="1"/>
  <c r="F57" i="37" s="1"/>
  <c r="F59" i="37"/>
  <c r="F60" i="37" l="1"/>
  <c r="F61" i="37"/>
  <c r="F58" i="37"/>
  <c r="F54" i="37" l="1"/>
  <c r="F53" i="37"/>
  <c r="F52" i="37"/>
  <c r="F51" i="37"/>
  <c r="F46" i="37"/>
  <c r="F48" i="37" s="1"/>
  <c r="F31" i="37"/>
  <c r="F33" i="37" s="1"/>
  <c r="F34" i="37"/>
  <c r="F14" i="37"/>
  <c r="F22" i="37" s="1"/>
  <c r="E20" i="37"/>
  <c r="F17" i="37"/>
  <c r="F37" i="37" l="1"/>
  <c r="F35" i="37"/>
  <c r="F36" i="37"/>
  <c r="F38" i="37"/>
  <c r="F21" i="37"/>
  <c r="F20" i="37"/>
  <c r="F32" i="37"/>
  <c r="F19" i="37"/>
  <c r="F18" i="37"/>
  <c r="F28" i="37" l="1"/>
  <c r="F27" i="37"/>
  <c r="F26" i="37"/>
  <c r="F25" i="37"/>
  <c r="F41" i="37"/>
  <c r="F44" i="37" s="1"/>
  <c r="F16" i="37" l="1"/>
  <c r="F15" i="37"/>
  <c r="F43" i="37"/>
  <c r="F42" i="37"/>
  <c r="K5" i="37" l="1"/>
</calcChain>
</file>

<file path=xl/sharedStrings.xml><?xml version="1.0" encoding="utf-8"?>
<sst xmlns="http://schemas.openxmlformats.org/spreadsheetml/2006/main" count="145" uniqueCount="78">
  <si>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</si>
  <si>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</si>
  <si>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</si>
  <si>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</si>
  <si>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</si>
  <si>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</si>
  <si>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</si>
  <si>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</si>
  <si>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</si>
  <si>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</si>
  <si>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</si>
  <si>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</si>
  <si>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</si>
  <si>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</si>
  <si>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</si>
  <si>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</si>
  <si>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</si>
  <si>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</si>
  <si>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</si>
  <si>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</si>
  <si>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კაც/სთ</t>
  </si>
  <si>
    <t>მანქ/სთ</t>
  </si>
  <si>
    <t>ტ</t>
  </si>
  <si>
    <t>8-3-2.</t>
  </si>
  <si>
    <t xml:space="preserve">სხვა მასალები  </t>
  </si>
  <si>
    <t xml:space="preserve">სხვა მანქანები </t>
  </si>
  <si>
    <t xml:space="preserve">სხვა მანქანები  </t>
  </si>
  <si>
    <t>პროექტი</t>
  </si>
  <si>
    <t>სხვა მანქანები</t>
  </si>
  <si>
    <t>.</t>
  </si>
  <si>
    <t>მონოლითური რკ/ბეტონის ფსკერის მოწყობა</t>
  </si>
  <si>
    <t>ღორღის ბალიშის  მოწყობა</t>
  </si>
  <si>
    <t>კგ</t>
  </si>
  <si>
    <t>არსებული ბურჯის ამაღლება მონოლითური რკინა ბეტონით</t>
  </si>
  <si>
    <t xml:space="preserve">1-23-8         </t>
  </si>
  <si>
    <t>1000 მ3</t>
  </si>
  <si>
    <t xml:space="preserve">შრომითი დანახარჯები </t>
  </si>
  <si>
    <t>14-1-124</t>
  </si>
  <si>
    <t xml:space="preserve">ექსკავატორი ჩამჩის მოცულობა V=0.15 მ3  </t>
  </si>
  <si>
    <t>არსებული ბურჯის ამაღლება მონოლითური რკინა ბეტონით  მონოლითური რკ/ბეტონის ფსკერის მოწყობა და გაბიონის ლეიბის მოწყობა</t>
  </si>
  <si>
    <t>ღორღის ბალიშის  მოწყობა 10 სმ სისქით</t>
  </si>
  <si>
    <t>ც</t>
  </si>
  <si>
    <t>1-8-028</t>
  </si>
  <si>
    <t>გატანა 5 კმ-მდე</t>
  </si>
  <si>
    <t>ტრანსპორტირება საშუალოდ 5 კმ-ზე</t>
  </si>
  <si>
    <t>1-8-003</t>
  </si>
  <si>
    <t xml:space="preserve">კოსტავას და ც. დადიანის ქუჩების კვეთაზე გამავალ ღელეზე არსებული რკინა-ბეტონის ჯებირის ამაღლება 1 მეტრით,
</t>
  </si>
  <si>
    <t>საძირკვლის გამაგრება და ფსკერის მოწყობა მონოლითური რკ/ბეტონით</t>
  </si>
  <si>
    <t>შედგენილია 2019 წლის I კვარტლის მიმდინარე ფასებში</t>
  </si>
  <si>
    <t>4-1-240</t>
  </si>
  <si>
    <t>ღორღი ბუნებრივი ქვის ფრაქცია 20-40 მმ</t>
  </si>
  <si>
    <t>100 მ3</t>
  </si>
  <si>
    <t>5-1-081</t>
  </si>
  <si>
    <t>ფანერა ლამინირებული, საყალიბე 2440x1220x18 მმ</t>
  </si>
  <si>
    <t>მ2</t>
  </si>
  <si>
    <t>46-3-1</t>
  </si>
  <si>
    <t>1-1-002</t>
  </si>
  <si>
    <t>არმატურა А500C Ø10 მმ</t>
  </si>
  <si>
    <t>4-1-363</t>
  </si>
  <si>
    <t>ბეტონი  B-25 F200 W6</t>
  </si>
  <si>
    <t>1 მ3</t>
  </si>
  <si>
    <t>5-1-022</t>
  </si>
  <si>
    <t>ფიცარი ჩამოგანილი წიწვოვანი III ხარ 40-60 მმ</t>
  </si>
  <si>
    <t>1-10-002</t>
  </si>
  <si>
    <t>ლურსმანი სამშენებლო 50-200 მმ</t>
  </si>
  <si>
    <t>6-1-16.</t>
  </si>
  <si>
    <t>გრუნტის დამუშავება გაბიონის ლეიბის  მოსაწყობად ექსკავატორით</t>
  </si>
  <si>
    <t xml:space="preserve"> მ3</t>
  </si>
  <si>
    <t>15-ტრ-5</t>
  </si>
  <si>
    <t>В13-1-19/3-б</t>
  </si>
  <si>
    <t>ВНиР</t>
  </si>
  <si>
    <t>შრომითი დანახარჯები</t>
  </si>
  <si>
    <t>გაბიონის სამონტაჟო მავთული Ø2.2 მმ</t>
  </si>
  <si>
    <t>4-1-235</t>
  </si>
  <si>
    <t>ყორე ქვა გაბნიონებისათვის</t>
  </si>
  <si>
    <t>გაბიონის საყრდენი კედლის მოწყობა კალათებით ზომით 2x1x0.5 მ</t>
  </si>
  <si>
    <t>გაბიონის კალათა, ზომით 2x1x0.5 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</si>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</sst>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8" formatCode="_-* #,##0.00_р_._-;\-* #,##0.00_р_._-;_-* &quot;-&quot;??_р_._-;_-@_-"/>
    <numFmt numFmtId="171" formatCode="0;\-0;;@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sz val="10"/>
      <name val="AcadNusx"/>
    </font>
    <font>
      <sz val="12"/>
      <name val="Sylfaen"/>
      <family val="1"/>
      <charset val="204"/>
    </font>
    <font>
      <sz val="11"/>
      <name val="AcadNusx"/>
    </font>
    <font>
      <sz val="9"/>
      <name val="AcadNusx"/>
    </font>
    <font>
      <b/>
      <sz val="11"/>
      <name val="AcadNusx"/>
    </font>
    <font>
      <sz val="10"/>
      <name val="Calibri"/>
      <family val="2"/>
      <charset val="204"/>
      <scheme val="minor"/>
    </font>
    <font>
      <strike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168" fontId="9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/>
    <xf numFmtId="0" fontId="13" fillId="0" borderId="0"/>
    <xf numFmtId="0" fontId="7" fillId="0" borderId="0"/>
  </cellStyleXfs>
  <cellXfs count="131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0" fontId="8" fillId="3" borderId="0" xfId="4" applyFont="1" applyFill="1" applyAlignment="1">
      <alignment vertical="center"/>
    </xf>
    <xf numFmtId="0" fontId="7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right" vertical="center"/>
    </xf>
    <xf numFmtId="0" fontId="8" fillId="3" borderId="0" xfId="4" applyFont="1" applyFill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/>
    </xf>
    <xf numFmtId="49" fontId="7" fillId="3" borderId="1" xfId="7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horizontal="left" vertical="center"/>
    </xf>
    <xf numFmtId="4" fontId="7" fillId="3" borderId="1" xfId="7" applyNumberFormat="1" applyFont="1" applyFill="1" applyBorder="1" applyAlignment="1">
      <alignment horizontal="center" vertical="center"/>
    </xf>
    <xf numFmtId="165" fontId="7" fillId="3" borderId="1" xfId="7" applyNumberFormat="1" applyFont="1" applyFill="1" applyBorder="1" applyAlignment="1">
      <alignment horizontal="center" vertical="center"/>
    </xf>
    <xf numFmtId="0" fontId="7" fillId="3" borderId="0" xfId="7" applyFont="1" applyFill="1" applyAlignment="1">
      <alignment horizontal="center" vertical="center"/>
    </xf>
    <xf numFmtId="49" fontId="7" fillId="3" borderId="1" xfId="7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4" fontId="7" fillId="3" borderId="1" xfId="3" applyNumberFormat="1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0" xfId="8" applyFont="1" applyFill="1" applyAlignment="1">
      <alignment horizontal="center" vertical="center" wrapText="1"/>
    </xf>
    <xf numFmtId="0" fontId="7" fillId="3" borderId="1" xfId="8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13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49" fontId="15" fillId="3" borderId="3" xfId="0" applyNumberFormat="1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vertical="center" wrapText="1"/>
    </xf>
    <xf numFmtId="0" fontId="0" fillId="3" borderId="0" xfId="0" applyFill="1"/>
    <xf numFmtId="0" fontId="2" fillId="3" borderId="0" xfId="4" applyFill="1"/>
    <xf numFmtId="0" fontId="14" fillId="3" borderId="0" xfId="0" applyFont="1" applyFill="1" applyAlignment="1">
      <alignment horizontal="center" vertical="center" wrapText="1"/>
    </xf>
    <xf numFmtId="0" fontId="14" fillId="3" borderId="3" xfId="8" applyNumberFormat="1" applyFont="1" applyFill="1" applyBorder="1" applyAlignment="1">
      <alignment horizontal="justify" vertical="center"/>
    </xf>
    <xf numFmtId="2" fontId="17" fillId="3" borderId="3" xfId="0" applyNumberFormat="1" applyFont="1" applyFill="1" applyBorder="1" applyAlignment="1">
      <alignment vertical="center" wrapText="1"/>
    </xf>
    <xf numFmtId="0" fontId="14" fillId="3" borderId="3" xfId="8" applyNumberFormat="1" applyFont="1" applyFill="1" applyBorder="1" applyAlignment="1">
      <alignment horizontal="justify" vertical="justify"/>
    </xf>
    <xf numFmtId="0" fontId="12" fillId="3" borderId="3" xfId="8" applyFont="1" applyFill="1" applyBorder="1" applyAlignment="1">
      <alignment horizontal="center" vertical="center" wrapText="1"/>
    </xf>
    <xf numFmtId="2" fontId="17" fillId="3" borderId="3" xfId="8" applyNumberFormat="1" applyFont="1" applyFill="1" applyBorder="1" applyAlignment="1">
      <alignment vertical="center" wrapText="1"/>
    </xf>
    <xf numFmtId="4" fontId="17" fillId="3" borderId="3" xfId="8" applyNumberFormat="1" applyFont="1" applyFill="1" applyBorder="1" applyAlignment="1">
      <alignment vertical="center" wrapText="1"/>
    </xf>
    <xf numFmtId="49" fontId="12" fillId="3" borderId="3" xfId="8" applyNumberFormat="1" applyFont="1" applyFill="1" applyBorder="1" applyAlignment="1">
      <alignment horizontal="center" vertical="center" wrapText="1"/>
    </xf>
    <xf numFmtId="0" fontId="12" fillId="3" borderId="0" xfId="8" applyFont="1" applyFill="1" applyAlignment="1">
      <alignment horizontal="center" vertical="center" wrapText="1"/>
    </xf>
    <xf numFmtId="49" fontId="12" fillId="3" borderId="3" xfId="2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7" fillId="3" borderId="0" xfId="7" applyFont="1" applyFill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/>
    </xf>
    <xf numFmtId="4" fontId="8" fillId="3" borderId="0" xfId="4" applyNumberFormat="1" applyFont="1" applyFill="1" applyBorder="1" applyAlignment="1">
      <alignment horizontal="center" vertical="center"/>
    </xf>
    <xf numFmtId="4" fontId="8" fillId="3" borderId="4" xfId="4" applyNumberFormat="1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1" xfId="7" applyNumberFormat="1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horizontal="left" vertical="center" indent="1"/>
    </xf>
    <xf numFmtId="0" fontId="7" fillId="0" borderId="1" xfId="7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/>
    </xf>
    <xf numFmtId="4" fontId="8" fillId="0" borderId="1" xfId="7" applyNumberFormat="1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horizontal="center" vertical="center"/>
    </xf>
    <xf numFmtId="9" fontId="7" fillId="0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1" fontId="7" fillId="0" borderId="1" xfId="7" applyNumberFormat="1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horizontal="right" vertical="center" indent="1"/>
    </xf>
    <xf numFmtId="4" fontId="18" fillId="0" borderId="1" xfId="0" applyNumberFormat="1" applyFont="1" applyFill="1" applyBorder="1" applyAlignment="1">
      <alignment horizontal="center" vertical="center"/>
    </xf>
    <xf numFmtId="165" fontId="7" fillId="3" borderId="1" xfId="13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3" fontId="8" fillId="3" borderId="1" xfId="4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left" vertical="center"/>
    </xf>
    <xf numFmtId="3" fontId="8" fillId="3" borderId="1" xfId="4" applyNumberFormat="1" applyFont="1" applyFill="1" applyBorder="1" applyAlignment="1">
      <alignment horizontal="center" vertical="center"/>
    </xf>
    <xf numFmtId="0" fontId="7" fillId="3" borderId="1" xfId="12" applyNumberFormat="1" applyFont="1" applyFill="1" applyBorder="1" applyAlignment="1">
      <alignment horizontal="left" vertical="center" wrapText="1"/>
    </xf>
    <xf numFmtId="4" fontId="7" fillId="3" borderId="1" xfId="13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vertical="center" wrapText="1"/>
    </xf>
    <xf numFmtId="4" fontId="7" fillId="3" borderId="0" xfId="0" applyNumberFormat="1" applyFont="1" applyFill="1" applyAlignment="1">
      <alignment horizontal="right" vertical="center" wrapText="1"/>
    </xf>
    <xf numFmtId="165" fontId="7" fillId="3" borderId="1" xfId="8" applyNumberFormat="1" applyFont="1" applyFill="1" applyBorder="1" applyAlignment="1">
      <alignment horizontal="center" vertical="center"/>
    </xf>
    <xf numFmtId="0" fontId="7" fillId="3" borderId="1" xfId="13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1" xfId="7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 vertical="center"/>
    </xf>
    <xf numFmtId="0" fontId="7" fillId="3" borderId="1" xfId="14" applyNumberFormat="1" applyFont="1" applyFill="1" applyBorder="1" applyAlignment="1">
      <alignment horizontal="left" vertical="center" wrapText="1"/>
    </xf>
    <xf numFmtId="0" fontId="7" fillId="3" borderId="0" xfId="4" applyFont="1" applyFill="1" applyAlignment="1">
      <alignment horizontal="center"/>
    </xf>
    <xf numFmtId="4" fontId="7" fillId="3" borderId="0" xfId="0" applyNumberFormat="1" applyFont="1" applyFill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8" fillId="3" borderId="0" xfId="4" applyFont="1" applyFill="1" applyBorder="1" applyAlignment="1">
      <alignment horizontal="center" vertical="center" wrapText="1"/>
    </xf>
    <xf numFmtId="4" fontId="8" fillId="3" borderId="0" xfId="4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3" borderId="5" xfId="4" applyNumberFormat="1" applyFont="1" applyFill="1" applyBorder="1" applyAlignment="1">
      <alignment horizontal="center" vertical="center"/>
    </xf>
    <xf numFmtId="3" fontId="8" fillId="3" borderId="6" xfId="4" applyNumberFormat="1" applyFont="1" applyFill="1" applyBorder="1" applyAlignment="1">
      <alignment horizontal="center" vertical="center"/>
    </xf>
    <xf numFmtId="3" fontId="8" fillId="3" borderId="7" xfId="4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18">
    <cellStyle name="Bad" xfId="1"/>
    <cellStyle name="Comma 2" xfId="12"/>
    <cellStyle name="Normal 2" xfId="2"/>
    <cellStyle name="Normal 2 3" xfId="15"/>
    <cellStyle name="Normal 3" xfId="3"/>
    <cellStyle name="Normal 4" xfId="14"/>
    <cellStyle name="Normal_Direct Cost &amp; Revenue as of May 22 2003" xfId="13"/>
    <cellStyle name="silfain" xfId="16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7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F79"/>
  <sheetViews>
    <sheetView tabSelected="1" view="pageBreakPreview" topLeftCell="A34" zoomScaleNormal="85" zoomScaleSheetLayoutView="100" workbookViewId="0">
      <selection activeCell="G13" sqref="G13:M76"/>
    </sheetView>
  </sheetViews>
  <sheetFormatPr defaultColWidth="7" defaultRowHeight="12.75" x14ac:dyDescent="0.25"/>
  <cols>
    <col min="1" max="1" width="4.5703125" style="78" bestFit="1" customWidth="1"/>
    <col min="2" max="2" width="13.42578125" style="64" customWidth="1"/>
    <col min="3" max="3" width="63.7109375" style="79" customWidth="1"/>
    <col min="4" max="4" width="9.42578125" style="64" customWidth="1"/>
    <col min="5" max="5" width="9.140625" style="64" customWidth="1"/>
    <col min="6" max="6" width="10.5703125" style="64" customWidth="1"/>
    <col min="7" max="7" width="8.85546875" style="64" customWidth="1"/>
    <col min="8" max="8" width="10.28515625" style="80" customWidth="1"/>
    <col min="9" max="9" width="8.85546875" style="64" customWidth="1"/>
    <col min="10" max="10" width="8.85546875" style="80" customWidth="1"/>
    <col min="11" max="11" width="8.85546875" style="64" customWidth="1"/>
    <col min="12" max="12" width="8.85546875" style="80" customWidth="1"/>
    <col min="13" max="13" width="12" style="80" customWidth="1"/>
    <col min="14" max="14" width="14" style="75" customWidth="1"/>
    <col min="15" max="228" width="9.140625" style="75" customWidth="1"/>
    <col min="229" max="229" width="2.5703125" style="75" customWidth="1"/>
    <col min="230" max="230" width="9.140625" style="75" customWidth="1"/>
    <col min="231" max="231" width="47.85546875" style="75" customWidth="1"/>
    <col min="232" max="232" width="6.7109375" style="75" customWidth="1"/>
    <col min="233" max="233" width="7.42578125" style="75" customWidth="1"/>
    <col min="234" max="234" width="7" style="75" customWidth="1"/>
    <col min="235" max="235" width="8.5703125" style="75" customWidth="1"/>
    <col min="236" max="236" width="12" style="75" customWidth="1"/>
    <col min="237" max="237" width="4.7109375" style="75" customWidth="1"/>
    <col min="238" max="238" width="9.140625" style="75" customWidth="1"/>
    <col min="239" max="239" width="11.7109375" style="75" customWidth="1"/>
    <col min="240" max="16384" width="7" style="75"/>
  </cols>
  <sheetData>
    <row r="1" spans="1:224" s="38" customFormat="1" x14ac:dyDescent="0.25">
      <c r="A1" s="11"/>
      <c r="B1" s="21"/>
      <c r="C1" s="94"/>
      <c r="D1" s="21"/>
      <c r="E1" s="21"/>
      <c r="F1" s="21"/>
      <c r="G1" s="21"/>
      <c r="H1" s="20"/>
      <c r="I1" s="21"/>
      <c r="J1" s="20"/>
      <c r="K1" s="21"/>
      <c r="L1" s="20"/>
      <c r="M1" s="20"/>
    </row>
    <row r="2" spans="1:224" s="3" customFormat="1" x14ac:dyDescent="0.25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224" s="3" customFormat="1" x14ac:dyDescent="0.25">
      <c r="A3" s="123" t="s">
        <v>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24" s="3" customFormat="1" x14ac:dyDescent="0.25">
      <c r="A4" s="121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224" s="5" customFormat="1" x14ac:dyDescent="0.25">
      <c r="A5" s="4"/>
      <c r="C5" s="95" t="s">
        <v>48</v>
      </c>
      <c r="D5" s="4"/>
      <c r="E5" s="4"/>
      <c r="F5" s="4"/>
      <c r="G5" s="122" t="s">
        <v>1</v>
      </c>
      <c r="H5" s="122"/>
      <c r="I5" s="122"/>
      <c r="J5" s="122"/>
      <c r="K5" s="122">
        <f>M75</f>
        <v>0</v>
      </c>
      <c r="L5" s="122"/>
      <c r="M5" s="4" t="s">
        <v>0</v>
      </c>
    </row>
    <row r="6" spans="1:224" s="5" customFormat="1" x14ac:dyDescent="0.25">
      <c r="A6" s="4"/>
      <c r="C6" s="6"/>
      <c r="D6" s="4"/>
      <c r="E6" s="4"/>
      <c r="F6" s="4"/>
      <c r="G6" s="62"/>
      <c r="H6" s="62"/>
      <c r="I6" s="62"/>
      <c r="J6" s="62"/>
      <c r="K6" s="61"/>
      <c r="L6" s="61"/>
      <c r="M6" s="4"/>
    </row>
    <row r="7" spans="1:224" s="2" customFormat="1" ht="25.5" customHeight="1" x14ac:dyDescent="0.25">
      <c r="A7" s="124" t="s">
        <v>2</v>
      </c>
      <c r="B7" s="124" t="s">
        <v>3</v>
      </c>
      <c r="C7" s="125" t="s">
        <v>4</v>
      </c>
      <c r="D7" s="125" t="s">
        <v>5</v>
      </c>
      <c r="E7" s="124" t="s">
        <v>6</v>
      </c>
      <c r="F7" s="124"/>
      <c r="G7" s="125" t="s">
        <v>7</v>
      </c>
      <c r="H7" s="125"/>
      <c r="I7" s="125" t="s">
        <v>8</v>
      </c>
      <c r="J7" s="125"/>
      <c r="K7" s="124" t="s">
        <v>9</v>
      </c>
      <c r="L7" s="124"/>
      <c r="M7" s="124" t="s">
        <v>10</v>
      </c>
    </row>
    <row r="8" spans="1:224" s="2" customFormat="1" x14ac:dyDescent="0.25">
      <c r="A8" s="124"/>
      <c r="B8" s="124"/>
      <c r="C8" s="125"/>
      <c r="D8" s="125"/>
      <c r="E8" s="11" t="s">
        <v>11</v>
      </c>
      <c r="F8" s="11" t="s">
        <v>12</v>
      </c>
      <c r="G8" s="11" t="s">
        <v>11</v>
      </c>
      <c r="H8" s="11" t="s">
        <v>12</v>
      </c>
      <c r="I8" s="11" t="s">
        <v>11</v>
      </c>
      <c r="J8" s="11" t="s">
        <v>12</v>
      </c>
      <c r="K8" s="11" t="s">
        <v>11</v>
      </c>
      <c r="L8" s="11" t="s">
        <v>12</v>
      </c>
      <c r="M8" s="124"/>
    </row>
    <row r="9" spans="1:224" s="7" customFormat="1" x14ac:dyDescent="0.25">
      <c r="A9" s="96">
        <v>1</v>
      </c>
      <c r="B9" s="96">
        <v>2</v>
      </c>
      <c r="C9" s="97">
        <v>3</v>
      </c>
      <c r="D9" s="98">
        <v>4</v>
      </c>
      <c r="E9" s="99">
        <v>5</v>
      </c>
      <c r="F9" s="98">
        <v>6</v>
      </c>
      <c r="G9" s="98">
        <v>7</v>
      </c>
      <c r="H9" s="97">
        <v>8</v>
      </c>
      <c r="I9" s="98">
        <v>9</v>
      </c>
      <c r="J9" s="97">
        <v>10</v>
      </c>
      <c r="K9" s="98">
        <v>11</v>
      </c>
      <c r="L9" s="97">
        <v>12</v>
      </c>
      <c r="M9" s="97">
        <v>13</v>
      </c>
    </row>
    <row r="10" spans="1:224" s="10" customFormat="1" x14ac:dyDescent="0.25">
      <c r="A10" s="21"/>
      <c r="B10" s="22"/>
      <c r="C10" s="33"/>
      <c r="D10" s="21"/>
      <c r="E10" s="20"/>
      <c r="F10" s="20"/>
      <c r="G10" s="9"/>
      <c r="H10" s="20"/>
      <c r="I10" s="20"/>
      <c r="J10" s="20"/>
      <c r="K10" s="20"/>
      <c r="L10" s="20"/>
      <c r="M10" s="2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</row>
    <row r="11" spans="1:224" s="7" customFormat="1" x14ac:dyDescent="0.25">
      <c r="A11" s="126" t="s">
        <v>39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224" s="7" customFormat="1" x14ac:dyDescent="0.25">
      <c r="A12" s="100"/>
      <c r="B12" s="100"/>
      <c r="C12" s="101"/>
      <c r="D12" s="102"/>
      <c r="E12" s="102"/>
      <c r="F12" s="102"/>
      <c r="G12" s="8"/>
      <c r="H12" s="8"/>
      <c r="I12" s="8"/>
      <c r="J12" s="8"/>
      <c r="K12" s="8"/>
      <c r="L12" s="8"/>
      <c r="M12" s="8"/>
    </row>
    <row r="13" spans="1:224" s="36" customFormat="1" x14ac:dyDescent="0.25">
      <c r="A13" s="34">
        <v>3</v>
      </c>
      <c r="B13" s="31" t="s">
        <v>55</v>
      </c>
      <c r="C13" s="103" t="s">
        <v>33</v>
      </c>
      <c r="D13" s="21" t="s">
        <v>19</v>
      </c>
      <c r="E13" s="20"/>
      <c r="F13" s="104">
        <v>12</v>
      </c>
      <c r="G13" s="20"/>
      <c r="H13" s="20"/>
      <c r="I13" s="20"/>
      <c r="J13" s="20"/>
      <c r="K13" s="20"/>
      <c r="L13" s="20"/>
      <c r="M13" s="20"/>
      <c r="N13" s="105"/>
      <c r="O13" s="106"/>
    </row>
    <row r="14" spans="1:224" s="36" customFormat="1" x14ac:dyDescent="0.25">
      <c r="A14" s="34"/>
      <c r="B14" s="31"/>
      <c r="C14" s="35" t="s">
        <v>29</v>
      </c>
      <c r="D14" s="21" t="s">
        <v>60</v>
      </c>
      <c r="E14" s="20"/>
      <c r="F14" s="87">
        <f>F13</f>
        <v>12</v>
      </c>
      <c r="G14" s="20"/>
      <c r="H14" s="20"/>
      <c r="I14" s="20"/>
      <c r="J14" s="20"/>
      <c r="K14" s="20"/>
      <c r="L14" s="20"/>
      <c r="M14" s="20"/>
      <c r="N14" s="105"/>
      <c r="O14" s="106"/>
    </row>
    <row r="15" spans="1:224" s="36" customFormat="1" x14ac:dyDescent="0.25">
      <c r="A15" s="34"/>
      <c r="B15" s="31"/>
      <c r="C15" s="59" t="s">
        <v>36</v>
      </c>
      <c r="D15" s="19" t="s">
        <v>20</v>
      </c>
      <c r="E15" s="20">
        <v>7.1</v>
      </c>
      <c r="F15" s="104">
        <f>F14*E15</f>
        <v>85.199999999999989</v>
      </c>
      <c r="G15" s="20"/>
      <c r="H15" s="20"/>
      <c r="I15" s="20"/>
      <c r="J15" s="20"/>
      <c r="K15" s="20"/>
      <c r="L15" s="20"/>
      <c r="M15" s="28"/>
      <c r="N15" s="105"/>
      <c r="O15" s="106"/>
    </row>
    <row r="16" spans="1:224" s="36" customFormat="1" x14ac:dyDescent="0.25">
      <c r="A16" s="34"/>
      <c r="B16" s="31"/>
      <c r="C16" s="35" t="s">
        <v>28</v>
      </c>
      <c r="D16" s="21" t="s">
        <v>0</v>
      </c>
      <c r="E16" s="20">
        <v>1.7</v>
      </c>
      <c r="F16" s="104">
        <f>F14*E16</f>
        <v>20.399999999999999</v>
      </c>
      <c r="G16" s="20"/>
      <c r="H16" s="20"/>
      <c r="I16" s="20"/>
      <c r="J16" s="20"/>
      <c r="K16" s="20"/>
      <c r="L16" s="20"/>
      <c r="M16" s="28"/>
      <c r="N16" s="105"/>
      <c r="O16" s="106"/>
    </row>
    <row r="17" spans="1:240" s="10" customFormat="1" x14ac:dyDescent="0.25">
      <c r="A17" s="34"/>
      <c r="B17" s="26" t="s">
        <v>56</v>
      </c>
      <c r="C17" s="33" t="s">
        <v>57</v>
      </c>
      <c r="D17" s="27" t="s">
        <v>32</v>
      </c>
      <c r="E17" s="28" t="s">
        <v>27</v>
      </c>
      <c r="F17" s="28">
        <f>547.08</f>
        <v>547.08000000000004</v>
      </c>
      <c r="G17" s="107"/>
      <c r="H17" s="20"/>
      <c r="I17" s="20"/>
      <c r="J17" s="20"/>
      <c r="K17" s="20"/>
      <c r="L17" s="28"/>
      <c r="M17" s="28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</row>
    <row r="18" spans="1:240" s="10" customFormat="1" x14ac:dyDescent="0.25">
      <c r="A18" s="34"/>
      <c r="B18" s="26" t="s">
        <v>63</v>
      </c>
      <c r="C18" s="33" t="s">
        <v>64</v>
      </c>
      <c r="D18" s="27" t="s">
        <v>32</v>
      </c>
      <c r="E18" s="28">
        <v>0.44</v>
      </c>
      <c r="F18" s="20">
        <f>E18*F14</f>
        <v>5.28</v>
      </c>
      <c r="G18" s="28"/>
      <c r="H18" s="20"/>
      <c r="I18" s="20"/>
      <c r="J18" s="20"/>
      <c r="K18" s="20"/>
      <c r="L18" s="28"/>
      <c r="M18" s="2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</row>
    <row r="19" spans="1:240" s="36" customFormat="1" x14ac:dyDescent="0.25">
      <c r="A19" s="34"/>
      <c r="B19" s="22" t="s">
        <v>58</v>
      </c>
      <c r="C19" s="108" t="s">
        <v>59</v>
      </c>
      <c r="D19" s="21" t="s">
        <v>19</v>
      </c>
      <c r="E19" s="20">
        <v>1.02</v>
      </c>
      <c r="F19" s="104">
        <f>E19*F14</f>
        <v>12.24</v>
      </c>
      <c r="G19" s="20"/>
      <c r="H19" s="20"/>
      <c r="I19" s="20"/>
      <c r="J19" s="20"/>
      <c r="K19" s="20"/>
      <c r="L19" s="20"/>
      <c r="M19" s="28"/>
      <c r="N19" s="105"/>
      <c r="O19" s="106"/>
    </row>
    <row r="20" spans="1:240" s="10" customFormat="1" x14ac:dyDescent="0.25">
      <c r="A20" s="34"/>
      <c r="B20" s="22" t="s">
        <v>61</v>
      </c>
      <c r="C20" s="108" t="s">
        <v>62</v>
      </c>
      <c r="D20" s="21" t="s">
        <v>19</v>
      </c>
      <c r="E20" s="20">
        <f>0.01+0.01</f>
        <v>0.02</v>
      </c>
      <c r="F20" s="109">
        <f>E20*F14</f>
        <v>0.24</v>
      </c>
      <c r="G20" s="20"/>
      <c r="H20" s="20"/>
      <c r="I20" s="20"/>
      <c r="J20" s="20"/>
      <c r="K20" s="20"/>
      <c r="L20" s="20"/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40" s="38" customFormat="1" x14ac:dyDescent="0.25">
      <c r="A21" s="34"/>
      <c r="B21" s="31" t="s">
        <v>52</v>
      </c>
      <c r="C21" s="94" t="s">
        <v>53</v>
      </c>
      <c r="D21" s="21" t="s">
        <v>54</v>
      </c>
      <c r="E21" s="20">
        <v>1.02</v>
      </c>
      <c r="F21" s="20">
        <f>E21*F14</f>
        <v>12.24</v>
      </c>
      <c r="G21" s="20"/>
      <c r="H21" s="20"/>
      <c r="I21" s="20"/>
      <c r="J21" s="20"/>
      <c r="K21" s="20"/>
      <c r="L21" s="20"/>
      <c r="M21" s="28"/>
    </row>
    <row r="22" spans="1:240" s="10" customFormat="1" x14ac:dyDescent="0.2">
      <c r="A22" s="21"/>
      <c r="B22" s="26"/>
      <c r="C22" s="23" t="s">
        <v>24</v>
      </c>
      <c r="D22" s="21" t="s">
        <v>0</v>
      </c>
      <c r="E22" s="60">
        <v>0.85</v>
      </c>
      <c r="F22" s="28">
        <f>E22*F14</f>
        <v>10.199999999999999</v>
      </c>
      <c r="G22" s="25"/>
      <c r="H22" s="29"/>
      <c r="I22" s="29"/>
      <c r="J22" s="29"/>
      <c r="K22" s="29"/>
      <c r="L22" s="29"/>
      <c r="M22" s="2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</row>
    <row r="23" spans="1:240" s="36" customFormat="1" x14ac:dyDescent="0.25">
      <c r="A23" s="34"/>
      <c r="B23" s="31"/>
      <c r="C23" s="35"/>
      <c r="D23" s="21"/>
      <c r="E23" s="20"/>
      <c r="F23" s="104"/>
      <c r="G23" s="20"/>
      <c r="H23" s="20"/>
      <c r="I23" s="20"/>
      <c r="J23" s="20"/>
      <c r="K23" s="20"/>
      <c r="L23" s="20"/>
      <c r="M23" s="20"/>
      <c r="N23" s="105"/>
      <c r="O23" s="106"/>
    </row>
    <row r="24" spans="1:240" s="10" customFormat="1" x14ac:dyDescent="0.25">
      <c r="A24" s="19">
        <v>4</v>
      </c>
      <c r="B24" s="31" t="s">
        <v>23</v>
      </c>
      <c r="C24" s="110" t="s">
        <v>31</v>
      </c>
      <c r="D24" s="21" t="s">
        <v>19</v>
      </c>
      <c r="E24" s="20"/>
      <c r="F24" s="20">
        <v>19.600000000000001</v>
      </c>
      <c r="G24" s="20"/>
      <c r="H24" s="20"/>
      <c r="I24" s="20"/>
      <c r="J24" s="20"/>
      <c r="K24" s="20"/>
      <c r="L24" s="20"/>
      <c r="M24" s="2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</row>
    <row r="25" spans="1:240" s="10" customFormat="1" x14ac:dyDescent="0.25">
      <c r="A25" s="111"/>
      <c r="B25" s="18"/>
      <c r="C25" s="59" t="s">
        <v>36</v>
      </c>
      <c r="D25" s="19" t="s">
        <v>20</v>
      </c>
      <c r="E25" s="20">
        <v>0.89</v>
      </c>
      <c r="F25" s="15">
        <f>F24*E25</f>
        <v>17.444000000000003</v>
      </c>
      <c r="G25" s="15"/>
      <c r="H25" s="15"/>
      <c r="I25" s="20"/>
      <c r="J25" s="20"/>
      <c r="K25" s="20"/>
      <c r="L25" s="20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</row>
    <row r="26" spans="1:240" s="10" customFormat="1" x14ac:dyDescent="0.2">
      <c r="A26" s="111"/>
      <c r="B26" s="26"/>
      <c r="C26" s="33" t="s">
        <v>25</v>
      </c>
      <c r="D26" s="21" t="s">
        <v>0</v>
      </c>
      <c r="E26" s="60">
        <v>0.37</v>
      </c>
      <c r="F26" s="28">
        <f>E26*F24</f>
        <v>7.2520000000000007</v>
      </c>
      <c r="G26" s="25"/>
      <c r="H26" s="25"/>
      <c r="I26" s="25"/>
      <c r="J26" s="25"/>
      <c r="K26" s="30"/>
      <c r="L26" s="29"/>
      <c r="M26" s="2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pans="1:240" s="10" customFormat="1" x14ac:dyDescent="0.25">
      <c r="A27" s="21"/>
      <c r="B27" s="112" t="s">
        <v>49</v>
      </c>
      <c r="C27" s="91" t="s">
        <v>50</v>
      </c>
      <c r="D27" s="21" t="s">
        <v>19</v>
      </c>
      <c r="E27" s="20">
        <v>1.1499999999999999</v>
      </c>
      <c r="F27" s="25">
        <f>F24*E27</f>
        <v>22.54</v>
      </c>
      <c r="G27" s="9"/>
      <c r="H27" s="15"/>
      <c r="I27" s="15"/>
      <c r="J27" s="15"/>
      <c r="K27" s="15"/>
      <c r="L27" s="15"/>
      <c r="M27" s="1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1:240" s="10" customFormat="1" x14ac:dyDescent="0.2">
      <c r="A28" s="21"/>
      <c r="B28" s="26"/>
      <c r="C28" s="23" t="s">
        <v>24</v>
      </c>
      <c r="D28" s="21" t="s">
        <v>0</v>
      </c>
      <c r="E28" s="60">
        <v>0.02</v>
      </c>
      <c r="F28" s="28">
        <f>E28*F24</f>
        <v>0.39200000000000002</v>
      </c>
      <c r="G28" s="25"/>
      <c r="H28" s="29"/>
      <c r="I28" s="29"/>
      <c r="J28" s="29"/>
      <c r="K28" s="29"/>
      <c r="L28" s="29"/>
      <c r="M28" s="20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</row>
    <row r="29" spans="1:240" s="10" customFormat="1" x14ac:dyDescent="0.25">
      <c r="A29" s="12"/>
      <c r="B29" s="13"/>
      <c r="C29" s="14"/>
      <c r="D29" s="12"/>
      <c r="E29" s="20"/>
      <c r="F29" s="25"/>
      <c r="G29" s="9"/>
      <c r="H29" s="15"/>
      <c r="I29" s="15"/>
      <c r="J29" s="15"/>
      <c r="K29" s="15"/>
      <c r="L29" s="15"/>
      <c r="M29" s="1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</row>
    <row r="30" spans="1:240" s="37" customFormat="1" x14ac:dyDescent="0.2">
      <c r="A30" s="34">
        <v>4</v>
      </c>
      <c r="B30" s="31" t="s">
        <v>65</v>
      </c>
      <c r="C30" s="113" t="s">
        <v>30</v>
      </c>
      <c r="D30" s="21" t="s">
        <v>19</v>
      </c>
      <c r="E30" s="20"/>
      <c r="F30" s="20">
        <v>29.4</v>
      </c>
      <c r="G30" s="20"/>
      <c r="H30" s="20"/>
      <c r="I30" s="20"/>
      <c r="J30" s="20"/>
      <c r="K30" s="20"/>
      <c r="L30" s="20"/>
      <c r="M30" s="20"/>
    </row>
    <row r="31" spans="1:240" s="37" customFormat="1" x14ac:dyDescent="0.2">
      <c r="A31" s="34"/>
      <c r="B31" s="31"/>
      <c r="C31" s="113"/>
      <c r="D31" s="12" t="s">
        <v>51</v>
      </c>
      <c r="E31" s="20"/>
      <c r="F31" s="87">
        <f>F30/100</f>
        <v>0.29399999999999998</v>
      </c>
      <c r="G31" s="20"/>
      <c r="H31" s="20"/>
      <c r="I31" s="20"/>
      <c r="J31" s="20"/>
      <c r="K31" s="20"/>
      <c r="L31" s="20"/>
      <c r="M31" s="20"/>
    </row>
    <row r="32" spans="1:240" s="37" customFormat="1" x14ac:dyDescent="0.2">
      <c r="A32" s="34"/>
      <c r="B32" s="31"/>
      <c r="C32" s="59" t="s">
        <v>36</v>
      </c>
      <c r="D32" s="19" t="s">
        <v>20</v>
      </c>
      <c r="E32" s="20">
        <v>187</v>
      </c>
      <c r="F32" s="20">
        <f>E32*F31</f>
        <v>54.977999999999994</v>
      </c>
      <c r="G32" s="20"/>
      <c r="H32" s="20"/>
      <c r="I32" s="20"/>
      <c r="J32" s="20"/>
      <c r="K32" s="20"/>
      <c r="L32" s="20"/>
      <c r="M32" s="28"/>
    </row>
    <row r="33" spans="1:240" s="37" customFormat="1" x14ac:dyDescent="0.2">
      <c r="A33" s="34"/>
      <c r="B33" s="31"/>
      <c r="C33" s="35" t="s">
        <v>28</v>
      </c>
      <c r="D33" s="21" t="s">
        <v>0</v>
      </c>
      <c r="E33" s="20">
        <v>77</v>
      </c>
      <c r="F33" s="20">
        <f>E33*F31</f>
        <v>22.637999999999998</v>
      </c>
      <c r="G33" s="20"/>
      <c r="H33" s="20"/>
      <c r="I33" s="20"/>
      <c r="J33" s="20"/>
      <c r="K33" s="20"/>
      <c r="L33" s="20"/>
      <c r="M33" s="28"/>
    </row>
    <row r="34" spans="1:240" s="10" customFormat="1" x14ac:dyDescent="0.25">
      <c r="A34" s="34"/>
      <c r="B34" s="26" t="s">
        <v>56</v>
      </c>
      <c r="C34" s="33" t="s">
        <v>57</v>
      </c>
      <c r="D34" s="27" t="s">
        <v>32</v>
      </c>
      <c r="E34" s="28" t="s">
        <v>27</v>
      </c>
      <c r="F34" s="28">
        <f>1207.76</f>
        <v>1207.76</v>
      </c>
      <c r="G34" s="107"/>
      <c r="H34" s="20"/>
      <c r="I34" s="20"/>
      <c r="J34" s="20"/>
      <c r="K34" s="20"/>
      <c r="L34" s="28"/>
      <c r="M34" s="28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</row>
    <row r="35" spans="1:240" s="38" customFormat="1" x14ac:dyDescent="0.25">
      <c r="A35" s="34"/>
      <c r="B35" s="22" t="s">
        <v>58</v>
      </c>
      <c r="C35" s="108" t="s">
        <v>59</v>
      </c>
      <c r="D35" s="21" t="s">
        <v>19</v>
      </c>
      <c r="E35" s="20">
        <v>101.5</v>
      </c>
      <c r="F35" s="20">
        <f>E35*F31</f>
        <v>29.840999999999998</v>
      </c>
      <c r="G35" s="20"/>
      <c r="H35" s="20"/>
      <c r="I35" s="20"/>
      <c r="J35" s="20"/>
      <c r="K35" s="20"/>
      <c r="L35" s="20"/>
      <c r="M35" s="28"/>
    </row>
    <row r="36" spans="1:240" s="38" customFormat="1" x14ac:dyDescent="0.25">
      <c r="A36" s="34"/>
      <c r="B36" s="22" t="s">
        <v>61</v>
      </c>
      <c r="C36" s="108" t="s">
        <v>62</v>
      </c>
      <c r="D36" s="21" t="s">
        <v>19</v>
      </c>
      <c r="E36" s="20">
        <v>0.08</v>
      </c>
      <c r="F36" s="109">
        <f>E36*F31</f>
        <v>2.3519999999999999E-2</v>
      </c>
      <c r="G36" s="20"/>
      <c r="H36" s="20"/>
      <c r="I36" s="20"/>
      <c r="J36" s="20"/>
      <c r="K36" s="20"/>
      <c r="L36" s="20"/>
      <c r="M36" s="20"/>
    </row>
    <row r="37" spans="1:240" s="38" customFormat="1" x14ac:dyDescent="0.25">
      <c r="A37" s="34"/>
      <c r="B37" s="31" t="s">
        <v>52</v>
      </c>
      <c r="C37" s="94" t="s">
        <v>53</v>
      </c>
      <c r="D37" s="21" t="s">
        <v>54</v>
      </c>
      <c r="E37" s="20">
        <v>7.54</v>
      </c>
      <c r="F37" s="20">
        <f>E37*F31</f>
        <v>2.2167599999999998</v>
      </c>
      <c r="G37" s="20"/>
      <c r="H37" s="20"/>
      <c r="I37" s="20"/>
      <c r="J37" s="20"/>
      <c r="K37" s="20"/>
      <c r="L37" s="20"/>
      <c r="M37" s="28"/>
    </row>
    <row r="38" spans="1:240" s="38" customFormat="1" x14ac:dyDescent="0.25">
      <c r="A38" s="34"/>
      <c r="B38" s="31"/>
      <c r="C38" s="23" t="s">
        <v>24</v>
      </c>
      <c r="D38" s="21" t="s">
        <v>0</v>
      </c>
      <c r="E38" s="20">
        <v>7</v>
      </c>
      <c r="F38" s="20">
        <f>E38*F31</f>
        <v>2.0579999999999998</v>
      </c>
      <c r="G38" s="20"/>
      <c r="H38" s="20"/>
      <c r="I38" s="20"/>
      <c r="J38" s="20"/>
      <c r="K38" s="20"/>
      <c r="L38" s="20"/>
      <c r="M38" s="28"/>
    </row>
    <row r="39" spans="1:240" s="10" customFormat="1" x14ac:dyDescent="0.25">
      <c r="A39" s="21"/>
      <c r="B39" s="22"/>
      <c r="C39" s="33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</row>
    <row r="40" spans="1:240" s="114" customFormat="1" x14ac:dyDescent="0.2">
      <c r="A40" s="34">
        <v>6</v>
      </c>
      <c r="B40" s="31" t="s">
        <v>34</v>
      </c>
      <c r="C40" s="110" t="s">
        <v>66</v>
      </c>
      <c r="D40" s="21" t="s">
        <v>19</v>
      </c>
      <c r="E40" s="20"/>
      <c r="F40" s="20">
        <v>6.72</v>
      </c>
      <c r="G40" s="20"/>
      <c r="H40" s="20"/>
      <c r="I40" s="20"/>
      <c r="J40" s="20"/>
      <c r="K40" s="20"/>
      <c r="L40" s="20"/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</row>
    <row r="41" spans="1:240" s="10" customFormat="1" x14ac:dyDescent="0.25">
      <c r="A41" s="21"/>
      <c r="B41" s="22"/>
      <c r="C41" s="23"/>
      <c r="D41" s="21" t="s">
        <v>35</v>
      </c>
      <c r="E41" s="20"/>
      <c r="F41" s="16">
        <f>F40/1000</f>
        <v>6.7199999999999994E-3</v>
      </c>
      <c r="G41" s="20"/>
      <c r="H41" s="20"/>
      <c r="I41" s="20"/>
      <c r="J41" s="20"/>
      <c r="K41" s="20"/>
      <c r="L41" s="20"/>
      <c r="M41" s="2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</row>
    <row r="42" spans="1:240" s="10" customFormat="1" x14ac:dyDescent="0.25">
      <c r="A42" s="34"/>
      <c r="B42" s="31"/>
      <c r="C42" s="59" t="s">
        <v>36</v>
      </c>
      <c r="D42" s="19" t="s">
        <v>20</v>
      </c>
      <c r="E42" s="20">
        <v>60.8</v>
      </c>
      <c r="F42" s="20">
        <f>E42*F41</f>
        <v>0.40857599999999994</v>
      </c>
      <c r="G42" s="20"/>
      <c r="H42" s="20"/>
      <c r="I42" s="20"/>
      <c r="J42" s="20"/>
      <c r="K42" s="20"/>
      <c r="L42" s="20"/>
      <c r="M42" s="2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</row>
    <row r="43" spans="1:240" s="10" customFormat="1" x14ac:dyDescent="0.25">
      <c r="A43" s="34"/>
      <c r="B43" s="31" t="s">
        <v>37</v>
      </c>
      <c r="C43" s="33" t="s">
        <v>38</v>
      </c>
      <c r="D43" s="19" t="s">
        <v>21</v>
      </c>
      <c r="E43" s="20">
        <v>143</v>
      </c>
      <c r="F43" s="20">
        <f>E43*F41</f>
        <v>0.96095999999999993</v>
      </c>
      <c r="G43" s="20"/>
      <c r="H43" s="20"/>
      <c r="I43" s="20"/>
      <c r="J43" s="20"/>
      <c r="K43" s="20"/>
      <c r="L43" s="20"/>
      <c r="M43" s="28"/>
      <c r="N43" s="2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</row>
    <row r="44" spans="1:240" s="10" customFormat="1" x14ac:dyDescent="0.25">
      <c r="A44" s="34"/>
      <c r="B44" s="31"/>
      <c r="C44" s="33" t="s">
        <v>26</v>
      </c>
      <c r="D44" s="21" t="s">
        <v>0</v>
      </c>
      <c r="E44" s="20">
        <v>6.89</v>
      </c>
      <c r="F44" s="20">
        <f>E44*F41</f>
        <v>4.6300799999999996E-2</v>
      </c>
      <c r="G44" s="20"/>
      <c r="H44" s="20"/>
      <c r="I44" s="20"/>
      <c r="J44" s="20"/>
      <c r="K44" s="20"/>
      <c r="L44" s="20"/>
      <c r="M44" s="2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</row>
    <row r="45" spans="1:240" s="10" customFormat="1" x14ac:dyDescent="0.25">
      <c r="A45" s="21"/>
      <c r="B45" s="22"/>
      <c r="C45" s="33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</row>
    <row r="46" spans="1:240" s="114" customFormat="1" x14ac:dyDescent="0.2">
      <c r="A46" s="34">
        <v>7</v>
      </c>
      <c r="B46" s="31" t="s">
        <v>68</v>
      </c>
      <c r="C46" s="110" t="s">
        <v>43</v>
      </c>
      <c r="D46" s="21" t="s">
        <v>67</v>
      </c>
      <c r="E46" s="20"/>
      <c r="F46" s="20">
        <f>F40</f>
        <v>6.72</v>
      </c>
      <c r="G46" s="20"/>
      <c r="H46" s="20"/>
      <c r="I46" s="20"/>
      <c r="J46" s="20"/>
      <c r="K46" s="9"/>
      <c r="L46" s="20"/>
      <c r="M46" s="20"/>
      <c r="N46" s="11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</row>
    <row r="47" spans="1:240" s="10" customFormat="1" x14ac:dyDescent="0.25">
      <c r="A47" s="21"/>
      <c r="B47" s="22"/>
      <c r="C47" s="23"/>
      <c r="D47" s="21"/>
      <c r="E47" s="20"/>
      <c r="F47" s="20"/>
      <c r="G47" s="20"/>
      <c r="H47" s="20"/>
      <c r="I47" s="20"/>
      <c r="J47" s="20"/>
      <c r="K47" s="9"/>
      <c r="L47" s="20"/>
      <c r="M47" s="2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</row>
    <row r="48" spans="1:240" s="10" customFormat="1" x14ac:dyDescent="0.25">
      <c r="A48" s="21"/>
      <c r="B48" s="22"/>
      <c r="C48" s="23" t="s">
        <v>44</v>
      </c>
      <c r="D48" s="21" t="s">
        <v>22</v>
      </c>
      <c r="E48" s="20">
        <v>1.8</v>
      </c>
      <c r="F48" s="20">
        <f>E48*F46</f>
        <v>12.096</v>
      </c>
      <c r="G48" s="20"/>
      <c r="H48" s="20"/>
      <c r="I48" s="20"/>
      <c r="J48" s="20"/>
      <c r="K48" s="9"/>
      <c r="L48" s="20"/>
      <c r="M48" s="28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</row>
    <row r="49" spans="1:240" s="10" customFormat="1" x14ac:dyDescent="0.25">
      <c r="A49" s="21"/>
      <c r="B49" s="22"/>
      <c r="C49" s="23"/>
      <c r="D49" s="21"/>
      <c r="E49" s="20"/>
      <c r="F49" s="20"/>
      <c r="G49" s="20"/>
      <c r="H49" s="20"/>
      <c r="I49" s="20"/>
      <c r="J49" s="20"/>
      <c r="K49" s="9"/>
      <c r="L49" s="20"/>
      <c r="M49" s="20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</row>
    <row r="50" spans="1:240" s="114" customFormat="1" x14ac:dyDescent="0.2">
      <c r="A50" s="34">
        <v>5</v>
      </c>
      <c r="B50" s="31" t="s">
        <v>23</v>
      </c>
      <c r="C50" s="110" t="s">
        <v>40</v>
      </c>
      <c r="D50" s="21" t="s">
        <v>19</v>
      </c>
      <c r="E50" s="20"/>
      <c r="F50" s="20">
        <v>1.1200000000000001</v>
      </c>
      <c r="G50" s="20"/>
      <c r="H50" s="20"/>
      <c r="I50" s="20"/>
      <c r="J50" s="20"/>
      <c r="K50" s="20"/>
      <c r="L50" s="20"/>
      <c r="M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</row>
    <row r="51" spans="1:240" s="10" customFormat="1" x14ac:dyDescent="0.25">
      <c r="A51" s="12"/>
      <c r="B51" s="18"/>
      <c r="C51" s="59" t="s">
        <v>36</v>
      </c>
      <c r="D51" s="19" t="s">
        <v>20</v>
      </c>
      <c r="E51" s="20">
        <v>0.89</v>
      </c>
      <c r="F51" s="15">
        <f>F50*E51</f>
        <v>0.99680000000000013</v>
      </c>
      <c r="G51" s="15"/>
      <c r="H51" s="15"/>
      <c r="I51" s="20"/>
      <c r="J51" s="20"/>
      <c r="K51" s="20"/>
      <c r="L51" s="20"/>
      <c r="M51" s="2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</row>
    <row r="52" spans="1:240" s="10" customFormat="1" x14ac:dyDescent="0.2">
      <c r="A52" s="111"/>
      <c r="B52" s="26"/>
      <c r="C52" s="33" t="s">
        <v>25</v>
      </c>
      <c r="D52" s="21" t="s">
        <v>0</v>
      </c>
      <c r="E52" s="60">
        <v>0.37</v>
      </c>
      <c r="F52" s="28">
        <f>E52*F50</f>
        <v>0.41440000000000005</v>
      </c>
      <c r="G52" s="25"/>
      <c r="H52" s="25"/>
      <c r="I52" s="25"/>
      <c r="J52" s="25"/>
      <c r="K52" s="30"/>
      <c r="L52" s="29"/>
      <c r="M52" s="20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</row>
    <row r="53" spans="1:240" s="10" customFormat="1" x14ac:dyDescent="0.25">
      <c r="A53" s="111"/>
      <c r="B53" s="112" t="s">
        <v>49</v>
      </c>
      <c r="C53" s="91" t="s">
        <v>50</v>
      </c>
      <c r="D53" s="21" t="s">
        <v>19</v>
      </c>
      <c r="E53" s="20">
        <v>1.1499999999999999</v>
      </c>
      <c r="F53" s="25">
        <f>F50*E53</f>
        <v>1.288</v>
      </c>
      <c r="G53" s="9"/>
      <c r="H53" s="15"/>
      <c r="I53" s="15"/>
      <c r="J53" s="15"/>
      <c r="K53" s="15"/>
      <c r="L53" s="15"/>
      <c r="M53" s="15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</row>
    <row r="54" spans="1:240" s="10" customFormat="1" x14ac:dyDescent="0.2">
      <c r="A54" s="12"/>
      <c r="B54" s="26"/>
      <c r="C54" s="23" t="s">
        <v>24</v>
      </c>
      <c r="D54" s="21" t="s">
        <v>0</v>
      </c>
      <c r="E54" s="60">
        <v>0.02</v>
      </c>
      <c r="F54" s="28">
        <f>E54*F50</f>
        <v>2.2400000000000003E-2</v>
      </c>
      <c r="G54" s="25"/>
      <c r="H54" s="29"/>
      <c r="I54" s="29"/>
      <c r="J54" s="29"/>
      <c r="K54" s="29"/>
      <c r="L54" s="29"/>
      <c r="M54" s="2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</row>
    <row r="55" spans="1:240" s="10" customFormat="1" x14ac:dyDescent="0.25">
      <c r="A55" s="12"/>
      <c r="B55" s="13"/>
      <c r="C55" s="14"/>
      <c r="D55" s="12"/>
      <c r="E55" s="20"/>
      <c r="F55" s="25"/>
      <c r="G55" s="9"/>
      <c r="H55" s="15"/>
      <c r="I55" s="15"/>
      <c r="J55" s="15"/>
      <c r="K55" s="15"/>
      <c r="L55" s="15"/>
      <c r="M55" s="1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</row>
    <row r="56" spans="1:240" s="118" customFormat="1" x14ac:dyDescent="0.2">
      <c r="A56" s="116">
        <v>6</v>
      </c>
      <c r="B56" s="90" t="s">
        <v>69</v>
      </c>
      <c r="C56" s="91" t="s">
        <v>75</v>
      </c>
      <c r="D56" s="89" t="s">
        <v>41</v>
      </c>
      <c r="E56" s="92"/>
      <c r="F56" s="92">
        <v>6</v>
      </c>
      <c r="G56" s="92"/>
      <c r="H56" s="92"/>
      <c r="I56" s="92"/>
      <c r="J56" s="92"/>
      <c r="K56" s="117"/>
      <c r="L56" s="117"/>
      <c r="M56" s="92"/>
    </row>
    <row r="57" spans="1:240" s="118" customFormat="1" x14ac:dyDescent="0.2">
      <c r="A57" s="89"/>
      <c r="B57" s="90" t="s">
        <v>70</v>
      </c>
      <c r="C57" s="91"/>
      <c r="D57" s="89" t="s">
        <v>19</v>
      </c>
      <c r="E57" s="92">
        <f>0.5*2*1</f>
        <v>1</v>
      </c>
      <c r="F57" s="119">
        <f>F56*E57</f>
        <v>6</v>
      </c>
      <c r="G57" s="92"/>
      <c r="H57" s="92"/>
      <c r="I57" s="92"/>
      <c r="J57" s="92"/>
      <c r="K57" s="117"/>
      <c r="L57" s="117"/>
      <c r="M57" s="92"/>
    </row>
    <row r="58" spans="1:240" s="118" customFormat="1" x14ac:dyDescent="0.2">
      <c r="A58" s="89"/>
      <c r="B58" s="90"/>
      <c r="C58" s="120" t="s">
        <v>71</v>
      </c>
      <c r="D58" s="89" t="s">
        <v>20</v>
      </c>
      <c r="E58" s="92">
        <v>3.1</v>
      </c>
      <c r="F58" s="92">
        <f>ROUND(E58*F57,2)</f>
        <v>18.600000000000001</v>
      </c>
      <c r="G58" s="92"/>
      <c r="H58" s="92"/>
      <c r="I58" s="92"/>
      <c r="J58" s="92"/>
      <c r="K58" s="117"/>
      <c r="L58" s="117"/>
      <c r="M58" s="92"/>
    </row>
    <row r="59" spans="1:240" s="118" customFormat="1" x14ac:dyDescent="0.2">
      <c r="A59" s="89"/>
      <c r="B59" s="90" t="s">
        <v>45</v>
      </c>
      <c r="C59" s="120" t="s">
        <v>76</v>
      </c>
      <c r="D59" s="89" t="s">
        <v>41</v>
      </c>
      <c r="E59" s="92" t="s">
        <v>27</v>
      </c>
      <c r="F59" s="92">
        <f>F56</f>
        <v>6</v>
      </c>
      <c r="G59" s="92"/>
      <c r="H59" s="92"/>
      <c r="I59" s="92"/>
      <c r="J59" s="92"/>
      <c r="K59" s="117"/>
      <c r="L59" s="117"/>
      <c r="M59" s="92"/>
    </row>
    <row r="60" spans="1:240" s="118" customFormat="1" x14ac:dyDescent="0.2">
      <c r="A60" s="89"/>
      <c r="B60" s="90" t="s">
        <v>42</v>
      </c>
      <c r="C60" s="91" t="s">
        <v>72</v>
      </c>
      <c r="D60" s="89" t="s">
        <v>32</v>
      </c>
      <c r="E60" s="92">
        <v>1.1499999999999999</v>
      </c>
      <c r="F60" s="92">
        <f>E60*F57</f>
        <v>6.8999999999999995</v>
      </c>
      <c r="G60" s="92"/>
      <c r="H60" s="92"/>
      <c r="I60" s="92"/>
      <c r="J60" s="92"/>
      <c r="K60" s="117"/>
      <c r="L60" s="117"/>
      <c r="M60" s="92"/>
    </row>
    <row r="61" spans="1:240" s="118" customFormat="1" ht="12" customHeight="1" x14ac:dyDescent="0.2">
      <c r="A61" s="89"/>
      <c r="B61" s="90" t="s">
        <v>73</v>
      </c>
      <c r="C61" s="91" t="s">
        <v>74</v>
      </c>
      <c r="D61" s="89" t="s">
        <v>19</v>
      </c>
      <c r="E61" s="92">
        <v>1.05</v>
      </c>
      <c r="F61" s="92">
        <f>E61*F57</f>
        <v>6.3000000000000007</v>
      </c>
      <c r="G61" s="92"/>
      <c r="H61" s="92"/>
      <c r="I61" s="92"/>
      <c r="J61" s="92"/>
      <c r="K61" s="117"/>
      <c r="L61" s="117"/>
      <c r="M61" s="92"/>
    </row>
    <row r="62" spans="1:240" s="88" customFormat="1" x14ac:dyDescent="0.2">
      <c r="A62" s="89"/>
      <c r="B62" s="90"/>
      <c r="C62" s="91"/>
      <c r="D62" s="89"/>
      <c r="E62" s="92"/>
      <c r="F62" s="92"/>
      <c r="G62" s="92"/>
      <c r="H62" s="92"/>
      <c r="I62" s="92"/>
      <c r="J62" s="92"/>
      <c r="K62" s="86"/>
      <c r="L62" s="86"/>
      <c r="M62" s="93"/>
    </row>
    <row r="63" spans="1:240" s="63" customFormat="1" x14ac:dyDescent="0.25">
      <c r="A63" s="70"/>
      <c r="B63" s="70"/>
      <c r="C63" s="70" t="s">
        <v>10</v>
      </c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</row>
    <row r="64" spans="1:240" s="68" customFormat="1" x14ac:dyDescent="0.25">
      <c r="A64" s="70"/>
      <c r="B64" s="70"/>
      <c r="C64" s="70"/>
      <c r="D64" s="70"/>
      <c r="E64" s="71"/>
      <c r="F64" s="71"/>
      <c r="G64" s="71"/>
      <c r="H64" s="71"/>
      <c r="I64" s="71"/>
      <c r="J64" s="71"/>
      <c r="K64" s="71"/>
      <c r="L64" s="71"/>
      <c r="M64" s="71"/>
    </row>
    <row r="65" spans="1:14" x14ac:dyDescent="0.25">
      <c r="A65" s="74"/>
      <c r="B65" s="84"/>
      <c r="C65" s="66" t="s">
        <v>14</v>
      </c>
      <c r="D65" s="73" t="s">
        <v>77</v>
      </c>
      <c r="E65" s="65"/>
      <c r="F65" s="65"/>
      <c r="G65" s="65"/>
      <c r="H65" s="65"/>
      <c r="I65" s="65"/>
      <c r="J65" s="65"/>
      <c r="K65" s="65"/>
      <c r="L65" s="65"/>
      <c r="M65" s="65"/>
    </row>
    <row r="66" spans="1:14" s="76" customFormat="1" x14ac:dyDescent="0.25">
      <c r="A66" s="70"/>
      <c r="B66" s="70"/>
      <c r="C66" s="85" t="s">
        <v>10</v>
      </c>
      <c r="D66" s="70"/>
      <c r="E66" s="71"/>
      <c r="F66" s="71"/>
      <c r="G66" s="71"/>
      <c r="H66" s="71"/>
      <c r="I66" s="71"/>
      <c r="J66" s="71"/>
      <c r="K66" s="71"/>
      <c r="L66" s="71"/>
      <c r="M66" s="65"/>
    </row>
    <row r="67" spans="1:14" s="76" customFormat="1" x14ac:dyDescent="0.25">
      <c r="A67" s="74"/>
      <c r="B67" s="84"/>
      <c r="C67" s="66" t="s">
        <v>15</v>
      </c>
      <c r="D67" s="73" t="s">
        <v>77</v>
      </c>
      <c r="E67" s="65"/>
      <c r="F67" s="65"/>
      <c r="G67" s="65"/>
      <c r="H67" s="65"/>
      <c r="I67" s="65"/>
      <c r="J67" s="65"/>
      <c r="K67" s="65"/>
      <c r="L67" s="65"/>
      <c r="M67" s="65"/>
    </row>
    <row r="68" spans="1:14" s="76" customFormat="1" x14ac:dyDescent="0.25">
      <c r="A68" s="74"/>
      <c r="B68" s="72"/>
      <c r="C68" s="85" t="s">
        <v>10</v>
      </c>
      <c r="D68" s="73"/>
      <c r="E68" s="65"/>
      <c r="F68" s="65"/>
      <c r="G68" s="65"/>
      <c r="H68" s="65"/>
      <c r="I68" s="65"/>
      <c r="J68" s="65"/>
      <c r="K68" s="65"/>
      <c r="L68" s="65"/>
      <c r="M68" s="65"/>
    </row>
    <row r="69" spans="1:14" s="76" customFormat="1" x14ac:dyDescent="0.25">
      <c r="A69" s="74"/>
      <c r="B69" s="72"/>
      <c r="C69" s="66" t="s">
        <v>16</v>
      </c>
      <c r="D69" s="73" t="s">
        <v>77</v>
      </c>
      <c r="E69" s="65"/>
      <c r="F69" s="65"/>
      <c r="G69" s="65"/>
      <c r="H69" s="65"/>
      <c r="I69" s="65"/>
      <c r="J69" s="65"/>
      <c r="K69" s="65"/>
      <c r="L69" s="65"/>
      <c r="M69" s="65"/>
    </row>
    <row r="70" spans="1:14" s="77" customFormat="1" x14ac:dyDescent="0.25">
      <c r="A70" s="74"/>
      <c r="B70" s="84"/>
      <c r="C70" s="85" t="s">
        <v>10</v>
      </c>
      <c r="D70" s="73"/>
      <c r="E70" s="65"/>
      <c r="F70" s="65"/>
      <c r="G70" s="65"/>
      <c r="H70" s="65"/>
      <c r="I70" s="65"/>
      <c r="J70" s="65"/>
      <c r="K70" s="65"/>
      <c r="L70" s="65"/>
      <c r="M70" s="65"/>
    </row>
    <row r="71" spans="1:14" s="76" customFormat="1" x14ac:dyDescent="0.25">
      <c r="A71" s="74"/>
      <c r="B71" s="84"/>
      <c r="C71" s="66" t="s">
        <v>17</v>
      </c>
      <c r="D71" s="73">
        <v>0.03</v>
      </c>
      <c r="E71" s="65"/>
      <c r="F71" s="65"/>
      <c r="G71" s="65"/>
      <c r="H71" s="65"/>
      <c r="I71" s="65"/>
      <c r="J71" s="65"/>
      <c r="K71" s="65"/>
      <c r="L71" s="65"/>
      <c r="M71" s="65"/>
    </row>
    <row r="72" spans="1:14" s="76" customFormat="1" x14ac:dyDescent="0.25">
      <c r="A72" s="74"/>
      <c r="B72" s="72"/>
      <c r="C72" s="85" t="s">
        <v>10</v>
      </c>
      <c r="D72" s="73"/>
      <c r="E72" s="65"/>
      <c r="F72" s="65"/>
      <c r="G72" s="65"/>
      <c r="H72" s="65"/>
      <c r="I72" s="65"/>
      <c r="J72" s="65"/>
      <c r="K72" s="65"/>
      <c r="L72" s="65"/>
      <c r="M72" s="65"/>
    </row>
    <row r="73" spans="1:14" s="76" customFormat="1" x14ac:dyDescent="0.25">
      <c r="A73" s="74"/>
      <c r="B73" s="84"/>
      <c r="C73" s="66" t="s">
        <v>18</v>
      </c>
      <c r="D73" s="73">
        <v>0.18</v>
      </c>
      <c r="E73" s="65"/>
      <c r="F73" s="65"/>
      <c r="G73" s="65"/>
      <c r="H73" s="65"/>
      <c r="I73" s="65"/>
      <c r="J73" s="65"/>
      <c r="K73" s="65"/>
      <c r="L73" s="65"/>
      <c r="M73" s="65"/>
    </row>
    <row r="74" spans="1:14" s="76" customFormat="1" x14ac:dyDescent="0.25">
      <c r="A74" s="74"/>
      <c r="B74" s="84"/>
      <c r="C74" s="67"/>
      <c r="D74" s="73"/>
      <c r="E74" s="65"/>
      <c r="F74" s="65"/>
      <c r="G74" s="65"/>
      <c r="H74" s="65"/>
      <c r="I74" s="65"/>
      <c r="J74" s="65"/>
      <c r="K74" s="65"/>
      <c r="L74" s="65"/>
      <c r="M74" s="65"/>
    </row>
    <row r="75" spans="1:14" s="76" customFormat="1" x14ac:dyDescent="0.25">
      <c r="A75" s="74"/>
      <c r="B75" s="72"/>
      <c r="C75" s="70" t="s">
        <v>10</v>
      </c>
      <c r="D75" s="73"/>
      <c r="E75" s="65"/>
      <c r="F75" s="65"/>
      <c r="G75" s="65"/>
      <c r="H75" s="65"/>
      <c r="I75" s="65"/>
      <c r="J75" s="65"/>
      <c r="K75" s="65"/>
      <c r="L75" s="65"/>
      <c r="M75" s="71"/>
    </row>
    <row r="76" spans="1:14" x14ac:dyDescent="0.25">
      <c r="N76" s="81"/>
    </row>
    <row r="77" spans="1:14" x14ac:dyDescent="0.25">
      <c r="C77" s="82"/>
      <c r="D77" s="83"/>
      <c r="E77" s="69"/>
      <c r="F77" s="69"/>
      <c r="N77" s="81"/>
    </row>
    <row r="78" spans="1:14" x14ac:dyDescent="0.25">
      <c r="C78" s="82"/>
      <c r="D78" s="83"/>
      <c r="E78" s="69"/>
      <c r="F78" s="69"/>
    </row>
    <row r="79" spans="1:14" x14ac:dyDescent="0.25">
      <c r="C79" s="82"/>
      <c r="D79" s="83"/>
      <c r="E79" s="69"/>
      <c r="F79" s="69"/>
    </row>
  </sheetData>
  <protectedRanges>
    <protectedRange sqref="E10" name="Range1_1_1_2_2"/>
    <protectedRange sqref="E24" name="Range1_1_1_2_2_1_1_3_1_2_1_1"/>
    <protectedRange sqref="E50" name="Range1_1_1_2_2_1_1_2"/>
    <protectedRange sqref="E49" name="Range1_1_1_2_1_1_2"/>
    <protectedRange sqref="E47:E48" name="Range1_1_1_2_1_1_2_1_1"/>
    <protectedRange sqref="E46" name="Range1_1_1_2_1_1_1_1_1_2"/>
  </protectedRanges>
  <autoFilter ref="A1:M80"/>
  <mergeCells count="15">
    <mergeCell ref="A11:M11"/>
    <mergeCell ref="A2:M2"/>
    <mergeCell ref="A4:M4"/>
    <mergeCell ref="G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3:M3"/>
  </mergeCells>
  <conditionalFormatting sqref="O13:O16 L13:L16 H13:H16 O19 L19 H19 H23 L23 O23">
    <cfRule type="cellIs" dxfId="10" priority="14" stopIfTrue="1" operator="equal">
      <formula>8223.307275</formula>
    </cfRule>
  </conditionalFormatting>
  <conditionalFormatting sqref="I15 K16">
    <cfRule type="cellIs" dxfId="9" priority="13" stopIfTrue="1" operator="equal">
      <formula>8223.307275</formula>
    </cfRule>
  </conditionalFormatting>
  <conditionalFormatting sqref="C13">
    <cfRule type="cellIs" dxfId="8" priority="12" stopIfTrue="1" operator="equal">
      <formula>8223.307275</formula>
    </cfRule>
  </conditionalFormatting>
  <conditionalFormatting sqref="G19">
    <cfRule type="cellIs" dxfId="7" priority="11" stopIfTrue="1" operator="equal">
      <formula>8223.307275</formula>
    </cfRule>
  </conditionalFormatting>
  <conditionalFormatting sqref="H17 L17 O17">
    <cfRule type="cellIs" dxfId="6" priority="10" stopIfTrue="1" operator="equal">
      <formula>8223.307275</formula>
    </cfRule>
  </conditionalFormatting>
  <conditionalFormatting sqref="H34 L34 O34">
    <cfRule type="cellIs" dxfId="5" priority="7" stopIfTrue="1" operator="equal">
      <formula>8223.307275</formula>
    </cfRule>
  </conditionalFormatting>
  <conditionalFormatting sqref="H24 L24 O24:O29 L29 H29">
    <cfRule type="cellIs" dxfId="4" priority="5" stopIfTrue="1" operator="equal">
      <formula>8223.307275</formula>
    </cfRule>
  </conditionalFormatting>
  <conditionalFormatting sqref="B27">
    <cfRule type="cellIs" dxfId="3" priority="4" stopIfTrue="1" operator="equal">
      <formula>8223.307275</formula>
    </cfRule>
  </conditionalFormatting>
  <conditionalFormatting sqref="O22">
    <cfRule type="cellIs" dxfId="2" priority="3" stopIfTrue="1" operator="equal">
      <formula>8223.307275</formula>
    </cfRule>
  </conditionalFormatting>
  <conditionalFormatting sqref="G35">
    <cfRule type="cellIs" dxfId="1" priority="2" stopIfTrue="1" operator="equal">
      <formula>8223.307275</formula>
    </cfRule>
  </conditionalFormatting>
  <conditionalFormatting sqref="B53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B14"/>
  <sheetViews>
    <sheetView workbookViewId="0">
      <selection activeCell="B7" sqref="A7:XFD14"/>
    </sheetView>
  </sheetViews>
  <sheetFormatPr defaultRowHeight="15" x14ac:dyDescent="0.25"/>
  <cols>
    <col min="1" max="1" width="4.5703125" customWidth="1"/>
    <col min="2" max="2" width="9.5703125" bestFit="1" customWidth="1"/>
    <col min="3" max="3" width="55.28515625" customWidth="1"/>
    <col min="5" max="5" width="9" customWidth="1"/>
    <col min="6" max="6" width="7.7109375" customWidth="1"/>
    <col min="7" max="7" width="12.28515625" customWidth="1"/>
    <col min="8" max="8" width="21" customWidth="1"/>
    <col min="9" max="276" width="9.140625" customWidth="1"/>
  </cols>
  <sheetData>
    <row r="6" spans="1:80" ht="15.75" thickBot="1" x14ac:dyDescent="0.3"/>
    <row r="7" spans="1:80" s="47" customFormat="1" ht="16.5" thickBot="1" x14ac:dyDescent="0.3">
      <c r="A7" s="129"/>
      <c r="B7" s="39"/>
      <c r="C7" s="40"/>
      <c r="D7" s="41"/>
      <c r="E7" s="42"/>
      <c r="F7" s="43"/>
      <c r="G7" s="44"/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1:80" s="47" customFormat="1" ht="16.5" customHeight="1" thickBot="1" x14ac:dyDescent="0.3">
      <c r="A8" s="130"/>
      <c r="B8" s="39"/>
      <c r="C8" s="48"/>
      <c r="D8" s="41"/>
      <c r="E8" s="49"/>
      <c r="F8" s="49"/>
      <c r="G8" s="44"/>
      <c r="H8" s="45"/>
      <c r="I8" s="45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47" customFormat="1" ht="26.25" customHeight="1" thickBot="1" x14ac:dyDescent="0.3">
      <c r="A9" s="130"/>
      <c r="B9" s="39"/>
      <c r="C9" s="50"/>
      <c r="D9" s="51"/>
      <c r="E9" s="52"/>
      <c r="F9" s="52"/>
      <c r="G9" s="53"/>
      <c r="H9" s="45"/>
      <c r="I9" s="57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55" customFormat="1" ht="16.5" customHeight="1" thickBot="1" x14ac:dyDescent="0.3">
      <c r="A10" s="130"/>
      <c r="B10" s="56"/>
      <c r="C10" s="50"/>
      <c r="D10" s="51"/>
      <c r="E10" s="52"/>
      <c r="F10" s="52"/>
      <c r="G10" s="53"/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s="55" customFormat="1" ht="16.5" customHeight="1" thickBot="1" x14ac:dyDescent="0.3">
      <c r="A11" s="130"/>
      <c r="B11" s="54"/>
      <c r="C11" s="50"/>
      <c r="D11" s="51"/>
      <c r="E11" s="52"/>
      <c r="F11" s="52"/>
      <c r="G11" s="53"/>
      <c r="H11" s="45"/>
      <c r="I11" s="45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55" customFormat="1" ht="16.5" customHeight="1" thickBot="1" x14ac:dyDescent="0.3">
      <c r="A12" s="130"/>
      <c r="B12" s="54"/>
      <c r="C12" s="50"/>
      <c r="D12" s="51"/>
      <c r="E12" s="52"/>
      <c r="F12" s="52"/>
      <c r="G12" s="53"/>
      <c r="H12" s="45"/>
      <c r="I12" s="45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55" customFormat="1" ht="16.5" customHeight="1" thickBot="1" x14ac:dyDescent="0.3">
      <c r="A13" s="130"/>
      <c r="B13" s="54"/>
      <c r="C13" s="50"/>
      <c r="D13" s="51"/>
      <c r="E13" s="52"/>
      <c r="F13" s="52"/>
      <c r="G13" s="53"/>
      <c r="H13" s="45"/>
      <c r="I13" s="45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55" customFormat="1" ht="16.5" customHeight="1" thickBot="1" x14ac:dyDescent="0.3">
      <c r="A14" s="130"/>
      <c r="B14" s="54"/>
      <c r="C14" s="50"/>
      <c r="D14" s="51"/>
      <c r="E14" s="52"/>
      <c r="F14" s="52"/>
      <c r="G14" s="53"/>
      <c r="H14" s="45"/>
      <c r="I14" s="45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</sheetData>
  <mergeCells count="1">
    <mergeCell ref="A7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(ინსპ)</vt:lpstr>
      <vt:lpstr>Лист1</vt:lpstr>
      <vt:lpstr>'1 (ინსპ)'!Область_печати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2019-05-13T12:39:52Z</dcterms:modified>
</cp:coreProperties>
</file>