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120" windowWidth="20730" windowHeight="9615" tabRatio="528"/>
  </bookViews>
  <sheets>
    <sheet name="ინსპექტირებული" sheetId="36" r:id="rId1"/>
  </sheets>
  <definedNames>
    <definedName name="_xlnm._FilterDatabase" localSheetId="0" hidden="1">ინსპექტირებული!$A$1:$M$70</definedName>
    <definedName name="_xlnm.Print_Area" localSheetId="0">ინსპექტირებული!$A$2:$M$72</definedName>
  </definedNames>
  <calcPr calcId="145621"/>
</workbook>
</file>

<file path=xl/calcChain.xml><?xml version="1.0" encoding="utf-8"?>
<calcChain xmlns="http://schemas.openxmlformats.org/spreadsheetml/2006/main">
  <c r="F53" i="36" l="1"/>
  <c r="F52" i="36"/>
  <c r="F51" i="36"/>
  <c r="F50" i="36"/>
  <c r="F45" i="36"/>
  <c r="F46" i="36" s="1"/>
  <c r="F41" i="36"/>
  <c r="F42" i="36" s="1"/>
  <c r="F34" i="36"/>
  <c r="E32" i="36"/>
  <c r="F32" i="36" s="1"/>
  <c r="E24" i="36"/>
  <c r="F24" i="36" s="1"/>
  <c r="F26" i="36" s="1"/>
  <c r="F27" i="36"/>
  <c r="E25" i="36"/>
  <c r="F25" i="36" s="1"/>
  <c r="F28" i="36" s="1"/>
  <c r="F13" i="36"/>
  <c r="F14" i="36" s="1"/>
  <c r="F47" i="36" l="1"/>
  <c r="F43" i="36"/>
  <c r="F36" i="36"/>
  <c r="F33" i="36"/>
  <c r="F35" i="36"/>
  <c r="F29" i="36"/>
  <c r="F15" i="36"/>
  <c r="F17" i="36" l="1"/>
  <c r="F18" i="36" s="1"/>
  <c r="F19" i="36" l="1"/>
  <c r="F20" i="36"/>
  <c r="K4" i="36" l="1"/>
  <c r="O68" i="36"/>
</calcChain>
</file>

<file path=xl/sharedStrings.xml><?xml version="1.0" encoding="utf-8"?>
<sst xmlns="http://schemas.openxmlformats.org/spreadsheetml/2006/main" count="121" uniqueCount="67">
  <si>
    <t>ლარი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</si>
  <si>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</si>
  <si>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</si>
  <si>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</si>
  <si>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</si>
  <si>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</si>
  <si>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</si>
  <si>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</si>
  <si>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</si>
  <si>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</si>
  <si>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</si>
  <si>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</si>
  <si>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</si>
  <si>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</si>
  <si>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</si>
  <si>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</si>
  <si>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</si>
  <si>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მ3</t>
  </si>
  <si>
    <t>მანქ/სთ</t>
  </si>
  <si>
    <t>ლოკალური ხარჯთაღრიცხვა</t>
  </si>
  <si>
    <t xml:space="preserve">შრომითი დანახარჯები </t>
  </si>
  <si>
    <t>კაც/სთ</t>
  </si>
  <si>
    <t>პროექტი</t>
  </si>
  <si>
    <t>1-8-028</t>
  </si>
  <si>
    <t>კგ</t>
  </si>
  <si>
    <t>10 მ3</t>
  </si>
  <si>
    <t>მასალების ტრანსპორტირება</t>
  </si>
  <si>
    <t>23-1-3.</t>
  </si>
  <si>
    <t>ღორღი ბუნებრივი ქვის ფრაქცია 20-40</t>
  </si>
  <si>
    <t>ღორღის ბალიშის  მოწყობა 10 სმ სისქით</t>
  </si>
  <si>
    <t>1-8-005</t>
  </si>
  <si>
    <t>ც</t>
  </si>
  <si>
    <t xml:space="preserve">გაბიონის მოწყობა </t>
  </si>
  <si>
    <t>1000 მ3</t>
  </si>
  <si>
    <t>14-1-124</t>
  </si>
  <si>
    <t>1-8-011</t>
  </si>
  <si>
    <t>მოჭრილი გრუნტის უკუჩაყრადა დატკეპვნა ყოველ 50 სმ სისქეზე</t>
  </si>
  <si>
    <t>8-3-2.</t>
  </si>
  <si>
    <t>სავალი ნაწილის მოშანდაკება ღორღით</t>
  </si>
  <si>
    <t xml:space="preserve">შრომითი დანახარჯები  </t>
  </si>
  <si>
    <t xml:space="preserve">სხვა მასალები  </t>
  </si>
  <si>
    <t xml:space="preserve">სხვა მანქანები </t>
  </si>
  <si>
    <t>ხორშის ადმინისტრაციული ერთეულის სოფ. ციზეთის ცენტრალურ გზაზე ჩაქცეული მონაკვეთის აღდგენა გაბიონით და სავალი ნაწილის მოხრეშვა</t>
  </si>
  <si>
    <t xml:space="preserve">ექსკავატორი პნევმოთვლიან სვლაზე V=0.15 მ3  </t>
  </si>
  <si>
    <t>4-1-240</t>
  </si>
  <si>
    <t>В13-1-19/3-в</t>
  </si>
  <si>
    <t>ВНиР</t>
  </si>
  <si>
    <t>10 მ2</t>
  </si>
  <si>
    <t>შრომითი დანახარჯები</t>
  </si>
  <si>
    <t>გაბიონის სამონტაჟო მავთული Ø2.2 მმ</t>
  </si>
  <si>
    <t>4-1-235</t>
  </si>
  <si>
    <t>ყორე ქვა გაბნიონებისათვის</t>
  </si>
  <si>
    <t>რენომატრასის მოწყობა ზომით 3x2x0.3 მ, სულ 10 ც</t>
  </si>
  <si>
    <t>რენო-მატრასი ზომით 3x2x0.3 მ</t>
  </si>
  <si>
    <t>В13-1-19/3-б</t>
  </si>
  <si>
    <t>გაბიონის საყრდენი კედლის მოწყობა კალათებით ზომით 1.5x1x1 მ</t>
  </si>
  <si>
    <t>გაბიონის კალათა, ზომით 1.5x1x1 მ</t>
  </si>
  <si>
    <t>C-90</t>
  </si>
  <si>
    <t>ელექტროვიბროსატკეპნი Skiper С-90 (Lifan LF 200) ტიპის</t>
  </si>
  <si>
    <t>გრუნტის უკუჩაყრა ექსკავატორით  V=0.15 მ3</t>
  </si>
  <si>
    <t>В15-1-10/1-а</t>
  </si>
  <si>
    <t>ვიბროსატკეპნით დატკეპნა ყოველ 50 სმ-ზე</t>
  </si>
  <si>
    <t>100 მ3</t>
  </si>
  <si>
    <t>შედგენილია 2019 წლის I კვარტლის დონეზე</t>
  </si>
  <si>
    <r>
      <t xml:space="preserve">გრუნტის მოჭრა ექსკავატორით V=0.15 მ3, </t>
    </r>
    <r>
      <rPr>
        <b/>
        <u/>
        <sz val="10"/>
        <color rgb="FF00B050"/>
        <rFont val="Arial"/>
        <family val="2"/>
        <charset val="204"/>
      </rPr>
      <t>გვერდზე დაყრით</t>
    </r>
  </si>
  <si>
    <t xml:space="preserve">1-12-8        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</si>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</sst>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10"/>
      <color rgb="FF00B050"/>
      <name val="Arial"/>
      <family val="2"/>
      <charset val="204"/>
    </font>
    <font>
      <strike/>
      <sz val="10"/>
      <name val="Arial"/>
      <family val="2"/>
      <charset val="20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5" fillId="2" borderId="0" applyNumberFormat="0" applyBorder="0" applyAlignment="0" applyProtection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10" fillId="0" borderId="0"/>
    <xf numFmtId="0" fontId="8" fillId="0" borderId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9" fillId="3" borderId="0" xfId="4" applyFont="1" applyFill="1" applyAlignment="1">
      <alignment vertical="center"/>
    </xf>
    <xf numFmtId="0" fontId="9" fillId="3" borderId="0" xfId="4" applyFont="1" applyFill="1" applyBorder="1" applyAlignment="1">
      <alignment vertical="center"/>
    </xf>
    <xf numFmtId="0" fontId="9" fillId="3" borderId="0" xfId="4" applyFont="1" applyFill="1" applyBorder="1" applyAlignment="1">
      <alignment horizontal="right" vertical="center"/>
    </xf>
    <xf numFmtId="0" fontId="9" fillId="3" borderId="0" xfId="4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 wrapText="1"/>
    </xf>
    <xf numFmtId="1" fontId="8" fillId="3" borderId="1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4" fontId="9" fillId="3" borderId="0" xfId="4" applyNumberFormat="1" applyFont="1" applyFill="1" applyBorder="1" applyAlignment="1">
      <alignment horizontal="right" vertical="center"/>
    </xf>
    <xf numFmtId="4" fontId="9" fillId="3" borderId="0" xfId="4" applyNumberFormat="1" applyFont="1" applyFill="1" applyBorder="1" applyAlignment="1">
      <alignment horizontal="right" vertical="center" indent="1"/>
    </xf>
    <xf numFmtId="0" fontId="8" fillId="3" borderId="0" xfId="0" applyFont="1" applyFill="1" applyAlignment="1">
      <alignment horizontal="center" vertical="center"/>
    </xf>
    <xf numFmtId="1" fontId="8" fillId="3" borderId="3" xfId="0" applyNumberFormat="1" applyFont="1" applyFill="1" applyBorder="1" applyAlignment="1" applyProtection="1">
      <alignment horizontal="center" vertical="center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horizontal="left" vertical="center"/>
    </xf>
    <xf numFmtId="0" fontId="8" fillId="3" borderId="1" xfId="4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/>
    </xf>
    <xf numFmtId="4" fontId="8" fillId="3" borderId="1" xfId="3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horizontal="left" vertical="center" indent="1"/>
    </xf>
    <xf numFmtId="0" fontId="8" fillId="3" borderId="1" xfId="7" applyFont="1" applyFill="1" applyBorder="1" applyAlignment="1">
      <alignment horizontal="center" vertical="center"/>
    </xf>
    <xf numFmtId="49" fontId="8" fillId="3" borderId="1" xfId="7" applyNumberFormat="1" applyFont="1" applyFill="1" applyBorder="1" applyAlignment="1">
      <alignment horizontal="center" vertical="center"/>
    </xf>
    <xf numFmtId="0" fontId="8" fillId="3" borderId="1" xfId="7" applyNumberFormat="1" applyFont="1" applyFill="1" applyBorder="1" applyAlignment="1">
      <alignment horizontal="left" vertical="center"/>
    </xf>
    <xf numFmtId="4" fontId="8" fillId="3" borderId="1" xfId="7" applyNumberFormat="1" applyFont="1" applyFill="1" applyBorder="1" applyAlignment="1">
      <alignment horizontal="center" vertical="center"/>
    </xf>
    <xf numFmtId="0" fontId="8" fillId="3" borderId="0" xfId="7" applyFont="1" applyFill="1" applyAlignment="1">
      <alignment horizontal="center" vertical="center"/>
    </xf>
    <xf numFmtId="49" fontId="8" fillId="3" borderId="1" xfId="7" applyNumberFormat="1" applyFont="1" applyFill="1" applyBorder="1" applyAlignment="1">
      <alignment horizontal="center" vertical="center" wrapText="1"/>
    </xf>
    <xf numFmtId="0" fontId="8" fillId="3" borderId="0" xfId="7" applyFont="1" applyFill="1" applyAlignment="1">
      <alignment horizontal="center" vertical="center" wrapText="1"/>
    </xf>
    <xf numFmtId="0" fontId="8" fillId="3" borderId="1" xfId="7" applyNumberFormat="1" applyFont="1" applyFill="1" applyBorder="1" applyAlignment="1">
      <alignment horizontal="left" vertical="center" indent="1"/>
    </xf>
    <xf numFmtId="4" fontId="8" fillId="3" borderId="1" xfId="4" applyNumberFormat="1" applyFont="1" applyFill="1" applyBorder="1" applyAlignment="1">
      <alignment horizontal="center" vertical="center"/>
    </xf>
    <xf numFmtId="3" fontId="9" fillId="3" borderId="1" xfId="4" applyNumberFormat="1" applyFont="1" applyFill="1" applyBorder="1" applyAlignment="1">
      <alignment horizontal="center" vertical="center"/>
    </xf>
    <xf numFmtId="4" fontId="9" fillId="3" borderId="1" xfId="4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49" fontId="8" fillId="3" borderId="1" xfId="8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/>
    </xf>
    <xf numFmtId="0" fontId="8" fillId="3" borderId="1" xfId="8" applyFont="1" applyFill="1" applyBorder="1" applyAlignment="1">
      <alignment horizontal="center" vertical="center"/>
    </xf>
    <xf numFmtId="4" fontId="8" fillId="3" borderId="1" xfId="8" applyNumberFormat="1" applyFont="1" applyFill="1" applyBorder="1" applyAlignment="1">
      <alignment horizontal="center" vertical="center"/>
    </xf>
    <xf numFmtId="0" fontId="8" fillId="3" borderId="1" xfId="8" applyNumberFormat="1" applyFont="1" applyFill="1" applyBorder="1" applyAlignment="1">
      <alignment vertical="center"/>
    </xf>
    <xf numFmtId="4" fontId="8" fillId="3" borderId="1" xfId="10" applyNumberFormat="1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vertical="center"/>
    </xf>
    <xf numFmtId="4" fontId="9" fillId="3" borderId="0" xfId="4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1" xfId="11" applyNumberFormat="1" applyFont="1" applyBorder="1" applyAlignment="1">
      <alignment horizontal="center" vertical="center"/>
    </xf>
    <xf numFmtId="4" fontId="1" fillId="0" borderId="1" xfId="11" applyNumberFormat="1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5" fontId="15" fillId="0" borderId="1" xfId="1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8" fillId="0" borderId="0" xfId="2" applyFont="1" applyFill="1" applyAlignment="1">
      <alignment horizontal="left" vertical="center"/>
    </xf>
    <xf numFmtId="4" fontId="1" fillId="3" borderId="0" xfId="0" applyNumberFormat="1" applyFont="1" applyFill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0" fontId="9" fillId="3" borderId="0" xfId="4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vertical="center" wrapText="1"/>
    </xf>
    <xf numFmtId="165" fontId="8" fillId="3" borderId="1" xfId="7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vertical="center"/>
    </xf>
    <xf numFmtId="0" fontId="8" fillId="3" borderId="1" xfId="8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0" xfId="4" applyFont="1" applyFill="1" applyAlignment="1">
      <alignment horizontal="center"/>
    </xf>
    <xf numFmtId="0" fontId="8" fillId="3" borderId="1" xfId="7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/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 applyProtection="1">
      <alignment vertical="center"/>
    </xf>
    <xf numFmtId="0" fontId="8" fillId="3" borderId="1" xfId="2" applyNumberFormat="1" applyFont="1" applyFill="1" applyBorder="1" applyAlignment="1">
      <alignment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horizontal="center" vertical="center"/>
    </xf>
    <xf numFmtId="4" fontId="1" fillId="3" borderId="1" xfId="14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7" applyNumberFormat="1" applyFont="1" applyFill="1" applyBorder="1" applyAlignment="1">
      <alignment vertical="center"/>
    </xf>
    <xf numFmtId="0" fontId="9" fillId="3" borderId="1" xfId="7" applyNumberFormat="1" applyFont="1" applyFill="1" applyBorder="1" applyAlignment="1">
      <alignment horizontal="center" vertical="center"/>
    </xf>
    <xf numFmtId="4" fontId="9" fillId="3" borderId="1" xfId="7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7" applyFont="1" applyFill="1" applyAlignment="1">
      <alignment vertical="center"/>
    </xf>
    <xf numFmtId="1" fontId="8" fillId="3" borderId="1" xfId="7" applyNumberFormat="1" applyFont="1" applyFill="1" applyBorder="1" applyAlignment="1">
      <alignment horizontal="center" vertical="center"/>
    </xf>
    <xf numFmtId="9" fontId="8" fillId="3" borderId="1" xfId="7" applyNumberFormat="1" applyFont="1" applyFill="1" applyBorder="1" applyAlignment="1">
      <alignment horizontal="center" vertical="center"/>
    </xf>
    <xf numFmtId="0" fontId="8" fillId="3" borderId="1" xfId="7" applyNumberFormat="1" applyFont="1" applyFill="1" applyBorder="1" applyAlignment="1">
      <alignment horizontal="right" vertical="center" indent="1"/>
    </xf>
    <xf numFmtId="0" fontId="8" fillId="3" borderId="1" xfId="7" applyNumberFormat="1" applyFont="1" applyFill="1" applyBorder="1" applyAlignment="1">
      <alignment horizontal="center" vertical="center"/>
    </xf>
    <xf numFmtId="4" fontId="9" fillId="3" borderId="0" xfId="4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</cellXfs>
  <cellStyles count="15">
    <cellStyle name="Bad" xfId="1"/>
    <cellStyle name="Normal 2" xfId="2"/>
    <cellStyle name="Normal 2 2" xfId="12"/>
    <cellStyle name="Normal 3" xfId="3"/>
    <cellStyle name="Обычный" xfId="0" builtinId="0"/>
    <cellStyle name="Обычный 2" xfId="4"/>
    <cellStyle name="Обычный 2 2" xfId="5"/>
    <cellStyle name="Обычный 2 2 2" xfId="6"/>
    <cellStyle name="Обычный 3" xfId="7"/>
    <cellStyle name="Обычный 4" xfId="13"/>
    <cellStyle name="Обычный 7" xfId="11"/>
    <cellStyle name="Финансовый" xfId="14" builtinId="3"/>
    <cellStyle name="ჩვეულებრივი 2" xfId="8"/>
    <cellStyle name="ჩვეულებრივი 2 2" xfId="9"/>
    <cellStyle name="ჩვეულებრივი 2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F77"/>
  <sheetViews>
    <sheetView tabSelected="1" view="pageBreakPreview" zoomScaleSheetLayoutView="100" workbookViewId="0">
      <selection activeCell="G63" sqref="G63"/>
    </sheetView>
  </sheetViews>
  <sheetFormatPr defaultColWidth="7" defaultRowHeight="12.75" x14ac:dyDescent="0.25"/>
  <cols>
    <col min="1" max="1" width="4.7109375" style="11" bestFit="1" customWidth="1"/>
    <col min="2" max="2" width="14.28515625" style="57" customWidth="1"/>
    <col min="3" max="3" width="64.140625" style="58" customWidth="1"/>
    <col min="4" max="7" width="9.28515625" style="57" customWidth="1"/>
    <col min="8" max="8" width="10" style="59" customWidth="1"/>
    <col min="9" max="9" width="9.28515625" style="57" customWidth="1"/>
    <col min="10" max="10" width="10.140625" style="59" customWidth="1"/>
    <col min="11" max="11" width="9.28515625" style="57" customWidth="1"/>
    <col min="12" max="12" width="9.28515625" style="59" customWidth="1"/>
    <col min="13" max="13" width="12.28515625" style="59" customWidth="1"/>
    <col min="14" max="14" width="10" style="56" customWidth="1"/>
    <col min="15" max="15" width="11.140625" style="56" customWidth="1"/>
    <col min="16" max="227" width="9.140625" style="56" customWidth="1"/>
    <col min="228" max="228" width="2.7109375" style="56" customWidth="1"/>
    <col min="229" max="229" width="9.140625" style="56" customWidth="1"/>
    <col min="230" max="230" width="47.85546875" style="56" customWidth="1"/>
    <col min="231" max="231" width="6.7109375" style="56" customWidth="1"/>
    <col min="232" max="232" width="7.28515625" style="56" customWidth="1"/>
    <col min="233" max="233" width="7" style="56" customWidth="1"/>
    <col min="234" max="234" width="8.7109375" style="56" customWidth="1"/>
    <col min="235" max="235" width="12" style="56" customWidth="1"/>
    <col min="236" max="236" width="4.7109375" style="56" customWidth="1"/>
    <col min="237" max="237" width="9.140625" style="56" customWidth="1"/>
    <col min="238" max="238" width="11.7109375" style="56" customWidth="1"/>
    <col min="239" max="16384" width="7" style="56"/>
  </cols>
  <sheetData>
    <row r="1" spans="1:240" x14ac:dyDescent="0.25">
      <c r="A1" s="51"/>
      <c r="B1" s="53"/>
      <c r="C1" s="54"/>
      <c r="D1" s="53"/>
      <c r="E1" s="53"/>
      <c r="F1" s="53"/>
      <c r="G1" s="53"/>
      <c r="H1" s="55"/>
      <c r="I1" s="53"/>
      <c r="J1" s="55"/>
      <c r="K1" s="53"/>
      <c r="L1" s="55"/>
      <c r="M1" s="55"/>
    </row>
    <row r="2" spans="1:240" s="52" customFormat="1" x14ac:dyDescent="0.25">
      <c r="A2" s="113" t="s">
        <v>42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240" s="52" customFormat="1" x14ac:dyDescent="0.25">
      <c r="A3" s="114" t="s">
        <v>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240" s="2" customFormat="1" x14ac:dyDescent="0.25">
      <c r="A4" s="48"/>
      <c r="C4" s="77" t="s">
        <v>63</v>
      </c>
      <c r="D4" s="48"/>
      <c r="E4" s="48"/>
      <c r="F4" s="48"/>
      <c r="G4" s="48"/>
      <c r="H4" s="13"/>
      <c r="I4" s="13"/>
      <c r="J4" s="14" t="s">
        <v>1</v>
      </c>
      <c r="K4" s="110">
        <f>M67</f>
        <v>0</v>
      </c>
      <c r="L4" s="110"/>
      <c r="M4" s="48" t="s">
        <v>0</v>
      </c>
    </row>
    <row r="5" spans="1:240" s="2" customFormat="1" x14ac:dyDescent="0.25">
      <c r="A5" s="48"/>
      <c r="C5" s="3"/>
      <c r="D5" s="48"/>
      <c r="E5" s="48"/>
      <c r="F5" s="48"/>
      <c r="G5" s="48"/>
      <c r="H5" s="13"/>
      <c r="I5" s="13"/>
      <c r="J5" s="14"/>
      <c r="K5" s="49"/>
      <c r="L5" s="49"/>
      <c r="M5" s="48"/>
    </row>
    <row r="6" spans="1:240" s="1" customFormat="1" ht="27" customHeight="1" x14ac:dyDescent="0.25">
      <c r="A6" s="112" t="s">
        <v>2</v>
      </c>
      <c r="B6" s="112" t="s">
        <v>3</v>
      </c>
      <c r="C6" s="111" t="s">
        <v>4</v>
      </c>
      <c r="D6" s="111" t="s">
        <v>5</v>
      </c>
      <c r="E6" s="112" t="s">
        <v>6</v>
      </c>
      <c r="F6" s="112"/>
      <c r="G6" s="111" t="s">
        <v>7</v>
      </c>
      <c r="H6" s="111"/>
      <c r="I6" s="111" t="s">
        <v>8</v>
      </c>
      <c r="J6" s="111"/>
      <c r="K6" s="112" t="s">
        <v>9</v>
      </c>
      <c r="L6" s="112"/>
      <c r="M6" s="112" t="s">
        <v>10</v>
      </c>
    </row>
    <row r="7" spans="1:240" s="1" customFormat="1" x14ac:dyDescent="0.25">
      <c r="A7" s="112"/>
      <c r="B7" s="112"/>
      <c r="C7" s="111"/>
      <c r="D7" s="111"/>
      <c r="E7" s="50" t="s">
        <v>11</v>
      </c>
      <c r="F7" s="50" t="s">
        <v>12</v>
      </c>
      <c r="G7" s="50" t="s">
        <v>11</v>
      </c>
      <c r="H7" s="50" t="s">
        <v>12</v>
      </c>
      <c r="I7" s="50" t="s">
        <v>11</v>
      </c>
      <c r="J7" s="50" t="s">
        <v>12</v>
      </c>
      <c r="K7" s="50" t="s">
        <v>11</v>
      </c>
      <c r="L7" s="50" t="s">
        <v>12</v>
      </c>
      <c r="M7" s="112"/>
    </row>
    <row r="8" spans="1:240" s="4" customFormat="1" x14ac:dyDescent="0.25">
      <c r="A8" s="7">
        <v>1</v>
      </c>
      <c r="B8" s="7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7">
        <v>8</v>
      </c>
      <c r="I8" s="8">
        <v>9</v>
      </c>
      <c r="J8" s="7">
        <v>10</v>
      </c>
      <c r="K8" s="8">
        <v>11</v>
      </c>
      <c r="L8" s="7">
        <v>12</v>
      </c>
      <c r="M8" s="7">
        <v>13</v>
      </c>
    </row>
    <row r="9" spans="1:240" s="4" customFormat="1" x14ac:dyDescent="0.25">
      <c r="A9" s="7"/>
      <c r="B9" s="7"/>
      <c r="C9" s="7"/>
      <c r="D9" s="8"/>
      <c r="E9" s="8"/>
      <c r="F9" s="8"/>
      <c r="G9" s="8"/>
      <c r="H9" s="7"/>
      <c r="I9" s="8"/>
      <c r="J9" s="7"/>
      <c r="K9" s="8"/>
      <c r="L9" s="7"/>
      <c r="M9" s="7"/>
    </row>
    <row r="10" spans="1:240" s="4" customFormat="1" ht="12.75" customHeight="1" x14ac:dyDescent="0.25">
      <c r="A10" s="37"/>
      <c r="B10" s="37"/>
      <c r="C10" s="37" t="s">
        <v>32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</row>
    <row r="11" spans="1:240" s="6" customFormat="1" x14ac:dyDescent="0.25">
      <c r="A11" s="16"/>
      <c r="B11" s="16"/>
      <c r="C11" s="25"/>
      <c r="D11" s="10"/>
      <c r="E11" s="17"/>
      <c r="F11" s="10"/>
      <c r="G11" s="10"/>
      <c r="H11" s="9"/>
      <c r="I11" s="10"/>
      <c r="J11" s="9"/>
      <c r="K11" s="10"/>
      <c r="L11" s="9"/>
      <c r="M11" s="9"/>
    </row>
    <row r="12" spans="1:240" s="6" customFormat="1" x14ac:dyDescent="0.25">
      <c r="A12" s="78">
        <v>1</v>
      </c>
      <c r="B12" s="39" t="s">
        <v>65</v>
      </c>
      <c r="C12" s="79" t="s">
        <v>64</v>
      </c>
      <c r="D12" s="19" t="s">
        <v>17</v>
      </c>
      <c r="E12" s="18"/>
      <c r="F12" s="66">
        <v>65</v>
      </c>
      <c r="G12" s="18"/>
      <c r="H12" s="18"/>
      <c r="I12" s="18"/>
      <c r="J12" s="18"/>
      <c r="K12" s="18"/>
      <c r="L12" s="66"/>
      <c r="M12" s="66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</row>
    <row r="13" spans="1:240" s="6" customFormat="1" x14ac:dyDescent="0.25">
      <c r="A13" s="19"/>
      <c r="B13" s="20"/>
      <c r="C13" s="43"/>
      <c r="D13" s="19" t="s">
        <v>33</v>
      </c>
      <c r="E13" s="18"/>
      <c r="F13" s="80">
        <f>F12/1000</f>
        <v>6.5000000000000002E-2</v>
      </c>
      <c r="G13" s="18"/>
      <c r="H13" s="18"/>
      <c r="I13" s="18"/>
      <c r="J13" s="18"/>
      <c r="K13" s="18"/>
      <c r="L13" s="66"/>
      <c r="M13" s="66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</row>
    <row r="14" spans="1:240" s="6" customFormat="1" x14ac:dyDescent="0.25">
      <c r="A14" s="78"/>
      <c r="B14" s="39"/>
      <c r="C14" s="81" t="s">
        <v>20</v>
      </c>
      <c r="D14" s="24" t="s">
        <v>21</v>
      </c>
      <c r="E14" s="18">
        <v>23.8</v>
      </c>
      <c r="F14" s="18">
        <f>E14*F13</f>
        <v>1.5470000000000002</v>
      </c>
      <c r="G14" s="18"/>
      <c r="H14" s="18"/>
      <c r="I14" s="18"/>
      <c r="J14" s="18"/>
      <c r="K14" s="18"/>
      <c r="L14" s="18"/>
      <c r="M14" s="18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</row>
    <row r="15" spans="1:240" s="6" customFormat="1" x14ac:dyDescent="0.25">
      <c r="A15" s="78"/>
      <c r="B15" s="39" t="s">
        <v>34</v>
      </c>
      <c r="C15" s="82" t="s">
        <v>43</v>
      </c>
      <c r="D15" s="24" t="s">
        <v>18</v>
      </c>
      <c r="E15" s="18">
        <v>112</v>
      </c>
      <c r="F15" s="18">
        <f>E15*F13</f>
        <v>7.28</v>
      </c>
      <c r="G15" s="18"/>
      <c r="H15" s="18"/>
      <c r="I15" s="18"/>
      <c r="J15" s="18"/>
      <c r="K15" s="18"/>
      <c r="L15" s="18"/>
      <c r="M15" s="18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</row>
    <row r="16" spans="1:240" s="6" customFormat="1" x14ac:dyDescent="0.25">
      <c r="A16" s="28"/>
      <c r="B16" s="29"/>
      <c r="C16" s="23"/>
      <c r="D16" s="24"/>
      <c r="E16" s="31"/>
      <c r="F16" s="31"/>
      <c r="G16" s="31"/>
      <c r="H16" s="31"/>
      <c r="I16" s="18"/>
      <c r="J16" s="18"/>
      <c r="K16" s="18"/>
      <c r="L16" s="18"/>
      <c r="M16" s="18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</row>
    <row r="17" spans="1:240" s="85" customFormat="1" x14ac:dyDescent="0.2">
      <c r="A17" s="78">
        <v>2</v>
      </c>
      <c r="B17" s="39" t="s">
        <v>27</v>
      </c>
      <c r="C17" s="83" t="s">
        <v>29</v>
      </c>
      <c r="D17" s="78" t="s">
        <v>17</v>
      </c>
      <c r="E17" s="84"/>
      <c r="F17" s="84">
        <f>20*0.1*3</f>
        <v>6</v>
      </c>
      <c r="G17" s="84"/>
      <c r="H17" s="84"/>
      <c r="I17" s="84"/>
      <c r="J17" s="84"/>
      <c r="K17" s="84"/>
      <c r="L17" s="84"/>
      <c r="M17" s="84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</row>
    <row r="18" spans="1:240" s="6" customFormat="1" x14ac:dyDescent="0.25">
      <c r="A18" s="28"/>
      <c r="B18" s="29"/>
      <c r="C18" s="30"/>
      <c r="D18" s="28" t="s">
        <v>25</v>
      </c>
      <c r="E18" s="31"/>
      <c r="F18" s="31">
        <f>F17/10</f>
        <v>0.6</v>
      </c>
      <c r="G18" s="31"/>
      <c r="H18" s="31"/>
      <c r="I18" s="31"/>
      <c r="J18" s="31"/>
      <c r="K18" s="31"/>
      <c r="L18" s="31"/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</row>
    <row r="19" spans="1:240" s="6" customFormat="1" x14ac:dyDescent="0.25">
      <c r="A19" s="86"/>
      <c r="B19" s="33"/>
      <c r="C19" s="27" t="s">
        <v>20</v>
      </c>
      <c r="D19" s="24" t="s">
        <v>21</v>
      </c>
      <c r="E19" s="18">
        <v>17.8</v>
      </c>
      <c r="F19" s="31">
        <f>E19*F18</f>
        <v>10.68</v>
      </c>
      <c r="G19" s="31"/>
      <c r="H19" s="31"/>
      <c r="I19" s="18"/>
      <c r="J19" s="18"/>
      <c r="K19" s="18"/>
      <c r="L19" s="18"/>
      <c r="M19" s="18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</row>
    <row r="20" spans="1:240" s="6" customFormat="1" x14ac:dyDescent="0.25">
      <c r="A20" s="86"/>
      <c r="B20" s="29" t="s">
        <v>44</v>
      </c>
      <c r="C20" s="30" t="s">
        <v>28</v>
      </c>
      <c r="D20" s="28" t="s">
        <v>17</v>
      </c>
      <c r="E20" s="18">
        <v>11</v>
      </c>
      <c r="F20" s="26">
        <f>E20*F18</f>
        <v>6.6</v>
      </c>
      <c r="G20" s="36"/>
      <c r="H20" s="31"/>
      <c r="I20" s="31"/>
      <c r="J20" s="31"/>
      <c r="K20" s="31"/>
      <c r="L20" s="31"/>
      <c r="M20" s="31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</row>
    <row r="21" spans="1:240" s="6" customFormat="1" x14ac:dyDescent="0.25">
      <c r="A21" s="28"/>
      <c r="B21" s="29"/>
      <c r="C21" s="30"/>
      <c r="D21" s="28"/>
      <c r="E21" s="18"/>
      <c r="F21" s="26"/>
      <c r="G21" s="36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</row>
    <row r="22" spans="1:240" s="41" customFormat="1" x14ac:dyDescent="0.25">
      <c r="A22" s="21"/>
      <c r="B22" s="39"/>
      <c r="C22" s="40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5"/>
      <c r="O22" s="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240" s="88" customFormat="1" x14ac:dyDescent="0.2">
      <c r="A23" s="87">
        <v>3</v>
      </c>
      <c r="B23" s="64" t="s">
        <v>45</v>
      </c>
      <c r="C23" s="65" t="s">
        <v>52</v>
      </c>
      <c r="D23" s="63" t="s">
        <v>31</v>
      </c>
      <c r="E23" s="66"/>
      <c r="F23" s="66">
        <v>10</v>
      </c>
      <c r="G23" s="66"/>
      <c r="H23" s="66"/>
      <c r="I23" s="66"/>
      <c r="J23" s="66"/>
      <c r="K23" s="66"/>
      <c r="L23" s="66"/>
      <c r="M23" s="66"/>
    </row>
    <row r="24" spans="1:240" s="88" customFormat="1" x14ac:dyDescent="0.2">
      <c r="A24" s="63"/>
      <c r="B24" s="64" t="s">
        <v>46</v>
      </c>
      <c r="C24" s="65"/>
      <c r="D24" s="63" t="s">
        <v>17</v>
      </c>
      <c r="E24" s="66">
        <f>3*2*0.3</f>
        <v>1.7999999999999998</v>
      </c>
      <c r="F24" s="89">
        <f>F23*E24</f>
        <v>18</v>
      </c>
      <c r="G24" s="66"/>
      <c r="H24" s="66"/>
      <c r="I24" s="66"/>
      <c r="J24" s="66"/>
      <c r="K24" s="66"/>
      <c r="L24" s="66"/>
      <c r="M24" s="66"/>
    </row>
    <row r="25" spans="1:240" s="88" customFormat="1" x14ac:dyDescent="0.2">
      <c r="A25" s="63"/>
      <c r="B25" s="64"/>
      <c r="C25" s="65"/>
      <c r="D25" s="63" t="s">
        <v>47</v>
      </c>
      <c r="E25" s="66">
        <f>5*2</f>
        <v>10</v>
      </c>
      <c r="F25" s="89">
        <f>F23*E25/10</f>
        <v>10</v>
      </c>
      <c r="G25" s="66"/>
      <c r="H25" s="66"/>
      <c r="I25" s="66"/>
      <c r="J25" s="66"/>
      <c r="K25" s="66"/>
      <c r="L25" s="66"/>
      <c r="M25" s="66"/>
    </row>
    <row r="26" spans="1:240" s="88" customFormat="1" x14ac:dyDescent="0.2">
      <c r="A26" s="63"/>
      <c r="B26" s="64"/>
      <c r="C26" s="90" t="s">
        <v>48</v>
      </c>
      <c r="D26" s="63" t="s">
        <v>21</v>
      </c>
      <c r="E26" s="66">
        <v>2.8</v>
      </c>
      <c r="F26" s="66">
        <f>ROUND(E26*F24,2)</f>
        <v>50.4</v>
      </c>
      <c r="G26" s="66"/>
      <c r="H26" s="66"/>
      <c r="I26" s="66"/>
      <c r="J26" s="66"/>
      <c r="K26" s="66"/>
      <c r="L26" s="66"/>
      <c r="M26" s="66"/>
    </row>
    <row r="27" spans="1:240" s="88" customFormat="1" x14ac:dyDescent="0.2">
      <c r="A27" s="63"/>
      <c r="B27" s="64" t="s">
        <v>35</v>
      </c>
      <c r="C27" s="90" t="s">
        <v>53</v>
      </c>
      <c r="D27" s="63" t="s">
        <v>31</v>
      </c>
      <c r="E27" s="66" t="s">
        <v>22</v>
      </c>
      <c r="F27" s="66">
        <f>F23</f>
        <v>10</v>
      </c>
      <c r="G27" s="66"/>
      <c r="H27" s="66"/>
      <c r="I27" s="66"/>
      <c r="J27" s="66"/>
      <c r="K27" s="66"/>
      <c r="L27" s="66"/>
      <c r="M27" s="66"/>
    </row>
    <row r="28" spans="1:240" s="88" customFormat="1" x14ac:dyDescent="0.2">
      <c r="A28" s="63"/>
      <c r="B28" s="64" t="s">
        <v>23</v>
      </c>
      <c r="C28" s="65" t="s">
        <v>49</v>
      </c>
      <c r="D28" s="63" t="s">
        <v>24</v>
      </c>
      <c r="E28" s="66">
        <v>5.13</v>
      </c>
      <c r="F28" s="66">
        <f>E28*F25</f>
        <v>51.3</v>
      </c>
      <c r="G28" s="66"/>
      <c r="H28" s="66"/>
      <c r="I28" s="66"/>
      <c r="J28" s="66"/>
      <c r="K28" s="66"/>
      <c r="L28" s="66"/>
      <c r="M28" s="66"/>
    </row>
    <row r="29" spans="1:240" s="88" customFormat="1" x14ac:dyDescent="0.2">
      <c r="A29" s="63"/>
      <c r="B29" s="64" t="s">
        <v>50</v>
      </c>
      <c r="C29" s="65" t="s">
        <v>51</v>
      </c>
      <c r="D29" s="63" t="s">
        <v>17</v>
      </c>
      <c r="E29" s="66">
        <v>3.15</v>
      </c>
      <c r="F29" s="66">
        <f>E29*F25</f>
        <v>31.5</v>
      </c>
      <c r="G29" s="66"/>
      <c r="H29" s="66"/>
      <c r="I29" s="66"/>
      <c r="J29" s="66"/>
      <c r="K29" s="91"/>
      <c r="L29" s="91"/>
      <c r="M29" s="66"/>
    </row>
    <row r="30" spans="1:240" s="88" customFormat="1" x14ac:dyDescent="0.2">
      <c r="A30" s="63"/>
      <c r="B30" s="64"/>
      <c r="C30" s="65"/>
      <c r="D30" s="63"/>
      <c r="E30" s="66"/>
      <c r="F30" s="66"/>
      <c r="G30" s="66"/>
      <c r="H30" s="66"/>
      <c r="I30" s="66"/>
      <c r="J30" s="66"/>
      <c r="K30" s="91"/>
      <c r="L30" s="91"/>
      <c r="M30" s="66"/>
    </row>
    <row r="31" spans="1:240" s="88" customFormat="1" x14ac:dyDescent="0.2">
      <c r="A31" s="87">
        <v>4</v>
      </c>
      <c r="B31" s="64" t="s">
        <v>54</v>
      </c>
      <c r="C31" s="65" t="s">
        <v>55</v>
      </c>
      <c r="D31" s="63" t="s">
        <v>31</v>
      </c>
      <c r="E31" s="66"/>
      <c r="F31" s="66">
        <v>20</v>
      </c>
      <c r="G31" s="66"/>
      <c r="H31" s="66"/>
      <c r="I31" s="66"/>
      <c r="J31" s="66"/>
      <c r="K31" s="91"/>
      <c r="L31" s="91"/>
      <c r="M31" s="66"/>
    </row>
    <row r="32" spans="1:240" s="88" customFormat="1" x14ac:dyDescent="0.2">
      <c r="A32" s="63"/>
      <c r="B32" s="64" t="s">
        <v>46</v>
      </c>
      <c r="C32" s="65"/>
      <c r="D32" s="63" t="s">
        <v>17</v>
      </c>
      <c r="E32" s="66">
        <f>1.5*1*1</f>
        <v>1.5</v>
      </c>
      <c r="F32" s="89">
        <f>F31*E32</f>
        <v>30</v>
      </c>
      <c r="G32" s="66"/>
      <c r="H32" s="66"/>
      <c r="I32" s="66"/>
      <c r="J32" s="66"/>
      <c r="K32" s="91"/>
      <c r="L32" s="91"/>
      <c r="M32" s="66"/>
    </row>
    <row r="33" spans="1:240" s="88" customFormat="1" x14ac:dyDescent="0.2">
      <c r="A33" s="63"/>
      <c r="B33" s="64"/>
      <c r="C33" s="90" t="s">
        <v>48</v>
      </c>
      <c r="D33" s="63" t="s">
        <v>21</v>
      </c>
      <c r="E33" s="66">
        <v>3.1</v>
      </c>
      <c r="F33" s="66">
        <f>ROUND(E33*F32,2)</f>
        <v>93</v>
      </c>
      <c r="G33" s="66"/>
      <c r="H33" s="66"/>
      <c r="I33" s="66"/>
      <c r="J33" s="66"/>
      <c r="K33" s="91"/>
      <c r="L33" s="91"/>
      <c r="M33" s="66"/>
    </row>
    <row r="34" spans="1:240" s="88" customFormat="1" x14ac:dyDescent="0.2">
      <c r="A34" s="63"/>
      <c r="B34" s="64" t="s">
        <v>30</v>
      </c>
      <c r="C34" s="90" t="s">
        <v>56</v>
      </c>
      <c r="D34" s="63" t="s">
        <v>31</v>
      </c>
      <c r="E34" s="66" t="s">
        <v>22</v>
      </c>
      <c r="F34" s="66">
        <f>F31</f>
        <v>20</v>
      </c>
      <c r="G34" s="66"/>
      <c r="H34" s="66"/>
      <c r="I34" s="66"/>
      <c r="J34" s="66"/>
      <c r="K34" s="91"/>
      <c r="L34" s="91"/>
      <c r="M34" s="66"/>
    </row>
    <row r="35" spans="1:240" s="88" customFormat="1" x14ac:dyDescent="0.2">
      <c r="A35" s="63"/>
      <c r="B35" s="64" t="s">
        <v>23</v>
      </c>
      <c r="C35" s="65" t="s">
        <v>49</v>
      </c>
      <c r="D35" s="63" t="s">
        <v>24</v>
      </c>
      <c r="E35" s="66">
        <v>1.1499999999999999</v>
      </c>
      <c r="F35" s="66">
        <f>E35*F32</f>
        <v>34.5</v>
      </c>
      <c r="G35" s="66"/>
      <c r="H35" s="66"/>
      <c r="I35" s="66"/>
      <c r="J35" s="66"/>
      <c r="K35" s="91"/>
      <c r="L35" s="91"/>
      <c r="M35" s="66"/>
    </row>
    <row r="36" spans="1:240" s="88" customFormat="1" x14ac:dyDescent="0.2">
      <c r="A36" s="63"/>
      <c r="B36" s="64" t="s">
        <v>50</v>
      </c>
      <c r="C36" s="65" t="s">
        <v>51</v>
      </c>
      <c r="D36" s="63" t="s">
        <v>17</v>
      </c>
      <c r="E36" s="66">
        <v>1.05</v>
      </c>
      <c r="F36" s="66">
        <f>E36*F32</f>
        <v>31.5</v>
      </c>
      <c r="G36" s="66"/>
      <c r="H36" s="66"/>
      <c r="I36" s="66"/>
      <c r="J36" s="66"/>
      <c r="K36" s="91"/>
      <c r="L36" s="91"/>
      <c r="M36" s="66"/>
    </row>
    <row r="37" spans="1:240" s="88" customFormat="1" x14ac:dyDescent="0.2">
      <c r="A37" s="63"/>
      <c r="B37" s="64"/>
      <c r="C37" s="73"/>
      <c r="D37" s="63"/>
      <c r="E37" s="66"/>
      <c r="F37" s="66"/>
      <c r="G37" s="66"/>
      <c r="H37" s="66"/>
      <c r="I37" s="66"/>
      <c r="J37" s="66"/>
      <c r="K37" s="91"/>
      <c r="L37" s="91"/>
      <c r="M37" s="66"/>
    </row>
    <row r="38" spans="1:240" s="6" customFormat="1" x14ac:dyDescent="0.25">
      <c r="A38" s="16"/>
      <c r="B38" s="16"/>
      <c r="C38" s="92"/>
      <c r="D38" s="10"/>
      <c r="E38" s="17"/>
      <c r="F38" s="10"/>
      <c r="G38" s="10"/>
      <c r="H38" s="9"/>
      <c r="I38" s="10"/>
      <c r="J38" s="9"/>
      <c r="K38" s="10"/>
      <c r="L38" s="9"/>
      <c r="M38" s="9"/>
    </row>
    <row r="39" spans="1:240" s="6" customFormat="1" x14ac:dyDescent="0.25">
      <c r="A39" s="78">
        <v>5</v>
      </c>
      <c r="B39" s="39" t="s">
        <v>65</v>
      </c>
      <c r="C39" s="93" t="s">
        <v>36</v>
      </c>
      <c r="D39" s="19" t="s">
        <v>17</v>
      </c>
      <c r="E39" s="18"/>
      <c r="F39" s="66">
        <v>65</v>
      </c>
      <c r="G39" s="18"/>
      <c r="H39" s="18"/>
      <c r="I39" s="18"/>
      <c r="J39" s="18"/>
      <c r="K39" s="18"/>
      <c r="L39" s="66"/>
      <c r="M39" s="66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</row>
    <row r="40" spans="1:240" s="6" customFormat="1" x14ac:dyDescent="0.25">
      <c r="A40" s="78"/>
      <c r="B40" s="24"/>
      <c r="C40" s="79"/>
      <c r="D40" s="19"/>
      <c r="E40" s="18"/>
      <c r="F40" s="66"/>
      <c r="G40" s="18"/>
      <c r="H40" s="18"/>
      <c r="I40" s="18"/>
      <c r="J40" s="18"/>
      <c r="K40" s="18"/>
      <c r="L40" s="66"/>
      <c r="M40" s="66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</row>
    <row r="41" spans="1:240" s="6" customFormat="1" x14ac:dyDescent="0.25">
      <c r="A41" s="19"/>
      <c r="B41" s="39"/>
      <c r="C41" s="43" t="s">
        <v>59</v>
      </c>
      <c r="D41" s="19" t="s">
        <v>33</v>
      </c>
      <c r="E41" s="18"/>
      <c r="F41" s="80">
        <f>F39/1000</f>
        <v>6.5000000000000002E-2</v>
      </c>
      <c r="G41" s="18"/>
      <c r="H41" s="18"/>
      <c r="I41" s="18"/>
      <c r="J41" s="18"/>
      <c r="K41" s="18"/>
      <c r="L41" s="66"/>
      <c r="M41" s="66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</row>
    <row r="42" spans="1:240" s="6" customFormat="1" x14ac:dyDescent="0.25">
      <c r="A42" s="78"/>
      <c r="B42" s="39"/>
      <c r="C42" s="81" t="s">
        <v>20</v>
      </c>
      <c r="D42" s="24" t="s">
        <v>21</v>
      </c>
      <c r="E42" s="18">
        <v>23.8</v>
      </c>
      <c r="F42" s="18">
        <f>E42*F41</f>
        <v>1.5470000000000002</v>
      </c>
      <c r="G42" s="18"/>
      <c r="H42" s="18"/>
      <c r="I42" s="18"/>
      <c r="J42" s="18"/>
      <c r="K42" s="18"/>
      <c r="L42" s="18"/>
      <c r="M42" s="18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</row>
    <row r="43" spans="1:240" s="6" customFormat="1" x14ac:dyDescent="0.25">
      <c r="A43" s="78"/>
      <c r="B43" s="39" t="s">
        <v>34</v>
      </c>
      <c r="C43" s="82" t="s">
        <v>43</v>
      </c>
      <c r="D43" s="24" t="s">
        <v>18</v>
      </c>
      <c r="E43" s="18">
        <v>112</v>
      </c>
      <c r="F43" s="18">
        <f>E43*F41</f>
        <v>7.28</v>
      </c>
      <c r="G43" s="18"/>
      <c r="H43" s="18"/>
      <c r="I43" s="18"/>
      <c r="J43" s="18"/>
      <c r="K43" s="18"/>
      <c r="L43" s="18"/>
      <c r="M43" s="18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</row>
    <row r="44" spans="1:240" s="6" customFormat="1" x14ac:dyDescent="0.25">
      <c r="A44" s="28"/>
      <c r="B44" s="29"/>
      <c r="C44" s="23"/>
      <c r="D44" s="24"/>
      <c r="E44" s="31"/>
      <c r="F44" s="31"/>
      <c r="G44" s="31"/>
      <c r="H44" s="31"/>
      <c r="I44" s="18"/>
      <c r="J44" s="18"/>
      <c r="K44" s="18"/>
      <c r="L44" s="18"/>
      <c r="M44" s="18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</row>
    <row r="45" spans="1:240" s="6" customFormat="1" x14ac:dyDescent="0.25">
      <c r="A45" s="19"/>
      <c r="B45" s="94" t="s">
        <v>60</v>
      </c>
      <c r="C45" s="95" t="s">
        <v>61</v>
      </c>
      <c r="D45" s="19" t="s">
        <v>62</v>
      </c>
      <c r="E45" s="18"/>
      <c r="F45" s="96">
        <f>F39/100</f>
        <v>0.65</v>
      </c>
      <c r="G45" s="18"/>
      <c r="H45" s="18"/>
      <c r="I45" s="18"/>
      <c r="J45" s="18"/>
      <c r="K45" s="18"/>
      <c r="L45" s="18"/>
      <c r="M45" s="18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</row>
    <row r="46" spans="1:240" s="6" customFormat="1" x14ac:dyDescent="0.25">
      <c r="A46" s="19"/>
      <c r="B46" s="94" t="s">
        <v>46</v>
      </c>
      <c r="C46" s="95" t="s">
        <v>48</v>
      </c>
      <c r="D46" s="19" t="s">
        <v>21</v>
      </c>
      <c r="E46" s="18">
        <v>3.1</v>
      </c>
      <c r="F46" s="18">
        <f>E46*F45</f>
        <v>2.0150000000000001</v>
      </c>
      <c r="G46" s="18"/>
      <c r="H46" s="18"/>
      <c r="I46" s="97"/>
      <c r="J46" s="18"/>
      <c r="K46" s="18"/>
      <c r="L46" s="18"/>
      <c r="M46" s="18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</row>
    <row r="47" spans="1:240" s="6" customFormat="1" x14ac:dyDescent="0.25">
      <c r="A47" s="19"/>
      <c r="B47" s="94" t="s">
        <v>57</v>
      </c>
      <c r="C47" s="95" t="s">
        <v>58</v>
      </c>
      <c r="D47" s="19" t="s">
        <v>18</v>
      </c>
      <c r="E47" s="18">
        <v>3.1</v>
      </c>
      <c r="F47" s="18">
        <f>E47*F45</f>
        <v>2.0150000000000001</v>
      </c>
      <c r="G47" s="18"/>
      <c r="H47" s="18"/>
      <c r="I47" s="18"/>
      <c r="J47" s="18"/>
      <c r="K47" s="18"/>
      <c r="L47" s="18"/>
      <c r="M47" s="18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</row>
    <row r="48" spans="1:240" s="6" customFormat="1" x14ac:dyDescent="0.25">
      <c r="A48" s="28"/>
      <c r="B48" s="29"/>
      <c r="C48" s="81"/>
      <c r="D48" s="24"/>
      <c r="E48" s="31"/>
      <c r="F48" s="31"/>
      <c r="G48" s="31"/>
      <c r="H48" s="31"/>
      <c r="I48" s="18"/>
      <c r="J48" s="18"/>
      <c r="K48" s="18"/>
      <c r="L48" s="18"/>
      <c r="M48" s="18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</row>
    <row r="49" spans="1:240" s="6" customFormat="1" x14ac:dyDescent="0.25">
      <c r="A49" s="24">
        <v>6</v>
      </c>
      <c r="B49" s="39" t="s">
        <v>37</v>
      </c>
      <c r="C49" s="98" t="s">
        <v>38</v>
      </c>
      <c r="D49" s="78" t="s">
        <v>17</v>
      </c>
      <c r="E49" s="78"/>
      <c r="F49" s="66">
        <v>24</v>
      </c>
      <c r="G49" s="78"/>
      <c r="H49" s="78"/>
      <c r="I49" s="78"/>
      <c r="J49" s="99"/>
      <c r="K49" s="78"/>
      <c r="L49" s="78"/>
      <c r="M49" s="78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</row>
    <row r="50" spans="1:240" s="6" customFormat="1" x14ac:dyDescent="0.25">
      <c r="A50" s="86"/>
      <c r="B50" s="33"/>
      <c r="C50" s="23" t="s">
        <v>39</v>
      </c>
      <c r="D50" s="24" t="s">
        <v>21</v>
      </c>
      <c r="E50" s="18">
        <v>0.89</v>
      </c>
      <c r="F50" s="31">
        <f>F49*E50</f>
        <v>21.36</v>
      </c>
      <c r="G50" s="31"/>
      <c r="H50" s="31"/>
      <c r="I50" s="18"/>
      <c r="J50" s="100"/>
      <c r="K50" s="18"/>
      <c r="L50" s="18"/>
      <c r="M50" s="100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</row>
    <row r="51" spans="1:240" s="6" customFormat="1" x14ac:dyDescent="0.25">
      <c r="A51" s="86"/>
      <c r="B51" s="42"/>
      <c r="C51" s="46" t="s">
        <v>41</v>
      </c>
      <c r="D51" s="44" t="s">
        <v>0</v>
      </c>
      <c r="E51" s="18">
        <v>0.37</v>
      </c>
      <c r="F51" s="45">
        <f>E51*F49</f>
        <v>8.879999999999999</v>
      </c>
      <c r="G51" s="26"/>
      <c r="H51" s="26"/>
      <c r="I51" s="26"/>
      <c r="J51" s="26"/>
      <c r="K51" s="47"/>
      <c r="L51" s="18"/>
      <c r="M51" s="100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</row>
    <row r="52" spans="1:240" s="6" customFormat="1" x14ac:dyDescent="0.25">
      <c r="A52" s="63"/>
      <c r="B52" s="29" t="s">
        <v>44</v>
      </c>
      <c r="C52" s="30" t="s">
        <v>28</v>
      </c>
      <c r="D52" s="28" t="s">
        <v>17</v>
      </c>
      <c r="E52" s="18">
        <v>1.1499999999999999</v>
      </c>
      <c r="F52" s="26">
        <f>F49*E52</f>
        <v>27.599999999999998</v>
      </c>
      <c r="G52" s="36"/>
      <c r="H52" s="31"/>
      <c r="I52" s="31"/>
      <c r="J52" s="31"/>
      <c r="K52" s="31"/>
      <c r="L52" s="31"/>
      <c r="M52" s="100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</row>
    <row r="53" spans="1:240" s="6" customFormat="1" x14ac:dyDescent="0.25">
      <c r="A53" s="63"/>
      <c r="B53" s="42"/>
      <c r="C53" s="43" t="s">
        <v>40</v>
      </c>
      <c r="D53" s="44" t="s">
        <v>0</v>
      </c>
      <c r="E53" s="18">
        <v>0.02</v>
      </c>
      <c r="F53" s="45">
        <f>E53*F49</f>
        <v>0.48</v>
      </c>
      <c r="G53" s="26"/>
      <c r="H53" s="31"/>
      <c r="I53" s="22"/>
      <c r="J53" s="22"/>
      <c r="K53" s="22"/>
      <c r="L53" s="22"/>
      <c r="M53" s="100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</row>
    <row r="54" spans="1:240" s="6" customFormat="1" x14ac:dyDescent="0.25">
      <c r="A54" s="28"/>
      <c r="B54" s="29"/>
      <c r="C54" s="101"/>
      <c r="D54" s="28"/>
      <c r="E54" s="18"/>
      <c r="F54" s="26"/>
      <c r="G54" s="36"/>
      <c r="H54" s="31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</row>
    <row r="55" spans="1:240" s="4" customFormat="1" x14ac:dyDescent="0.25">
      <c r="A55" s="102"/>
      <c r="B55" s="102"/>
      <c r="C55" s="102" t="s">
        <v>10</v>
      </c>
      <c r="D55" s="102"/>
      <c r="E55" s="103"/>
      <c r="F55" s="103"/>
      <c r="G55" s="103"/>
      <c r="H55" s="103"/>
      <c r="I55" s="103"/>
      <c r="J55" s="103"/>
      <c r="K55" s="103"/>
      <c r="L55" s="103"/>
      <c r="M55" s="103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</row>
    <row r="56" spans="1:240" s="105" customFormat="1" x14ac:dyDescent="0.25">
      <c r="A56" s="102"/>
      <c r="B56" s="102"/>
      <c r="C56" s="102"/>
      <c r="D56" s="102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1:240" s="4" customFormat="1" x14ac:dyDescent="0.25">
      <c r="A57" s="86"/>
      <c r="B57" s="106"/>
      <c r="C57" s="35" t="s">
        <v>26</v>
      </c>
      <c r="D57" s="107" t="s">
        <v>66</v>
      </c>
      <c r="E57" s="31"/>
      <c r="F57" s="31"/>
      <c r="G57" s="31"/>
      <c r="H57" s="31"/>
      <c r="I57" s="31"/>
      <c r="J57" s="31"/>
      <c r="K57" s="31"/>
      <c r="L57" s="31"/>
      <c r="M57" s="31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</row>
    <row r="58" spans="1:240" s="105" customFormat="1" x14ac:dyDescent="0.25">
      <c r="A58" s="102"/>
      <c r="B58" s="102"/>
      <c r="C58" s="108" t="s">
        <v>10</v>
      </c>
      <c r="D58" s="102"/>
      <c r="E58" s="103"/>
      <c r="F58" s="103"/>
      <c r="G58" s="103"/>
      <c r="H58" s="103"/>
      <c r="I58" s="103"/>
      <c r="J58" s="103"/>
      <c r="K58" s="103"/>
      <c r="L58" s="103"/>
      <c r="M58" s="31"/>
    </row>
    <row r="59" spans="1:240" s="105" customFormat="1" x14ac:dyDescent="0.25">
      <c r="A59" s="86"/>
      <c r="B59" s="106"/>
      <c r="C59" s="35" t="s">
        <v>13</v>
      </c>
      <c r="D59" s="107" t="s">
        <v>66</v>
      </c>
      <c r="E59" s="31"/>
      <c r="F59" s="31"/>
      <c r="G59" s="31"/>
      <c r="H59" s="31"/>
      <c r="I59" s="31"/>
      <c r="J59" s="31"/>
      <c r="K59" s="31"/>
      <c r="L59" s="31"/>
      <c r="M59" s="31"/>
    </row>
    <row r="60" spans="1:240" s="105" customFormat="1" x14ac:dyDescent="0.25">
      <c r="A60" s="86"/>
      <c r="B60" s="109"/>
      <c r="C60" s="108" t="s">
        <v>10</v>
      </c>
      <c r="D60" s="107"/>
      <c r="E60" s="31"/>
      <c r="F60" s="31"/>
      <c r="G60" s="31"/>
      <c r="H60" s="31"/>
      <c r="I60" s="31"/>
      <c r="J60" s="31"/>
      <c r="K60" s="31"/>
      <c r="L60" s="31"/>
      <c r="M60" s="31"/>
    </row>
    <row r="61" spans="1:240" s="105" customFormat="1" x14ac:dyDescent="0.25">
      <c r="A61" s="86"/>
      <c r="B61" s="109"/>
      <c r="C61" s="35" t="s">
        <v>14</v>
      </c>
      <c r="D61" s="107" t="s">
        <v>66</v>
      </c>
      <c r="E61" s="31"/>
      <c r="F61" s="31"/>
      <c r="G61" s="31"/>
      <c r="H61" s="31"/>
      <c r="I61" s="31"/>
      <c r="J61" s="31"/>
      <c r="K61" s="31"/>
      <c r="L61" s="31"/>
      <c r="M61" s="31"/>
    </row>
    <row r="62" spans="1:240" s="105" customFormat="1" x14ac:dyDescent="0.25">
      <c r="A62" s="86"/>
      <c r="B62" s="106"/>
      <c r="C62" s="108" t="s">
        <v>10</v>
      </c>
      <c r="D62" s="107"/>
      <c r="E62" s="31"/>
      <c r="F62" s="31"/>
      <c r="G62" s="31"/>
      <c r="H62" s="31"/>
      <c r="I62" s="31"/>
      <c r="J62" s="31"/>
      <c r="K62" s="31"/>
      <c r="L62" s="31"/>
      <c r="M62" s="31"/>
    </row>
    <row r="63" spans="1:240" s="105" customFormat="1" x14ac:dyDescent="0.25">
      <c r="A63" s="86"/>
      <c r="B63" s="106"/>
      <c r="C63" s="35" t="s">
        <v>15</v>
      </c>
      <c r="D63" s="107">
        <v>0.03</v>
      </c>
      <c r="E63" s="31"/>
      <c r="F63" s="31"/>
      <c r="G63" s="31"/>
      <c r="H63" s="31"/>
      <c r="I63" s="31"/>
      <c r="J63" s="31"/>
      <c r="K63" s="31"/>
      <c r="L63" s="31"/>
      <c r="M63" s="31"/>
    </row>
    <row r="64" spans="1:240" s="105" customFormat="1" x14ac:dyDescent="0.25">
      <c r="A64" s="86"/>
      <c r="B64" s="109"/>
      <c r="C64" s="108" t="s">
        <v>10</v>
      </c>
      <c r="D64" s="107"/>
      <c r="E64" s="31"/>
      <c r="F64" s="31"/>
      <c r="G64" s="31"/>
      <c r="H64" s="31"/>
      <c r="I64" s="31"/>
      <c r="J64" s="31"/>
      <c r="K64" s="31"/>
      <c r="L64" s="31"/>
      <c r="M64" s="31"/>
    </row>
    <row r="65" spans="1:15" s="105" customFormat="1" x14ac:dyDescent="0.25">
      <c r="A65" s="86"/>
      <c r="B65" s="106"/>
      <c r="C65" s="35" t="s">
        <v>16</v>
      </c>
      <c r="D65" s="107">
        <v>0.18</v>
      </c>
      <c r="E65" s="31"/>
      <c r="F65" s="31"/>
      <c r="G65" s="31"/>
      <c r="H65" s="31"/>
      <c r="I65" s="31"/>
      <c r="J65" s="31"/>
      <c r="K65" s="31"/>
      <c r="L65" s="31"/>
      <c r="M65" s="31"/>
    </row>
    <row r="66" spans="1:15" s="105" customFormat="1" x14ac:dyDescent="0.25">
      <c r="A66" s="86"/>
      <c r="B66" s="106"/>
      <c r="C66" s="30"/>
      <c r="D66" s="107"/>
      <c r="E66" s="31"/>
      <c r="F66" s="31"/>
      <c r="G66" s="31"/>
      <c r="H66" s="31"/>
      <c r="I66" s="31"/>
      <c r="J66" s="31"/>
      <c r="K66" s="31"/>
      <c r="L66" s="31"/>
      <c r="M66" s="31"/>
      <c r="O66" s="105">
        <v>110000</v>
      </c>
    </row>
    <row r="67" spans="1:15" s="104" customFormat="1" x14ac:dyDescent="0.25">
      <c r="A67" s="86"/>
      <c r="B67" s="109"/>
      <c r="C67" s="102" t="s">
        <v>10</v>
      </c>
      <c r="D67" s="107"/>
      <c r="E67" s="31"/>
      <c r="F67" s="31"/>
      <c r="G67" s="31"/>
      <c r="H67" s="31"/>
      <c r="I67" s="31"/>
      <c r="J67" s="31"/>
      <c r="K67" s="31"/>
      <c r="L67" s="31"/>
      <c r="M67" s="103"/>
    </row>
    <row r="68" spans="1:15" x14ac:dyDescent="0.25">
      <c r="O68" s="62">
        <f>O66-M66</f>
        <v>110000</v>
      </c>
    </row>
    <row r="69" spans="1:15" x14ac:dyDescent="0.25">
      <c r="C69" s="60"/>
      <c r="D69" s="61"/>
      <c r="E69" s="74"/>
      <c r="F69" s="12"/>
      <c r="M69" s="76"/>
    </row>
    <row r="70" spans="1:15" x14ac:dyDescent="0.25">
      <c r="C70" s="60"/>
      <c r="D70" s="61"/>
      <c r="E70" s="74"/>
      <c r="F70" s="12"/>
      <c r="M70" s="75"/>
    </row>
    <row r="71" spans="1:15" x14ac:dyDescent="0.25">
      <c r="C71" s="60"/>
      <c r="D71" s="61"/>
      <c r="E71" s="74"/>
      <c r="F71" s="12"/>
      <c r="M71" s="76"/>
    </row>
    <row r="72" spans="1:15" x14ac:dyDescent="0.25">
      <c r="M72" s="75"/>
    </row>
    <row r="74" spans="1:15" x14ac:dyDescent="0.25">
      <c r="B74" s="67"/>
      <c r="C74" s="68"/>
      <c r="D74" s="67"/>
      <c r="E74" s="67"/>
      <c r="F74" s="68"/>
      <c r="G74" s="68"/>
      <c r="H74" s="68"/>
      <c r="I74" s="68"/>
      <c r="J74" s="68"/>
    </row>
    <row r="75" spans="1:15" x14ac:dyDescent="0.25">
      <c r="B75" s="67"/>
      <c r="C75" s="67"/>
      <c r="D75" s="67"/>
      <c r="E75" s="67"/>
      <c r="F75" s="67"/>
      <c r="G75" s="67"/>
      <c r="H75" s="67"/>
      <c r="I75" s="67"/>
      <c r="J75" s="67"/>
    </row>
    <row r="76" spans="1:15" x14ac:dyDescent="0.25">
      <c r="B76" s="69"/>
      <c r="C76" s="70"/>
      <c r="D76" s="71"/>
      <c r="E76" s="67"/>
      <c r="F76" s="67"/>
      <c r="G76" s="72"/>
      <c r="H76" s="67"/>
      <c r="I76" s="67"/>
      <c r="J76" s="67"/>
    </row>
    <row r="77" spans="1:15" x14ac:dyDescent="0.25">
      <c r="B77" s="67"/>
      <c r="C77" s="67"/>
      <c r="D77" s="67"/>
      <c r="E77" s="67"/>
      <c r="F77" s="67"/>
      <c r="G77" s="67"/>
      <c r="H77" s="67"/>
      <c r="I77" s="67"/>
      <c r="J77" s="67"/>
    </row>
  </sheetData>
  <protectedRanges>
    <protectedRange sqref="E17" name="Range1_1_1_2_2_1_1_2"/>
    <protectedRange sqref="E49" name="Range1_1_1_2_2_1_1_3_1_2_1_1"/>
  </protectedRanges>
  <autoFilter ref="A1:M70"/>
  <mergeCells count="12">
    <mergeCell ref="K6:L6"/>
    <mergeCell ref="M6:M7"/>
    <mergeCell ref="A2:M2"/>
    <mergeCell ref="A3:M3"/>
    <mergeCell ref="K4:L4"/>
    <mergeCell ref="A6:A7"/>
    <mergeCell ref="B6:B7"/>
    <mergeCell ref="C6:C7"/>
    <mergeCell ref="D6:D7"/>
    <mergeCell ref="E6:F6"/>
    <mergeCell ref="G6:H6"/>
    <mergeCell ref="I6:J6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ინსპექტირებული</vt:lpstr>
      <vt:lpstr>ინსპექტირებული!Область_печати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2019-05-13T12:23:17Z</dcterms:modified>
</cp:coreProperties>
</file>