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60" windowWidth="20730" windowHeight="9675" tabRatio="528"/>
  </bookViews>
  <sheets>
    <sheet name="ინსპექტირებული" sheetId="36" r:id="rId1"/>
  </sheets>
  <definedNames>
    <definedName name="_xlnm._FilterDatabase" localSheetId="0" hidden="1">ინსპექტირებული!$A$1:$M$57</definedName>
    <definedName name="_xlnm.Print_Area" localSheetId="0">ინსპექტირებული!$A$2:$M$58</definedName>
  </definedNames>
  <calcPr calcId="145621"/>
</workbook>
</file>

<file path=xl/calcChain.xml><?xml version="1.0" encoding="utf-8"?>
<calcChain xmlns="http://schemas.openxmlformats.org/spreadsheetml/2006/main">
  <c r="F37" i="36" l="1"/>
  <c r="F64" i="36"/>
  <c r="H64" i="36" s="1"/>
  <c r="E64" i="36"/>
  <c r="I64" i="36" l="1"/>
  <c r="J64" i="36" s="1"/>
  <c r="F27" i="36" l="1"/>
  <c r="F25" i="36"/>
  <c r="F28" i="36" s="1"/>
  <c r="F20" i="36"/>
  <c r="E18" i="36"/>
  <c r="F18" i="36" s="1"/>
  <c r="F33" i="36"/>
  <c r="F26" i="36" l="1"/>
  <c r="F39" i="36"/>
  <c r="F38" i="36"/>
  <c r="F29" i="36"/>
  <c r="F19" i="36"/>
  <c r="F21" i="36"/>
  <c r="F22" i="36"/>
  <c r="F34" i="36" l="1"/>
  <c r="F35" i="36"/>
  <c r="F12" i="36"/>
  <c r="F14" i="36" s="1"/>
  <c r="F13" i="36" l="1"/>
  <c r="K4" i="36" l="1"/>
</calcChain>
</file>

<file path=xl/sharedStrings.xml><?xml version="1.0" encoding="utf-8"?>
<sst xmlns="http://schemas.openxmlformats.org/spreadsheetml/2006/main" count="112" uniqueCount="65">
  <si>
    <t>ლარი</t>
  </si>
  <si>
    <t>სახარჯთაღრიცხვო ღირებულება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</si>
  <si>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</si>
  <si>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</si>
  <si>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</si>
  <si>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</si>
  <si>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</si>
  <si>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</si>
  <si>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</si>
  <si>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</si>
  <si>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</si>
  <si>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</si>
  <si>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</si>
  <si>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</si>
  <si>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</si>
  <si>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</si>
  <si>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</si>
  <si>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მ3</t>
  </si>
  <si>
    <t>მანქ/სთ</t>
  </si>
  <si>
    <t>ლოკალური ხარჯთაღრიცხვა</t>
  </si>
  <si>
    <t xml:space="preserve">შრომითი დანახარჯები </t>
  </si>
  <si>
    <t>კაც/სთ</t>
  </si>
  <si>
    <t>პროექტი</t>
  </si>
  <si>
    <t>1-8-028</t>
  </si>
  <si>
    <t>კგ</t>
  </si>
  <si>
    <t>მასალების ტრანსპორტირება</t>
  </si>
  <si>
    <t>1-8-005</t>
  </si>
  <si>
    <t>ც</t>
  </si>
  <si>
    <t>1-8-006</t>
  </si>
  <si>
    <t xml:space="preserve">გაბიონის მოწყობა </t>
  </si>
  <si>
    <t>1000 მ3</t>
  </si>
  <si>
    <t>14-1-124</t>
  </si>
  <si>
    <t>გრუნტის უკუჩაყრა ექსკავატორით  V=0.15 მ3 და დატკეპვნით ყოველ 50 სმ-ზე</t>
  </si>
  <si>
    <t>უშაფათის ადმინისტრაციული ერთეულის ლეკოკაიეს უბანში ცენტრალურ გზაზე არსებულ მილხიდზე ორივე მხარეს გაბიონის სათავისების მოწყობა</t>
  </si>
  <si>
    <t>შედგენილია 2019 წლის I კვარტლის დონეზე</t>
  </si>
  <si>
    <t xml:space="preserve">ექსკავატორი პნევმოთვლიან სვლაზე V=0.15 მ3  </t>
  </si>
  <si>
    <t>В13-1-19/3-б</t>
  </si>
  <si>
    <t>გაბიონის საყრდენი კედლის მოწყობა კალათებით ზომით 1.5x1x1 მ</t>
  </si>
  <si>
    <t>ВНиР</t>
  </si>
  <si>
    <t>შრომითი დანახარჯები</t>
  </si>
  <si>
    <t>გაბიონის კალათა, ზომით 1.5x1x1 მ</t>
  </si>
  <si>
    <t>გაბიონის სამონტაჟო მავთული Ø2.2 მმ</t>
  </si>
  <si>
    <t>ყორე ქვა გაბნიონებისათვის</t>
  </si>
  <si>
    <t>В13-1-19/3-г</t>
  </si>
  <si>
    <t>გაბიონის საყრდენი კედლის მოწყობა კალათებით ზომით 2x1x1 მ</t>
  </si>
  <si>
    <t>გაბიონის კალათა, ზომით 2x1x1 მ</t>
  </si>
  <si>
    <t>2'</t>
  </si>
  <si>
    <t>2''</t>
  </si>
  <si>
    <t>4-1-235</t>
  </si>
  <si>
    <t>100 მ3</t>
  </si>
  <si>
    <t>C-90</t>
  </si>
  <si>
    <t>მანქანა-მექანიზმების დასახელება, მარკა, ტიპი</t>
  </si>
  <si>
    <t>დღიური</t>
  </si>
  <si>
    <t>სულ, ხარჯი, ლარი</t>
  </si>
  <si>
    <t>ელ. ენერგიის ხარჯი, კვტ</t>
  </si>
  <si>
    <t>1 კვტ, ლარი</t>
  </si>
  <si>
    <t>ენერგია, სულ ლარი</t>
  </si>
  <si>
    <t>1 მანქ/სთ</t>
  </si>
  <si>
    <t>ელექტროვიბროსატკეპნი Skiper С-90 (Lifan LF 200) ტიპის</t>
  </si>
  <si>
    <t>გრუნტის უკუჩაყრა ექსკავატორით  V=0.15 მ3</t>
  </si>
  <si>
    <t>ვიბროსატკეპნით დატკეპნა ყოველ 50 სმ-ზე</t>
  </si>
  <si>
    <t>В15-1-10/1-а</t>
  </si>
  <si>
    <r>
      <t xml:space="preserve">გრუნტის მოჭრა ექსკავატორით V=0.15 მ3, </t>
    </r>
    <r>
      <rPr>
        <b/>
        <u/>
        <sz val="10"/>
        <color rgb="FF00B050"/>
        <rFont val="Arial"/>
        <family val="2"/>
        <charset val="204"/>
      </rPr>
      <t>გვერდზე დაყრით</t>
    </r>
    <r>
      <rPr>
        <u/>
        <sz val="10"/>
        <color rgb="FF00B050"/>
        <rFont val="Arial"/>
        <family val="2"/>
        <charset val="204"/>
      </rPr>
      <t>,</t>
    </r>
    <r>
      <rPr>
        <sz val="10"/>
        <rFont val="Arial"/>
        <family val="2"/>
        <charset val="204"/>
      </rPr>
      <t xml:space="preserve"> გაბიონის სათავისის მოსაწყობად</t>
    </r>
  </si>
  <si>
    <t xml:space="preserve">1-12-8        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</si>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</sst>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color rgb="FFFF0000"/>
      <name val="Arial"/>
      <family val="2"/>
      <charset val="204"/>
    </font>
    <font>
      <u/>
      <sz val="10"/>
      <color rgb="FF00B050"/>
      <name val="Arial"/>
      <family val="2"/>
      <charset val="204"/>
    </font>
    <font>
      <b/>
      <u/>
      <sz val="10"/>
      <color rgb="FF00B050"/>
      <name val="Arial"/>
      <family val="2"/>
      <charset val="204"/>
    </font>
    <font>
      <strike/>
      <sz val="10"/>
      <name val="Arial"/>
      <family val="2"/>
      <charset val="20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2" borderId="0" applyNumberFormat="0" applyBorder="0" applyAlignment="0" applyProtection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10" fillId="0" borderId="0"/>
    <xf numFmtId="0" fontId="8" fillId="0" borderId="0"/>
    <xf numFmtId="43" fontId="4" fillId="0" borderId="0" applyFont="0" applyFill="0" applyBorder="0" applyAlignment="0" applyProtection="0"/>
    <xf numFmtId="0" fontId="8" fillId="0" borderId="0"/>
    <xf numFmtId="0" fontId="10" fillId="0" borderId="0"/>
  </cellStyleXfs>
  <cellXfs count="100">
    <xf numFmtId="0" fontId="0" fillId="0" borderId="0" xfId="0"/>
    <xf numFmtId="0" fontId="9" fillId="3" borderId="0" xfId="4" applyFont="1" applyFill="1" applyAlignment="1">
      <alignment vertical="center"/>
    </xf>
    <xf numFmtId="0" fontId="9" fillId="3" borderId="0" xfId="4" applyFont="1" applyFill="1" applyBorder="1" applyAlignment="1">
      <alignment vertical="center"/>
    </xf>
    <xf numFmtId="0" fontId="9" fillId="3" borderId="0" xfId="4" applyFont="1" applyFill="1" applyBorder="1" applyAlignment="1">
      <alignment horizontal="right" vertical="center"/>
    </xf>
    <xf numFmtId="0" fontId="9" fillId="3" borderId="0" xfId="4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4" fontId="9" fillId="3" borderId="2" xfId="4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 wrapText="1"/>
    </xf>
    <xf numFmtId="1" fontId="8" fillId="3" borderId="1" xfId="0" applyNumberFormat="1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4" fontId="9" fillId="3" borderId="0" xfId="4" applyNumberFormat="1" applyFont="1" applyFill="1" applyBorder="1" applyAlignment="1">
      <alignment horizontal="right" vertical="center"/>
    </xf>
    <xf numFmtId="4" fontId="9" fillId="3" borderId="0" xfId="4" applyNumberFormat="1" applyFont="1" applyFill="1" applyBorder="1" applyAlignment="1">
      <alignment horizontal="right" vertical="center" indent="1"/>
    </xf>
    <xf numFmtId="0" fontId="8" fillId="3" borderId="0" xfId="0" applyFont="1" applyFill="1" applyAlignment="1">
      <alignment horizontal="center" vertical="center"/>
    </xf>
    <xf numFmtId="1" fontId="8" fillId="3" borderId="4" xfId="0" applyNumberFormat="1" applyFont="1" applyFill="1" applyBorder="1" applyAlignment="1" applyProtection="1">
      <alignment horizontal="center" vertical="center"/>
    </xf>
    <xf numFmtId="1" fontId="8" fillId="3" borderId="4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horizontal="left" vertical="center"/>
    </xf>
    <xf numFmtId="0" fontId="8" fillId="3" borderId="1" xfId="4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/>
    </xf>
    <xf numFmtId="0" fontId="8" fillId="3" borderId="1" xfId="7" applyFont="1" applyFill="1" applyBorder="1" applyAlignment="1">
      <alignment horizontal="center" vertical="center"/>
    </xf>
    <xf numFmtId="49" fontId="8" fillId="3" borderId="1" xfId="7" applyNumberFormat="1" applyFont="1" applyFill="1" applyBorder="1" applyAlignment="1">
      <alignment horizontal="center" vertical="center"/>
    </xf>
    <xf numFmtId="4" fontId="8" fillId="3" borderId="1" xfId="7" applyNumberFormat="1" applyFont="1" applyFill="1" applyBorder="1" applyAlignment="1">
      <alignment horizontal="center" vertical="center"/>
    </xf>
    <xf numFmtId="0" fontId="8" fillId="3" borderId="0" xfId="7" applyFont="1" applyFill="1" applyAlignment="1">
      <alignment horizontal="center" vertical="center"/>
    </xf>
    <xf numFmtId="3" fontId="9" fillId="3" borderId="1" xfId="4" applyNumberFormat="1" applyFont="1" applyFill="1" applyBorder="1" applyAlignment="1">
      <alignment horizontal="center" vertical="center"/>
    </xf>
    <xf numFmtId="4" fontId="9" fillId="3" borderId="1" xfId="4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/>
    </xf>
    <xf numFmtId="4" fontId="9" fillId="3" borderId="0" xfId="4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" fontId="1" fillId="0" borderId="1" xfId="11" applyNumberFormat="1" applyFont="1" applyBorder="1" applyAlignment="1">
      <alignment horizontal="center" vertical="center"/>
    </xf>
    <xf numFmtId="4" fontId="1" fillId="0" borderId="1" xfId="11" applyNumberFormat="1" applyFont="1" applyBorder="1" applyAlignment="1">
      <alignment horizontal="center" vertical="center" wrapText="1"/>
    </xf>
    <xf numFmtId="165" fontId="15" fillId="0" borderId="1" xfId="11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left" vertical="center"/>
    </xf>
    <xf numFmtId="0" fontId="9" fillId="3" borderId="0" xfId="4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vertical="center"/>
    </xf>
    <xf numFmtId="165" fontId="8" fillId="3" borderId="1" xfId="7" applyNumberFormat="1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vertical="center"/>
    </xf>
    <xf numFmtId="0" fontId="8" fillId="3" borderId="1" xfId="8" applyNumberFormat="1" applyFont="1" applyFill="1" applyBorder="1" applyAlignment="1">
      <alignment horizontal="left" vertical="center"/>
    </xf>
    <xf numFmtId="0" fontId="8" fillId="3" borderId="1" xfId="2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/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4" fontId="1" fillId="3" borderId="1" xfId="14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4" fontId="8" fillId="3" borderId="1" xfId="15" applyNumberFormat="1" applyFont="1" applyFill="1" applyBorder="1" applyAlignment="1">
      <alignment horizontal="center" vertical="center"/>
    </xf>
    <xf numFmtId="4" fontId="9" fillId="3" borderId="1" xfId="7" applyNumberFormat="1" applyFont="1" applyFill="1" applyBorder="1" applyAlignment="1">
      <alignment horizontal="center" vertical="center"/>
    </xf>
    <xf numFmtId="4" fontId="9" fillId="3" borderId="0" xfId="4" applyNumberFormat="1" applyFont="1" applyFill="1" applyAlignment="1">
      <alignment horizontal="center" vertical="center"/>
    </xf>
    <xf numFmtId="0" fontId="9" fillId="3" borderId="1" xfId="7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3" borderId="1" xfId="7" applyFont="1" applyFill="1" applyBorder="1" applyAlignment="1">
      <alignment horizontal="center" vertical="center" wrapText="1"/>
    </xf>
    <xf numFmtId="1" fontId="8" fillId="3" borderId="1" xfId="7" applyNumberFormat="1" applyFont="1" applyFill="1" applyBorder="1" applyAlignment="1">
      <alignment horizontal="center" vertical="center"/>
    </xf>
    <xf numFmtId="0" fontId="8" fillId="3" borderId="1" xfId="7" applyNumberFormat="1" applyFont="1" applyFill="1" applyBorder="1" applyAlignment="1">
      <alignment horizontal="left" vertical="center" indent="1"/>
    </xf>
    <xf numFmtId="9" fontId="8" fillId="3" borderId="1" xfId="7" applyNumberFormat="1" applyFont="1" applyFill="1" applyBorder="1" applyAlignment="1">
      <alignment horizontal="center" vertical="center"/>
    </xf>
    <xf numFmtId="0" fontId="1" fillId="3" borderId="0" xfId="7" applyFont="1" applyFill="1" applyAlignment="1">
      <alignment vertical="center"/>
    </xf>
    <xf numFmtId="0" fontId="8" fillId="3" borderId="1" xfId="7" applyNumberFormat="1" applyFont="1" applyFill="1" applyBorder="1" applyAlignment="1">
      <alignment horizontal="right" vertical="center" indent="1"/>
    </xf>
    <xf numFmtId="0" fontId="8" fillId="3" borderId="1" xfId="7" applyNumberFormat="1" applyFont="1" applyFill="1" applyBorder="1" applyAlignment="1">
      <alignment horizontal="center" vertical="center"/>
    </xf>
    <xf numFmtId="0" fontId="8" fillId="3" borderId="1" xfId="7" applyNumberFormat="1" applyFont="1" applyFill="1" applyBorder="1" applyAlignment="1">
      <alignment horizontal="left" vertical="center"/>
    </xf>
    <xf numFmtId="4" fontId="9" fillId="3" borderId="0" xfId="4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9" fillId="0" borderId="0" xfId="4" applyFont="1" applyFill="1" applyBorder="1" applyAlignment="1">
      <alignment horizontal="center" vertical="center"/>
    </xf>
  </cellXfs>
  <cellStyles count="17">
    <cellStyle name="Bad" xfId="1"/>
    <cellStyle name="Normal 2" xfId="2"/>
    <cellStyle name="Normal 2 2" xfId="12"/>
    <cellStyle name="Normal 2 3" xfId="16"/>
    <cellStyle name="Normal 3" xfId="3"/>
    <cellStyle name="Обычный" xfId="0" builtinId="0"/>
    <cellStyle name="Обычный 2" xfId="4"/>
    <cellStyle name="Обычный 2 2" xfId="5"/>
    <cellStyle name="Обычный 2 2 2" xfId="6"/>
    <cellStyle name="Обычный 3" xfId="7"/>
    <cellStyle name="Обычный 4" xfId="13"/>
    <cellStyle name="Обычный 7" xfId="11"/>
    <cellStyle name="Обычный_sg  Tbilisi-SEnaki km84" xfId="15"/>
    <cellStyle name="Финансовый" xfId="14" builtinId="3"/>
    <cellStyle name="ჩვეულებრივი 2" xfId="8"/>
    <cellStyle name="ჩვეულებრივი 2 2" xfId="9"/>
    <cellStyle name="ჩვეულებრივი 2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E65"/>
  <sheetViews>
    <sheetView tabSelected="1" view="pageBreakPreview" zoomScaleSheetLayoutView="100" workbookViewId="0">
      <selection activeCell="I51" sqref="I51"/>
    </sheetView>
  </sheetViews>
  <sheetFormatPr defaultColWidth="7" defaultRowHeight="12.75" x14ac:dyDescent="0.25"/>
  <cols>
    <col min="1" max="1" width="4.7109375" style="12" bestFit="1" customWidth="1"/>
    <col min="2" max="2" width="14.28515625" style="43" customWidth="1"/>
    <col min="3" max="3" width="64.140625" style="44" customWidth="1"/>
    <col min="4" max="7" width="9.28515625" style="43" customWidth="1"/>
    <col min="8" max="8" width="10" style="45" customWidth="1"/>
    <col min="9" max="9" width="9.28515625" style="43" customWidth="1"/>
    <col min="10" max="10" width="10.140625" style="45" customWidth="1"/>
    <col min="11" max="11" width="9.28515625" style="43" customWidth="1"/>
    <col min="12" max="12" width="9.28515625" style="45" customWidth="1"/>
    <col min="13" max="13" width="12.28515625" style="45" customWidth="1"/>
    <col min="14" max="14" width="11.140625" style="42" customWidth="1"/>
    <col min="15" max="226" width="9.140625" style="42" customWidth="1"/>
    <col min="227" max="227" width="2.7109375" style="42" customWidth="1"/>
    <col min="228" max="228" width="9.140625" style="42" customWidth="1"/>
    <col min="229" max="229" width="47.85546875" style="42" customWidth="1"/>
    <col min="230" max="230" width="6.7109375" style="42" customWidth="1"/>
    <col min="231" max="231" width="7.28515625" style="42" customWidth="1"/>
    <col min="232" max="232" width="7" style="42" customWidth="1"/>
    <col min="233" max="233" width="8.7109375" style="42" customWidth="1"/>
    <col min="234" max="234" width="12" style="42" customWidth="1"/>
    <col min="235" max="235" width="4.7109375" style="42" customWidth="1"/>
    <col min="236" max="236" width="9.140625" style="42" customWidth="1"/>
    <col min="237" max="237" width="11.7109375" style="42" customWidth="1"/>
    <col min="238" max="16384" width="7" style="42"/>
  </cols>
  <sheetData>
    <row r="1" spans="1:239" x14ac:dyDescent="0.25">
      <c r="A1" s="37"/>
      <c r="B1" s="39"/>
      <c r="C1" s="40"/>
      <c r="D1" s="39"/>
      <c r="E1" s="39"/>
      <c r="F1" s="39"/>
      <c r="G1" s="39"/>
      <c r="H1" s="41"/>
      <c r="I1" s="39"/>
      <c r="J1" s="41"/>
      <c r="K1" s="39"/>
      <c r="L1" s="41"/>
      <c r="M1" s="41"/>
    </row>
    <row r="2" spans="1:239" s="38" customFormat="1" x14ac:dyDescent="0.25">
      <c r="A2" s="98" t="s">
        <v>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239" s="38" customFormat="1" x14ac:dyDescent="0.25">
      <c r="A3" s="99" t="s">
        <v>19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239" s="2" customFormat="1" x14ac:dyDescent="0.25">
      <c r="A4" s="34"/>
      <c r="C4" s="61" t="s">
        <v>34</v>
      </c>
      <c r="D4" s="34"/>
      <c r="E4" s="34"/>
      <c r="F4" s="34"/>
      <c r="G4" s="34"/>
      <c r="H4" s="14"/>
      <c r="I4" s="14"/>
      <c r="J4" s="15" t="s">
        <v>1</v>
      </c>
      <c r="K4" s="95">
        <f>M53</f>
        <v>0</v>
      </c>
      <c r="L4" s="95"/>
      <c r="M4" s="34" t="s">
        <v>0</v>
      </c>
    </row>
    <row r="5" spans="1:239" s="2" customFormat="1" x14ac:dyDescent="0.25">
      <c r="A5" s="34"/>
      <c r="C5" s="3"/>
      <c r="D5" s="34"/>
      <c r="E5" s="34"/>
      <c r="F5" s="34"/>
      <c r="G5" s="34"/>
      <c r="H5" s="7"/>
      <c r="I5" s="7"/>
      <c r="J5" s="7"/>
      <c r="K5" s="35"/>
      <c r="L5" s="35"/>
      <c r="M5" s="34"/>
    </row>
    <row r="6" spans="1:239" s="1" customFormat="1" x14ac:dyDescent="0.25">
      <c r="A6" s="97" t="s">
        <v>2</v>
      </c>
      <c r="B6" s="97" t="s">
        <v>3</v>
      </c>
      <c r="C6" s="96" t="s">
        <v>4</v>
      </c>
      <c r="D6" s="96" t="s">
        <v>5</v>
      </c>
      <c r="E6" s="97" t="s">
        <v>6</v>
      </c>
      <c r="F6" s="97"/>
      <c r="G6" s="96" t="s">
        <v>7</v>
      </c>
      <c r="H6" s="96"/>
      <c r="I6" s="96" t="s">
        <v>8</v>
      </c>
      <c r="J6" s="96"/>
      <c r="K6" s="97" t="s">
        <v>9</v>
      </c>
      <c r="L6" s="97"/>
      <c r="M6" s="97" t="s">
        <v>10</v>
      </c>
    </row>
    <row r="7" spans="1:239" s="1" customFormat="1" x14ac:dyDescent="0.25">
      <c r="A7" s="97"/>
      <c r="B7" s="97"/>
      <c r="C7" s="96"/>
      <c r="D7" s="96"/>
      <c r="E7" s="36" t="s">
        <v>11</v>
      </c>
      <c r="F7" s="36" t="s">
        <v>12</v>
      </c>
      <c r="G7" s="36" t="s">
        <v>11</v>
      </c>
      <c r="H7" s="36" t="s">
        <v>12</v>
      </c>
      <c r="I7" s="36" t="s">
        <v>11</v>
      </c>
      <c r="J7" s="36" t="s">
        <v>12</v>
      </c>
      <c r="K7" s="36" t="s">
        <v>11</v>
      </c>
      <c r="L7" s="36" t="s">
        <v>12</v>
      </c>
      <c r="M7" s="97"/>
    </row>
    <row r="8" spans="1:239" s="4" customFormat="1" x14ac:dyDescent="0.25">
      <c r="A8" s="8">
        <v>1</v>
      </c>
      <c r="B8" s="8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8">
        <v>8</v>
      </c>
      <c r="I8" s="9">
        <v>9</v>
      </c>
      <c r="J8" s="8">
        <v>10</v>
      </c>
      <c r="K8" s="9">
        <v>11</v>
      </c>
      <c r="L8" s="8">
        <v>12</v>
      </c>
      <c r="M8" s="8">
        <v>13</v>
      </c>
    </row>
    <row r="9" spans="1:239" s="4" customFormat="1" x14ac:dyDescent="0.25">
      <c r="A9" s="30"/>
      <c r="B9" s="30"/>
      <c r="C9" s="30" t="s">
        <v>29</v>
      </c>
      <c r="D9" s="30"/>
      <c r="E9" s="31"/>
      <c r="F9" s="31"/>
      <c r="G9" s="31"/>
      <c r="H9" s="31"/>
      <c r="I9" s="31"/>
      <c r="J9" s="31"/>
      <c r="K9" s="31"/>
      <c r="L9" s="31"/>
      <c r="M9" s="31"/>
    </row>
    <row r="10" spans="1:239" s="6" customFormat="1" x14ac:dyDescent="0.25">
      <c r="A10" s="17"/>
      <c r="B10" s="17"/>
      <c r="C10" s="25"/>
      <c r="D10" s="11"/>
      <c r="E10" s="18"/>
      <c r="F10" s="11"/>
      <c r="G10" s="11"/>
      <c r="H10" s="10"/>
      <c r="I10" s="11"/>
      <c r="J10" s="10"/>
      <c r="K10" s="11"/>
      <c r="L10" s="10"/>
      <c r="M10" s="10"/>
    </row>
    <row r="11" spans="1:239" s="6" customFormat="1" ht="25.5" x14ac:dyDescent="0.25">
      <c r="A11" s="62">
        <v>1</v>
      </c>
      <c r="B11" s="32" t="s">
        <v>63</v>
      </c>
      <c r="C11" s="63" t="s">
        <v>62</v>
      </c>
      <c r="D11" s="20" t="s">
        <v>17</v>
      </c>
      <c r="E11" s="19"/>
      <c r="F11" s="53">
        <v>30</v>
      </c>
      <c r="G11" s="19"/>
      <c r="H11" s="19"/>
      <c r="I11" s="19"/>
      <c r="J11" s="19"/>
      <c r="K11" s="19"/>
      <c r="L11" s="53"/>
      <c r="M11" s="53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</row>
    <row r="12" spans="1:239" s="6" customFormat="1" x14ac:dyDescent="0.25">
      <c r="A12" s="20"/>
      <c r="B12" s="21"/>
      <c r="C12" s="64"/>
      <c r="D12" s="20" t="s">
        <v>30</v>
      </c>
      <c r="E12" s="19"/>
      <c r="F12" s="65">
        <f>F11/1000</f>
        <v>0.03</v>
      </c>
      <c r="G12" s="19"/>
      <c r="H12" s="19"/>
      <c r="I12" s="19"/>
      <c r="J12" s="19"/>
      <c r="K12" s="19"/>
      <c r="L12" s="53"/>
      <c r="M12" s="53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</row>
    <row r="13" spans="1:239" s="6" customFormat="1" x14ac:dyDescent="0.25">
      <c r="A13" s="62"/>
      <c r="B13" s="32"/>
      <c r="C13" s="66" t="s">
        <v>20</v>
      </c>
      <c r="D13" s="24" t="s">
        <v>21</v>
      </c>
      <c r="E13" s="19">
        <v>23.8</v>
      </c>
      <c r="F13" s="19">
        <f>E13*F12</f>
        <v>0.71399999999999997</v>
      </c>
      <c r="G13" s="19"/>
      <c r="H13" s="19"/>
      <c r="I13" s="19"/>
      <c r="J13" s="19"/>
      <c r="K13" s="19"/>
      <c r="L13" s="19"/>
      <c r="M13" s="1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</row>
    <row r="14" spans="1:239" s="6" customFormat="1" x14ac:dyDescent="0.25">
      <c r="A14" s="62"/>
      <c r="B14" s="32" t="s">
        <v>31</v>
      </c>
      <c r="C14" s="67" t="s">
        <v>35</v>
      </c>
      <c r="D14" s="24" t="s">
        <v>18</v>
      </c>
      <c r="E14" s="19">
        <v>112</v>
      </c>
      <c r="F14" s="19">
        <f>E14*F12</f>
        <v>3.36</v>
      </c>
      <c r="G14" s="19"/>
      <c r="H14" s="19"/>
      <c r="I14" s="19"/>
      <c r="J14" s="19"/>
      <c r="K14" s="19"/>
      <c r="L14" s="19"/>
      <c r="M14" s="1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</row>
    <row r="15" spans="1:239" s="6" customFormat="1" x14ac:dyDescent="0.25">
      <c r="A15" s="26"/>
      <c r="B15" s="27"/>
      <c r="C15" s="66"/>
      <c r="D15" s="24"/>
      <c r="E15" s="28"/>
      <c r="F15" s="28"/>
      <c r="G15" s="28"/>
      <c r="H15" s="28"/>
      <c r="I15" s="19"/>
      <c r="J15" s="19"/>
      <c r="K15" s="19"/>
      <c r="L15" s="19"/>
      <c r="M15" s="1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</row>
    <row r="16" spans="1:239" s="33" customFormat="1" x14ac:dyDescent="0.25">
      <c r="A16" s="22"/>
      <c r="B16" s="32"/>
      <c r="C16" s="68"/>
      <c r="D16" s="20"/>
      <c r="E16" s="19"/>
      <c r="F16" s="19"/>
      <c r="G16" s="19"/>
      <c r="H16" s="53"/>
      <c r="I16" s="53"/>
      <c r="J16" s="53"/>
      <c r="K16" s="19"/>
      <c r="L16" s="19"/>
      <c r="M16" s="19"/>
      <c r="N16" s="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239" s="71" customFormat="1" x14ac:dyDescent="0.2">
      <c r="A17" s="69" t="s">
        <v>46</v>
      </c>
      <c r="B17" s="51" t="s">
        <v>36</v>
      </c>
      <c r="C17" s="52" t="s">
        <v>37</v>
      </c>
      <c r="D17" s="50" t="s">
        <v>27</v>
      </c>
      <c r="E17" s="53"/>
      <c r="F17" s="53">
        <v>8</v>
      </c>
      <c r="G17" s="53"/>
      <c r="H17" s="53"/>
      <c r="I17" s="53"/>
      <c r="J17" s="53"/>
      <c r="K17" s="70"/>
      <c r="L17" s="70"/>
      <c r="M17" s="53"/>
    </row>
    <row r="18" spans="1:239" s="71" customFormat="1" x14ac:dyDescent="0.2">
      <c r="A18" s="50"/>
      <c r="B18" s="51" t="s">
        <v>38</v>
      </c>
      <c r="C18" s="52"/>
      <c r="D18" s="50" t="s">
        <v>17</v>
      </c>
      <c r="E18" s="53">
        <f>1.5*1*1</f>
        <v>1.5</v>
      </c>
      <c r="F18" s="72">
        <f>F17*E18</f>
        <v>12</v>
      </c>
      <c r="G18" s="53"/>
      <c r="H18" s="53"/>
      <c r="I18" s="53"/>
      <c r="J18" s="53"/>
      <c r="K18" s="70"/>
      <c r="L18" s="70"/>
      <c r="M18" s="53"/>
    </row>
    <row r="19" spans="1:239" s="71" customFormat="1" x14ac:dyDescent="0.2">
      <c r="A19" s="50"/>
      <c r="B19" s="51"/>
      <c r="C19" s="73" t="s">
        <v>39</v>
      </c>
      <c r="D19" s="50" t="s">
        <v>21</v>
      </c>
      <c r="E19" s="53">
        <v>3.1</v>
      </c>
      <c r="F19" s="53">
        <f>ROUND(E19*F18,2)</f>
        <v>37.200000000000003</v>
      </c>
      <c r="G19" s="53"/>
      <c r="H19" s="53"/>
      <c r="I19" s="53"/>
      <c r="J19" s="53"/>
      <c r="K19" s="70"/>
      <c r="L19" s="70"/>
      <c r="M19" s="53"/>
    </row>
    <row r="20" spans="1:239" s="71" customFormat="1" x14ac:dyDescent="0.2">
      <c r="A20" s="50"/>
      <c r="B20" s="51" t="s">
        <v>26</v>
      </c>
      <c r="C20" s="73" t="s">
        <v>40</v>
      </c>
      <c r="D20" s="50" t="s">
        <v>27</v>
      </c>
      <c r="E20" s="53" t="s">
        <v>22</v>
      </c>
      <c r="F20" s="53">
        <f>F17</f>
        <v>8</v>
      </c>
      <c r="G20" s="53"/>
      <c r="H20" s="53"/>
      <c r="I20" s="53"/>
      <c r="J20" s="53"/>
      <c r="K20" s="70"/>
      <c r="L20" s="70"/>
      <c r="M20" s="53"/>
    </row>
    <row r="21" spans="1:239" s="71" customFormat="1" x14ac:dyDescent="0.2">
      <c r="A21" s="50"/>
      <c r="B21" s="51" t="s">
        <v>23</v>
      </c>
      <c r="C21" s="52" t="s">
        <v>41</v>
      </c>
      <c r="D21" s="50" t="s">
        <v>24</v>
      </c>
      <c r="E21" s="53">
        <v>1.1499999999999999</v>
      </c>
      <c r="F21" s="53">
        <f>E21*F18</f>
        <v>13.799999999999999</v>
      </c>
      <c r="G21" s="53"/>
      <c r="H21" s="53"/>
      <c r="I21" s="53"/>
      <c r="J21" s="53"/>
      <c r="K21" s="70"/>
      <c r="L21" s="70"/>
      <c r="M21" s="53"/>
    </row>
    <row r="22" spans="1:239" s="71" customFormat="1" x14ac:dyDescent="0.2">
      <c r="A22" s="50"/>
      <c r="B22" s="51" t="s">
        <v>48</v>
      </c>
      <c r="C22" s="52" t="s">
        <v>42</v>
      </c>
      <c r="D22" s="50" t="s">
        <v>17</v>
      </c>
      <c r="E22" s="53">
        <v>1.05</v>
      </c>
      <c r="F22" s="53">
        <f>E22*F18</f>
        <v>12.600000000000001</v>
      </c>
      <c r="G22" s="53"/>
      <c r="H22" s="53"/>
      <c r="I22" s="53"/>
      <c r="J22" s="53"/>
      <c r="K22" s="70"/>
      <c r="L22" s="70"/>
      <c r="M22" s="53"/>
    </row>
    <row r="23" spans="1:239" s="71" customFormat="1" x14ac:dyDescent="0.2">
      <c r="A23" s="50"/>
      <c r="B23" s="51"/>
      <c r="C23" s="52"/>
      <c r="D23" s="50"/>
      <c r="E23" s="53"/>
      <c r="F23" s="53"/>
      <c r="G23" s="53"/>
      <c r="H23" s="53"/>
      <c r="I23" s="53"/>
      <c r="J23" s="53"/>
      <c r="K23" s="70"/>
      <c r="L23" s="70"/>
      <c r="M23" s="53"/>
    </row>
    <row r="24" spans="1:239" s="71" customFormat="1" x14ac:dyDescent="0.2">
      <c r="A24" s="69" t="s">
        <v>47</v>
      </c>
      <c r="B24" s="51" t="s">
        <v>43</v>
      </c>
      <c r="C24" s="52" t="s">
        <v>44</v>
      </c>
      <c r="D24" s="50" t="s">
        <v>27</v>
      </c>
      <c r="E24" s="53"/>
      <c r="F24" s="53">
        <v>14</v>
      </c>
      <c r="G24" s="53"/>
      <c r="H24" s="53"/>
      <c r="I24" s="53"/>
      <c r="J24" s="53"/>
      <c r="K24" s="70"/>
      <c r="L24" s="70"/>
      <c r="M24" s="53"/>
    </row>
    <row r="25" spans="1:239" s="71" customFormat="1" x14ac:dyDescent="0.2">
      <c r="A25" s="50"/>
      <c r="B25" s="51" t="s">
        <v>38</v>
      </c>
      <c r="C25" s="52"/>
      <c r="D25" s="50" t="s">
        <v>17</v>
      </c>
      <c r="E25" s="53">
        <v>2</v>
      </c>
      <c r="F25" s="72">
        <f>F24*E25</f>
        <v>28</v>
      </c>
      <c r="G25" s="53"/>
      <c r="H25" s="53"/>
      <c r="I25" s="53"/>
      <c r="J25" s="53"/>
      <c r="K25" s="70"/>
      <c r="L25" s="70"/>
      <c r="M25" s="53"/>
    </row>
    <row r="26" spans="1:239" s="71" customFormat="1" x14ac:dyDescent="0.2">
      <c r="A26" s="50"/>
      <c r="B26" s="51"/>
      <c r="C26" s="73" t="s">
        <v>39</v>
      </c>
      <c r="D26" s="50" t="s">
        <v>21</v>
      </c>
      <c r="E26" s="53">
        <v>2.6</v>
      </c>
      <c r="F26" s="53">
        <f>ROUND(E26*F25,2)</f>
        <v>72.8</v>
      </c>
      <c r="G26" s="53"/>
      <c r="H26" s="53"/>
      <c r="I26" s="53"/>
      <c r="J26" s="53"/>
      <c r="K26" s="70"/>
      <c r="L26" s="70"/>
      <c r="M26" s="53"/>
    </row>
    <row r="27" spans="1:239" s="71" customFormat="1" x14ac:dyDescent="0.2">
      <c r="A27" s="50"/>
      <c r="B27" s="51" t="s">
        <v>28</v>
      </c>
      <c r="C27" s="73" t="s">
        <v>45</v>
      </c>
      <c r="D27" s="50" t="s">
        <v>27</v>
      </c>
      <c r="E27" s="53" t="s">
        <v>22</v>
      </c>
      <c r="F27" s="53">
        <f>F24</f>
        <v>14</v>
      </c>
      <c r="G27" s="53"/>
      <c r="H27" s="53"/>
      <c r="I27" s="53"/>
      <c r="J27" s="53"/>
      <c r="K27" s="70"/>
      <c r="L27" s="70"/>
      <c r="M27" s="53"/>
    </row>
    <row r="28" spans="1:239" s="71" customFormat="1" x14ac:dyDescent="0.2">
      <c r="A28" s="50"/>
      <c r="B28" s="51" t="s">
        <v>23</v>
      </c>
      <c r="C28" s="52" t="s">
        <v>41</v>
      </c>
      <c r="D28" s="50" t="s">
        <v>24</v>
      </c>
      <c r="E28" s="53">
        <v>1.1499999999999999</v>
      </c>
      <c r="F28" s="53">
        <f>E28*F25</f>
        <v>32.199999999999996</v>
      </c>
      <c r="G28" s="53"/>
      <c r="H28" s="53"/>
      <c r="I28" s="53"/>
      <c r="J28" s="53"/>
      <c r="K28" s="70"/>
      <c r="L28" s="70"/>
      <c r="M28" s="53"/>
    </row>
    <row r="29" spans="1:239" s="71" customFormat="1" x14ac:dyDescent="0.2">
      <c r="A29" s="50"/>
      <c r="B29" s="51" t="s">
        <v>48</v>
      </c>
      <c r="C29" s="52" t="s">
        <v>42</v>
      </c>
      <c r="D29" s="50" t="s">
        <v>17</v>
      </c>
      <c r="E29" s="53">
        <v>1.05</v>
      </c>
      <c r="F29" s="53">
        <f>E29*F25</f>
        <v>29.400000000000002</v>
      </c>
      <c r="G29" s="53"/>
      <c r="H29" s="53"/>
      <c r="I29" s="53"/>
      <c r="J29" s="53"/>
      <c r="K29" s="70"/>
      <c r="L29" s="70"/>
      <c r="M29" s="53"/>
    </row>
    <row r="30" spans="1:239" s="71" customFormat="1" x14ac:dyDescent="0.2">
      <c r="A30" s="50"/>
      <c r="B30" s="51"/>
      <c r="C30" s="52"/>
      <c r="D30" s="50"/>
      <c r="E30" s="53"/>
      <c r="F30" s="53"/>
      <c r="G30" s="53"/>
      <c r="H30" s="53"/>
      <c r="I30" s="53"/>
      <c r="J30" s="53"/>
      <c r="K30" s="53"/>
      <c r="L30" s="53"/>
      <c r="M30" s="53"/>
    </row>
    <row r="31" spans="1:239" s="6" customFormat="1" ht="25.5" x14ac:dyDescent="0.25">
      <c r="A31" s="62">
        <v>3</v>
      </c>
      <c r="B31" s="24"/>
      <c r="C31" s="63" t="s">
        <v>32</v>
      </c>
      <c r="D31" s="20" t="s">
        <v>17</v>
      </c>
      <c r="E31" s="19"/>
      <c r="F31" s="53">
        <v>30</v>
      </c>
      <c r="G31" s="19"/>
      <c r="H31" s="19"/>
      <c r="I31" s="19"/>
      <c r="J31" s="19"/>
      <c r="K31" s="19"/>
      <c r="L31" s="53"/>
      <c r="M31" s="53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</row>
    <row r="32" spans="1:239" s="6" customFormat="1" x14ac:dyDescent="0.25">
      <c r="A32" s="62"/>
      <c r="B32" s="24"/>
      <c r="C32" s="63"/>
      <c r="D32" s="20"/>
      <c r="E32" s="19"/>
      <c r="F32" s="53"/>
      <c r="G32" s="19"/>
      <c r="H32" s="19"/>
      <c r="I32" s="19"/>
      <c r="J32" s="19"/>
      <c r="K32" s="19"/>
      <c r="L32" s="53"/>
      <c r="M32" s="53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</row>
    <row r="33" spans="1:239" s="6" customFormat="1" x14ac:dyDescent="0.25">
      <c r="A33" s="20"/>
      <c r="B33" s="32" t="s">
        <v>63</v>
      </c>
      <c r="C33" s="64" t="s">
        <v>59</v>
      </c>
      <c r="D33" s="20" t="s">
        <v>30</v>
      </c>
      <c r="E33" s="19"/>
      <c r="F33" s="65">
        <f>F31/1000</f>
        <v>0.03</v>
      </c>
      <c r="G33" s="19"/>
      <c r="H33" s="19"/>
      <c r="I33" s="19"/>
      <c r="J33" s="19"/>
      <c r="K33" s="19"/>
      <c r="L33" s="53"/>
      <c r="M33" s="53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</row>
    <row r="34" spans="1:239" s="6" customFormat="1" x14ac:dyDescent="0.25">
      <c r="A34" s="62"/>
      <c r="B34" s="32"/>
      <c r="C34" s="66" t="s">
        <v>20</v>
      </c>
      <c r="D34" s="24" t="s">
        <v>21</v>
      </c>
      <c r="E34" s="19">
        <v>23.8</v>
      </c>
      <c r="F34" s="19">
        <f>E34*F33</f>
        <v>0.71399999999999997</v>
      </c>
      <c r="G34" s="19"/>
      <c r="H34" s="19"/>
      <c r="I34" s="19"/>
      <c r="J34" s="19"/>
      <c r="K34" s="19"/>
      <c r="L34" s="19"/>
      <c r="M34" s="1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</row>
    <row r="35" spans="1:239" s="6" customFormat="1" x14ac:dyDescent="0.25">
      <c r="A35" s="62"/>
      <c r="B35" s="32" t="s">
        <v>31</v>
      </c>
      <c r="C35" s="67" t="s">
        <v>35</v>
      </c>
      <c r="D35" s="24" t="s">
        <v>18</v>
      </c>
      <c r="E35" s="19">
        <v>112</v>
      </c>
      <c r="F35" s="19">
        <f>E35*F33</f>
        <v>3.36</v>
      </c>
      <c r="G35" s="19"/>
      <c r="H35" s="19"/>
      <c r="I35" s="19"/>
      <c r="J35" s="19"/>
      <c r="K35" s="19"/>
      <c r="L35" s="19"/>
      <c r="M35" s="1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</row>
    <row r="36" spans="1:239" s="6" customFormat="1" x14ac:dyDescent="0.25">
      <c r="A36" s="26"/>
      <c r="B36" s="27"/>
      <c r="C36" s="23"/>
      <c r="D36" s="24"/>
      <c r="E36" s="28"/>
      <c r="F36" s="28"/>
      <c r="G36" s="28"/>
      <c r="H36" s="28"/>
      <c r="I36" s="19"/>
      <c r="J36" s="19"/>
      <c r="K36" s="19"/>
      <c r="L36" s="19"/>
      <c r="M36" s="1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</row>
    <row r="37" spans="1:239" s="79" customFormat="1" x14ac:dyDescent="0.25">
      <c r="A37" s="20"/>
      <c r="B37" s="74" t="s">
        <v>61</v>
      </c>
      <c r="C37" s="75" t="s">
        <v>60</v>
      </c>
      <c r="D37" s="76" t="s">
        <v>49</v>
      </c>
      <c r="E37" s="77"/>
      <c r="F37" s="78">
        <f>F31/100</f>
        <v>0.3</v>
      </c>
      <c r="G37" s="77"/>
      <c r="H37" s="77"/>
      <c r="I37" s="77"/>
      <c r="J37" s="77"/>
      <c r="K37" s="77"/>
      <c r="L37" s="77"/>
      <c r="M37" s="77"/>
    </row>
    <row r="38" spans="1:239" s="79" customFormat="1" x14ac:dyDescent="0.25">
      <c r="A38" s="20"/>
      <c r="B38" s="74" t="s">
        <v>38</v>
      </c>
      <c r="C38" s="75" t="s">
        <v>39</v>
      </c>
      <c r="D38" s="76" t="s">
        <v>21</v>
      </c>
      <c r="E38" s="77">
        <v>3.1</v>
      </c>
      <c r="F38" s="77">
        <f>E38*F37</f>
        <v>0.92999999999999994</v>
      </c>
      <c r="G38" s="77"/>
      <c r="H38" s="77"/>
      <c r="I38" s="80"/>
      <c r="J38" s="77"/>
      <c r="K38" s="77"/>
      <c r="L38" s="77"/>
      <c r="M38" s="77"/>
    </row>
    <row r="39" spans="1:239" s="79" customFormat="1" x14ac:dyDescent="0.25">
      <c r="A39" s="20"/>
      <c r="B39" s="74" t="s">
        <v>50</v>
      </c>
      <c r="C39" s="75" t="s">
        <v>58</v>
      </c>
      <c r="D39" s="76" t="s">
        <v>18</v>
      </c>
      <c r="E39" s="77">
        <v>3.1</v>
      </c>
      <c r="F39" s="77">
        <f>E39*F37</f>
        <v>0.92999999999999994</v>
      </c>
      <c r="G39" s="77"/>
      <c r="H39" s="77"/>
      <c r="I39" s="77"/>
      <c r="J39" s="77"/>
      <c r="K39" s="77"/>
      <c r="L39" s="77"/>
      <c r="M39" s="77"/>
    </row>
    <row r="40" spans="1:239" s="79" customFormat="1" x14ac:dyDescent="0.25">
      <c r="A40" s="20"/>
      <c r="B40" s="20"/>
      <c r="C40" s="81"/>
      <c r="D40" s="20"/>
      <c r="E40" s="20"/>
      <c r="F40" s="82"/>
      <c r="G40" s="82"/>
      <c r="H40" s="82"/>
      <c r="I40" s="82"/>
      <c r="J40" s="82"/>
      <c r="K40" s="19"/>
      <c r="L40" s="19"/>
      <c r="M40" s="19"/>
    </row>
    <row r="41" spans="1:239" s="84" customFormat="1" x14ac:dyDescent="0.25">
      <c r="A41" s="83"/>
      <c r="B41" s="83"/>
      <c r="C41" s="83" t="s">
        <v>10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</row>
    <row r="42" spans="1:239" s="4" customFormat="1" x14ac:dyDescent="0.25">
      <c r="A42" s="85"/>
      <c r="B42" s="85"/>
      <c r="C42" s="85"/>
      <c r="D42" s="85"/>
      <c r="E42" s="83"/>
      <c r="F42" s="83"/>
      <c r="G42" s="83"/>
      <c r="H42" s="83"/>
      <c r="I42" s="83"/>
      <c r="J42" s="83"/>
      <c r="K42" s="83"/>
      <c r="L42" s="83"/>
      <c r="M42" s="83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</row>
    <row r="43" spans="1:239" s="91" customFormat="1" x14ac:dyDescent="0.25">
      <c r="A43" s="87"/>
      <c r="B43" s="88"/>
      <c r="C43" s="89" t="s">
        <v>25</v>
      </c>
      <c r="D43" s="90" t="s">
        <v>64</v>
      </c>
      <c r="E43" s="28"/>
      <c r="F43" s="28"/>
      <c r="G43" s="28"/>
      <c r="H43" s="28"/>
      <c r="I43" s="28"/>
      <c r="J43" s="28"/>
      <c r="K43" s="28"/>
      <c r="L43" s="28"/>
      <c r="M43" s="28"/>
    </row>
    <row r="44" spans="1:239" s="4" customFormat="1" x14ac:dyDescent="0.25">
      <c r="A44" s="85"/>
      <c r="B44" s="85"/>
      <c r="C44" s="92" t="s">
        <v>10</v>
      </c>
      <c r="D44" s="85"/>
      <c r="E44" s="83"/>
      <c r="F44" s="83"/>
      <c r="G44" s="83"/>
      <c r="H44" s="83"/>
      <c r="I44" s="83"/>
      <c r="J44" s="83"/>
      <c r="K44" s="83"/>
      <c r="L44" s="83"/>
      <c r="M44" s="28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</row>
    <row r="45" spans="1:239" s="91" customFormat="1" x14ac:dyDescent="0.25">
      <c r="A45" s="87"/>
      <c r="B45" s="88"/>
      <c r="C45" s="89" t="s">
        <v>13</v>
      </c>
      <c r="D45" s="90" t="s">
        <v>64</v>
      </c>
      <c r="E45" s="28"/>
      <c r="F45" s="28"/>
      <c r="G45" s="28"/>
      <c r="H45" s="28"/>
      <c r="I45" s="28"/>
      <c r="J45" s="28"/>
      <c r="K45" s="28"/>
      <c r="L45" s="28"/>
      <c r="M45" s="28"/>
    </row>
    <row r="46" spans="1:239" s="91" customFormat="1" x14ac:dyDescent="0.25">
      <c r="A46" s="87"/>
      <c r="B46" s="93"/>
      <c r="C46" s="92" t="s">
        <v>10</v>
      </c>
      <c r="D46" s="90"/>
      <c r="E46" s="28"/>
      <c r="F46" s="28"/>
      <c r="G46" s="28"/>
      <c r="H46" s="28"/>
      <c r="I46" s="28"/>
      <c r="J46" s="28"/>
      <c r="K46" s="28"/>
      <c r="L46" s="28"/>
      <c r="M46" s="28"/>
    </row>
    <row r="47" spans="1:239" s="91" customFormat="1" x14ac:dyDescent="0.25">
      <c r="A47" s="87"/>
      <c r="B47" s="93"/>
      <c r="C47" s="89" t="s">
        <v>14</v>
      </c>
      <c r="D47" s="90" t="s">
        <v>64</v>
      </c>
      <c r="E47" s="28"/>
      <c r="F47" s="28"/>
      <c r="G47" s="28"/>
      <c r="H47" s="28"/>
      <c r="I47" s="28"/>
      <c r="J47" s="28"/>
      <c r="K47" s="28"/>
      <c r="L47" s="28"/>
      <c r="M47" s="28"/>
    </row>
    <row r="48" spans="1:239" s="91" customFormat="1" x14ac:dyDescent="0.25">
      <c r="A48" s="87"/>
      <c r="B48" s="88"/>
      <c r="C48" s="92" t="s">
        <v>10</v>
      </c>
      <c r="D48" s="90"/>
      <c r="E48" s="28"/>
      <c r="F48" s="28"/>
      <c r="G48" s="28"/>
      <c r="H48" s="28"/>
      <c r="I48" s="28"/>
      <c r="J48" s="28"/>
      <c r="K48" s="28"/>
      <c r="L48" s="28"/>
      <c r="M48" s="28"/>
    </row>
    <row r="49" spans="1:14" s="91" customFormat="1" x14ac:dyDescent="0.25">
      <c r="A49" s="87"/>
      <c r="B49" s="88"/>
      <c r="C49" s="89" t="s">
        <v>15</v>
      </c>
      <c r="D49" s="90">
        <v>0.03</v>
      </c>
      <c r="E49" s="28"/>
      <c r="F49" s="28"/>
      <c r="G49" s="28"/>
      <c r="H49" s="28"/>
      <c r="I49" s="28"/>
      <c r="J49" s="28"/>
      <c r="K49" s="28"/>
      <c r="L49" s="28"/>
      <c r="M49" s="28"/>
    </row>
    <row r="50" spans="1:14" s="91" customFormat="1" x14ac:dyDescent="0.25">
      <c r="A50" s="87"/>
      <c r="B50" s="93"/>
      <c r="C50" s="92" t="s">
        <v>10</v>
      </c>
      <c r="D50" s="90"/>
      <c r="E50" s="28"/>
      <c r="F50" s="28"/>
      <c r="G50" s="28"/>
      <c r="H50" s="28"/>
      <c r="I50" s="28"/>
      <c r="J50" s="28"/>
      <c r="K50" s="28"/>
      <c r="L50" s="28"/>
      <c r="M50" s="28"/>
    </row>
    <row r="51" spans="1:14" s="91" customFormat="1" x14ac:dyDescent="0.25">
      <c r="A51" s="87"/>
      <c r="B51" s="88"/>
      <c r="C51" s="89" t="s">
        <v>16</v>
      </c>
      <c r="D51" s="90">
        <v>0.18</v>
      </c>
      <c r="E51" s="28"/>
      <c r="F51" s="28"/>
      <c r="G51" s="28"/>
      <c r="H51" s="28"/>
      <c r="I51" s="28"/>
      <c r="J51" s="28"/>
      <c r="K51" s="28"/>
      <c r="L51" s="28"/>
      <c r="M51" s="28"/>
    </row>
    <row r="52" spans="1:14" s="91" customFormat="1" x14ac:dyDescent="0.25">
      <c r="A52" s="87"/>
      <c r="B52" s="88"/>
      <c r="C52" s="94"/>
      <c r="D52" s="90"/>
      <c r="E52" s="28"/>
      <c r="F52" s="28"/>
      <c r="G52" s="28"/>
      <c r="H52" s="28"/>
      <c r="I52" s="28"/>
      <c r="J52" s="28"/>
      <c r="K52" s="28"/>
      <c r="L52" s="28"/>
      <c r="M52" s="28"/>
    </row>
    <row r="53" spans="1:14" s="91" customFormat="1" x14ac:dyDescent="0.25">
      <c r="A53" s="87"/>
      <c r="B53" s="93"/>
      <c r="C53" s="85" t="s">
        <v>10</v>
      </c>
      <c r="D53" s="90"/>
      <c r="E53" s="28"/>
      <c r="F53" s="28"/>
      <c r="G53" s="28"/>
      <c r="H53" s="28"/>
      <c r="I53" s="28"/>
      <c r="J53" s="28"/>
      <c r="K53" s="28"/>
      <c r="L53" s="28"/>
      <c r="M53" s="83"/>
    </row>
    <row r="55" spans="1:14" x14ac:dyDescent="0.25">
      <c r="C55" s="46"/>
      <c r="D55" s="47"/>
      <c r="E55" s="60"/>
      <c r="F55" s="13"/>
      <c r="M55" s="43"/>
      <c r="N55" s="48"/>
    </row>
    <row r="56" spans="1:14" x14ac:dyDescent="0.25">
      <c r="C56" s="46"/>
      <c r="D56" s="47"/>
      <c r="E56" s="60"/>
      <c r="F56" s="13"/>
      <c r="M56" s="43"/>
    </row>
    <row r="57" spans="1:14" x14ac:dyDescent="0.25">
      <c r="C57" s="46"/>
      <c r="D57" s="47"/>
      <c r="E57" s="60"/>
      <c r="F57" s="13"/>
      <c r="M57" s="43"/>
    </row>
    <row r="62" spans="1:14" ht="51" x14ac:dyDescent="0.25">
      <c r="B62" s="57"/>
      <c r="C62" s="58" t="s">
        <v>51</v>
      </c>
      <c r="D62" s="57" t="s">
        <v>5</v>
      </c>
      <c r="E62" s="57" t="s">
        <v>52</v>
      </c>
      <c r="F62" s="58" t="s">
        <v>54</v>
      </c>
      <c r="G62" s="58" t="s">
        <v>55</v>
      </c>
      <c r="H62" s="58" t="s">
        <v>56</v>
      </c>
      <c r="I62" s="58" t="s">
        <v>53</v>
      </c>
      <c r="J62" s="58" t="s">
        <v>57</v>
      </c>
    </row>
    <row r="63" spans="1:14" x14ac:dyDescent="0.25">
      <c r="B63" s="57"/>
      <c r="C63" s="57"/>
      <c r="D63" s="57"/>
      <c r="E63" s="57"/>
      <c r="F63" s="57"/>
      <c r="G63" s="57"/>
      <c r="H63" s="57"/>
      <c r="I63" s="57"/>
      <c r="J63" s="57"/>
    </row>
    <row r="64" spans="1:14" x14ac:dyDescent="0.25">
      <c r="B64" s="54" t="s">
        <v>50</v>
      </c>
      <c r="C64" s="55" t="s">
        <v>58</v>
      </c>
      <c r="D64" s="56" t="s">
        <v>18</v>
      </c>
      <c r="E64" s="57">
        <f>25*1.25</f>
        <v>31.25</v>
      </c>
      <c r="F64" s="57">
        <f>8*5.5</f>
        <v>44</v>
      </c>
      <c r="G64" s="59">
        <v>0.18067</v>
      </c>
      <c r="H64" s="57">
        <f>F64*G64</f>
        <v>7.9494799999999994</v>
      </c>
      <c r="I64" s="57">
        <f>(E64+H64)</f>
        <v>39.199480000000001</v>
      </c>
      <c r="J64" s="57">
        <f>I64/8</f>
        <v>4.8999350000000002</v>
      </c>
      <c r="K64" s="42"/>
      <c r="L64" s="42"/>
      <c r="M64" s="42"/>
    </row>
    <row r="65" spans="2:13" x14ac:dyDescent="0.25">
      <c r="B65" s="57"/>
      <c r="C65" s="57"/>
      <c r="D65" s="57"/>
      <c r="E65" s="57"/>
      <c r="F65" s="57"/>
      <c r="G65" s="57"/>
      <c r="H65" s="57"/>
      <c r="I65" s="57"/>
      <c r="J65" s="57"/>
      <c r="K65" s="42"/>
      <c r="L65" s="42"/>
      <c r="M65" s="42"/>
    </row>
  </sheetData>
  <autoFilter ref="A1:M57"/>
  <mergeCells count="12">
    <mergeCell ref="K6:L6"/>
    <mergeCell ref="M6:M7"/>
    <mergeCell ref="A2:M2"/>
    <mergeCell ref="A3:M3"/>
    <mergeCell ref="K4:L4"/>
    <mergeCell ref="A6:A7"/>
    <mergeCell ref="B6:B7"/>
    <mergeCell ref="C6:C7"/>
    <mergeCell ref="D6:D7"/>
    <mergeCell ref="E6:F6"/>
    <mergeCell ref="G6:H6"/>
    <mergeCell ref="I6:J6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ინსპექტირებული</vt:lpstr>
      <vt:lpstr>ინსპექტირებული!Область_печати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2019-05-13T11:49:17Z</dcterms:modified>
</cp:coreProperties>
</file>