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cha.malania\Desktop\"/>
    </mc:Choice>
  </mc:AlternateContent>
  <bookViews>
    <workbookView xWindow="32760" yWindow="32760" windowWidth="28560" windowHeight="11970"/>
  </bookViews>
  <sheets>
    <sheet name="SAT" sheetId="5" r:id="rId1"/>
  </sheets>
  <definedNames>
    <definedName name="_xlnm.Print_Area" localSheetId="0">SAT!$A$1:$F$552</definedName>
    <definedName name="_xlnm.Print_Titles" localSheetId="0">SAT!$4:$4</definedName>
  </definedNames>
  <calcPr calcId="162913"/>
</workbook>
</file>

<file path=xl/calcChain.xml><?xml version="1.0" encoding="utf-8"?>
<calcChain xmlns="http://schemas.openxmlformats.org/spreadsheetml/2006/main">
  <c r="D120" i="5" l="1"/>
  <c r="D119" i="5"/>
  <c r="D90" i="5"/>
  <c r="D63" i="5"/>
  <c r="D62" i="5"/>
  <c r="D25" i="5"/>
  <c r="D17" i="5"/>
  <c r="D18" i="5"/>
  <c r="D24" i="5"/>
  <c r="D30" i="5"/>
  <c r="D49" i="5"/>
  <c r="D50" i="5"/>
  <c r="D66" i="5"/>
  <c r="D70" i="5"/>
  <c r="D91" i="5"/>
  <c r="D93" i="5"/>
  <c r="D100" i="5"/>
  <c r="D102" i="5"/>
  <c r="D103" i="5"/>
  <c r="D104" i="5"/>
  <c r="D105" i="5"/>
  <c r="D109" i="5"/>
  <c r="D110" i="5"/>
  <c r="D116" i="5"/>
  <c r="D117" i="5" s="1"/>
  <c r="D122" i="5"/>
  <c r="D139" i="5"/>
  <c r="D153" i="5"/>
  <c r="D198" i="5"/>
  <c r="D250" i="5"/>
  <c r="D254" i="5"/>
  <c r="D278" i="5"/>
  <c r="D279" i="5"/>
  <c r="D289" i="5"/>
  <c r="D304" i="5"/>
  <c r="D309" i="5"/>
  <c r="D332" i="5"/>
  <c r="D353" i="5"/>
  <c r="D374" i="5"/>
  <c r="D395" i="5"/>
</calcChain>
</file>

<file path=xl/sharedStrings.xml><?xml version="1.0" encoding="utf-8"?>
<sst xmlns="http://schemas.openxmlformats.org/spreadsheetml/2006/main" count="1393" uniqueCount="579">
  <si>
    <t>ხარჯთაღრიცხვა</t>
  </si>
  <si>
    <t>№</t>
  </si>
  <si>
    <t>განზომ.</t>
  </si>
  <si>
    <t>რაოდენ.</t>
  </si>
  <si>
    <t>ც</t>
  </si>
  <si>
    <t>კგ</t>
  </si>
  <si>
    <r>
      <t>მ</t>
    </r>
    <r>
      <rPr>
        <vertAlign val="superscript"/>
        <sz val="10"/>
        <rFont val="Sylfaen"/>
        <family val="1"/>
      </rPr>
      <t>3</t>
    </r>
  </si>
  <si>
    <t>გრუნტის უკუჩაყრა</t>
  </si>
  <si>
    <t>ტ</t>
  </si>
  <si>
    <t>ჯამი თავი 5.</t>
  </si>
  <si>
    <t>ჯამი თავი  1-5.</t>
  </si>
  <si>
    <t>დ.ღ.გ. _ 18%</t>
  </si>
  <si>
    <t>მთლიანი ღირებულება</t>
  </si>
  <si>
    <t>* გაუთვალისწინებელი სამუშაოები 5%</t>
  </si>
  <si>
    <r>
      <rPr>
        <b/>
        <sz val="10"/>
        <color indexed="8"/>
        <rFont val="Sylfaen"/>
        <family val="1"/>
        <charset val="204"/>
      </rPr>
      <t xml:space="preserve">** </t>
    </r>
    <r>
      <rPr>
        <b/>
        <i/>
        <sz val="10"/>
        <color indexed="8"/>
        <rFont val="Sylfaen"/>
        <family val="1"/>
        <charset val="204"/>
      </rPr>
      <t>მთლიანი ღირებულება დანარიცხებით</t>
    </r>
  </si>
  <si>
    <t>* აღნიშნული თანხის გამოყენება მოხდება მხოლოდ დამკვეთის (შემსყიდველის) ნებარათვით, მისივე ინიციატივით ან/და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დამკვეთის (შემსყიდველის) სათანადო გადაწყვეტილებების მიღების შემდეგ</t>
  </si>
  <si>
    <t>** ფასები იანგარიშება საქართველოს კანონმდებლობით დადგენილი ყველა გადასახადის გათვალისწინებით</t>
  </si>
  <si>
    <t>მ3</t>
  </si>
  <si>
    <t>ღორღის ბალიშის მოწყობა</t>
  </si>
  <si>
    <t>ქვაყრილი</t>
  </si>
  <si>
    <t>მ³</t>
  </si>
  <si>
    <t>გრუნტის დამუშავება ჭრილში ბულდოზერით 50 მ-ზე გადაადგილებით ყრილის მოსაწყობად</t>
  </si>
  <si>
    <t>საფარის მოწყობა ადგილოვრივი ღორღოვანი მასალით (ფრაქციით 0-40 მმ) სისქით 20 სმ</t>
  </si>
  <si>
    <r>
      <t>მ</t>
    </r>
    <r>
      <rPr>
        <vertAlign val="superscript"/>
        <sz val="10"/>
        <rFont val="Sylfaen"/>
        <family val="1"/>
      </rPr>
      <t>2</t>
    </r>
  </si>
  <si>
    <t>გ.მ.</t>
  </si>
  <si>
    <t>ხიდის გამოცდა</t>
  </si>
  <si>
    <t>ხიდი</t>
  </si>
  <si>
    <t>ტრასის აღდგენა და დამაგრება 
კოორდინატთა სისტემაში</t>
  </si>
  <si>
    <t>კმ.</t>
  </si>
  <si>
    <t>მარცხენა და მარჯვენა სანაპიროებზე ავტოამწის სამუშაო მოედნის მოსწორება ბულდოზერით</t>
  </si>
  <si>
    <t>მოსწორებული მოედნების მოშანდაკება კარიერიდან მოზიდული ქვიშა ხრეშით სისქით 10 სმ</t>
  </si>
  <si>
    <t>მარცხენა და მარჯვენა სანაპიროებზე დამცავი დამბების მოწყობა ძელყორებით</t>
  </si>
  <si>
    <t>მარცხენა და მარჯვენა სანაპიროებზე გრუნტის დამუშავება ექსკავატორით ადგილზე დაყრით</t>
  </si>
  <si>
    <t>ადგილზე დაყრილი გრუნტით სივრცის შევსება ძელყორების უკან ექსკავატორით</t>
  </si>
  <si>
    <t>მოსწორებული მოედნების მოშანდაკება დრენირებადი გრუნტით</t>
  </si>
  <si>
    <t xml:space="preserve"> ბურჯი #1</t>
  </si>
  <si>
    <t>ხიმინჯის თავებზე გადამეტებულად დასილული ბეტონის მონგრევა სანგრევი ჩაქუჩებით</t>
  </si>
  <si>
    <t>ქვიშა-ხრეშოვანი საფუძვლის მოწყობა სისქით 100 მმ</t>
  </si>
  <si>
    <t>ტნ</t>
  </si>
  <si>
    <t xml:space="preserve">წასაცხები ჰიდროიზოლაციის მოწყობა </t>
  </si>
  <si>
    <t>karierSi  gruntis damuSaveba  eqskavatoriT, TviTmclelebze datvirTviT სივრცის შესავსებად</t>
  </si>
  <si>
    <t>gruntis mozidva TviTmclelebiT 10 კმ</t>
  </si>
  <si>
    <t>gruntis datkepvna vibraciuli satkepnebiT</t>
  </si>
  <si>
    <t xml:space="preserve">ბურჯი #2 </t>
  </si>
  <si>
    <t xml:space="preserve">ბურჯი #3 </t>
  </si>
  <si>
    <t xml:space="preserve"> ბურჯი #4</t>
  </si>
  <si>
    <t xml:space="preserve">  მალის ნაშენი</t>
  </si>
  <si>
    <t>ფოლადრკინაბეტონის მალს ნაშენის მოწყობა</t>
  </si>
  <si>
    <t>L=6,0 მ  მალის ნაშენზე ხის ფენილის მოწყობა დამცავი მოაჯირებით შემდგომი დემონტაჟით</t>
  </si>
  <si>
    <t>ლითონის გადასაგორებელი მოწყობილობების მონტაჟი და შემდგომი დემონტაჟი</t>
  </si>
  <si>
    <t>ტნ.</t>
  </si>
  <si>
    <t>დამაფიქსირებელი ლითონკონსტრუქციები</t>
  </si>
  <si>
    <t xml:space="preserve">გამწევი ჯალამბარი </t>
  </si>
  <si>
    <t>გამწევი  ბაგირი დ-16 მმ</t>
  </si>
  <si>
    <t>გრ.მ.</t>
  </si>
  <si>
    <t>რელსები KR-50</t>
  </si>
  <si>
    <t xml:space="preserve">გამწევი ჯალამბარისათვის საანკერო ბურჯის მოსაწყობად გრუნტის დამუშავება ხელით </t>
  </si>
  <si>
    <t xml:space="preserve">_არმატურა A III </t>
  </si>
  <si>
    <t>ტანგენციალური საყრდენი ნაწილების მოწყობა 6 კომპ</t>
  </si>
  <si>
    <t>ანტისეისმური საბჯენების მოწყობა</t>
  </si>
  <si>
    <t>მთლიანკედლიანი ფოლადის მალისნაშენის ელემენტების და ავანბეკი დამზადება სპეციალიზირებულ ქარხანაში, ტრანსპორტირება ობიექტამდე  და აწყობა ხიდის მისასვლელზე  (მალის ნაშენი -  ტ; ავანბეკი - 4,1 ტ)</t>
  </si>
  <si>
    <t>ჯალამბარით ლითონის მალის ნაშენის წაცურება და საპროექტო მდგომარებაში მოყვანა</t>
  </si>
  <si>
    <t>მალის ნაშ.</t>
  </si>
  <si>
    <t>მალის ნაშენის აწევა და დაწევა 2 ჯერ საპროექტო მდგომარეობაში დასაყენებლად</t>
  </si>
  <si>
    <t>მ</t>
  </si>
  <si>
    <t xml:space="preserve">სავალი ნაწილის L=5,42 მ რკინაბეტონის ფილების დამზადება სპეციალიზირებულ საწარმოში და ტრანსპორტირება ობიექტამდე </t>
  </si>
  <si>
    <t>სავალი ნაწილის L=5,42 მ რკინაბეტონის ფილების მონტაჟი</t>
  </si>
  <si>
    <t xml:space="preserve"> ხიდის სავალი ნაწილი</t>
  </si>
  <si>
    <t>ხიდის ჰიდროიზოლაციის მოწყობა</t>
  </si>
  <si>
    <t>დამცავი ფენის მოწყობა წყალგადამყვან ღარებზე</t>
  </si>
  <si>
    <t>ხიდის მალის ნაშენზე და ბურჯებზე მონოლითური რ.ბ. თვალამრიდების მოწყობა შეღებვით  - 95 მ</t>
  </si>
  <si>
    <t>დეფორმაციული ნაკერების მოწყობა</t>
  </si>
  <si>
    <t xml:space="preserve">გზის მონიშვნა Termoplastikis uwyveti xazebiთ siganiT 150 mm  </t>
  </si>
  <si>
    <t>m</t>
  </si>
  <si>
    <t>ხიდის მიწის ვაკისთან შეუღლება</t>
  </si>
  <si>
    <t>karierSi  drenirebadi gruntis damuSaveba  eqskavatoriT, TviTmclelebze datvirTviT ხიდის მისასვლელებზე დასაყრელად</t>
  </si>
  <si>
    <t>gruntis datkepvna vibraciuli satkepnebiT, 6-jer gavliT, fenis sisqiT 30 sm</t>
  </si>
  <si>
    <t>გადასასვლელი ფილების ქვეშ საფუძვლის მოწყობა ღორღით 20-40</t>
  </si>
  <si>
    <t xml:space="preserve">რკინაბეტონის გადასასვლელი ფილების მოწყობა  </t>
  </si>
  <si>
    <t xml:space="preserve"> საფუძვლის მოწყობა ფრაქციული ღორღით</t>
  </si>
  <si>
    <t>მონოლითური რ.ბ. კბილების მოსაწყობად gruntis damuSaveba eqskavatoriT,  datvirTviT avtoTviTmclelebze, გატანით ნაყარში</t>
  </si>
  <si>
    <t>კონუსების მოსაწყობად gruntis damuSaveba karierSi eqskavatoriT,  datvirTviT avtoTviTmclelebze (6b)</t>
  </si>
  <si>
    <t>gruntis transportireba 5 km-ze</t>
  </si>
  <si>
    <t>gruntis datkepna pnevmosatkepniT</t>
  </si>
  <si>
    <t>konusebis ferdobebis xeliT moSandakeba</t>
  </si>
  <si>
    <t>კონუსების მოპირკეთება მონოლითური რკინაბეტონით</t>
  </si>
  <si>
    <t>მოსამზადებელი ფენა ქვიშა-ხრეშის ნარევით სისქით 10 სმ</t>
  </si>
  <si>
    <t>ფერდოებზე ბეტონის ფენილის მოწყობა სისქით 12 სმ</t>
  </si>
  <si>
    <t>ბიტუმში გაჟღენთილი ფიცარი კვეთით 6,0*3,0 სმ</t>
  </si>
  <si>
    <t>#1 საყრდენი კედლის მოწყობა</t>
  </si>
  <si>
    <t xml:space="preserve">გრუნტის დამუშავება ექსკავატორით </t>
  </si>
  <si>
    <t>gruntis damuSaveba xeliT</t>
  </si>
  <si>
    <t xml:space="preserve">ღორღის საფუძვლის მოწყობა </t>
  </si>
  <si>
    <t>karierSi  gruntis damuSaveba  eqskavatoriT, TviTmclelebze datvirTviT კედლის უკან სივრცის შესავსებად</t>
  </si>
  <si>
    <t>თიხის ეკრანი</t>
  </si>
  <si>
    <t>პლასტმასის მილი დ=150 მმ</t>
  </si>
  <si>
    <t>საყრდენი კედლების გრუნტთან შეხების ზედაპირების იზოლიაცია თხევადი ბიტუმით</t>
  </si>
  <si>
    <t>#2 საყრდენი კედლის მოწყობა</t>
  </si>
  <si>
    <t xml:space="preserve"> ხიდთან მისასვლელი გზის მოწყობა</t>
  </si>
  <si>
    <t xml:space="preserve">გრუნტის დამუშავება ჭრილში ექსკავატორით დატვირთვა ავტოთვითმცლელებზე და ტრანსპორტირება ყრილში 5 კმ-ზე  </t>
  </si>
  <si>
    <t>გრუნტის დამუშავება კიუვეტში ექსკავატორით დატვირთვა ავტოთვითმცლელებზე და გატანა ნაყარში</t>
  </si>
  <si>
    <t>გრუნტის დამუშავება კიუვეტში ხელით დატვირთვა ექსკავატორით ავტოთვითმცლელებზე და გატანა ნაყარში</t>
  </si>
  <si>
    <t>რ.ბ. ფრთების მოწყობა ბეტონი B30 F200 W6</t>
  </si>
  <si>
    <t>რ.ბ. საკარადე კედლისა და საყრდენი ბალიშების მოწყობა ბეტონი B30 F200 W6</t>
  </si>
  <si>
    <t>ბურჯების ტანის მოწყობა ბეტონი B30 F200 W6</t>
  </si>
  <si>
    <t>betonis momzadeba ბეტონი  В7,5</t>
  </si>
  <si>
    <t>ნაბურღ ნატენი ხიმინჯების მოწყობა d=820 მმ, ბეტონი B30 F200 W6</t>
  </si>
  <si>
    <t>d = 820 მმ რკინაბეტონის დგარების მოწყობა ფოლადის გარსაცმ მილებში ბეტონი B30 F200 W6</t>
  </si>
  <si>
    <t>მარცხენა  სანაპიროზე გრუნტის დამჭერი დროებითი კედლების მოწყობა ბეტონის ბლოკებით  შემდგომი დემონტაჟით, ბეტონის ბლოკები  1.0X1.0X1.0მ</t>
  </si>
  <si>
    <t>მარჯვენა სანაპიროზე გრუნტის დამჭერი დროებითი კედლების მოწყობა ბეტონის ბლოკებით შემდგომი დემონტაჟით, ბეტონის ბლოკები  1.0X1.0X1.0მ</t>
  </si>
  <si>
    <t>რ.ბ. რიგელის და საყრდენი ბალიშების  მოწყობა ბეტონი B30 F200 W6</t>
  </si>
  <si>
    <t>ნაბურღ ნატენი ხიმინჯების მოწყობა d=820 მმ ბეტონი B30 F200 W6</t>
  </si>
  <si>
    <t xml:space="preserve">L=6,0 მ  მალის ნაშენის რ.ბ. ფილების ქვეშ 2 ფენა ტრანსპორტიორის ლენტის   მოწყობა ეპოქსიდის წებოზე ტრანსპორტიორის ლენტი 10*400 მმ </t>
  </si>
  <si>
    <t>L=6,0 მ  მალის ნაშენის რ.ბ. მონოლითური გამაერთიანებელი ფილის მოწყობა, ბეტონი B30 F200 W6</t>
  </si>
  <si>
    <t>L=6,0 მ  მალის ნაშენის რკინაბეტონის ფილების დამზადება სპეციალიზირებულ საწარმოში, ტრანსპორტირება ობიექტამდე და მონტაჟი, 7 ცალი</t>
  </si>
  <si>
    <t xml:space="preserve">L=8,0 მ  მალის ნაშენის რ.ბ. ფილების ქვეშ 2 ფენა ტრანსპორტიორის ლენტის   მოწყობა ეპოქსიდის წებოზე ტრანსპორტიორის ლენტი 10*400 მმ </t>
  </si>
  <si>
    <t>L=8,0 მ  მალის ნაშენის რკინაბეტონის ფილების დამზადება სპეციალიზირებულ საწარმოში, ტრანსპორტირება ობიექტამდე და მონტაჟი, 7 ცალი</t>
  </si>
  <si>
    <t>L=8,0 მ  მალის ნაშენის რ.ბ. მონოლითური გამაერთიანებელი ფილის მოწყობა, ბეტონი B30 F200 W6</t>
  </si>
  <si>
    <t>სამონტაჟო მოედანზე და ბურჯებზე უჯრედების მოწყობა განძელებისგან, შემდგომში დაშლით და ტრანსპორტირებით ბაზაზე, განძელების ზომით  20*15*200 სმ</t>
  </si>
  <si>
    <t xml:space="preserve">გამწევი ჯალამბარისათვის საანკერო ბურჯის მოწყობა არმირებული ბეტონით, ბეტონი B30 F200 W6  </t>
  </si>
  <si>
    <t>მალის ნაშენის რ.ბ. მონოლითური უბნების მოწყობა, ბეტონი B30 F200 W6</t>
  </si>
  <si>
    <t>ფილების ღიობების, გრძივი და განივი გამონოლითება, ბეტონი B30 F200 W6</t>
  </si>
  <si>
    <t>სავალი ნაწილის მოწყობა მონოლოთური რკინაბეტონით, ბეტონი B30 F200 W6</t>
  </si>
  <si>
    <t>ლითონის მოაჯირების მოწყობა შეღებვით, 95 გ.მ.</t>
  </si>
  <si>
    <t>მონოლითური რ.ბ. კბილების მოწყობა ბეტონი B30 F200 W6</t>
  </si>
  <si>
    <t>საყრდენი კედლის ფუნდამენტის და ტანის დაბეტონება, ბეტონი B30 F200 W6</t>
  </si>
  <si>
    <t>3.25.1</t>
  </si>
  <si>
    <t>3.28.1</t>
  </si>
  <si>
    <t>3.49.1</t>
  </si>
  <si>
    <t>მარცხენა და მარჯვენა სანაპიროებზე სამუშაო მოედნის მოსწორება ბულდოზერით</t>
  </si>
  <si>
    <t>მოსწორებული მოედნების მოშანდაკება ღორღით სისქით 10 სმ</t>
  </si>
  <si>
    <t>მარჯვენა სანაპიროებზე დამცავი დამბების მოწყობა ძელყორებით</t>
  </si>
  <si>
    <t>მარჯვენა სანაპიროებზე გრუნტის დამუშავება ექსკავატორით ადგილზე დაყრით</t>
  </si>
  <si>
    <t>ფურცლოვანი ლითონი 20 მმ</t>
  </si>
  <si>
    <t xml:space="preserve"> ც</t>
  </si>
  <si>
    <t>L=6,0 მ  მალის ნაშენზე სის ფენილის მოწყობა დამცავი მოაჯირებით</t>
  </si>
  <si>
    <t xml:space="preserve">სავალი ნაწილის L=4.47 მ რკინაბეტონის ფილების დამზადება სპეციალიზირებულ საწარმოში და ტრანსპორტირება ობიექტამდე </t>
  </si>
  <si>
    <t>სავალი ნაწილის L=4.47 მ რკინაბეტონის ფილების მონტაჟი</t>
  </si>
  <si>
    <t>ხიდის მალის ნაშენზე და ბურჯებზე მონოლითური რ.ბ. თვალამრიდების მოწყობა შეღებვით  - 90.8 მ</t>
  </si>
  <si>
    <t>ფურცლოვანი ლითონი 10 მმ</t>
  </si>
  <si>
    <t>გადასასვლელი ფილების ქვეშ საფუძვლის მოწყობა დატკეპნილი ფრაქციული ღორღით 20-40</t>
  </si>
  <si>
    <t>gruntis transportireba 10 km-ze</t>
  </si>
  <si>
    <t>ბეტონის ფენილი სისქით 12 სმ</t>
  </si>
  <si>
    <t>#3 საყრდენი კედლის მოწყობა</t>
  </si>
  <si>
    <t>#4 საყრდენი კედლის მოწყობა</t>
  </si>
  <si>
    <t>მოსწორებული მოედნების მოშანდაკება დრენირებადი გრუნტით (სისქით  20 სმ)</t>
  </si>
  <si>
    <t>რ.ბ. ნაბურღ ნატენი ხიმინჯების მოწყობა d=820 მმ, ბეტონი B30 F200 W6</t>
  </si>
  <si>
    <t>betonis momzadeba (ბეტონი  В7,5)</t>
  </si>
  <si>
    <t>ბურჯის და უკუკედლების ფუნდამენტის მოწყობა (ბეტონი B30 F200 W6)</t>
  </si>
  <si>
    <t>რ.ბ. ბურჯების ტანის მოწყობა (ბეტონი B30 F200 W6)</t>
  </si>
  <si>
    <t>რ.ბ. უკუკედლების მოწყობა (ბეტონი B30 F200 W6)</t>
  </si>
  <si>
    <t>რ.ბ.წამწისქვედას  მოწყობა (ბეტონი B30 F200 W6)</t>
  </si>
  <si>
    <t>რ.ბ. საკარადე კედლის  მოწყობა (ბეტონი B30 F200 W6)</t>
  </si>
  <si>
    <t>რ.ბ. საყრდენი ბალიშის მოწყობა (ბეტონი B30 F200 W6)</t>
  </si>
  <si>
    <t>რ.ბ. ნაბურღ ნატენი ხიმინჯების მოწყობა d=820 მმ (ბეტონი B30 F200 W6)</t>
  </si>
  <si>
    <t>d = 820 მმ რკინაბეტონის დგარების მოწყობა ფოლადის გარსაცმ მილებში (ბეტონი B30 F200 W6)</t>
  </si>
  <si>
    <t>რ.ბ. რიგელის და საყრდენი ბალიშების  მოწყობა (ბეტონი B30 F200 W6)</t>
  </si>
  <si>
    <t>რ.ბ. ნაბურღ ნატენი ხიმინჯების მოწყობა d=820 მმ, (ბეტონი B30 F200 W6)</t>
  </si>
  <si>
    <t>პირველ მალში L=6,0 მ   რ.ბ. ფილების ქვეშ 2 ფენა ტრანსპორტიორის ლენტის   მოწყობა ეპოქსიდის წებოზე (ტრანსპორტიორის ლენტი 10*400 მმ)</t>
  </si>
  <si>
    <t>პირველ მალში L=6,0 მ  რკინაბეტონის ფილების დამზადება სპეციალიზირებულ საწარმოში, ტრანსპორტირება ობიექტამდე და მონტაჟი (7 ცალი)</t>
  </si>
  <si>
    <t>პირველ მალში L=6,0 მ  რ.ბ. მონოლითური გამაერთიანებელი ფილის მოწყობა (ბეტონი B30 F200 W6)</t>
  </si>
  <si>
    <t>მესამე მალში L=6,0 მ   რ.ბ. ფილების ქვეშ 2 ფენა ტრანსპორტიორის ლენტის   მოწყობა ეპოქსიდის წებოზე (ტრანსპორტიორის ლენტი 10*400 მმ)</t>
  </si>
  <si>
    <t>მესამე მალში L=6,0 მ  რ.ბ. მონოლითური გამაერთიანებელი ფილის მოწყობა (ბეტონი B30 F200 W6)</t>
  </si>
  <si>
    <t>სამონტაჟო მოედანზე და ბურჯებზე უჯრედების მოწყობა განძელებისგან, შემდგომში დაშლით და ტრანსპორტირებით ბაზაზე (განძელების ზომით  20*15*200 სმ)</t>
  </si>
  <si>
    <t>გამწევი ჯალამბარისათვის საანკერო ბურჯის მოწყობა არმირებული ბეტონით (ბეტონი B30 F200 W6)</t>
  </si>
  <si>
    <t>მალის ნაშენის რ.ბ. მონოლითური უბნების მოწყობა (ბეტონი B30 F200 W6)</t>
  </si>
  <si>
    <t>ფილების ღიობების, გრძივი და განივი გამონოლითებები (ბეტონი B30 F200 W6)</t>
  </si>
  <si>
    <t>სავალი ნაწილის მოწყობა მონოლოთური რკინაბეტონით (ბეტონი B30 F200 W6)</t>
  </si>
  <si>
    <t>ლითონის მოაჯირების მოწყობა შეღებვით (90.8 გ.მ.)</t>
  </si>
  <si>
    <t>მონოლითური რ.ბ. კბილების მოწყობა (ბეტონი B30 F200 W6)</t>
  </si>
  <si>
    <t>რ.ბ. საყრდენი კედლის ფუნდამენტის მოწყობა (ბეტონი B30 F200 W6)</t>
  </si>
  <si>
    <t>რ.ბ. საყრდენი კედლის  ტანის  მოწყობა (ბეტონი B30 F200 W6)</t>
  </si>
  <si>
    <t xml:space="preserve">სამუშაო მოედნებზე გრუნტის დამუშავება ბულდოზერით და გადაადგილება 20 მ-ზე </t>
  </si>
  <si>
    <t>მარცხენა სანაპიროზე დამცავი დამბების მოწყობა ძელყორებით</t>
  </si>
  <si>
    <t xml:space="preserve">ბურჯის მოსაწყობად გრუნტის დამუშავება ექსკავატორით </t>
  </si>
  <si>
    <t>დამუშავებული გრუნტით ძელყორების უკან  სივრცის შევსება  დატკეპნით</t>
  </si>
  <si>
    <t>gruntis datkepvna vibraciuli satkepnebiT,</t>
  </si>
  <si>
    <t xml:space="preserve">ნაბურღ ნატენი ხიმინჯების მოწყობა d=820 მმ </t>
  </si>
  <si>
    <t>ლითონის მილი d=820 მმ</t>
  </si>
  <si>
    <t xml:space="preserve">ნარჩენების გატანა ნაყარში 5 კმ-ზე </t>
  </si>
  <si>
    <t>karierSi gruntis damuSaveba eqskavatoriT TviTmclelebze datvirTviT darCenili  sivrcis Sesavsebad</t>
  </si>
  <si>
    <t xml:space="preserve">_ ლითონის სამაგრი მილები დ=820მმ  </t>
  </si>
  <si>
    <t xml:space="preserve"> ბურჯი #3</t>
  </si>
  <si>
    <t>ანტისეისმური საბჯენები</t>
  </si>
  <si>
    <t>სამონტაჟო მოედანზე და ბურჯებზე უჯრედების მოწყობა განძელებისგან, შემდგომში დაშლით და ტრანსპორტირებით ბაზაზე</t>
  </si>
  <si>
    <t>გამწევი ჯალამბარისათვის საანკერო ბურჯის მოსაწყობად კლდოვანი გრუნტის დამუშავება ხელით სანგრევი ჩაქუჩების გამოენებით</t>
  </si>
  <si>
    <t>მთლიანკედლიანი ფოლადის მალისნაშენის ელემენტების და ავანბეკი დამზადება სპეციალიზირებულ ქარხანაში, ტრანსპორტირება ობიექტამდე  და აწყობა ხიდის მისასვლელზე  (მალის ნაშენი -  60,0 ტ; ავანბეკი - 4,1 ტ)</t>
  </si>
  <si>
    <t>მალის ნაშენის აწევა და დაწევა  საპროექტო მდგომარეობაში დასაყენებლად</t>
  </si>
  <si>
    <t>სავალი ნაწილის L=4,4 მ რკინაბეტონის ფილების დამზადება სპეციალიზირებულ საწარმოში ტრანსპორტირება ობიექტამდე და მონტაჟი</t>
  </si>
  <si>
    <t>ხიდის სავალ ნაწილზე და ტროტუარებზე ჰიდროიზოლაციის მოწყობა</t>
  </si>
  <si>
    <t>ლითონის მოაჯირების მოწყობა შეღებვით</t>
  </si>
  <si>
    <t>გრუნტის ტრანსპორტირება 5კმ</t>
  </si>
  <si>
    <t xml:space="preserve">კონუსების მოსაწყობად gruntis damuSaveba karierSi eqskavatoriT,  datvirTviT avtoTviTmclelebze   </t>
  </si>
  <si>
    <t xml:space="preserve">გრუნტის დამუშავება ჭრილში ექსკავატორით დატვირთვა ავტოთვითმცლელებზე და ტრანსპორტირება ყრილში 1 კმ-ზე  </t>
  </si>
  <si>
    <t xml:space="preserve">რეზერვიდან მოზიდული გრუნტით ყრილის მოწყობა </t>
  </si>
  <si>
    <t>ბურჯების ტანის, წამწისქვედების, ფრთების, საყრდენი ბალიშების და საკარადე კედლების მოწყობა, ბეტონი B30 F200 W6</t>
  </si>
  <si>
    <t>წამწისქვედაზე ბეტონის წყალსარინი სამკუთხედის მოწყობა, ბეტონი B30 F200 W6</t>
  </si>
  <si>
    <t>ბურჯების რიგელის და საყრდენი ბალიშების  მოწყობა (ბეტონი B30 F200 W6)</t>
  </si>
  <si>
    <t>საყრდენი კედლის ფუნდამენტის და ტანის დაბეტონება (ბეტონი B30 F200 W6)</t>
  </si>
  <si>
    <t>ბურჯების ტანის, წამწისქვედების, ფრთების, საყრდენი ბალიშების და საკარადე კედლების მოწყობა (ბეტონი B30 F200 W6)</t>
  </si>
  <si>
    <t xml:space="preserve">                                                                                                         წამწისქვედაზე ბეტონის  წყალსარინი სამკუთხედის მოწყობა (ბეტონი B30 F200 W6)
</t>
  </si>
  <si>
    <t>გამწევი ჯალამბარისათვის საანკერო ბურჯის მოწყობა არმირებული ბეტონით  (ბეტონი B30 F200 W6)</t>
  </si>
  <si>
    <t>ფილების ღიობების, გრძივი და განივი გამონოლითება (ბეტონი B30 F200 W6)</t>
  </si>
  <si>
    <t>ხიდის მალის ნაშენზე და ბურჯებზე მონოლითური რკინაბეტონის თვალამრიდების მოწყობა შეღებვით (ბეტონი B30 F200 W6)</t>
  </si>
  <si>
    <t>რკინაბეტონის გადასასვლელი ფილების მოწყობა  (ბეტონი B30 F200 W6)</t>
  </si>
  <si>
    <r>
      <t xml:space="preserve">არმატურა </t>
    </r>
    <r>
      <rPr>
        <sz val="10"/>
        <rFont val="_Times New Roman (Georgian)"/>
        <family val="2"/>
      </rPr>
      <t>A_III</t>
    </r>
  </si>
  <si>
    <r>
      <t>m</t>
    </r>
    <r>
      <rPr>
        <vertAlign val="superscript"/>
        <sz val="10"/>
        <rFont val="Sylfaen"/>
        <family val="1"/>
      </rPr>
      <t>3</t>
    </r>
  </si>
  <si>
    <r>
      <t xml:space="preserve"> მ</t>
    </r>
    <r>
      <rPr>
        <vertAlign val="superscript"/>
        <sz val="10"/>
        <rFont val="Sylfaen"/>
        <family val="1"/>
      </rPr>
      <t>3</t>
    </r>
  </si>
  <si>
    <r>
      <t>_არმატურა A III</t>
    </r>
    <r>
      <rPr>
        <sz val="10"/>
        <color indexed="10"/>
        <rFont val="Cambria"/>
        <family val="1"/>
        <charset val="204"/>
      </rPr>
      <t xml:space="preserve"> </t>
    </r>
  </si>
  <si>
    <r>
      <t>ბეტონის შემასწორებელი ფენის მოწყობა  L=</t>
    </r>
    <r>
      <rPr>
        <sz val="10"/>
        <rFont val="Arial"/>
        <family val="2"/>
        <charset val="204"/>
      </rPr>
      <t>5,42</t>
    </r>
    <r>
      <rPr>
        <sz val="10"/>
        <rFont val="Arial"/>
        <family val="2"/>
        <charset val="238"/>
      </rPr>
      <t xml:space="preserve"> მ რკინაბეტონის ფილებზე, ბეტონი B30 F200 W6</t>
    </r>
  </si>
  <si>
    <r>
      <t xml:space="preserve">_ არმატურა </t>
    </r>
    <r>
      <rPr>
        <sz val="10"/>
        <rFont val="Arial"/>
        <family val="2"/>
        <charset val="204"/>
      </rPr>
      <t>A-III</t>
    </r>
  </si>
  <si>
    <r>
      <t xml:space="preserve">საფუძვლის მოწყობა </t>
    </r>
    <r>
      <rPr>
        <sz val="10"/>
        <rFont val="Arial"/>
        <family val="2"/>
        <charset val="204"/>
      </rPr>
      <t xml:space="preserve">ქვიშა-ხრეშოვანი ნარევით </t>
    </r>
    <r>
      <rPr>
        <sz val="10"/>
        <rFont val="Arial"/>
        <family val="2"/>
        <charset val="238"/>
      </rPr>
      <t>0-40 მმ 15სმ</t>
    </r>
  </si>
  <si>
    <r>
      <t xml:space="preserve">betonis momzadeba  </t>
    </r>
    <r>
      <rPr>
        <sz val="10"/>
        <rFont val="Cambria"/>
        <family val="1"/>
      </rPr>
      <t>B-7,5</t>
    </r>
  </si>
  <si>
    <r>
      <t>მ</t>
    </r>
    <r>
      <rPr>
        <sz val="10"/>
        <rFont val="Calibri"/>
        <family val="2"/>
        <charset val="204"/>
      </rPr>
      <t>³</t>
    </r>
  </si>
  <si>
    <r>
      <t xml:space="preserve">არმატურა </t>
    </r>
    <r>
      <rPr>
        <sz val="10"/>
        <rFont val="_Times New Roman (Georgian)"/>
        <family val="2"/>
      </rPr>
      <t>A_I</t>
    </r>
  </si>
  <si>
    <r>
      <t>ფურცლოვანი ლითონი _</t>
    </r>
    <r>
      <rPr>
        <sz val="10"/>
        <rFont val="_Times New Roman (Georgian)"/>
        <family val="2"/>
      </rPr>
      <t>8x60</t>
    </r>
  </si>
  <si>
    <r>
      <t>მ</t>
    </r>
    <r>
      <rPr>
        <vertAlign val="superscript"/>
        <sz val="10"/>
        <rFont val="Arial"/>
        <family val="2"/>
      </rPr>
      <t>2</t>
    </r>
  </si>
  <si>
    <r>
      <t>ბეტონის შემასწორებელი ფენის მოწყობა  L=</t>
    </r>
    <r>
      <rPr>
        <sz val="10"/>
        <rFont val="Arial"/>
        <family val="2"/>
        <charset val="204"/>
      </rPr>
      <t>4.47</t>
    </r>
    <r>
      <rPr>
        <sz val="10"/>
        <rFont val="Arial"/>
        <family val="2"/>
        <charset val="238"/>
      </rPr>
      <t xml:space="preserve"> მ რკინაბეტონის ფილებზე (ბეტონი B30 F200 W6)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</si>
  <si>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</si>
  <si>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m</t>
    </r>
    <r>
      <rPr>
        <vertAlign val="superscript"/>
        <sz val="10"/>
        <rFont val="AcadNusx"/>
      </rPr>
      <t>3</t>
    </r>
  </si>
  <si>
    <r>
      <t>მ</t>
    </r>
    <r>
      <rPr>
        <vertAlign val="superscript"/>
        <sz val="10"/>
        <rFont val="Arial"/>
        <family val="2"/>
      </rPr>
      <t>3</t>
    </r>
  </si>
  <si>
    <r>
      <t>მ</t>
    </r>
    <r>
      <rPr>
        <vertAlign val="superscript"/>
        <sz val="10"/>
        <rFont val="Arial"/>
        <family val="2"/>
        <charset val="238"/>
      </rPr>
      <t>2</t>
    </r>
  </si>
  <si>
    <r>
      <t xml:space="preserve">დამცავი ფენის მოწყობა წყალგადამყვან ღარებზე (ბეტონი </t>
    </r>
    <r>
      <rPr>
        <sz val="10"/>
        <rFont val="TimesNewROman"/>
      </rPr>
      <t>B30 F200 W6)</t>
    </r>
  </si>
  <si>
    <r>
      <t xml:space="preserve">_არმატურა </t>
    </r>
    <r>
      <rPr>
        <sz val="10"/>
        <rFont val="_Times New Roman (Georgian)"/>
        <family val="2"/>
      </rPr>
      <t>A_III</t>
    </r>
  </si>
  <si>
    <r>
      <t>m</t>
    </r>
    <r>
      <rPr>
        <vertAlign val="superscript"/>
        <sz val="10"/>
        <rFont val="AcadNusx"/>
      </rPr>
      <t>2</t>
    </r>
  </si>
  <si>
    <t>I მოსამზადებელი სამუშაოები</t>
  </si>
  <si>
    <t>პკ 30+51 ახალი სახიდე გადასასვლელი</t>
  </si>
  <si>
    <t>პკ 45+29 ახალი სახიდე გადასასვლელი</t>
  </si>
  <si>
    <t>პკ 81+94 ახალი სახიდე გადასასვლელი</t>
  </si>
  <si>
    <t>1,10,1</t>
  </si>
  <si>
    <t>1,14.1</t>
  </si>
  <si>
    <t>1,15.1</t>
  </si>
  <si>
    <t>1,16.1</t>
  </si>
  <si>
    <t>1,21.1</t>
  </si>
  <si>
    <t>1,23.1</t>
  </si>
  <si>
    <t>1,24.1</t>
  </si>
  <si>
    <t>1,25.1</t>
  </si>
  <si>
    <t>1,27.1</t>
  </si>
  <si>
    <t>1,28.1</t>
  </si>
  <si>
    <t>1,29.1</t>
  </si>
  <si>
    <t>1,33.1</t>
  </si>
  <si>
    <t>1,34.1</t>
  </si>
  <si>
    <t>1,35.1</t>
  </si>
  <si>
    <t>1,,38</t>
  </si>
  <si>
    <t>1,,4</t>
  </si>
  <si>
    <t>1,42.1</t>
  </si>
  <si>
    <t>1,45.1</t>
  </si>
  <si>
    <t>1,49.1</t>
  </si>
  <si>
    <t>1,49.2</t>
  </si>
  <si>
    <t>1,49.3</t>
  </si>
  <si>
    <t>1,49.4</t>
  </si>
  <si>
    <t>1,51.1</t>
  </si>
  <si>
    <t>1,59.1</t>
  </si>
  <si>
    <t>1,60.1</t>
  </si>
  <si>
    <t>1,63.1</t>
  </si>
  <si>
    <t>1,65.1</t>
  </si>
  <si>
    <t>1,73.1</t>
  </si>
  <si>
    <t>1,76.1</t>
  </si>
  <si>
    <t>1,78.1</t>
  </si>
  <si>
    <t>2,14.1</t>
  </si>
  <si>
    <t>2,15.1</t>
  </si>
  <si>
    <t>2,16.1</t>
  </si>
  <si>
    <t>2,21.1</t>
  </si>
  <si>
    <t>2,21.2</t>
  </si>
  <si>
    <t>2,21.3</t>
  </si>
  <si>
    <t>2,23.1</t>
  </si>
  <si>
    <t>2,23.2</t>
  </si>
  <si>
    <t>2,23.3</t>
  </si>
  <si>
    <t>2,24.1</t>
  </si>
  <si>
    <t>2,24.2</t>
  </si>
  <si>
    <t>2,24.3</t>
  </si>
  <si>
    <t>2,25.1</t>
  </si>
  <si>
    <t>2,25.2</t>
  </si>
  <si>
    <t>2,25.3</t>
  </si>
  <si>
    <t>2,27.1</t>
  </si>
  <si>
    <t>2,27.2</t>
  </si>
  <si>
    <t>2,27.3</t>
  </si>
  <si>
    <t>2,28.1</t>
  </si>
  <si>
    <t>2,28.2</t>
  </si>
  <si>
    <t>2,28.3</t>
  </si>
  <si>
    <t>2,29.1</t>
  </si>
  <si>
    <t>2,29.2</t>
  </si>
  <si>
    <t>2,29.3</t>
  </si>
  <si>
    <t>2,35.1</t>
  </si>
  <si>
    <t>2,36.1</t>
  </si>
  <si>
    <t>2,37.1</t>
  </si>
  <si>
    <t>2,38.1</t>
  </si>
  <si>
    <t>2,39.1</t>
  </si>
  <si>
    <t>2,46.1</t>
  </si>
  <si>
    <t>3,11.1</t>
  </si>
  <si>
    <t>3,11.2</t>
  </si>
  <si>
    <t>3,16.1</t>
  </si>
  <si>
    <t>3,22.1</t>
  </si>
  <si>
    <t>3,22.2</t>
  </si>
  <si>
    <t>3,22.3</t>
  </si>
  <si>
    <t>3,24.1</t>
  </si>
  <si>
    <t>3,24.2</t>
  </si>
  <si>
    <t>3,24.3</t>
  </si>
  <si>
    <t>3.28.2</t>
  </si>
  <si>
    <t>3.28.3</t>
  </si>
  <si>
    <t>3.32.1</t>
  </si>
  <si>
    <t>3.32.2</t>
  </si>
  <si>
    <t>3.50.1</t>
  </si>
  <si>
    <t>3.55.1</t>
  </si>
  <si>
    <r>
      <t xml:space="preserve">არმატურა </t>
    </r>
    <r>
      <rPr>
        <sz val="10"/>
        <rFont val="_Times New Roman (Georgian)"/>
        <family val="2"/>
      </rPr>
      <t>A_III</t>
    </r>
    <r>
      <rPr>
        <sz val="10"/>
        <rFont val="AcadNusx"/>
      </rPr>
      <t xml:space="preserve"> ფურცვლოვანი ფოლადი</t>
    </r>
  </si>
  <si>
    <t>არმატურა A_III ფურცვლოვანი ფოლადი</t>
  </si>
  <si>
    <r>
      <t>არმატურა</t>
    </r>
    <r>
      <rPr>
        <sz val="10"/>
        <rFont val="Arial"/>
        <family val="2"/>
        <charset val="204"/>
      </rPr>
      <t xml:space="preserve"> A</t>
    </r>
    <r>
      <rPr>
        <sz val="10"/>
        <rFont val="AcadNusx"/>
      </rPr>
      <t>_III ფურცვლოვანი ფოლადი</t>
    </r>
  </si>
  <si>
    <t>გორგოლაჭებიანი გადასაგორებელი მოწყობილობა 12ც</t>
  </si>
  <si>
    <t>1,83,1</t>
  </si>
  <si>
    <t>1,83,2</t>
  </si>
  <si>
    <t>1,83,3</t>
  </si>
  <si>
    <t>1,83,4</t>
  </si>
  <si>
    <t>მესამე მალში L=6,0 მ  რკინაბეტონის ფილების დამზადება სპეციალიზირებულ საწარმოში, ტრანსპორტირება ობიექტამდე და მონტაჟი (7 ცალი)</t>
  </si>
  <si>
    <r>
      <t xml:space="preserve"> m</t>
    </r>
    <r>
      <rPr>
        <vertAlign val="superscript"/>
        <sz val="10"/>
        <rFont val="AcadNusx"/>
      </rPr>
      <t>3</t>
    </r>
  </si>
  <si>
    <t>_</t>
  </si>
  <si>
    <r>
      <t xml:space="preserve">gabionis yuTebis dawyoba, qvebiT Sevseba, nawiburebis Camagreba xeliT  </t>
    </r>
    <r>
      <rPr>
        <sz val="10"/>
        <rFont val="Arial"/>
        <family val="2"/>
        <charset val="204"/>
      </rPr>
      <t>EN-</t>
    </r>
    <r>
      <rPr>
        <sz val="10"/>
        <rFont val="AcadNusx"/>
      </rPr>
      <t>10223-3 სტანდარტით</t>
    </r>
  </si>
  <si>
    <r>
      <t>მ</t>
    </r>
    <r>
      <rPr>
        <vertAlign val="superscript"/>
        <sz val="10"/>
        <rFont val="Arial"/>
        <family val="2"/>
        <charset val="204"/>
      </rPr>
      <t>3</t>
    </r>
  </si>
  <si>
    <t xml:space="preserve">ტანგენციალური საყრდენი ნაწილების  მოწყობა  </t>
  </si>
  <si>
    <t>1.84</t>
  </si>
  <si>
    <t>1.85</t>
  </si>
  <si>
    <t>1.86</t>
  </si>
  <si>
    <t>1.87</t>
  </si>
  <si>
    <t>1.88</t>
  </si>
  <si>
    <t>1.89</t>
  </si>
  <si>
    <t>1.88.1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</si>
  <si>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</si>
  <si>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</si>
  <si>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</si>
  <si>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</si>
  <si>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</si>
  <si>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</si>
  <si>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</si>
  <si>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</si>
  <si>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</si>
  <si>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</si>
  <si>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</si>
  <si>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</si>
  <si>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1.100.1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</si>
  <si>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</si>
  <si>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</si>
  <si>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</si>
  <si>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</si>
  <si>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</si>
  <si>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</si>
  <si>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</si>
  <si>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</si>
  <si>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</si>
  <si>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</si>
  <si>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</si>
  <si>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</si>
  <si>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</si>
  <si>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</si>
  <si>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2.1</t>
  </si>
  <si>
    <t>2.2</t>
  </si>
  <si>
    <t>2.3</t>
  </si>
  <si>
    <t>2.4</t>
  </si>
  <si>
    <t>2.5</t>
  </si>
  <si>
    <t>2.6</t>
  </si>
  <si>
    <t>2.7</t>
  </si>
  <si>
    <t>2.8</t>
  </si>
  <si>
    <t>2.7.1</t>
  </si>
  <si>
    <t>2.7.2</t>
  </si>
  <si>
    <t>2.7.3</t>
  </si>
  <si>
    <t>2.9</t>
  </si>
  <si>
    <t>2.10</t>
  </si>
  <si>
    <t>2.11</t>
  </si>
  <si>
    <t>2.12</t>
  </si>
  <si>
    <t>2.11.1</t>
  </si>
  <si>
    <t>2.13</t>
  </si>
  <si>
    <t>2.12.1</t>
  </si>
  <si>
    <t>2.13.1</t>
  </si>
  <si>
    <t>2,47.1</t>
  </si>
  <si>
    <t>2.48</t>
  </si>
  <si>
    <t>2.49</t>
  </si>
  <si>
    <t>2.50</t>
  </si>
  <si>
    <t>2.51</t>
  </si>
  <si>
    <t>2.52</t>
  </si>
  <si>
    <t>2.51.1</t>
  </si>
  <si>
    <t>2.51.2</t>
  </si>
  <si>
    <t>2.51.3</t>
  </si>
  <si>
    <t>2.51.4</t>
  </si>
  <si>
    <t>2.53</t>
  </si>
  <si>
    <t>2.54</t>
  </si>
  <si>
    <t>2.53.1</t>
  </si>
  <si>
    <t>2.55</t>
  </si>
  <si>
    <t>2.56</t>
  </si>
  <si>
    <t>2.57</t>
  </si>
  <si>
    <t>2.58</t>
  </si>
  <si>
    <t>2.59</t>
  </si>
  <si>
    <t>2.60</t>
  </si>
  <si>
    <t>2.61</t>
  </si>
  <si>
    <t>2.62</t>
  </si>
  <si>
    <t>2.61.1</t>
  </si>
  <si>
    <t>2,62.1</t>
  </si>
  <si>
    <t>2,62.2</t>
  </si>
  <si>
    <t>2.63</t>
  </si>
  <si>
    <t>2.64</t>
  </si>
  <si>
    <t>2.65</t>
  </si>
  <si>
    <t>2.66</t>
  </si>
  <si>
    <t>2.65.1</t>
  </si>
  <si>
    <t>2.67</t>
  </si>
  <si>
    <t>2.68</t>
  </si>
  <si>
    <t>2.67.1</t>
  </si>
  <si>
    <t>2.67.2</t>
  </si>
  <si>
    <t>2.69</t>
  </si>
  <si>
    <t>2.70</t>
  </si>
  <si>
    <t>2.71</t>
  </si>
  <si>
    <t>2.72</t>
  </si>
  <si>
    <t>2.73</t>
  </si>
  <si>
    <t>2.72.1</t>
  </si>
  <si>
    <t>2.74</t>
  </si>
  <si>
    <t>2.75</t>
  </si>
  <si>
    <t>2.76</t>
  </si>
  <si>
    <t>2.77</t>
  </si>
  <si>
    <t>2.75.1</t>
  </si>
  <si>
    <t>2.78</t>
  </si>
  <si>
    <t>2.79</t>
  </si>
  <si>
    <t>2.77.1</t>
  </si>
  <si>
    <t>2.80</t>
  </si>
  <si>
    <t>2.81</t>
  </si>
  <si>
    <t>2.82</t>
  </si>
  <si>
    <t>2.81.1</t>
  </si>
  <si>
    <t>2.81.2</t>
  </si>
  <si>
    <t>2.81.3</t>
  </si>
  <si>
    <t>2.81.4</t>
  </si>
  <si>
    <t>2.83</t>
  </si>
  <si>
    <t>2.84</t>
  </si>
  <si>
    <t>2.85</t>
  </si>
  <si>
    <t>2.84.1</t>
  </si>
  <si>
    <t>2.84.2</t>
  </si>
  <si>
    <t>2.84.3</t>
  </si>
  <si>
    <t>2.86</t>
  </si>
  <si>
    <t>2.87</t>
  </si>
  <si>
    <t>2.88</t>
  </si>
  <si>
    <t>2.87.1</t>
  </si>
  <si>
    <t>2.89</t>
  </si>
  <si>
    <t>2.88.1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</si>
  <si>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</si>
  <si>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</si>
  <si>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</si>
  <si>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</si>
  <si>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</si>
  <si>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</si>
  <si>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</si>
  <si>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</si>
  <si>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</si>
  <si>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</si>
  <si>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</si>
  <si>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2.99.1</t>
  </si>
  <si>
    <t>2.99.2</t>
  </si>
  <si>
    <t>2.99.3</t>
  </si>
  <si>
    <t>2.101</t>
  </si>
  <si>
    <t>2.102</t>
  </si>
  <si>
    <t>2.103</t>
  </si>
  <si>
    <t>2.102.1</t>
  </si>
  <si>
    <t>2.104</t>
  </si>
  <si>
    <t>2.103.1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</si>
  <si>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</si>
  <si>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</si>
  <si>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</si>
  <si>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</si>
  <si>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</si>
  <si>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</si>
  <si>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</si>
  <si>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</si>
  <si>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</si>
  <si>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</si>
  <si>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</si>
  <si>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2.114.1</t>
  </si>
  <si>
    <t>2.114.2</t>
  </si>
  <si>
    <t>2.114.3</t>
  </si>
  <si>
    <t>2.116</t>
  </si>
  <si>
    <t>2.117</t>
  </si>
  <si>
    <t>2.118</t>
  </si>
  <si>
    <t>2.119</t>
  </si>
  <si>
    <t>2.117.1</t>
  </si>
  <si>
    <t>2.118.1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</si>
  <si>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</si>
  <si>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</si>
  <si>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</si>
  <si>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</si>
  <si>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</si>
  <si>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</si>
  <si>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</si>
  <si>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</si>
  <si>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</si>
  <si>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</si>
  <si>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</si>
  <si>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2.129.1</t>
  </si>
  <si>
    <t>2.129.2</t>
  </si>
  <si>
    <t>2.129.3</t>
  </si>
  <si>
    <t>2.131</t>
  </si>
  <si>
    <t>2.132</t>
  </si>
  <si>
    <t>2.133</t>
  </si>
  <si>
    <t>2.134</t>
  </si>
  <si>
    <t>2.132.1</t>
  </si>
  <si>
    <t>2.133.1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</si>
  <si>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</si>
  <si>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</si>
  <si>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</si>
  <si>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</si>
  <si>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</si>
  <si>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</si>
  <si>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</si>
  <si>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</si>
  <si>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</si>
  <si>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</si>
  <si>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</si>
  <si>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</si>
  <si>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</si>
  <si>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3.40</t>
  </si>
  <si>
    <t>3.41</t>
  </si>
  <si>
    <t>3.42</t>
  </si>
  <si>
    <t>3.43</t>
  </si>
  <si>
    <t>3.44</t>
  </si>
  <si>
    <t>3.45</t>
  </si>
  <si>
    <t>3.46</t>
  </si>
  <si>
    <t>3.45.1</t>
  </si>
  <si>
    <t>3.47</t>
  </si>
  <si>
    <t>3.46.1</t>
  </si>
  <si>
    <t>3.48</t>
  </si>
  <si>
    <t>3.49</t>
  </si>
  <si>
    <t>3.50</t>
  </si>
  <si>
    <t>3.51</t>
  </si>
  <si>
    <t>3.52</t>
  </si>
  <si>
    <t>3.51.1</t>
  </si>
  <si>
    <t>3.53</t>
  </si>
  <si>
    <t>3.54</t>
  </si>
  <si>
    <t>3.55</t>
  </si>
  <si>
    <t>3.56</t>
  </si>
  <si>
    <t>3.57</t>
  </si>
  <si>
    <t>3.58</t>
  </si>
  <si>
    <t>3.57.1</t>
  </si>
  <si>
    <t>3.59</t>
  </si>
  <si>
    <t>3.60</t>
  </si>
  <si>
    <t>3.61</t>
  </si>
  <si>
    <t>3.62</t>
  </si>
  <si>
    <t>3.63</t>
  </si>
  <si>
    <t>3.64</t>
  </si>
  <si>
    <t>3.63.1</t>
  </si>
  <si>
    <t>3.65</t>
  </si>
  <si>
    <t>3.66</t>
  </si>
  <si>
    <t>3.67</t>
  </si>
  <si>
    <t>3.68</t>
  </si>
  <si>
    <t>3.69</t>
  </si>
  <si>
    <t>3.70</t>
  </si>
  <si>
    <t>3.71</t>
  </si>
  <si>
    <t>3.72</t>
  </si>
  <si>
    <t>3.71.1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</si>
  <si>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</si>
  <si>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</si>
  <si>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</si>
  <si>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</si>
  <si>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</si>
  <si>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</si>
  <si>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</si>
  <si>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</si>
  <si>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</si>
  <si>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3.80.1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</si>
  <si>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</si>
  <si>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</si>
  <si>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</si>
  <si>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</si>
  <si>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</si>
  <si>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</si>
  <si>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</si>
  <si>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</si>
  <si>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</si>
  <si>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</si>
  <si>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</si>
  <si>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</si>
  <si>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</si>
  <si>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</si>
  <si>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ბეტონის შემასწორებელი ფენის მოწყობა                                  (ბეტონი B30 F200 W6)</t>
  </si>
  <si>
    <r>
      <t xml:space="preserve">არმატურა </t>
    </r>
    <r>
      <rPr>
        <sz val="10"/>
        <rFont val="Arial"/>
        <family val="2"/>
        <charset val="204"/>
      </rPr>
      <t>A-III</t>
    </r>
  </si>
  <si>
    <r>
      <t xml:space="preserve">დანართი </t>
    </r>
    <r>
      <rPr>
        <b/>
        <sz val="11"/>
        <color theme="0"/>
        <rFont val="Calibri"/>
        <family val="2"/>
        <charset val="204"/>
      </rPr>
      <t>№</t>
    </r>
    <r>
      <rPr>
        <b/>
        <sz val="11"/>
        <color theme="0"/>
        <rFont val="Sylfaen"/>
        <family val="1"/>
        <charset val="204"/>
      </rPr>
      <t>4</t>
    </r>
  </si>
  <si>
    <t>საერთო (ღირებულება) ლარი</t>
  </si>
  <si>
    <t>ერთეული (ღირებულება) ლარი</t>
  </si>
  <si>
    <t>სამუშაოს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</si>
</sst>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0.000"/>
    <numFmt numFmtId="167" formatCode="#,##0.00_ ;[Red]\-#,##0.00\ "/>
    <numFmt numFmtId="168" formatCode="#,##0.000"/>
    <numFmt numFmtId="169" formatCode="#,##0.0"/>
  </numFmts>
  <fonts count="58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i/>
      <sz val="10"/>
      <color indexed="8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b/>
      <i/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Sylfaen"/>
      <family val="1"/>
    </font>
    <font>
      <vertAlign val="superscript"/>
      <sz val="10"/>
      <name val="Sylfaen"/>
      <family val="1"/>
    </font>
    <font>
      <b/>
      <i/>
      <sz val="10"/>
      <name val="Sylfaen"/>
      <family val="1"/>
      <charset val="204"/>
    </font>
    <font>
      <sz val="12"/>
      <name val="Sylfaen"/>
      <family val="1"/>
      <charset val="204"/>
    </font>
    <font>
      <sz val="12"/>
      <name val="Arial"/>
      <family val="2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b/>
      <sz val="10"/>
      <name val="Sylfaen"/>
      <family val="1"/>
    </font>
    <font>
      <sz val="10"/>
      <name val="AcadNusx"/>
    </font>
    <font>
      <sz val="10"/>
      <name val="Times New Roman"/>
      <family val="1"/>
      <charset val="204"/>
    </font>
    <font>
      <sz val="11"/>
      <name val="AcadNusx"/>
    </font>
    <font>
      <sz val="11"/>
      <name val="Arial"/>
      <family val="2"/>
      <charset val="204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</font>
    <font>
      <sz val="10"/>
      <name val="_Times New Roman (Georgian)"/>
      <family val="2"/>
    </font>
    <font>
      <sz val="10"/>
      <name val="Arial"/>
      <family val="2"/>
      <charset val="238"/>
    </font>
    <font>
      <sz val="10"/>
      <color indexed="10"/>
      <name val="Cambria"/>
      <family val="1"/>
      <charset val="204"/>
    </font>
    <font>
      <sz val="10"/>
      <name val="Cambria"/>
      <family val="1"/>
    </font>
    <font>
      <vertAlign val="superscript"/>
      <sz val="10"/>
      <name val="Arial"/>
      <family val="2"/>
    </font>
    <font>
      <vertAlign val="superscript"/>
      <sz val="10"/>
      <name val="Sylfaen"/>
      <family val="1"/>
      <charset val="204"/>
    </font>
    <font>
      <vertAlign val="superscript"/>
      <sz val="10"/>
      <name val="AcadNusx"/>
    </font>
    <font>
      <vertAlign val="superscript"/>
      <sz val="10"/>
      <name val="Arial"/>
      <family val="2"/>
      <charset val="238"/>
    </font>
    <font>
      <sz val="10"/>
      <name val="TimesNewROman"/>
    </font>
    <font>
      <b/>
      <sz val="10"/>
      <name val="AcadNusx"/>
    </font>
    <font>
      <b/>
      <sz val="11"/>
      <name val="AcadNusx"/>
    </font>
    <font>
      <vertAlign val="superscript"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Sylfaen"/>
      <family val="1"/>
      <charset val="204"/>
    </font>
    <font>
      <sz val="10"/>
      <color theme="1"/>
      <name val="AcadNusx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Sylfaen"/>
      <family val="1"/>
    </font>
    <font>
      <sz val="10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name val="Cambria"/>
      <family val="2"/>
      <charset val="204"/>
      <scheme val="major"/>
    </font>
    <font>
      <sz val="10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name val="Calibri"/>
      <family val="2"/>
      <scheme val="minor"/>
    </font>
    <font>
      <b/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1"/>
      <color theme="0"/>
      <name val="Sylfaen"/>
      <family val="1"/>
      <charset val="204"/>
    </font>
    <font>
      <b/>
      <sz val="11"/>
      <color theme="0"/>
      <name val="Calibri"/>
      <family val="2"/>
      <charset val="204"/>
    </font>
    <font>
      <b/>
      <sz val="12"/>
      <color indexed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7" fillId="0" borderId="0" applyFont="0" applyFill="0" applyBorder="0" applyAlignment="0" applyProtection="0"/>
    <xf numFmtId="0" fontId="17" fillId="0" borderId="0"/>
    <xf numFmtId="0" fontId="15" fillId="0" borderId="0"/>
    <xf numFmtId="0" fontId="2" fillId="0" borderId="0"/>
    <xf numFmtId="0" fontId="15" fillId="0" borderId="0"/>
    <xf numFmtId="0" fontId="41" fillId="0" borderId="0"/>
    <xf numFmtId="0" fontId="2" fillId="0" borderId="0"/>
    <xf numFmtId="0" fontId="27" fillId="0" borderId="0"/>
    <xf numFmtId="0" fontId="14" fillId="0" borderId="0"/>
    <xf numFmtId="0" fontId="13" fillId="0" borderId="0"/>
    <xf numFmtId="0" fontId="16" fillId="0" borderId="0"/>
  </cellStyleXfs>
  <cellXfs count="170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3" applyFont="1" applyAlignment="1">
      <alignment vertical="center" wrapText="1"/>
    </xf>
    <xf numFmtId="0" fontId="44" fillId="0" borderId="0" xfId="0" applyFont="1"/>
    <xf numFmtId="0" fontId="21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6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21" fillId="0" borderId="0" xfId="3" applyNumberFormat="1" applyFont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10" fillId="0" borderId="1" xfId="10" applyFont="1" applyBorder="1" applyAlignment="1">
      <alignment horizontal="center" vertical="center" wrapText="1"/>
    </xf>
    <xf numFmtId="167" fontId="10" fillId="0" borderId="1" xfId="10" applyNumberFormat="1" applyFont="1" applyBorder="1" applyAlignment="1">
      <alignment horizontal="center" vertical="center" wrapText="1"/>
    </xf>
    <xf numFmtId="2" fontId="47" fillId="0" borderId="1" xfId="10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left" vertical="center" wrapText="1"/>
    </xf>
    <xf numFmtId="4" fontId="10" fillId="0" borderId="1" xfId="6" applyNumberFormat="1" applyFont="1" applyBorder="1" applyAlignment="1">
      <alignment horizontal="center" vertical="center" wrapText="1"/>
    </xf>
    <xf numFmtId="4" fontId="10" fillId="0" borderId="1" xfId="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left" vertical="center" wrapText="1"/>
    </xf>
    <xf numFmtId="0" fontId="19" fillId="0" borderId="1" xfId="1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0" fillId="0" borderId="1" xfId="9" applyFont="1" applyBorder="1" applyAlignment="1">
      <alignment horizontal="left" vertical="center" wrapText="1"/>
    </xf>
    <xf numFmtId="0" fontId="15" fillId="0" borderId="1" xfId="9" applyFont="1" applyBorder="1" applyAlignment="1">
      <alignment horizontal="left" vertical="center" wrapText="1"/>
    </xf>
    <xf numFmtId="0" fontId="10" fillId="0" borderId="1" xfId="6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vertical="center" wrapText="1"/>
    </xf>
    <xf numFmtId="2" fontId="10" fillId="0" borderId="1" xfId="11" applyNumberFormat="1" applyFont="1" applyBorder="1" applyAlignment="1">
      <alignment horizontal="center" vertical="center" wrapText="1"/>
    </xf>
    <xf numFmtId="0" fontId="49" fillId="0" borderId="1" xfId="9" applyFont="1" applyBorder="1" applyAlignment="1">
      <alignment horizontal="left" vertical="center" wrapText="1"/>
    </xf>
    <xf numFmtId="0" fontId="49" fillId="0" borderId="1" xfId="9" applyFont="1" applyBorder="1" applyAlignment="1">
      <alignment vertical="center" wrapText="1"/>
    </xf>
    <xf numFmtId="168" fontId="10" fillId="0" borderId="1" xfId="9" applyNumberFormat="1" applyFont="1" applyBorder="1" applyAlignment="1">
      <alignment horizontal="center" vertical="center" wrapText="1"/>
    </xf>
    <xf numFmtId="4" fontId="10" fillId="0" borderId="1" xfId="10" applyNumberFormat="1" applyFont="1" applyBorder="1" applyAlignment="1">
      <alignment horizontal="center" vertical="center" wrapText="1"/>
    </xf>
    <xf numFmtId="0" fontId="47" fillId="0" borderId="1" xfId="9" applyFont="1" applyBorder="1" applyAlignment="1">
      <alignment vertical="center" wrapText="1"/>
    </xf>
    <xf numFmtId="0" fontId="30" fillId="0" borderId="1" xfId="9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 shrinkToFit="1"/>
    </xf>
    <xf numFmtId="0" fontId="46" fillId="0" borderId="1" xfId="10" applyFont="1" applyBorder="1" applyAlignment="1">
      <alignment horizontal="center" vertical="center" wrapText="1"/>
    </xf>
    <xf numFmtId="168" fontId="10" fillId="0" borderId="1" xfId="11" applyNumberFormat="1" applyFont="1" applyBorder="1" applyAlignment="1">
      <alignment horizontal="center" vertical="center" wrapText="1"/>
    </xf>
    <xf numFmtId="0" fontId="30" fillId="0" borderId="1" xfId="9" applyFont="1" applyBorder="1" applyAlignment="1">
      <alignment vertical="center" wrapText="1"/>
    </xf>
    <xf numFmtId="0" fontId="19" fillId="0" borderId="1" xfId="4" applyFont="1" applyBorder="1" applyAlignment="1">
      <alignment vertical="center" wrapText="1"/>
    </xf>
    <xf numFmtId="4" fontId="10" fillId="0" borderId="1" xfId="4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4" fontId="10" fillId="0" borderId="1" xfId="11" applyNumberFormat="1" applyFont="1" applyBorder="1" applyAlignment="1">
      <alignment horizontal="center" vertical="center" wrapText="1"/>
    </xf>
    <xf numFmtId="166" fontId="47" fillId="0" borderId="1" xfId="10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1" fillId="0" borderId="1" xfId="10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19" fillId="0" borderId="1" xfId="3" applyFont="1" applyBorder="1" applyAlignment="1">
      <alignment vertical="center" wrapText="1"/>
    </xf>
    <xf numFmtId="0" fontId="50" fillId="0" borderId="1" xfId="0" applyFont="1" applyBorder="1"/>
    <xf numFmtId="0" fontId="50" fillId="0" borderId="1" xfId="0" applyFont="1" applyBorder="1" applyAlignment="1">
      <alignment vertical="center" wrapText="1"/>
    </xf>
    <xf numFmtId="0" fontId="2" fillId="0" borderId="1" xfId="6" applyFont="1" applyBorder="1" applyAlignment="1">
      <alignment vertical="center" wrapText="1"/>
    </xf>
    <xf numFmtId="167" fontId="47" fillId="0" borderId="1" xfId="10" applyNumberFormat="1" applyFont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/>
    </xf>
    <xf numFmtId="0" fontId="21" fillId="0" borderId="1" xfId="3" applyFont="1" applyBorder="1" applyAlignment="1">
      <alignment vertical="center" wrapText="1"/>
    </xf>
    <xf numFmtId="169" fontId="10" fillId="0" borderId="1" xfId="10" applyNumberFormat="1" applyFont="1" applyBorder="1" applyAlignment="1">
      <alignment horizontal="center" vertical="center" wrapText="1"/>
    </xf>
    <xf numFmtId="3" fontId="10" fillId="0" borderId="1" xfId="10" applyNumberFormat="1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8" fillId="0" borderId="0" xfId="3" applyFont="1" applyAlignment="1">
      <alignment vertical="center" wrapText="1"/>
    </xf>
    <xf numFmtId="0" fontId="39" fillId="0" borderId="0" xfId="3" applyFont="1" applyAlignment="1">
      <alignment vertical="center" wrapText="1"/>
    </xf>
    <xf numFmtId="169" fontId="10" fillId="0" borderId="1" xfId="9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9" fontId="10" fillId="0" borderId="1" xfId="1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49" fillId="0" borderId="1" xfId="9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9" applyNumberFormat="1" applyFont="1" applyFill="1" applyBorder="1" applyAlignment="1">
      <alignment horizontal="center" vertical="center" wrapText="1"/>
    </xf>
    <xf numFmtId="167" fontId="47" fillId="0" borderId="1" xfId="1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19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7" fontId="47" fillId="0" borderId="1" xfId="1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" fontId="10" fillId="0" borderId="1" xfId="11" applyNumberFormat="1" applyFont="1" applyFill="1" applyBorder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2" fontId="47" fillId="0" borderId="1" xfId="1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9" fontId="10" fillId="0" borderId="1" xfId="10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0" fontId="10" fillId="0" borderId="1" xfId="10" applyFont="1" applyFill="1" applyBorder="1" applyAlignment="1">
      <alignment horizontal="center" vertical="center" wrapText="1"/>
    </xf>
    <xf numFmtId="167" fontId="47" fillId="0" borderId="1" xfId="10" applyNumberFormat="1" applyFont="1" applyBorder="1" applyAlignment="1">
      <alignment vertical="center" wrapText="1"/>
    </xf>
    <xf numFmtId="49" fontId="47" fillId="0" borderId="1" xfId="10" applyNumberFormat="1" applyFont="1" applyBorder="1" applyAlignment="1">
      <alignment horizontal="center" vertical="center" wrapText="1"/>
    </xf>
    <xf numFmtId="165" fontId="47" fillId="0" borderId="1" xfId="10" applyNumberFormat="1" applyFont="1" applyBorder="1" applyAlignment="1">
      <alignment horizontal="center" vertical="center" wrapText="1"/>
    </xf>
    <xf numFmtId="165" fontId="47" fillId="0" borderId="1" xfId="1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47" fillId="0" borderId="1" xfId="10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left" vertical="center" wrapText="1"/>
    </xf>
    <xf numFmtId="168" fontId="10" fillId="0" borderId="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" fillId="0" borderId="1" xfId="9" applyFont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1" fillId="0" borderId="1" xfId="1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left" vertical="center" wrapText="1"/>
    </xf>
    <xf numFmtId="0" fontId="2" fillId="0" borderId="1" xfId="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0" applyFont="1" applyBorder="1" applyAlignment="1">
      <alignment horizontal="left" vertical="center" wrapText="1"/>
    </xf>
    <xf numFmtId="0" fontId="19" fillId="0" borderId="1" xfId="4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9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0" fontId="3" fillId="0" borderId="1" xfId="10" applyFont="1" applyBorder="1" applyAlignment="1">
      <alignment horizontal="left" vertical="center" wrapText="1"/>
    </xf>
    <xf numFmtId="0" fontId="54" fillId="0" borderId="1" xfId="10" applyFont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7" fillId="0" borderId="1" xfId="9" applyFont="1" applyBorder="1" applyAlignment="1">
      <alignment horizontal="left" vertical="center" wrapText="1"/>
    </xf>
    <xf numFmtId="0" fontId="10" fillId="0" borderId="1" xfId="9" applyFont="1" applyBorder="1" applyAlignment="1">
      <alignment horizontal="left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left" vertical="center" wrapText="1"/>
    </xf>
    <xf numFmtId="0" fontId="55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left" vertical="center" wrapText="1"/>
    </xf>
    <xf numFmtId="11" fontId="42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0" fillId="0" borderId="1" xfId="8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2">
    <cellStyle name="Comma 2" xfId="1"/>
    <cellStyle name="Normal" xfId="0" builtinId="0"/>
    <cellStyle name="Normal 12" xfId="2"/>
    <cellStyle name="Normal 2" xfId="3"/>
    <cellStyle name="Normal 2 3" xfId="4"/>
    <cellStyle name="Normal 3" xfId="5"/>
    <cellStyle name="Normal 3 2" xfId="6"/>
    <cellStyle name="Normal 8" xfId="7"/>
    <cellStyle name="Normal_3-1----6-4" xfId="8"/>
    <cellStyle name="Normal_Direct Cost &amp; Revenue as of May 22 2003" xfId="9"/>
    <cellStyle name="silfain" xfId="10"/>
    <cellStyle name="Обычный_Лист1" xfId="11"/>
  </cellStyles>
  <dxfs count="15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58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59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0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1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2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3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4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5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6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7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8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69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0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1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2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3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4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5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6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7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8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79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80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81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82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483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8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8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8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8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8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8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49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0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1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2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53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0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1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2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3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4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5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6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7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8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49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0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1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2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3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4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5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6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7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8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59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60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61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62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63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64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565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66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67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68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69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0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1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2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3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4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5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6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7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8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79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0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1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2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3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4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5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6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7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8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89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90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91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92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93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594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595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596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597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598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599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0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1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2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3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4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5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6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7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8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09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0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1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2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3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4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5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6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7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8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19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20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621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2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3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4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5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6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7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8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29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0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1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2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3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4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5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6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7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8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39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0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1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2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3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4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5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6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28575</xdr:rowOff>
    </xdr:to>
    <xdr:sp macro="" textlink="">
      <xdr:nvSpPr>
        <xdr:cNvPr id="4307647" name="Text Box 1" hidden="1"/>
        <xdr:cNvSpPr txBox="1">
          <a:spLocks noChangeArrowheads="1"/>
        </xdr:cNvSpPr>
      </xdr:nvSpPr>
      <xdr:spPr bwMode="auto">
        <a:xfrm>
          <a:off x="647700" y="11191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4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4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5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6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7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8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4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5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6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7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8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699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700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701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702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0</xdr:colOff>
      <xdr:row>30</xdr:row>
      <xdr:rowOff>28575</xdr:rowOff>
    </xdr:to>
    <xdr:sp macro="" textlink="">
      <xdr:nvSpPr>
        <xdr:cNvPr id="4307703" name="Text Box 1" hidden="1"/>
        <xdr:cNvSpPr txBox="1">
          <a:spLocks noChangeArrowheads="1"/>
        </xdr:cNvSpPr>
      </xdr:nvSpPr>
      <xdr:spPr bwMode="auto">
        <a:xfrm>
          <a:off x="647700" y="12544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04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05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06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07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08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09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0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1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2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3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4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5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6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7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8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19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0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1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2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3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4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5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6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7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8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4307729" name="Text Box 1" hidden="1"/>
        <xdr:cNvSpPr txBox="1">
          <a:spLocks noChangeArrowheads="1"/>
        </xdr:cNvSpPr>
      </xdr:nvSpPr>
      <xdr:spPr bwMode="auto">
        <a:xfrm>
          <a:off x="2124075" y="3055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0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1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2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3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4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5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6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7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8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39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0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1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2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3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4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5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6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7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8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49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0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1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2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3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4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5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6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7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89</xdr:row>
      <xdr:rowOff>0</xdr:rowOff>
    </xdr:from>
    <xdr:to>
      <xdr:col>1</xdr:col>
      <xdr:colOff>1476375</xdr:colOff>
      <xdr:row>89</xdr:row>
      <xdr:rowOff>28575</xdr:rowOff>
    </xdr:to>
    <xdr:sp macro="" textlink="">
      <xdr:nvSpPr>
        <xdr:cNvPr id="4307758" name="Text Box 1" hidden="1"/>
        <xdr:cNvSpPr txBox="1">
          <a:spLocks noChangeArrowheads="1"/>
        </xdr:cNvSpPr>
      </xdr:nvSpPr>
      <xdr:spPr bwMode="auto">
        <a:xfrm>
          <a:off x="2124075" y="3653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59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0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1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2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3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4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5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6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7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8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69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0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1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2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3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4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5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6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7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8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79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80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81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82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83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84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1</xdr:col>
      <xdr:colOff>1476375</xdr:colOff>
      <xdr:row>86</xdr:row>
      <xdr:rowOff>28575</xdr:rowOff>
    </xdr:to>
    <xdr:sp macro="" textlink="">
      <xdr:nvSpPr>
        <xdr:cNvPr id="4307785" name="Text Box 1" hidden="1"/>
        <xdr:cNvSpPr txBox="1">
          <a:spLocks noChangeArrowheads="1"/>
        </xdr:cNvSpPr>
      </xdr:nvSpPr>
      <xdr:spPr bwMode="auto">
        <a:xfrm>
          <a:off x="2124075" y="3444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86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87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88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89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0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1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2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3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4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5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6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7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8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799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0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1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2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3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4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5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6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7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8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09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10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11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1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2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3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4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5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6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68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69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0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1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2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3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4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5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6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7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8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79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0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1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2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3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4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5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6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7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8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89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90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91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92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0</xdr:colOff>
      <xdr:row>58</xdr:row>
      <xdr:rowOff>28575</xdr:rowOff>
    </xdr:to>
    <xdr:sp macro="" textlink="">
      <xdr:nvSpPr>
        <xdr:cNvPr id="4307893" name="Text Box 1" hidden="1"/>
        <xdr:cNvSpPr txBox="1">
          <a:spLocks noChangeArrowheads="1"/>
        </xdr:cNvSpPr>
      </xdr:nvSpPr>
      <xdr:spPr bwMode="auto">
        <a:xfrm>
          <a:off x="647700" y="2254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9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9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9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9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9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89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0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1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2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3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0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1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2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3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4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5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6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7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8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62</xdr:row>
      <xdr:rowOff>28575</xdr:rowOff>
    </xdr:to>
    <xdr:sp macro="" textlink="">
      <xdr:nvSpPr>
        <xdr:cNvPr id="4307949" name="Text Box 1" hidden="1"/>
        <xdr:cNvSpPr txBox="1">
          <a:spLocks noChangeArrowheads="1"/>
        </xdr:cNvSpPr>
      </xdr:nvSpPr>
      <xdr:spPr bwMode="auto">
        <a:xfrm>
          <a:off x="647700" y="2389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79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0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1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2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3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4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5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6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7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8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89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0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1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2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3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4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5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6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5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6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7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8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79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0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1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2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3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2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3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4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5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6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7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8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49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50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161</xdr:row>
      <xdr:rowOff>0</xdr:rowOff>
    </xdr:from>
    <xdr:to>
      <xdr:col>1</xdr:col>
      <xdr:colOff>1476375</xdr:colOff>
      <xdr:row>161</xdr:row>
      <xdr:rowOff>28575</xdr:rowOff>
    </xdr:to>
    <xdr:sp macro="" textlink="">
      <xdr:nvSpPr>
        <xdr:cNvPr id="4309851" name="Text Box 1" hidden="1"/>
        <xdr:cNvSpPr txBox="1">
          <a:spLocks noChangeArrowheads="1"/>
        </xdr:cNvSpPr>
      </xdr:nvSpPr>
      <xdr:spPr bwMode="auto">
        <a:xfrm>
          <a:off x="2124075" y="63388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8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099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0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1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2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3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4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5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6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7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8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09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0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1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2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3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4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5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2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3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4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5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6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7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8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69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0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5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6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7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8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19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20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21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22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23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162</xdr:row>
      <xdr:rowOff>0</xdr:rowOff>
    </xdr:from>
    <xdr:to>
      <xdr:col>1</xdr:col>
      <xdr:colOff>1476375</xdr:colOff>
      <xdr:row>162</xdr:row>
      <xdr:rowOff>28575</xdr:rowOff>
    </xdr:to>
    <xdr:sp macro="" textlink="">
      <xdr:nvSpPr>
        <xdr:cNvPr id="4311724" name="Text Box 1" hidden="1"/>
        <xdr:cNvSpPr txBox="1">
          <a:spLocks noChangeArrowheads="1"/>
        </xdr:cNvSpPr>
      </xdr:nvSpPr>
      <xdr:spPr bwMode="auto">
        <a:xfrm>
          <a:off x="2124075" y="6408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1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0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1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2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3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4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5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6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2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0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1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2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3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4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5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6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3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0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1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2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3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4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5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6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4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0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1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2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3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4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5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6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5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0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1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2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3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4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5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6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6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0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1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2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3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4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5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6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7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8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7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8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799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0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1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2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3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4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5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69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0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1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2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3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4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5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6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7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1</xdr:col>
      <xdr:colOff>1476375</xdr:colOff>
      <xdr:row>164</xdr:row>
      <xdr:rowOff>28575</xdr:rowOff>
    </xdr:to>
    <xdr:sp macro="" textlink="">
      <xdr:nvSpPr>
        <xdr:cNvPr id="4318078" name="Text Box 1" hidden="1"/>
        <xdr:cNvSpPr txBox="1">
          <a:spLocks noChangeArrowheads="1"/>
        </xdr:cNvSpPr>
      </xdr:nvSpPr>
      <xdr:spPr bwMode="auto">
        <a:xfrm>
          <a:off x="2124075" y="6521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79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0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1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2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3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4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5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6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7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8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89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0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1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2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3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4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5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6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7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8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099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0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1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2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3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4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5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6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165</xdr:row>
      <xdr:rowOff>0</xdr:rowOff>
    </xdr:from>
    <xdr:to>
      <xdr:col>1</xdr:col>
      <xdr:colOff>1476375</xdr:colOff>
      <xdr:row>165</xdr:row>
      <xdr:rowOff>28575</xdr:rowOff>
    </xdr:to>
    <xdr:sp macro="" textlink="">
      <xdr:nvSpPr>
        <xdr:cNvPr id="4318107" name="Text Box 1" hidden="1"/>
        <xdr:cNvSpPr txBox="1">
          <a:spLocks noChangeArrowheads="1"/>
        </xdr:cNvSpPr>
      </xdr:nvSpPr>
      <xdr:spPr bwMode="auto">
        <a:xfrm>
          <a:off x="2124075" y="65655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08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09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0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1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2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3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4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5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6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7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8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19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0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1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2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3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4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5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6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7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8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29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30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31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32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133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3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3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3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3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3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3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4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5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6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7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18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0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1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2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3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4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5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6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7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8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199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0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1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2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3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4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5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6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7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8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09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10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11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12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13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14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215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16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17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18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19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0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1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2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3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4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5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6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7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8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29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0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1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2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3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4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5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6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7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8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39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40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41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42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43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244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45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46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47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48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49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0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1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2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3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4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5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6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7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8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59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0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1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2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3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4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5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6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7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8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69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70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271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2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3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4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5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6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7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8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79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0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1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2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3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4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5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6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7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8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89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0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1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2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3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4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5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6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0</xdr:colOff>
      <xdr:row>194</xdr:row>
      <xdr:rowOff>28575</xdr:rowOff>
    </xdr:to>
    <xdr:sp macro="" textlink="">
      <xdr:nvSpPr>
        <xdr:cNvPr id="4318297" name="Text Box 1" hidden="1"/>
        <xdr:cNvSpPr txBox="1">
          <a:spLocks noChangeArrowheads="1"/>
        </xdr:cNvSpPr>
      </xdr:nvSpPr>
      <xdr:spPr bwMode="auto">
        <a:xfrm>
          <a:off x="647700" y="76304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29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29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0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1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2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3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4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5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6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7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8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49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50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51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52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28575</xdr:rowOff>
    </xdr:to>
    <xdr:sp macro="" textlink="">
      <xdr:nvSpPr>
        <xdr:cNvPr id="4318353" name="Text Box 1" hidden="1"/>
        <xdr:cNvSpPr txBox="1">
          <a:spLocks noChangeArrowheads="1"/>
        </xdr:cNvSpPr>
      </xdr:nvSpPr>
      <xdr:spPr bwMode="auto">
        <a:xfrm>
          <a:off x="647700" y="77790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54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55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56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57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58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59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0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1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2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3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4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5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6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7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8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69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0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1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2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3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4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5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6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7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8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263</xdr:row>
      <xdr:rowOff>0</xdr:rowOff>
    </xdr:from>
    <xdr:to>
      <xdr:col>1</xdr:col>
      <xdr:colOff>1476375</xdr:colOff>
      <xdr:row>263</xdr:row>
      <xdr:rowOff>28575</xdr:rowOff>
    </xdr:to>
    <xdr:sp macro="" textlink="">
      <xdr:nvSpPr>
        <xdr:cNvPr id="4318379" name="Text Box 1" hidden="1"/>
        <xdr:cNvSpPr txBox="1">
          <a:spLocks noChangeArrowheads="1"/>
        </xdr:cNvSpPr>
      </xdr:nvSpPr>
      <xdr:spPr bwMode="auto">
        <a:xfrm>
          <a:off x="2124075" y="104127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0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1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2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3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4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5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6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7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8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89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0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1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2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3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4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5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6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7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8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399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0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1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2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3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4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5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6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7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277</xdr:row>
      <xdr:rowOff>0</xdr:rowOff>
    </xdr:from>
    <xdr:to>
      <xdr:col>1</xdr:col>
      <xdr:colOff>1476375</xdr:colOff>
      <xdr:row>277</xdr:row>
      <xdr:rowOff>28575</xdr:rowOff>
    </xdr:to>
    <xdr:sp macro="" textlink="">
      <xdr:nvSpPr>
        <xdr:cNvPr id="4318408" name="Text Box 1" hidden="1"/>
        <xdr:cNvSpPr txBox="1">
          <a:spLocks noChangeArrowheads="1"/>
        </xdr:cNvSpPr>
      </xdr:nvSpPr>
      <xdr:spPr bwMode="auto">
        <a:xfrm>
          <a:off x="2124075" y="110366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09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0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1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2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3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4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5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6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7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8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19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0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1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2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3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4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5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6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7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8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29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30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31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32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33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34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274</xdr:row>
      <xdr:rowOff>0</xdr:rowOff>
    </xdr:from>
    <xdr:to>
      <xdr:col>1</xdr:col>
      <xdr:colOff>1476375</xdr:colOff>
      <xdr:row>274</xdr:row>
      <xdr:rowOff>28575</xdr:rowOff>
    </xdr:to>
    <xdr:sp macro="" textlink="">
      <xdr:nvSpPr>
        <xdr:cNvPr id="4318435" name="Text Box 1" hidden="1"/>
        <xdr:cNvSpPr txBox="1">
          <a:spLocks noChangeArrowheads="1"/>
        </xdr:cNvSpPr>
      </xdr:nvSpPr>
      <xdr:spPr bwMode="auto">
        <a:xfrm>
          <a:off x="2124075" y="108280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36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37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38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39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0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1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2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3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4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5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6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7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8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49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0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1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2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3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4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5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6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7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8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59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60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461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6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7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8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49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0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1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18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19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0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1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2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3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4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5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6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7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8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29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0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1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2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3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4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5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6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7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8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39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40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41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42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238</xdr:row>
      <xdr:rowOff>28575</xdr:rowOff>
    </xdr:to>
    <xdr:sp macro="" textlink="">
      <xdr:nvSpPr>
        <xdr:cNvPr id="4318543" name="Text Box 1" hidden="1"/>
        <xdr:cNvSpPr txBox="1">
          <a:spLocks noChangeArrowheads="1"/>
        </xdr:cNvSpPr>
      </xdr:nvSpPr>
      <xdr:spPr bwMode="auto">
        <a:xfrm>
          <a:off x="647700" y="93449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4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4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4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4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4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4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5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6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7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8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59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0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1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2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3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4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5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6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7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8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09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0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1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2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3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4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5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6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7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8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19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20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21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22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23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24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25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2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2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2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2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3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4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5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6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7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8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68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2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3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4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5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6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7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8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89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0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1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2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3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4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5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6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7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8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699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0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1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2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3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4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5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6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0</xdr:colOff>
      <xdr:row>246</xdr:row>
      <xdr:rowOff>28575</xdr:rowOff>
    </xdr:to>
    <xdr:sp macro="" textlink="">
      <xdr:nvSpPr>
        <xdr:cNvPr id="4318707" name="Text Box 1" hidden="1"/>
        <xdr:cNvSpPr txBox="1">
          <a:spLocks noChangeArrowheads="1"/>
        </xdr:cNvSpPr>
      </xdr:nvSpPr>
      <xdr:spPr bwMode="auto">
        <a:xfrm>
          <a:off x="647700" y="95888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0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0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1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2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3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4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4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5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6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7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8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59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60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61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62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0</xdr:colOff>
      <xdr:row>250</xdr:row>
      <xdr:rowOff>28575</xdr:rowOff>
    </xdr:to>
    <xdr:sp macro="" textlink="">
      <xdr:nvSpPr>
        <xdr:cNvPr id="4318763" name="Text Box 1" hidden="1"/>
        <xdr:cNvSpPr txBox="1">
          <a:spLocks noChangeArrowheads="1"/>
        </xdr:cNvSpPr>
      </xdr:nvSpPr>
      <xdr:spPr bwMode="auto">
        <a:xfrm>
          <a:off x="647700" y="9750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7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8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89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0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1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2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3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4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5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6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7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8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199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0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1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2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3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4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6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7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8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59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0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1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2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3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4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6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7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8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59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60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61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62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63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64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402</xdr:row>
      <xdr:rowOff>0</xdr:rowOff>
    </xdr:from>
    <xdr:to>
      <xdr:col>1</xdr:col>
      <xdr:colOff>1476375</xdr:colOff>
      <xdr:row>402</xdr:row>
      <xdr:rowOff>28575</xdr:rowOff>
    </xdr:to>
    <xdr:sp macro="" textlink="">
      <xdr:nvSpPr>
        <xdr:cNvPr id="4320665" name="Text Box 1" hidden="1"/>
        <xdr:cNvSpPr txBox="1">
          <a:spLocks noChangeArrowheads="1"/>
        </xdr:cNvSpPr>
      </xdr:nvSpPr>
      <xdr:spPr bwMode="auto">
        <a:xfrm>
          <a:off x="212407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66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67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68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69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0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1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2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3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4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5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6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7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8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79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0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1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2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3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4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5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6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7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8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89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90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91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92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93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394</xdr:row>
      <xdr:rowOff>0</xdr:rowOff>
    </xdr:from>
    <xdr:to>
      <xdr:col>1</xdr:col>
      <xdr:colOff>1476375</xdr:colOff>
      <xdr:row>394</xdr:row>
      <xdr:rowOff>28575</xdr:rowOff>
    </xdr:to>
    <xdr:sp macro="" textlink="">
      <xdr:nvSpPr>
        <xdr:cNvPr id="4320694" name="Text Box 1" hidden="1"/>
        <xdr:cNvSpPr txBox="1">
          <a:spLocks noChangeArrowheads="1"/>
        </xdr:cNvSpPr>
      </xdr:nvSpPr>
      <xdr:spPr bwMode="auto">
        <a:xfrm>
          <a:off x="2124075" y="15522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6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6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6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6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6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7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8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09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0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1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2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3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4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5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6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7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8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19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0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1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2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3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6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7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8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49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0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1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2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3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4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8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59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0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1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2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3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4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5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6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403</xdr:row>
      <xdr:rowOff>0</xdr:rowOff>
    </xdr:from>
    <xdr:to>
      <xdr:col>1</xdr:col>
      <xdr:colOff>1476375</xdr:colOff>
      <xdr:row>403</xdr:row>
      <xdr:rowOff>28575</xdr:rowOff>
    </xdr:to>
    <xdr:sp macro="" textlink="">
      <xdr:nvSpPr>
        <xdr:cNvPr id="4322567" name="Text Box 1" hidden="1"/>
        <xdr:cNvSpPr txBox="1">
          <a:spLocks noChangeArrowheads="1"/>
        </xdr:cNvSpPr>
      </xdr:nvSpPr>
      <xdr:spPr bwMode="auto">
        <a:xfrm>
          <a:off x="2124075" y="159038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5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6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7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8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29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0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1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1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2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3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4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5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6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7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8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59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0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1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2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3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4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5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6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7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8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69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0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1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2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3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4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5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6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7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8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23279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2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3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4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5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6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7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8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39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3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4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5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6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7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8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69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0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1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2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3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4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5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6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7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8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79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0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1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2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3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4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5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6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7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8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89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90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4091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0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1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2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3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4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5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6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7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8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49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0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8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19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0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1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2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3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4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5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6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1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2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3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4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5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6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7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8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79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399</xdr:row>
      <xdr:rowOff>0</xdr:rowOff>
    </xdr:from>
    <xdr:to>
      <xdr:col>1</xdr:col>
      <xdr:colOff>1476375</xdr:colOff>
      <xdr:row>399</xdr:row>
      <xdr:rowOff>28575</xdr:rowOff>
    </xdr:to>
    <xdr:sp macro="" textlink="">
      <xdr:nvSpPr>
        <xdr:cNvPr id="4325280" name="Text Box 1" hidden="1"/>
        <xdr:cNvSpPr txBox="1">
          <a:spLocks noChangeArrowheads="1"/>
        </xdr:cNvSpPr>
      </xdr:nvSpPr>
      <xdr:spPr bwMode="auto">
        <a:xfrm>
          <a:off x="2124075" y="15701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1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2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3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4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5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6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7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8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89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0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1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2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3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4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5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6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7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8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299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0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1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2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3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4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5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6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7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8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295</xdr:row>
      <xdr:rowOff>0</xdr:rowOff>
    </xdr:from>
    <xdr:to>
      <xdr:col>1</xdr:col>
      <xdr:colOff>1476375</xdr:colOff>
      <xdr:row>295</xdr:row>
      <xdr:rowOff>28575</xdr:rowOff>
    </xdr:to>
    <xdr:sp macro="" textlink="">
      <xdr:nvSpPr>
        <xdr:cNvPr id="4325309" name="Text Box 1" hidden="1"/>
        <xdr:cNvSpPr txBox="1">
          <a:spLocks noChangeArrowheads="1"/>
        </xdr:cNvSpPr>
      </xdr:nvSpPr>
      <xdr:spPr bwMode="auto">
        <a:xfrm>
          <a:off x="2124075" y="117719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6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7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8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59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0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1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2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6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7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8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69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0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1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2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6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7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8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79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0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1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2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6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7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8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89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0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1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2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6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7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8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299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0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1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2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6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7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8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09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0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1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2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3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4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6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7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8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59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0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1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2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3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4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4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5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6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7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8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59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60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61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62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405</xdr:row>
      <xdr:rowOff>0</xdr:rowOff>
    </xdr:from>
    <xdr:to>
      <xdr:col>1</xdr:col>
      <xdr:colOff>1476375</xdr:colOff>
      <xdr:row>405</xdr:row>
      <xdr:rowOff>28575</xdr:rowOff>
    </xdr:to>
    <xdr:sp macro="" textlink="">
      <xdr:nvSpPr>
        <xdr:cNvPr id="4331663" name="Text Box 1" hidden="1"/>
        <xdr:cNvSpPr txBox="1">
          <a:spLocks noChangeArrowheads="1"/>
        </xdr:cNvSpPr>
      </xdr:nvSpPr>
      <xdr:spPr bwMode="auto">
        <a:xfrm>
          <a:off x="2124075" y="160181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64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65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66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67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68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69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0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1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2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3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4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5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6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7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8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79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0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1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2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3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4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5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6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7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8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89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90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91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400</xdr:row>
      <xdr:rowOff>0</xdr:rowOff>
    </xdr:from>
    <xdr:to>
      <xdr:col>1</xdr:col>
      <xdr:colOff>1476375</xdr:colOff>
      <xdr:row>400</xdr:row>
      <xdr:rowOff>28575</xdr:rowOff>
    </xdr:to>
    <xdr:sp macro="" textlink="">
      <xdr:nvSpPr>
        <xdr:cNvPr id="4331692" name="Text Box 1" hidden="1"/>
        <xdr:cNvSpPr txBox="1">
          <a:spLocks noChangeArrowheads="1"/>
        </xdr:cNvSpPr>
      </xdr:nvSpPr>
      <xdr:spPr bwMode="auto">
        <a:xfrm>
          <a:off x="2124075" y="157457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6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7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7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7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7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7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7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8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79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80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8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19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3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4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5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6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6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6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6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196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1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0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0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1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12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1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2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6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6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6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7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8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9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9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29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3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4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8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8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8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8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49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0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1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1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51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5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2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5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7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8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69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0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1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2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3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4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5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38100</xdr:rowOff>
    </xdr:to>
    <xdr:sp macro="" textlink="">
      <xdr:nvSpPr>
        <xdr:cNvPr id="4332676" name="Text Box 1" hidden="1"/>
        <xdr:cNvSpPr txBox="1">
          <a:spLocks noChangeArrowheads="1"/>
        </xdr:cNvSpPr>
      </xdr:nvSpPr>
      <xdr:spPr bwMode="auto">
        <a:xfrm>
          <a:off x="2124075" y="199072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6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7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8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29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0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2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3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4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5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6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7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8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19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0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7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8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19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0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1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2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3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4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5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0</xdr:colOff>
      <xdr:row>544</xdr:row>
      <xdr:rowOff>28575</xdr:rowOff>
    </xdr:to>
    <xdr:sp macro="" textlink="">
      <xdr:nvSpPr>
        <xdr:cNvPr id="4333226" name="Text Box 1" hidden="1"/>
        <xdr:cNvSpPr txBox="1">
          <a:spLocks noChangeArrowheads="1"/>
        </xdr:cNvSpPr>
      </xdr:nvSpPr>
      <xdr:spPr bwMode="auto">
        <a:xfrm>
          <a:off x="647700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3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4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5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6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7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8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39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0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1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6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7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8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29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0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1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2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3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4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1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2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3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4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5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6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7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8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59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7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8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09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0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1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2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3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4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5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544</xdr:row>
      <xdr:rowOff>0</xdr:rowOff>
    </xdr:from>
    <xdr:to>
      <xdr:col>1</xdr:col>
      <xdr:colOff>1476375</xdr:colOff>
      <xdr:row>544</xdr:row>
      <xdr:rowOff>28575</xdr:rowOff>
    </xdr:to>
    <xdr:sp macro="" textlink="">
      <xdr:nvSpPr>
        <xdr:cNvPr id="4343616" name="Text Box 1" hidden="1"/>
        <xdr:cNvSpPr txBox="1">
          <a:spLocks noChangeArrowheads="1"/>
        </xdr:cNvSpPr>
      </xdr:nvSpPr>
      <xdr:spPr bwMode="auto">
        <a:xfrm>
          <a:off x="2124075" y="199072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2"/>
  <sheetViews>
    <sheetView tabSelected="1" view="pageBreakPreview" zoomScaleNormal="100" zoomScaleSheetLayoutView="100" workbookViewId="0">
      <selection activeCell="B7" sqref="B7"/>
    </sheetView>
  </sheetViews>
  <sheetFormatPr defaultRowHeight="15"/>
  <cols>
    <col min="1" max="1" width="6.85546875" style="160" bestFit="1" customWidth="1"/>
    <col min="2" max="2" width="55.42578125" style="157" customWidth="1"/>
    <col min="3" max="3" width="10.28515625" style="161" bestFit="1" customWidth="1"/>
    <col min="4" max="4" width="12.140625" style="161" customWidth="1"/>
    <col min="5" max="6" width="15.7109375" style="162" customWidth="1"/>
    <col min="7" max="7" width="8.85546875" style="5" customWidth="1"/>
    <col min="8" max="9" width="9.140625" style="5"/>
    <col min="10" max="10" width="8.7109375" style="5" customWidth="1"/>
    <col min="11" max="16384" width="9.140625" style="5"/>
  </cols>
  <sheetData>
    <row r="1" spans="1:17" s="1" customFormat="1">
      <c r="A1" s="156" t="s">
        <v>575</v>
      </c>
      <c r="B1" s="156"/>
      <c r="C1" s="156"/>
      <c r="D1" s="156"/>
      <c r="E1" s="156"/>
      <c r="F1" s="156"/>
      <c r="G1" s="2"/>
      <c r="H1" s="2"/>
      <c r="I1" s="2"/>
      <c r="J1" s="2"/>
    </row>
    <row r="2" spans="1:17" s="1" customFormat="1" ht="25.5" customHeight="1">
      <c r="A2" s="154" t="s">
        <v>0</v>
      </c>
      <c r="B2" s="154"/>
      <c r="C2" s="154"/>
      <c r="D2" s="154"/>
      <c r="E2" s="154"/>
      <c r="F2" s="154"/>
      <c r="G2" s="3"/>
      <c r="H2" s="3"/>
      <c r="I2" s="3"/>
      <c r="J2" s="3"/>
    </row>
    <row r="3" spans="1:17" ht="45">
      <c r="A3" s="137" t="s">
        <v>1</v>
      </c>
      <c r="B3" s="6" t="s">
        <v>578</v>
      </c>
      <c r="C3" s="138" t="s">
        <v>2</v>
      </c>
      <c r="D3" s="139" t="s">
        <v>3</v>
      </c>
      <c r="E3" s="136" t="s">
        <v>577</v>
      </c>
      <c r="F3" s="136" t="s">
        <v>576</v>
      </c>
      <c r="G3" s="90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137">
        <v>1</v>
      </c>
      <c r="B4" s="6">
        <v>2</v>
      </c>
      <c r="C4" s="139">
        <v>3</v>
      </c>
      <c r="D4" s="139">
        <v>4</v>
      </c>
      <c r="E4" s="6">
        <v>5</v>
      </c>
      <c r="F4" s="6">
        <v>6</v>
      </c>
    </row>
    <row r="5" spans="1:17" s="91" customFormat="1" ht="24" customHeight="1">
      <c r="A5" s="150" t="s">
        <v>226</v>
      </c>
      <c r="B5" s="150"/>
      <c r="C5" s="150"/>
      <c r="D5" s="150"/>
      <c r="E5" s="150"/>
      <c r="F5" s="150"/>
    </row>
    <row r="6" spans="1:17" ht="24" customHeight="1">
      <c r="A6" s="140" t="s">
        <v>225</v>
      </c>
      <c r="B6" s="140"/>
      <c r="C6" s="140"/>
      <c r="D6" s="140"/>
      <c r="E6" s="140"/>
      <c r="F6" s="140"/>
    </row>
    <row r="7" spans="1:17" ht="35.1" customHeight="1">
      <c r="A7" s="33">
        <v>1.1000000000000001</v>
      </c>
      <c r="B7" s="134" t="s">
        <v>27</v>
      </c>
      <c r="C7" s="31" t="s">
        <v>28</v>
      </c>
      <c r="D7" s="32">
        <v>0.25</v>
      </c>
      <c r="E7" s="84"/>
      <c r="F7" s="13"/>
    </row>
    <row r="8" spans="1:17" ht="35.1" customHeight="1">
      <c r="A8" s="33">
        <v>1.2</v>
      </c>
      <c r="B8" s="134" t="s">
        <v>29</v>
      </c>
      <c r="C8" s="8" t="s">
        <v>20</v>
      </c>
      <c r="D8" s="32">
        <v>196</v>
      </c>
      <c r="E8" s="84"/>
      <c r="F8" s="13"/>
    </row>
    <row r="9" spans="1:17" ht="35.1" customHeight="1">
      <c r="A9" s="33">
        <v>1.3</v>
      </c>
      <c r="B9" s="134" t="s">
        <v>30</v>
      </c>
      <c r="C9" s="8" t="s">
        <v>20</v>
      </c>
      <c r="D9" s="32">
        <v>20</v>
      </c>
      <c r="E9" s="84"/>
      <c r="F9" s="13"/>
    </row>
    <row r="10" spans="1:17" ht="35.1" customHeight="1">
      <c r="A10" s="33">
        <v>1.4</v>
      </c>
      <c r="B10" s="134" t="s">
        <v>31</v>
      </c>
      <c r="C10" s="31" t="s">
        <v>24</v>
      </c>
      <c r="D10" s="32">
        <v>40</v>
      </c>
      <c r="E10" s="84"/>
      <c r="F10" s="13"/>
    </row>
    <row r="11" spans="1:17" ht="35.1" customHeight="1">
      <c r="A11" s="33">
        <v>1.5</v>
      </c>
      <c r="B11" s="134" t="s">
        <v>32</v>
      </c>
      <c r="C11" s="8" t="s">
        <v>20</v>
      </c>
      <c r="D11" s="32">
        <v>5400</v>
      </c>
      <c r="E11" s="84"/>
      <c r="F11" s="13"/>
    </row>
    <row r="12" spans="1:17" ht="35.1" customHeight="1">
      <c r="A12" s="33">
        <v>1.6</v>
      </c>
      <c r="B12" s="134" t="s">
        <v>33</v>
      </c>
      <c r="C12" s="8" t="s">
        <v>20</v>
      </c>
      <c r="D12" s="32">
        <v>2450</v>
      </c>
      <c r="E12" s="84"/>
      <c r="F12" s="13"/>
    </row>
    <row r="13" spans="1:17" ht="45" customHeight="1">
      <c r="A13" s="33">
        <v>1.7</v>
      </c>
      <c r="B13" s="134" t="s">
        <v>108</v>
      </c>
      <c r="C13" s="8" t="s">
        <v>20</v>
      </c>
      <c r="D13" s="32">
        <v>17</v>
      </c>
      <c r="E13" s="84"/>
      <c r="F13" s="13"/>
    </row>
    <row r="14" spans="1:17" ht="45" customHeight="1">
      <c r="A14" s="33">
        <v>1.8</v>
      </c>
      <c r="B14" s="134" t="s">
        <v>109</v>
      </c>
      <c r="C14" s="8" t="s">
        <v>20</v>
      </c>
      <c r="D14" s="32">
        <v>17</v>
      </c>
      <c r="E14" s="84"/>
      <c r="F14" s="13"/>
    </row>
    <row r="15" spans="1:17" ht="35.1" customHeight="1">
      <c r="A15" s="33">
        <v>1.9</v>
      </c>
      <c r="B15" s="134" t="s">
        <v>34</v>
      </c>
      <c r="C15" s="8" t="s">
        <v>20</v>
      </c>
      <c r="D15" s="32">
        <v>60</v>
      </c>
      <c r="E15" s="84"/>
      <c r="F15" s="13"/>
    </row>
    <row r="16" spans="1:17" ht="24" customHeight="1">
      <c r="A16" s="33"/>
      <c r="B16" s="140" t="s">
        <v>35</v>
      </c>
      <c r="C16" s="140"/>
      <c r="D16" s="140"/>
      <c r="E16" s="140"/>
      <c r="F16" s="140"/>
    </row>
    <row r="17" spans="1:6" ht="35.1" customHeight="1">
      <c r="A17" s="33">
        <v>1.1000000000000001</v>
      </c>
      <c r="B17" s="34" t="s">
        <v>106</v>
      </c>
      <c r="C17" s="8" t="s">
        <v>20</v>
      </c>
      <c r="D17" s="35">
        <f>4.52*3</f>
        <v>13.559999999999999</v>
      </c>
      <c r="E17" s="34"/>
      <c r="F17" s="13"/>
    </row>
    <row r="18" spans="1:6" ht="24" customHeight="1">
      <c r="A18" s="33" t="s">
        <v>229</v>
      </c>
      <c r="B18" s="10" t="s">
        <v>304</v>
      </c>
      <c r="C18" s="8" t="s">
        <v>8</v>
      </c>
      <c r="D18" s="36">
        <f>0.84*3</f>
        <v>2.52</v>
      </c>
      <c r="E18" s="84"/>
      <c r="F18" s="13"/>
    </row>
    <row r="19" spans="1:6" ht="35.1" customHeight="1">
      <c r="A19" s="33">
        <v>1.1100000000000001</v>
      </c>
      <c r="B19" s="37" t="s">
        <v>36</v>
      </c>
      <c r="C19" s="8" t="s">
        <v>20</v>
      </c>
      <c r="D19" s="14">
        <v>1</v>
      </c>
      <c r="E19" s="84"/>
      <c r="F19" s="13"/>
    </row>
    <row r="20" spans="1:6" ht="24" customHeight="1">
      <c r="A20" s="33">
        <v>1.1200000000000001</v>
      </c>
      <c r="B20" s="38" t="s">
        <v>37</v>
      </c>
      <c r="C20" s="8" t="s">
        <v>20</v>
      </c>
      <c r="D20" s="35">
        <v>3</v>
      </c>
      <c r="E20" s="84"/>
      <c r="F20" s="13"/>
    </row>
    <row r="21" spans="1:6" ht="24" customHeight="1">
      <c r="A21" s="33">
        <v>1.1299999999999999</v>
      </c>
      <c r="B21" s="39" t="s">
        <v>105</v>
      </c>
      <c r="C21" s="8" t="s">
        <v>20</v>
      </c>
      <c r="D21" s="14">
        <v>2</v>
      </c>
      <c r="E21" s="10"/>
      <c r="F21" s="13"/>
    </row>
    <row r="22" spans="1:6" ht="24" customHeight="1">
      <c r="A22" s="33">
        <v>1.1399999999999999</v>
      </c>
      <c r="B22" s="40" t="s">
        <v>104</v>
      </c>
      <c r="C22" s="31" t="s">
        <v>6</v>
      </c>
      <c r="D22" s="36">
        <v>43.22</v>
      </c>
      <c r="E22" s="34"/>
      <c r="F22" s="13"/>
    </row>
    <row r="23" spans="1:6" ht="24" customHeight="1">
      <c r="A23" s="33" t="s">
        <v>230</v>
      </c>
      <c r="B23" s="10" t="s">
        <v>205</v>
      </c>
      <c r="C23" s="8" t="s">
        <v>8</v>
      </c>
      <c r="D23" s="36">
        <v>1.74</v>
      </c>
      <c r="E23" s="84"/>
      <c r="F23" s="13"/>
    </row>
    <row r="24" spans="1:6" ht="35.1" customHeight="1">
      <c r="A24" s="33">
        <v>1.1499999999999999</v>
      </c>
      <c r="B24" s="40" t="s">
        <v>103</v>
      </c>
      <c r="C24" s="31" t="s">
        <v>6</v>
      </c>
      <c r="D24" s="36">
        <f>5.5+1.22</f>
        <v>6.72</v>
      </c>
      <c r="E24" s="34"/>
      <c r="F24" s="13"/>
    </row>
    <row r="25" spans="1:6" ht="24" customHeight="1">
      <c r="A25" s="33" t="s">
        <v>231</v>
      </c>
      <c r="B25" s="10" t="s">
        <v>205</v>
      </c>
      <c r="C25" s="8" t="s">
        <v>8</v>
      </c>
      <c r="D25" s="36">
        <f>0.061+0.33</f>
        <v>0.39100000000000001</v>
      </c>
      <c r="E25" s="84"/>
      <c r="F25" s="13"/>
    </row>
    <row r="26" spans="1:6" ht="24" customHeight="1">
      <c r="A26" s="33">
        <v>1.1599999999999999</v>
      </c>
      <c r="B26" s="41" t="s">
        <v>102</v>
      </c>
      <c r="C26" s="8" t="s">
        <v>20</v>
      </c>
      <c r="D26" s="36">
        <v>12.81</v>
      </c>
      <c r="E26" s="34"/>
      <c r="F26" s="13"/>
    </row>
    <row r="27" spans="1:6" ht="24" customHeight="1">
      <c r="A27" s="33" t="s">
        <v>232</v>
      </c>
      <c r="B27" s="10" t="s">
        <v>205</v>
      </c>
      <c r="C27" s="8" t="s">
        <v>8</v>
      </c>
      <c r="D27" s="36">
        <v>0.64</v>
      </c>
      <c r="E27" s="84"/>
      <c r="F27" s="13"/>
    </row>
    <row r="28" spans="1:6" ht="24" customHeight="1">
      <c r="A28" s="33">
        <v>1.17</v>
      </c>
      <c r="B28" s="42" t="s">
        <v>39</v>
      </c>
      <c r="C28" s="43" t="s">
        <v>23</v>
      </c>
      <c r="D28" s="14">
        <v>120</v>
      </c>
      <c r="E28" s="84"/>
      <c r="F28" s="13"/>
    </row>
    <row r="29" spans="1:6" ht="35.1" customHeight="1">
      <c r="A29" s="33">
        <v>1.18</v>
      </c>
      <c r="B29" s="135" t="s">
        <v>40</v>
      </c>
      <c r="C29" s="8" t="s">
        <v>20</v>
      </c>
      <c r="D29" s="14">
        <v>150</v>
      </c>
      <c r="E29" s="84"/>
      <c r="F29" s="13"/>
    </row>
    <row r="30" spans="1:6" ht="24" customHeight="1">
      <c r="A30" s="33">
        <v>1.19</v>
      </c>
      <c r="B30" s="44" t="s">
        <v>41</v>
      </c>
      <c r="C30" s="8" t="s">
        <v>8</v>
      </c>
      <c r="D30" s="14">
        <f>D29*1.9</f>
        <v>285</v>
      </c>
      <c r="E30" s="84"/>
      <c r="F30" s="13"/>
    </row>
    <row r="31" spans="1:6" ht="24" customHeight="1">
      <c r="A31" s="33">
        <v>1.2</v>
      </c>
      <c r="B31" s="12" t="s">
        <v>42</v>
      </c>
      <c r="C31" s="8" t="s">
        <v>20</v>
      </c>
      <c r="D31" s="45">
        <v>150</v>
      </c>
      <c r="E31" s="84"/>
      <c r="F31" s="13"/>
    </row>
    <row r="32" spans="1:6" ht="24" customHeight="1">
      <c r="A32" s="33"/>
      <c r="B32" s="141" t="s">
        <v>43</v>
      </c>
      <c r="C32" s="141"/>
      <c r="D32" s="141"/>
      <c r="E32" s="141"/>
      <c r="F32" s="141"/>
    </row>
    <row r="33" spans="1:6" ht="35.1" customHeight="1">
      <c r="A33" s="33">
        <v>1.21</v>
      </c>
      <c r="B33" s="34" t="s">
        <v>106</v>
      </c>
      <c r="C33" s="8" t="s">
        <v>20</v>
      </c>
      <c r="D33" s="35">
        <v>15.07</v>
      </c>
      <c r="E33" s="34"/>
      <c r="F33" s="13"/>
    </row>
    <row r="34" spans="1:6" ht="24" customHeight="1">
      <c r="A34" s="33" t="s">
        <v>233</v>
      </c>
      <c r="B34" s="10" t="s">
        <v>205</v>
      </c>
      <c r="C34" s="8" t="s">
        <v>8</v>
      </c>
      <c r="D34" s="36">
        <v>3</v>
      </c>
      <c r="E34" s="84"/>
      <c r="F34" s="13"/>
    </row>
    <row r="35" spans="1:6" ht="35.1" customHeight="1">
      <c r="A35" s="33">
        <v>1.22</v>
      </c>
      <c r="B35" s="37" t="s">
        <v>36</v>
      </c>
      <c r="C35" s="8" t="s">
        <v>20</v>
      </c>
      <c r="D35" s="14">
        <v>1</v>
      </c>
      <c r="E35" s="84"/>
      <c r="F35" s="13"/>
    </row>
    <row r="36" spans="1:6" ht="35.1" customHeight="1">
      <c r="A36" s="33">
        <v>1.23</v>
      </c>
      <c r="B36" s="38" t="s">
        <v>107</v>
      </c>
      <c r="C36" s="31" t="s">
        <v>6</v>
      </c>
      <c r="D36" s="36">
        <v>4.5199999999999996</v>
      </c>
      <c r="E36" s="34"/>
      <c r="F36" s="13"/>
    </row>
    <row r="37" spans="1:6" ht="24" customHeight="1">
      <c r="A37" s="33" t="s">
        <v>234</v>
      </c>
      <c r="B37" s="10" t="s">
        <v>305</v>
      </c>
      <c r="C37" s="8" t="s">
        <v>38</v>
      </c>
      <c r="D37" s="36">
        <v>0.9</v>
      </c>
      <c r="E37" s="84"/>
      <c r="F37" s="13"/>
    </row>
    <row r="38" spans="1:6" ht="35.1" customHeight="1">
      <c r="A38" s="33">
        <v>1.24</v>
      </c>
      <c r="B38" s="41" t="s">
        <v>110</v>
      </c>
      <c r="C38" s="8" t="s">
        <v>20</v>
      </c>
      <c r="D38" s="36">
        <v>15.13</v>
      </c>
      <c r="E38" s="34"/>
      <c r="F38" s="13"/>
    </row>
    <row r="39" spans="1:6" ht="24" customHeight="1">
      <c r="A39" s="33" t="s">
        <v>235</v>
      </c>
      <c r="B39" s="10" t="s">
        <v>205</v>
      </c>
      <c r="C39" s="8" t="s">
        <v>8</v>
      </c>
      <c r="D39" s="36">
        <v>0.79</v>
      </c>
      <c r="E39" s="84"/>
      <c r="F39" s="13"/>
    </row>
    <row r="40" spans="1:6" ht="24" customHeight="1">
      <c r="A40" s="33"/>
      <c r="B40" s="141" t="s">
        <v>44</v>
      </c>
      <c r="C40" s="141"/>
      <c r="D40" s="141"/>
      <c r="E40" s="141"/>
      <c r="F40" s="141"/>
    </row>
    <row r="41" spans="1:6" ht="35.1" customHeight="1">
      <c r="A41" s="33">
        <v>1.25</v>
      </c>
      <c r="B41" s="34" t="s">
        <v>111</v>
      </c>
      <c r="C41" s="8" t="s">
        <v>206</v>
      </c>
      <c r="D41" s="35">
        <v>14.97</v>
      </c>
      <c r="E41" s="34"/>
      <c r="F41" s="13"/>
    </row>
    <row r="42" spans="1:6" ht="24" customHeight="1">
      <c r="A42" s="33" t="s">
        <v>236</v>
      </c>
      <c r="B42" s="10" t="s">
        <v>205</v>
      </c>
      <c r="C42" s="8" t="s">
        <v>8</v>
      </c>
      <c r="D42" s="36">
        <v>3</v>
      </c>
      <c r="E42" s="84"/>
      <c r="F42" s="13"/>
    </row>
    <row r="43" spans="1:6" ht="35.1" customHeight="1">
      <c r="A43" s="33">
        <v>1.26</v>
      </c>
      <c r="B43" s="37" t="s">
        <v>36</v>
      </c>
      <c r="C43" s="8" t="s">
        <v>20</v>
      </c>
      <c r="D43" s="14">
        <v>1</v>
      </c>
      <c r="E43" s="84"/>
      <c r="F43" s="13"/>
    </row>
    <row r="44" spans="1:6" ht="35.1" customHeight="1">
      <c r="A44" s="33">
        <v>1.27</v>
      </c>
      <c r="B44" s="38" t="s">
        <v>107</v>
      </c>
      <c r="C44" s="31" t="s">
        <v>6</v>
      </c>
      <c r="D44" s="36">
        <v>4.62</v>
      </c>
      <c r="E44" s="34"/>
      <c r="F44" s="13"/>
    </row>
    <row r="45" spans="1:6" ht="24" customHeight="1">
      <c r="A45" s="33" t="s">
        <v>237</v>
      </c>
      <c r="B45" s="10" t="s">
        <v>305</v>
      </c>
      <c r="C45" s="8" t="s">
        <v>38</v>
      </c>
      <c r="D45" s="36">
        <v>0.9</v>
      </c>
      <c r="E45" s="84"/>
      <c r="F45" s="13"/>
    </row>
    <row r="46" spans="1:6" ht="35.1" customHeight="1">
      <c r="A46" s="33">
        <v>1.28</v>
      </c>
      <c r="B46" s="41" t="s">
        <v>110</v>
      </c>
      <c r="C46" s="8" t="s">
        <v>20</v>
      </c>
      <c r="D46" s="36">
        <v>15.13</v>
      </c>
      <c r="E46" s="34"/>
      <c r="F46" s="13"/>
    </row>
    <row r="47" spans="1:6" ht="24" customHeight="1">
      <c r="A47" s="33" t="s">
        <v>238</v>
      </c>
      <c r="B47" s="10" t="s">
        <v>205</v>
      </c>
      <c r="C47" s="8" t="s">
        <v>8</v>
      </c>
      <c r="D47" s="36">
        <v>0.79</v>
      </c>
      <c r="E47" s="84"/>
      <c r="F47" s="13"/>
    </row>
    <row r="48" spans="1:6" ht="24" customHeight="1">
      <c r="A48" s="33"/>
      <c r="B48" s="140" t="s">
        <v>45</v>
      </c>
      <c r="C48" s="140"/>
      <c r="D48" s="140"/>
      <c r="E48" s="140"/>
      <c r="F48" s="140"/>
    </row>
    <row r="49" spans="1:6" ht="35.1" customHeight="1">
      <c r="A49" s="33">
        <v>1.29</v>
      </c>
      <c r="B49" s="34" t="s">
        <v>111</v>
      </c>
      <c r="C49" s="8" t="s">
        <v>20</v>
      </c>
      <c r="D49" s="35">
        <f>4.52*3</f>
        <v>13.559999999999999</v>
      </c>
      <c r="E49" s="34"/>
      <c r="F49" s="13"/>
    </row>
    <row r="50" spans="1:6" ht="24" customHeight="1">
      <c r="A50" s="33" t="s">
        <v>239</v>
      </c>
      <c r="B50" s="10" t="s">
        <v>306</v>
      </c>
      <c r="C50" s="8" t="s">
        <v>8</v>
      </c>
      <c r="D50" s="36">
        <f>0.84*3</f>
        <v>2.52</v>
      </c>
      <c r="E50" s="84"/>
      <c r="F50" s="13"/>
    </row>
    <row r="51" spans="1:6" ht="35.1" customHeight="1">
      <c r="A51" s="33">
        <v>1.3</v>
      </c>
      <c r="B51" s="37" t="s">
        <v>36</v>
      </c>
      <c r="C51" s="8" t="s">
        <v>20</v>
      </c>
      <c r="D51" s="14">
        <v>1</v>
      </c>
      <c r="E51" s="84"/>
      <c r="F51" s="13"/>
    </row>
    <row r="52" spans="1:6" ht="24" customHeight="1">
      <c r="A52" s="33">
        <v>1.31</v>
      </c>
      <c r="B52" s="38" t="s">
        <v>37</v>
      </c>
      <c r="C52" s="8" t="s">
        <v>20</v>
      </c>
      <c r="D52" s="35">
        <v>3</v>
      </c>
      <c r="E52" s="84"/>
      <c r="F52" s="13"/>
    </row>
    <row r="53" spans="1:6" ht="24" customHeight="1">
      <c r="A53" s="33">
        <v>1.32</v>
      </c>
      <c r="B53" s="39" t="s">
        <v>105</v>
      </c>
      <c r="C53" s="8" t="s">
        <v>20</v>
      </c>
      <c r="D53" s="14">
        <v>2</v>
      </c>
      <c r="E53" s="10"/>
      <c r="F53" s="13"/>
    </row>
    <row r="54" spans="1:6" ht="24" customHeight="1">
      <c r="A54" s="33">
        <v>1.33</v>
      </c>
      <c r="B54" s="40" t="s">
        <v>104</v>
      </c>
      <c r="C54" s="31" t="s">
        <v>6</v>
      </c>
      <c r="D54" s="36">
        <v>42.51</v>
      </c>
      <c r="E54" s="34"/>
      <c r="F54" s="13"/>
    </row>
    <row r="55" spans="1:6" ht="24" customHeight="1">
      <c r="A55" s="33" t="s">
        <v>240</v>
      </c>
      <c r="B55" s="10" t="s">
        <v>205</v>
      </c>
      <c r="C55" s="8" t="s">
        <v>38</v>
      </c>
      <c r="D55" s="36">
        <v>1.73</v>
      </c>
      <c r="E55" s="84"/>
      <c r="F55" s="13"/>
    </row>
    <row r="56" spans="1:6" ht="35.1" customHeight="1">
      <c r="A56" s="33">
        <v>1.34</v>
      </c>
      <c r="B56" s="40" t="s">
        <v>103</v>
      </c>
      <c r="C56" s="31" t="s">
        <v>6</v>
      </c>
      <c r="D56" s="36">
        <v>5.25</v>
      </c>
      <c r="E56" s="34"/>
      <c r="F56" s="13"/>
    </row>
    <row r="57" spans="1:6" ht="24" customHeight="1">
      <c r="A57" s="33" t="s">
        <v>241</v>
      </c>
      <c r="B57" s="10" t="s">
        <v>205</v>
      </c>
      <c r="C57" s="8" t="s">
        <v>38</v>
      </c>
      <c r="D57" s="36">
        <v>0.37</v>
      </c>
      <c r="E57" s="84"/>
      <c r="F57" s="13"/>
    </row>
    <row r="58" spans="1:6" ht="24" customHeight="1">
      <c r="A58" s="33">
        <v>1.35</v>
      </c>
      <c r="B58" s="41" t="s">
        <v>102</v>
      </c>
      <c r="C58" s="8" t="s">
        <v>20</v>
      </c>
      <c r="D58" s="36">
        <v>14.83</v>
      </c>
      <c r="E58" s="34"/>
      <c r="F58" s="13"/>
    </row>
    <row r="59" spans="1:6" ht="24" customHeight="1">
      <c r="A59" s="33" t="s">
        <v>242</v>
      </c>
      <c r="B59" s="10" t="s">
        <v>205</v>
      </c>
      <c r="C59" s="8" t="s">
        <v>8</v>
      </c>
      <c r="D59" s="36">
        <v>0.76</v>
      </c>
      <c r="E59" s="84"/>
      <c r="F59" s="13"/>
    </row>
    <row r="60" spans="1:6" ht="24" customHeight="1">
      <c r="A60" s="33">
        <v>1.36</v>
      </c>
      <c r="B60" s="42" t="s">
        <v>39</v>
      </c>
      <c r="C60" s="43" t="s">
        <v>23</v>
      </c>
      <c r="D60" s="14">
        <v>110</v>
      </c>
      <c r="E60" s="84"/>
      <c r="F60" s="13"/>
    </row>
    <row r="61" spans="1:6" ht="35.1" customHeight="1">
      <c r="A61" s="33">
        <v>1.37</v>
      </c>
      <c r="B61" s="135" t="s">
        <v>40</v>
      </c>
      <c r="C61" s="8" t="s">
        <v>20</v>
      </c>
      <c r="D61" s="14">
        <v>140</v>
      </c>
      <c r="E61" s="84"/>
      <c r="F61" s="13"/>
    </row>
    <row r="62" spans="1:6" ht="24" customHeight="1">
      <c r="A62" s="33" t="s">
        <v>243</v>
      </c>
      <c r="B62" s="44" t="s">
        <v>41</v>
      </c>
      <c r="C62" s="8" t="s">
        <v>38</v>
      </c>
      <c r="D62" s="14">
        <f>D61*1.9</f>
        <v>266</v>
      </c>
      <c r="E62" s="84"/>
      <c r="F62" s="13"/>
    </row>
    <row r="63" spans="1:6" ht="24" customHeight="1">
      <c r="A63" s="33">
        <v>1.39</v>
      </c>
      <c r="B63" s="12" t="s">
        <v>42</v>
      </c>
      <c r="C63" s="8" t="s">
        <v>20</v>
      </c>
      <c r="D63" s="45">
        <f>D61</f>
        <v>140</v>
      </c>
      <c r="E63" s="84"/>
      <c r="F63" s="13"/>
    </row>
    <row r="64" spans="1:6" ht="24" customHeight="1">
      <c r="A64" s="33"/>
      <c r="B64" s="140" t="s">
        <v>46</v>
      </c>
      <c r="C64" s="140"/>
      <c r="D64" s="140"/>
      <c r="E64" s="140"/>
      <c r="F64" s="140"/>
    </row>
    <row r="65" spans="1:6" ht="54.95" customHeight="1">
      <c r="A65" s="33" t="s">
        <v>244</v>
      </c>
      <c r="B65" s="46" t="s">
        <v>112</v>
      </c>
      <c r="C65" s="8" t="s">
        <v>24</v>
      </c>
      <c r="D65" s="36">
        <v>7.5</v>
      </c>
      <c r="E65" s="84"/>
      <c r="F65" s="13"/>
    </row>
    <row r="66" spans="1:6" ht="54.95" customHeight="1">
      <c r="A66" s="33">
        <v>1.41</v>
      </c>
      <c r="B66" s="47" t="s">
        <v>114</v>
      </c>
      <c r="C66" s="43" t="s">
        <v>17</v>
      </c>
      <c r="D66" s="36">
        <f>1.75*7</f>
        <v>12.25</v>
      </c>
      <c r="E66" s="84"/>
      <c r="F66" s="13"/>
    </row>
    <row r="67" spans="1:6" ht="54.95" customHeight="1">
      <c r="A67" s="33">
        <v>1.42</v>
      </c>
      <c r="B67" s="41" t="s">
        <v>113</v>
      </c>
      <c r="C67" s="8" t="s">
        <v>207</v>
      </c>
      <c r="D67" s="36">
        <v>12.5</v>
      </c>
      <c r="E67" s="34"/>
      <c r="F67" s="13"/>
    </row>
    <row r="68" spans="1:6" ht="24" customHeight="1">
      <c r="A68" s="33" t="s">
        <v>245</v>
      </c>
      <c r="B68" s="10" t="s">
        <v>205</v>
      </c>
      <c r="C68" s="8" t="s">
        <v>38</v>
      </c>
      <c r="D68" s="36">
        <v>1.69</v>
      </c>
      <c r="E68" s="84"/>
      <c r="F68" s="13"/>
    </row>
    <row r="69" spans="1:6" ht="45" customHeight="1">
      <c r="A69" s="33">
        <v>1.43</v>
      </c>
      <c r="B69" s="46" t="s">
        <v>115</v>
      </c>
      <c r="C69" s="8" t="s">
        <v>24</v>
      </c>
      <c r="D69" s="36">
        <v>7.5</v>
      </c>
      <c r="E69" s="84"/>
      <c r="F69" s="13"/>
    </row>
    <row r="70" spans="1:6" ht="45" customHeight="1">
      <c r="A70" s="33">
        <v>1.44</v>
      </c>
      <c r="B70" s="47" t="s">
        <v>116</v>
      </c>
      <c r="C70" s="43" t="s">
        <v>17</v>
      </c>
      <c r="D70" s="36">
        <f>2.33*7</f>
        <v>16.310000000000002</v>
      </c>
      <c r="E70" s="84"/>
      <c r="F70" s="13"/>
    </row>
    <row r="71" spans="1:6" ht="45" customHeight="1">
      <c r="A71" s="33">
        <v>1.45</v>
      </c>
      <c r="B71" s="41" t="s">
        <v>117</v>
      </c>
      <c r="C71" s="8" t="s">
        <v>207</v>
      </c>
      <c r="D71" s="36">
        <v>16.899999999999999</v>
      </c>
      <c r="E71" s="34"/>
      <c r="F71" s="13"/>
    </row>
    <row r="72" spans="1:6" ht="24" customHeight="1">
      <c r="A72" s="33" t="s">
        <v>246</v>
      </c>
      <c r="B72" s="10" t="s">
        <v>205</v>
      </c>
      <c r="C72" s="8" t="s">
        <v>38</v>
      </c>
      <c r="D72" s="48">
        <v>2.1219999999999999</v>
      </c>
      <c r="E72" s="84"/>
      <c r="F72" s="13"/>
    </row>
    <row r="73" spans="1:6" ht="24" customHeight="1">
      <c r="A73" s="33"/>
      <c r="B73" s="144" t="s">
        <v>47</v>
      </c>
      <c r="C73" s="144"/>
      <c r="D73" s="144"/>
      <c r="E73" s="144"/>
      <c r="F73" s="144"/>
    </row>
    <row r="74" spans="1:6" ht="60" customHeight="1">
      <c r="A74" s="33">
        <v>1.46</v>
      </c>
      <c r="B74" s="134" t="s">
        <v>118</v>
      </c>
      <c r="C74" s="31" t="s">
        <v>4</v>
      </c>
      <c r="D74" s="87">
        <v>220</v>
      </c>
      <c r="E74" s="84"/>
      <c r="F74" s="13"/>
    </row>
    <row r="75" spans="1:6" ht="45" customHeight="1">
      <c r="A75" s="33">
        <v>1.47</v>
      </c>
      <c r="B75" s="134" t="s">
        <v>48</v>
      </c>
      <c r="C75" s="31" t="s">
        <v>17</v>
      </c>
      <c r="D75" s="49">
        <v>1.2</v>
      </c>
      <c r="E75" s="84"/>
      <c r="F75" s="13"/>
    </row>
    <row r="76" spans="1:6" ht="45" customHeight="1">
      <c r="A76" s="33">
        <v>1.48</v>
      </c>
      <c r="B76" s="134" t="s">
        <v>49</v>
      </c>
      <c r="C76" s="31" t="s">
        <v>50</v>
      </c>
      <c r="D76" s="49">
        <v>3</v>
      </c>
      <c r="E76" s="84"/>
      <c r="F76" s="13"/>
    </row>
    <row r="77" spans="1:6" ht="24" customHeight="1">
      <c r="A77" s="33">
        <v>1.49</v>
      </c>
      <c r="B77" s="163" t="s">
        <v>307</v>
      </c>
      <c r="C77" s="163"/>
      <c r="D77" s="163"/>
      <c r="E77" s="163"/>
      <c r="F77" s="163"/>
    </row>
    <row r="78" spans="1:6" ht="24" customHeight="1">
      <c r="A78" s="33" t="s">
        <v>247</v>
      </c>
      <c r="B78" s="40" t="s">
        <v>51</v>
      </c>
      <c r="C78" s="8" t="s">
        <v>8</v>
      </c>
      <c r="D78" s="14">
        <v>1</v>
      </c>
      <c r="E78" s="84"/>
      <c r="F78" s="13"/>
    </row>
    <row r="79" spans="1:6" ht="24" customHeight="1">
      <c r="A79" s="33" t="s">
        <v>248</v>
      </c>
      <c r="B79" s="40" t="s">
        <v>52</v>
      </c>
      <c r="C79" s="8" t="s">
        <v>4</v>
      </c>
      <c r="D79" s="11">
        <v>1</v>
      </c>
      <c r="E79" s="84"/>
      <c r="F79" s="13"/>
    </row>
    <row r="80" spans="1:6" ht="24" customHeight="1">
      <c r="A80" s="33" t="s">
        <v>249</v>
      </c>
      <c r="B80" s="40" t="s">
        <v>53</v>
      </c>
      <c r="C80" s="8" t="s">
        <v>54</v>
      </c>
      <c r="D80" s="14">
        <v>50</v>
      </c>
      <c r="E80" s="84"/>
      <c r="F80" s="13"/>
    </row>
    <row r="81" spans="1:6" ht="24" customHeight="1">
      <c r="A81" s="33" t="s">
        <v>250</v>
      </c>
      <c r="B81" s="40" t="s">
        <v>55</v>
      </c>
      <c r="C81" s="8" t="s">
        <v>54</v>
      </c>
      <c r="D81" s="14">
        <v>40</v>
      </c>
      <c r="E81" s="84"/>
      <c r="F81" s="13"/>
    </row>
    <row r="82" spans="1:6" ht="35.1" customHeight="1">
      <c r="A82" s="33">
        <v>1.5</v>
      </c>
      <c r="B82" s="37" t="s">
        <v>56</v>
      </c>
      <c r="C82" s="8" t="s">
        <v>17</v>
      </c>
      <c r="D82" s="14">
        <v>15</v>
      </c>
      <c r="E82" s="84"/>
      <c r="F82" s="13"/>
    </row>
    <row r="83" spans="1:6" ht="35.1" customHeight="1">
      <c r="A83" s="33">
        <v>1.51</v>
      </c>
      <c r="B83" s="17" t="s">
        <v>119</v>
      </c>
      <c r="C83" s="8" t="s">
        <v>6</v>
      </c>
      <c r="D83" s="36">
        <v>5</v>
      </c>
      <c r="E83" s="34"/>
      <c r="F83" s="13"/>
    </row>
    <row r="84" spans="1:6" ht="24" customHeight="1">
      <c r="A84" s="33" t="s">
        <v>251</v>
      </c>
      <c r="B84" s="50" t="s">
        <v>57</v>
      </c>
      <c r="C84" s="8" t="s">
        <v>38</v>
      </c>
      <c r="D84" s="36">
        <v>0.2</v>
      </c>
      <c r="E84" s="84"/>
      <c r="F84" s="13"/>
    </row>
    <row r="85" spans="1:6" ht="24" customHeight="1">
      <c r="A85" s="33">
        <v>1.52</v>
      </c>
      <c r="B85" s="51" t="s">
        <v>58</v>
      </c>
      <c r="C85" s="8" t="s">
        <v>8</v>
      </c>
      <c r="D85" s="36">
        <v>1.08</v>
      </c>
      <c r="E85" s="84"/>
      <c r="F85" s="13"/>
    </row>
    <row r="86" spans="1:6" ht="24" customHeight="1">
      <c r="A86" s="33">
        <v>1.51</v>
      </c>
      <c r="B86" s="51" t="s">
        <v>59</v>
      </c>
      <c r="C86" s="8" t="s">
        <v>8</v>
      </c>
      <c r="D86" s="36">
        <v>0.95</v>
      </c>
      <c r="E86" s="84"/>
      <c r="F86" s="13"/>
    </row>
    <row r="87" spans="1:6" ht="75" customHeight="1">
      <c r="A87" s="33">
        <v>1.54</v>
      </c>
      <c r="B87" s="52" t="s">
        <v>60</v>
      </c>
      <c r="C87" s="8" t="s">
        <v>8</v>
      </c>
      <c r="D87" s="14">
        <v>34.1</v>
      </c>
      <c r="E87" s="84"/>
      <c r="F87" s="13"/>
    </row>
    <row r="88" spans="1:6" ht="45" customHeight="1">
      <c r="A88" s="33">
        <v>1.55</v>
      </c>
      <c r="B88" s="60" t="s">
        <v>61</v>
      </c>
      <c r="C88" s="31" t="s">
        <v>62</v>
      </c>
      <c r="D88" s="49">
        <v>1</v>
      </c>
      <c r="E88" s="84"/>
      <c r="F88" s="13"/>
    </row>
    <row r="89" spans="1:6" ht="45" customHeight="1">
      <c r="A89" s="33">
        <v>1.56</v>
      </c>
      <c r="B89" s="52" t="s">
        <v>63</v>
      </c>
      <c r="C89" s="8" t="s">
        <v>64</v>
      </c>
      <c r="D89" s="14">
        <v>1.5</v>
      </c>
      <c r="E89" s="84"/>
      <c r="F89" s="13"/>
    </row>
    <row r="90" spans="1:6" ht="45" customHeight="1">
      <c r="A90" s="33">
        <v>1.57</v>
      </c>
      <c r="B90" s="47" t="s">
        <v>65</v>
      </c>
      <c r="C90" s="8" t="s">
        <v>207</v>
      </c>
      <c r="D90" s="36">
        <f>1.62*20</f>
        <v>32.400000000000006</v>
      </c>
      <c r="E90" s="84"/>
      <c r="F90" s="13"/>
    </row>
    <row r="91" spans="1:6" s="103" customFormat="1" ht="45" customHeight="1">
      <c r="A91" s="116">
        <v>1.58</v>
      </c>
      <c r="B91" s="98" t="s">
        <v>66</v>
      </c>
      <c r="C91" s="99" t="s">
        <v>207</v>
      </c>
      <c r="D91" s="100">
        <f>D90</f>
        <v>32.400000000000006</v>
      </c>
      <c r="E91" s="101"/>
      <c r="F91" s="102"/>
    </row>
    <row r="92" spans="1:6" ht="35.1" customHeight="1">
      <c r="A92" s="33">
        <v>1.59</v>
      </c>
      <c r="B92" s="41" t="s">
        <v>120</v>
      </c>
      <c r="C92" s="8" t="s">
        <v>6</v>
      </c>
      <c r="D92" s="36">
        <v>5.2</v>
      </c>
      <c r="E92" s="34"/>
      <c r="F92" s="13"/>
    </row>
    <row r="93" spans="1:6" ht="24" customHeight="1">
      <c r="A93" s="33" t="s">
        <v>252</v>
      </c>
      <c r="B93" s="10" t="s">
        <v>205</v>
      </c>
      <c r="C93" s="8" t="s">
        <v>38</v>
      </c>
      <c r="D93" s="48">
        <f>0.444*2</f>
        <v>0.88800000000000001</v>
      </c>
      <c r="E93" s="84"/>
      <c r="F93" s="13"/>
    </row>
    <row r="94" spans="1:6" ht="35.1" customHeight="1">
      <c r="A94" s="33">
        <v>1.6</v>
      </c>
      <c r="B94" s="53" t="s">
        <v>121</v>
      </c>
      <c r="C94" s="8" t="s">
        <v>207</v>
      </c>
      <c r="D94" s="36">
        <v>3.5</v>
      </c>
      <c r="E94" s="34"/>
      <c r="F94" s="13"/>
    </row>
    <row r="95" spans="1:6" ht="24" customHeight="1">
      <c r="A95" s="33" t="s">
        <v>253</v>
      </c>
      <c r="B95" s="50" t="s">
        <v>208</v>
      </c>
      <c r="C95" s="8" t="s">
        <v>38</v>
      </c>
      <c r="D95" s="36">
        <v>0.54</v>
      </c>
      <c r="E95" s="84"/>
      <c r="F95" s="13"/>
    </row>
    <row r="96" spans="1:6" ht="24" customHeight="1">
      <c r="A96" s="33"/>
      <c r="B96" s="140" t="s">
        <v>67</v>
      </c>
      <c r="C96" s="140"/>
      <c r="D96" s="140"/>
      <c r="E96" s="140"/>
      <c r="F96" s="140"/>
    </row>
    <row r="97" spans="1:6" ht="35.1" customHeight="1">
      <c r="A97" s="33">
        <v>1.61</v>
      </c>
      <c r="B97" s="41" t="s">
        <v>209</v>
      </c>
      <c r="C97" s="8" t="s">
        <v>6</v>
      </c>
      <c r="D97" s="36">
        <v>8.65</v>
      </c>
      <c r="E97" s="34"/>
      <c r="F97" s="13"/>
    </row>
    <row r="98" spans="1:6" ht="24" customHeight="1">
      <c r="A98" s="33">
        <v>1.62</v>
      </c>
      <c r="B98" s="12" t="s">
        <v>68</v>
      </c>
      <c r="C98" s="8" t="s">
        <v>23</v>
      </c>
      <c r="D98" s="14">
        <v>404</v>
      </c>
      <c r="E98" s="84"/>
      <c r="F98" s="13"/>
    </row>
    <row r="99" spans="1:6" ht="35.1" customHeight="1">
      <c r="A99" s="33">
        <v>1.61</v>
      </c>
      <c r="B99" s="51" t="s">
        <v>122</v>
      </c>
      <c r="C99" s="8" t="s">
        <v>6</v>
      </c>
      <c r="D99" s="36">
        <v>41.2</v>
      </c>
      <c r="E99" s="34"/>
      <c r="F99" s="13"/>
    </row>
    <row r="100" spans="1:6" ht="24" customHeight="1">
      <c r="A100" s="33" t="s">
        <v>254</v>
      </c>
      <c r="B100" s="10" t="s">
        <v>205</v>
      </c>
      <c r="C100" s="8" t="s">
        <v>38</v>
      </c>
      <c r="D100" s="36">
        <f>D99*0.105</f>
        <v>4.3260000000000005</v>
      </c>
      <c r="E100" s="84"/>
      <c r="F100" s="13"/>
    </row>
    <row r="101" spans="1:6" ht="24" customHeight="1">
      <c r="A101" s="33">
        <v>1.64</v>
      </c>
      <c r="B101" s="10" t="s">
        <v>69</v>
      </c>
      <c r="C101" s="8" t="s">
        <v>17</v>
      </c>
      <c r="D101" s="36">
        <v>1.52</v>
      </c>
      <c r="E101" s="84"/>
      <c r="F101" s="13"/>
    </row>
    <row r="102" spans="1:6" ht="35.1" customHeight="1">
      <c r="A102" s="33">
        <v>1.65</v>
      </c>
      <c r="B102" s="54" t="s">
        <v>70</v>
      </c>
      <c r="C102" s="8" t="s">
        <v>6</v>
      </c>
      <c r="D102" s="32">
        <f>95*0.3</f>
        <v>28.5</v>
      </c>
      <c r="E102" s="84"/>
      <c r="F102" s="13"/>
    </row>
    <row r="103" spans="1:6" ht="24" customHeight="1">
      <c r="A103" s="33" t="s">
        <v>255</v>
      </c>
      <c r="B103" s="10" t="s">
        <v>205</v>
      </c>
      <c r="C103" s="8" t="s">
        <v>38</v>
      </c>
      <c r="D103" s="36">
        <f>95*0.03</f>
        <v>2.85</v>
      </c>
      <c r="E103" s="84"/>
      <c r="F103" s="13"/>
    </row>
    <row r="104" spans="1:6" ht="24" customHeight="1">
      <c r="A104" s="33">
        <v>1.66</v>
      </c>
      <c r="B104" s="51" t="s">
        <v>123</v>
      </c>
      <c r="C104" s="55" t="s">
        <v>8</v>
      </c>
      <c r="D104" s="32">
        <f>18*95/1000</f>
        <v>1.71</v>
      </c>
      <c r="E104" s="84"/>
      <c r="F104" s="13"/>
    </row>
    <row r="105" spans="1:6" ht="24" customHeight="1">
      <c r="A105" s="33">
        <v>1.67</v>
      </c>
      <c r="B105" s="51" t="s">
        <v>71</v>
      </c>
      <c r="C105" s="43" t="s">
        <v>24</v>
      </c>
      <c r="D105" s="36">
        <f>10.84*4</f>
        <v>43.36</v>
      </c>
      <c r="E105" s="84"/>
      <c r="F105" s="13"/>
    </row>
    <row r="106" spans="1:6" ht="35.1" customHeight="1">
      <c r="A106" s="33">
        <v>1.68</v>
      </c>
      <c r="B106" s="10" t="s">
        <v>72</v>
      </c>
      <c r="C106" s="31" t="s">
        <v>64</v>
      </c>
      <c r="D106" s="36">
        <v>150</v>
      </c>
      <c r="E106" s="84"/>
      <c r="F106" s="13"/>
    </row>
    <row r="107" spans="1:6" ht="24" customHeight="1">
      <c r="A107" s="33"/>
      <c r="B107" s="140" t="s">
        <v>74</v>
      </c>
      <c r="C107" s="140"/>
      <c r="D107" s="140"/>
      <c r="E107" s="140"/>
      <c r="F107" s="140"/>
    </row>
    <row r="108" spans="1:6" ht="45" customHeight="1">
      <c r="A108" s="33">
        <v>1.69</v>
      </c>
      <c r="B108" s="135" t="s">
        <v>75</v>
      </c>
      <c r="C108" s="31" t="s">
        <v>6</v>
      </c>
      <c r="D108" s="15">
        <v>320</v>
      </c>
      <c r="E108" s="84"/>
      <c r="F108" s="13"/>
    </row>
    <row r="109" spans="1:6" ht="24" customHeight="1">
      <c r="A109" s="33">
        <v>1.7</v>
      </c>
      <c r="B109" s="44" t="s">
        <v>7</v>
      </c>
      <c r="C109" s="31" t="s">
        <v>6</v>
      </c>
      <c r="D109" s="15">
        <f>D108</f>
        <v>320</v>
      </c>
      <c r="E109" s="84"/>
      <c r="F109" s="13"/>
    </row>
    <row r="110" spans="1:6" ht="35.1" customHeight="1">
      <c r="A110" s="33">
        <v>1.71</v>
      </c>
      <c r="B110" s="12" t="s">
        <v>76</v>
      </c>
      <c r="C110" s="31" t="s">
        <v>6</v>
      </c>
      <c r="D110" s="56">
        <f>D108</f>
        <v>320</v>
      </c>
      <c r="E110" s="84"/>
      <c r="F110" s="13"/>
    </row>
    <row r="111" spans="1:6" ht="35.1" customHeight="1">
      <c r="A111" s="33">
        <v>1.72</v>
      </c>
      <c r="B111" s="41" t="s">
        <v>77</v>
      </c>
      <c r="C111" s="31" t="s">
        <v>6</v>
      </c>
      <c r="D111" s="36">
        <v>12</v>
      </c>
      <c r="E111" s="84"/>
      <c r="F111" s="13"/>
    </row>
    <row r="112" spans="1:6" ht="24" customHeight="1">
      <c r="A112" s="33">
        <v>1.71</v>
      </c>
      <c r="B112" s="57" t="s">
        <v>78</v>
      </c>
      <c r="C112" s="8" t="s">
        <v>6</v>
      </c>
      <c r="D112" s="36">
        <v>17.600000000000001</v>
      </c>
      <c r="E112" s="84"/>
      <c r="F112" s="13"/>
    </row>
    <row r="113" spans="1:6" ht="24" customHeight="1">
      <c r="A113" s="33" t="s">
        <v>256</v>
      </c>
      <c r="B113" s="57" t="s">
        <v>210</v>
      </c>
      <c r="C113" s="8" t="s">
        <v>38</v>
      </c>
      <c r="D113" s="36">
        <v>2.75</v>
      </c>
      <c r="E113" s="84"/>
      <c r="F113" s="13"/>
    </row>
    <row r="114" spans="1:6" ht="24" customHeight="1">
      <c r="A114" s="33">
        <v>1.74</v>
      </c>
      <c r="B114" s="41" t="s">
        <v>79</v>
      </c>
      <c r="C114" s="31" t="s">
        <v>6</v>
      </c>
      <c r="D114" s="36">
        <v>25</v>
      </c>
      <c r="E114" s="84"/>
      <c r="F114" s="13"/>
    </row>
    <row r="115" spans="1:6" ht="35.1" customHeight="1">
      <c r="A115" s="33">
        <v>1.75</v>
      </c>
      <c r="B115" s="41" t="s">
        <v>211</v>
      </c>
      <c r="C115" s="8" t="s">
        <v>23</v>
      </c>
      <c r="D115" s="36">
        <v>100</v>
      </c>
      <c r="E115" s="84"/>
      <c r="F115" s="13"/>
    </row>
    <row r="116" spans="1:6" ht="35.1" customHeight="1">
      <c r="A116" s="33">
        <v>1.76</v>
      </c>
      <c r="B116" s="51" t="s">
        <v>122</v>
      </c>
      <c r="C116" s="8" t="s">
        <v>6</v>
      </c>
      <c r="D116" s="36">
        <f>80*0.12</f>
        <v>9.6</v>
      </c>
      <c r="E116" s="34"/>
      <c r="F116" s="13"/>
    </row>
    <row r="117" spans="1:6" ht="24" customHeight="1">
      <c r="A117" s="33" t="s">
        <v>257</v>
      </c>
      <c r="B117" s="10" t="s">
        <v>205</v>
      </c>
      <c r="C117" s="8" t="s">
        <v>38</v>
      </c>
      <c r="D117" s="36">
        <f>D116*0.105</f>
        <v>1.008</v>
      </c>
      <c r="E117" s="84"/>
      <c r="F117" s="13"/>
    </row>
    <row r="118" spans="1:6" ht="60" customHeight="1">
      <c r="A118" s="33">
        <v>1.77</v>
      </c>
      <c r="B118" s="58" t="s">
        <v>80</v>
      </c>
      <c r="C118" s="31" t="s">
        <v>6</v>
      </c>
      <c r="D118" s="59">
        <v>110</v>
      </c>
      <c r="E118" s="84"/>
      <c r="F118" s="13"/>
    </row>
    <row r="119" spans="1:6" ht="35.1" customHeight="1">
      <c r="A119" s="33">
        <v>1.78</v>
      </c>
      <c r="B119" s="60" t="s">
        <v>124</v>
      </c>
      <c r="C119" s="31" t="s">
        <v>6</v>
      </c>
      <c r="D119" s="32">
        <f>44.6+61.5</f>
        <v>106.1</v>
      </c>
      <c r="E119" s="34"/>
      <c r="F119" s="13"/>
    </row>
    <row r="120" spans="1:6" ht="24" customHeight="1">
      <c r="A120" s="33" t="s">
        <v>258</v>
      </c>
      <c r="B120" s="10" t="s">
        <v>205</v>
      </c>
      <c r="C120" s="8" t="s">
        <v>38</v>
      </c>
      <c r="D120" s="48">
        <f>0.173+0.164</f>
        <v>0.33699999999999997</v>
      </c>
      <c r="E120" s="84"/>
      <c r="F120" s="13"/>
    </row>
    <row r="121" spans="1:6" ht="60" customHeight="1">
      <c r="A121" s="33">
        <v>1.79</v>
      </c>
      <c r="B121" s="58" t="s">
        <v>81</v>
      </c>
      <c r="C121" s="31" t="s">
        <v>6</v>
      </c>
      <c r="D121" s="59">
        <v>130</v>
      </c>
      <c r="E121" s="84"/>
      <c r="F121" s="13"/>
    </row>
    <row r="122" spans="1:6" ht="24" customHeight="1">
      <c r="A122" s="33">
        <v>1.8</v>
      </c>
      <c r="B122" s="61" t="s">
        <v>82</v>
      </c>
      <c r="C122" s="8" t="s">
        <v>38</v>
      </c>
      <c r="D122" s="62">
        <f>D121*1.85</f>
        <v>240.5</v>
      </c>
      <c r="E122" s="84"/>
      <c r="F122" s="13"/>
    </row>
    <row r="123" spans="1:6" ht="24" customHeight="1">
      <c r="A123" s="33">
        <v>1.81</v>
      </c>
      <c r="B123" s="58" t="s">
        <v>83</v>
      </c>
      <c r="C123" s="31" t="s">
        <v>6</v>
      </c>
      <c r="D123" s="62">
        <v>80</v>
      </c>
      <c r="E123" s="84"/>
      <c r="F123" s="13"/>
    </row>
    <row r="124" spans="1:6" ht="24" customHeight="1">
      <c r="A124" s="33">
        <v>1.82</v>
      </c>
      <c r="B124" s="58" t="s">
        <v>84</v>
      </c>
      <c r="C124" s="8" t="s">
        <v>23</v>
      </c>
      <c r="D124" s="59">
        <v>45</v>
      </c>
      <c r="E124" s="84"/>
      <c r="F124" s="13"/>
    </row>
    <row r="125" spans="1:6" ht="24" customHeight="1">
      <c r="A125" s="33">
        <v>1.83</v>
      </c>
      <c r="B125" s="145" t="s">
        <v>85</v>
      </c>
      <c r="C125" s="145"/>
      <c r="D125" s="145"/>
      <c r="E125" s="145"/>
      <c r="F125" s="145"/>
    </row>
    <row r="126" spans="1:6" ht="35.1" customHeight="1">
      <c r="A126" s="33" t="s">
        <v>308</v>
      </c>
      <c r="B126" s="58" t="s">
        <v>86</v>
      </c>
      <c r="C126" s="8" t="s">
        <v>6</v>
      </c>
      <c r="D126" s="59">
        <v>11.5</v>
      </c>
      <c r="E126" s="84"/>
      <c r="F126" s="13"/>
    </row>
    <row r="127" spans="1:6" ht="24" customHeight="1">
      <c r="A127" s="33" t="s">
        <v>309</v>
      </c>
      <c r="B127" s="58" t="s">
        <v>87</v>
      </c>
      <c r="C127" s="8" t="s">
        <v>6</v>
      </c>
      <c r="D127" s="59">
        <v>13.5</v>
      </c>
      <c r="E127" s="84"/>
      <c r="F127" s="13"/>
    </row>
    <row r="128" spans="1:6" ht="24" customHeight="1">
      <c r="A128" s="33" t="s">
        <v>310</v>
      </c>
      <c r="B128" s="58" t="s">
        <v>88</v>
      </c>
      <c r="C128" s="8" t="s">
        <v>24</v>
      </c>
      <c r="D128" s="59">
        <v>115</v>
      </c>
      <c r="E128" s="84"/>
      <c r="F128" s="13"/>
    </row>
    <row r="129" spans="1:6" ht="24" customHeight="1">
      <c r="A129" s="33" t="s">
        <v>311</v>
      </c>
      <c r="B129" s="10" t="s">
        <v>205</v>
      </c>
      <c r="C129" s="8" t="s">
        <v>38</v>
      </c>
      <c r="D129" s="48">
        <v>0.248</v>
      </c>
      <c r="E129" s="84"/>
      <c r="F129" s="13"/>
    </row>
    <row r="130" spans="1:6" ht="24" customHeight="1">
      <c r="A130" s="33"/>
      <c r="B130" s="147" t="s">
        <v>89</v>
      </c>
      <c r="C130" s="147"/>
      <c r="D130" s="147"/>
      <c r="E130" s="147"/>
      <c r="F130" s="147"/>
    </row>
    <row r="131" spans="1:6" ht="24" customHeight="1">
      <c r="A131" s="164" t="s">
        <v>318</v>
      </c>
      <c r="B131" s="63" t="s">
        <v>90</v>
      </c>
      <c r="C131" s="31" t="s">
        <v>6</v>
      </c>
      <c r="D131" s="64">
        <v>130</v>
      </c>
      <c r="E131" s="84"/>
      <c r="F131" s="13"/>
    </row>
    <row r="132" spans="1:6" ht="24" customHeight="1">
      <c r="A132" s="164" t="s">
        <v>319</v>
      </c>
      <c r="B132" s="12" t="s">
        <v>91</v>
      </c>
      <c r="C132" s="31" t="s">
        <v>6</v>
      </c>
      <c r="D132" s="14">
        <v>13</v>
      </c>
      <c r="E132" s="84"/>
      <c r="F132" s="13"/>
    </row>
    <row r="133" spans="1:6" ht="24" customHeight="1">
      <c r="A133" s="164" t="s">
        <v>320</v>
      </c>
      <c r="B133" s="38" t="s">
        <v>92</v>
      </c>
      <c r="C133" s="8" t="s">
        <v>20</v>
      </c>
      <c r="D133" s="35">
        <v>3.2</v>
      </c>
      <c r="E133" s="84"/>
      <c r="F133" s="13"/>
    </row>
    <row r="134" spans="1:6" ht="24" customHeight="1">
      <c r="A134" s="164" t="s">
        <v>321</v>
      </c>
      <c r="B134" s="39" t="s">
        <v>212</v>
      </c>
      <c r="C134" s="8" t="s">
        <v>20</v>
      </c>
      <c r="D134" s="14">
        <v>1.8</v>
      </c>
      <c r="E134" s="84"/>
      <c r="F134" s="13"/>
    </row>
    <row r="135" spans="1:6" ht="35.1" customHeight="1">
      <c r="A135" s="164" t="s">
        <v>322</v>
      </c>
      <c r="B135" s="52" t="s">
        <v>125</v>
      </c>
      <c r="C135" s="31" t="s">
        <v>6</v>
      </c>
      <c r="D135" s="14">
        <v>64</v>
      </c>
      <c r="E135" s="34"/>
      <c r="F135" s="13"/>
    </row>
    <row r="136" spans="1:6" ht="24" customHeight="1">
      <c r="A136" s="164" t="s">
        <v>324</v>
      </c>
      <c r="B136" s="10" t="s">
        <v>205</v>
      </c>
      <c r="C136" s="8" t="s">
        <v>5</v>
      </c>
      <c r="D136" s="14">
        <v>5531</v>
      </c>
      <c r="E136" s="84"/>
      <c r="F136" s="13"/>
    </row>
    <row r="137" spans="1:6" ht="54.95" customHeight="1">
      <c r="A137" s="164" t="s">
        <v>323</v>
      </c>
      <c r="B137" s="135" t="s">
        <v>93</v>
      </c>
      <c r="C137" s="31" t="s">
        <v>6</v>
      </c>
      <c r="D137" s="14">
        <v>100</v>
      </c>
      <c r="E137" s="84"/>
      <c r="F137" s="13"/>
    </row>
    <row r="138" spans="1:6" ht="24" customHeight="1">
      <c r="A138" s="164" t="s">
        <v>325</v>
      </c>
      <c r="B138" s="44" t="s">
        <v>41</v>
      </c>
      <c r="C138" s="8" t="s">
        <v>38</v>
      </c>
      <c r="D138" s="14">
        <v>195</v>
      </c>
      <c r="E138" s="84"/>
      <c r="F138" s="13"/>
    </row>
    <row r="139" spans="1:6" ht="24" customHeight="1">
      <c r="A139" s="164" t="s">
        <v>326</v>
      </c>
      <c r="B139" s="44" t="s">
        <v>7</v>
      </c>
      <c r="C139" s="31" t="s">
        <v>6</v>
      </c>
      <c r="D139" s="14">
        <f>D137</f>
        <v>100</v>
      </c>
      <c r="E139" s="84"/>
      <c r="F139" s="13"/>
    </row>
    <row r="140" spans="1:6" ht="24" customHeight="1">
      <c r="A140" s="164" t="s">
        <v>327</v>
      </c>
      <c r="B140" s="44" t="s">
        <v>94</v>
      </c>
      <c r="C140" s="31" t="s">
        <v>6</v>
      </c>
      <c r="D140" s="14">
        <v>1.6</v>
      </c>
      <c r="E140" s="84"/>
      <c r="F140" s="13"/>
    </row>
    <row r="141" spans="1:6" ht="24" customHeight="1">
      <c r="A141" s="164" t="s">
        <v>328</v>
      </c>
      <c r="B141" s="44" t="s">
        <v>19</v>
      </c>
      <c r="C141" s="31" t="s">
        <v>6</v>
      </c>
      <c r="D141" s="14">
        <v>2.5</v>
      </c>
      <c r="E141" s="84"/>
      <c r="F141" s="13"/>
    </row>
    <row r="142" spans="1:6" ht="24" customHeight="1">
      <c r="A142" s="164" t="s">
        <v>329</v>
      </c>
      <c r="B142" s="44" t="s">
        <v>95</v>
      </c>
      <c r="C142" s="8" t="s">
        <v>24</v>
      </c>
      <c r="D142" s="14">
        <v>4</v>
      </c>
      <c r="E142" s="84"/>
      <c r="F142" s="13"/>
    </row>
    <row r="143" spans="1:6" ht="35.1" customHeight="1">
      <c r="A143" s="164" t="s">
        <v>330</v>
      </c>
      <c r="B143" s="12" t="s">
        <v>76</v>
      </c>
      <c r="C143" s="31" t="s">
        <v>6</v>
      </c>
      <c r="D143" s="56">
        <v>100</v>
      </c>
      <c r="E143" s="84"/>
      <c r="F143" s="13"/>
    </row>
    <row r="144" spans="1:6" ht="35.1" customHeight="1">
      <c r="A144" s="164" t="s">
        <v>331</v>
      </c>
      <c r="B144" s="40" t="s">
        <v>96</v>
      </c>
      <c r="C144" s="8" t="s">
        <v>23</v>
      </c>
      <c r="D144" s="14">
        <v>70</v>
      </c>
      <c r="E144" s="84"/>
      <c r="F144" s="13"/>
    </row>
    <row r="145" spans="1:6" s="103" customFormat="1" ht="24" customHeight="1">
      <c r="A145" s="116"/>
      <c r="B145" s="142" t="s">
        <v>97</v>
      </c>
      <c r="C145" s="142"/>
      <c r="D145" s="142"/>
      <c r="E145" s="142"/>
      <c r="F145" s="142"/>
    </row>
    <row r="146" spans="1:6" ht="24" customHeight="1">
      <c r="A146" s="164" t="s">
        <v>331</v>
      </c>
      <c r="B146" s="63" t="s">
        <v>90</v>
      </c>
      <c r="C146" s="31" t="s">
        <v>6</v>
      </c>
      <c r="D146" s="64">
        <v>60</v>
      </c>
      <c r="E146" s="84"/>
      <c r="F146" s="13"/>
    </row>
    <row r="147" spans="1:6" ht="24" customHeight="1">
      <c r="A147" s="164" t="s">
        <v>332</v>
      </c>
      <c r="B147" s="12" t="s">
        <v>91</v>
      </c>
      <c r="C147" s="31" t="s">
        <v>6</v>
      </c>
      <c r="D147" s="14">
        <v>6</v>
      </c>
      <c r="E147" s="84"/>
      <c r="F147" s="13"/>
    </row>
    <row r="148" spans="1:6" ht="24" customHeight="1">
      <c r="A148" s="164" t="s">
        <v>333</v>
      </c>
      <c r="B148" s="132" t="s">
        <v>18</v>
      </c>
      <c r="C148" s="31" t="s">
        <v>6</v>
      </c>
      <c r="D148" s="35">
        <v>3</v>
      </c>
      <c r="E148" s="84"/>
      <c r="F148" s="13"/>
    </row>
    <row r="149" spans="1:6" ht="24" customHeight="1">
      <c r="A149" s="164" t="s">
        <v>334</v>
      </c>
      <c r="B149" s="39" t="s">
        <v>212</v>
      </c>
      <c r="C149" s="31" t="s">
        <v>6</v>
      </c>
      <c r="D149" s="14">
        <v>1</v>
      </c>
      <c r="E149" s="84"/>
      <c r="F149" s="13"/>
    </row>
    <row r="150" spans="1:6" ht="35.1" customHeight="1">
      <c r="A150" s="164" t="s">
        <v>335</v>
      </c>
      <c r="B150" s="52" t="s">
        <v>125</v>
      </c>
      <c r="C150" s="31" t="s">
        <v>6</v>
      </c>
      <c r="D150" s="14">
        <v>30</v>
      </c>
      <c r="E150" s="34"/>
      <c r="F150" s="13"/>
    </row>
    <row r="151" spans="1:6" ht="24" customHeight="1">
      <c r="A151" s="164" t="s">
        <v>337</v>
      </c>
      <c r="B151" s="10" t="s">
        <v>205</v>
      </c>
      <c r="C151" s="8" t="s">
        <v>5</v>
      </c>
      <c r="D151" s="14">
        <v>2623</v>
      </c>
      <c r="E151" s="84"/>
      <c r="F151" s="13"/>
    </row>
    <row r="152" spans="1:6" ht="45" customHeight="1">
      <c r="A152" s="164" t="s">
        <v>336</v>
      </c>
      <c r="B152" s="135" t="s">
        <v>93</v>
      </c>
      <c r="C152" s="31" t="s">
        <v>6</v>
      </c>
      <c r="D152" s="14">
        <v>120</v>
      </c>
      <c r="E152" s="84"/>
      <c r="F152" s="13"/>
    </row>
    <row r="153" spans="1:6" ht="24" customHeight="1">
      <c r="A153" s="164" t="s">
        <v>338</v>
      </c>
      <c r="B153" s="44" t="s">
        <v>41</v>
      </c>
      <c r="C153" s="8" t="s">
        <v>38</v>
      </c>
      <c r="D153" s="14">
        <f>D152*1.95</f>
        <v>234</v>
      </c>
      <c r="E153" s="84"/>
      <c r="F153" s="13"/>
    </row>
    <row r="154" spans="1:6" ht="24" customHeight="1">
      <c r="A154" s="164" t="s">
        <v>339</v>
      </c>
      <c r="B154" s="44" t="s">
        <v>7</v>
      </c>
      <c r="C154" s="31" t="s">
        <v>6</v>
      </c>
      <c r="D154" s="14">
        <v>120</v>
      </c>
      <c r="E154" s="84"/>
      <c r="F154" s="13"/>
    </row>
    <row r="155" spans="1:6" ht="24" customHeight="1">
      <c r="A155" s="164" t="s">
        <v>340</v>
      </c>
      <c r="B155" s="44" t="s">
        <v>94</v>
      </c>
      <c r="C155" s="31" t="s">
        <v>6</v>
      </c>
      <c r="D155" s="14">
        <v>1</v>
      </c>
      <c r="E155" s="84"/>
      <c r="F155" s="13"/>
    </row>
    <row r="156" spans="1:6" ht="24" customHeight="1">
      <c r="A156" s="164" t="s">
        <v>341</v>
      </c>
      <c r="B156" s="44" t="s">
        <v>19</v>
      </c>
      <c r="C156" s="31" t="s">
        <v>6</v>
      </c>
      <c r="D156" s="14">
        <v>1.5</v>
      </c>
      <c r="E156" s="84"/>
      <c r="F156" s="13"/>
    </row>
    <row r="157" spans="1:6" ht="24" customHeight="1">
      <c r="A157" s="164" t="s">
        <v>342</v>
      </c>
      <c r="B157" s="44" t="s">
        <v>95</v>
      </c>
      <c r="C157" s="8" t="s">
        <v>24</v>
      </c>
      <c r="D157" s="14">
        <v>2</v>
      </c>
      <c r="E157" s="84"/>
      <c r="F157" s="13"/>
    </row>
    <row r="158" spans="1:6" ht="35.1" customHeight="1">
      <c r="A158" s="164" t="s">
        <v>343</v>
      </c>
      <c r="B158" s="12" t="s">
        <v>76</v>
      </c>
      <c r="C158" s="31" t="s">
        <v>6</v>
      </c>
      <c r="D158" s="64">
        <v>120</v>
      </c>
      <c r="E158" s="84"/>
      <c r="F158" s="13"/>
    </row>
    <row r="159" spans="1:6" ht="35.1" customHeight="1">
      <c r="A159" s="164" t="s">
        <v>344</v>
      </c>
      <c r="B159" s="40" t="s">
        <v>96</v>
      </c>
      <c r="C159" s="8" t="s">
        <v>23</v>
      </c>
      <c r="D159" s="14">
        <v>30</v>
      </c>
      <c r="E159" s="84"/>
      <c r="F159" s="13"/>
    </row>
    <row r="160" spans="1:6" s="103" customFormat="1" ht="24" customHeight="1">
      <c r="A160" s="116"/>
      <c r="B160" s="143" t="s">
        <v>98</v>
      </c>
      <c r="C160" s="143"/>
      <c r="D160" s="143"/>
      <c r="E160" s="143"/>
      <c r="F160" s="143"/>
    </row>
    <row r="161" spans="1:6" ht="35.1" customHeight="1">
      <c r="A161" s="164" t="s">
        <v>345</v>
      </c>
      <c r="B161" s="30" t="s">
        <v>21</v>
      </c>
      <c r="C161" s="31" t="s">
        <v>6</v>
      </c>
      <c r="D161" s="14">
        <v>1440</v>
      </c>
      <c r="E161" s="84"/>
      <c r="F161" s="13"/>
    </row>
    <row r="162" spans="1:6" ht="54.95" customHeight="1">
      <c r="A162" s="164" t="s">
        <v>346</v>
      </c>
      <c r="B162" s="30" t="s">
        <v>99</v>
      </c>
      <c r="C162" s="31" t="s">
        <v>6</v>
      </c>
      <c r="D162" s="14">
        <v>3227</v>
      </c>
      <c r="E162" s="84"/>
      <c r="F162" s="13"/>
    </row>
    <row r="163" spans="1:6" ht="35.1" customHeight="1">
      <c r="A163" s="164" t="s">
        <v>347</v>
      </c>
      <c r="B163" s="30" t="s">
        <v>100</v>
      </c>
      <c r="C163" s="31" t="s">
        <v>6</v>
      </c>
      <c r="D163" s="14">
        <v>193</v>
      </c>
      <c r="E163" s="84"/>
      <c r="F163" s="13"/>
    </row>
    <row r="164" spans="1:6" ht="54.95" customHeight="1">
      <c r="A164" s="164" t="s">
        <v>348</v>
      </c>
      <c r="B164" s="30" t="s">
        <v>101</v>
      </c>
      <c r="C164" s="31" t="s">
        <v>6</v>
      </c>
      <c r="D164" s="14">
        <v>21</v>
      </c>
      <c r="E164" s="84"/>
      <c r="F164" s="13"/>
    </row>
    <row r="165" spans="1:6" ht="35.1" customHeight="1">
      <c r="A165" s="164" t="s">
        <v>349</v>
      </c>
      <c r="B165" s="30" t="s">
        <v>22</v>
      </c>
      <c r="C165" s="31" t="s">
        <v>23</v>
      </c>
      <c r="D165" s="14">
        <v>1870</v>
      </c>
      <c r="E165" s="84"/>
      <c r="F165" s="13"/>
    </row>
    <row r="166" spans="1:6" s="103" customFormat="1" ht="40.5" customHeight="1">
      <c r="A166" s="164" t="s">
        <v>350</v>
      </c>
      <c r="B166" s="104" t="s">
        <v>315</v>
      </c>
      <c r="C166" s="121" t="s">
        <v>6</v>
      </c>
      <c r="D166" s="106">
        <v>218</v>
      </c>
      <c r="E166" s="107"/>
      <c r="F166" s="102"/>
    </row>
    <row r="167" spans="1:6" ht="24" customHeight="1">
      <c r="A167" s="164" t="s">
        <v>351</v>
      </c>
      <c r="B167" s="89" t="s">
        <v>25</v>
      </c>
      <c r="C167" s="8" t="s">
        <v>26</v>
      </c>
      <c r="D167" s="36">
        <v>1</v>
      </c>
      <c r="E167" s="84"/>
      <c r="F167" s="13"/>
    </row>
    <row r="168" spans="1:6" s="126" customFormat="1" ht="24" customHeight="1">
      <c r="A168" s="155" t="s">
        <v>227</v>
      </c>
      <c r="B168" s="155"/>
      <c r="C168" s="155"/>
      <c r="D168" s="155"/>
      <c r="E168" s="155"/>
      <c r="F168" s="155"/>
    </row>
    <row r="169" spans="1:6" ht="24" customHeight="1">
      <c r="A169" s="140" t="s">
        <v>225</v>
      </c>
      <c r="B169" s="140"/>
      <c r="C169" s="140"/>
      <c r="D169" s="140"/>
      <c r="E169" s="140"/>
      <c r="F169" s="140"/>
    </row>
    <row r="170" spans="1:6" ht="35.1" customHeight="1">
      <c r="A170" s="164" t="s">
        <v>352</v>
      </c>
      <c r="B170" s="134" t="s">
        <v>27</v>
      </c>
      <c r="C170" s="66" t="s">
        <v>28</v>
      </c>
      <c r="D170" s="32">
        <v>0.25</v>
      </c>
      <c r="E170" s="84"/>
      <c r="F170" s="13"/>
    </row>
    <row r="171" spans="1:6" ht="35.1" customHeight="1">
      <c r="A171" s="164" t="s">
        <v>353</v>
      </c>
      <c r="B171" s="134" t="s">
        <v>129</v>
      </c>
      <c r="C171" s="67" t="s">
        <v>213</v>
      </c>
      <c r="D171" s="32">
        <v>190</v>
      </c>
      <c r="E171" s="84"/>
      <c r="F171" s="13"/>
    </row>
    <row r="172" spans="1:6" ht="35.1" customHeight="1">
      <c r="A172" s="164" t="s">
        <v>354</v>
      </c>
      <c r="B172" s="134" t="s">
        <v>130</v>
      </c>
      <c r="C172" s="67" t="s">
        <v>213</v>
      </c>
      <c r="D172" s="32">
        <v>19</v>
      </c>
      <c r="E172" s="84"/>
      <c r="F172" s="13"/>
    </row>
    <row r="173" spans="1:6" ht="35.1" customHeight="1">
      <c r="A173" s="164" t="s">
        <v>355</v>
      </c>
      <c r="B173" s="134" t="s">
        <v>131</v>
      </c>
      <c r="C173" s="67" t="s">
        <v>213</v>
      </c>
      <c r="D173" s="32">
        <v>25</v>
      </c>
      <c r="E173" s="84"/>
      <c r="F173" s="13"/>
    </row>
    <row r="174" spans="1:6" ht="35.1" customHeight="1">
      <c r="A174" s="164" t="s">
        <v>356</v>
      </c>
      <c r="B174" s="134" t="s">
        <v>132</v>
      </c>
      <c r="C174" s="67" t="s">
        <v>213</v>
      </c>
      <c r="D174" s="32">
        <v>280</v>
      </c>
      <c r="E174" s="84"/>
      <c r="F174" s="13"/>
    </row>
    <row r="175" spans="1:6" ht="35.1" customHeight="1">
      <c r="A175" s="164" t="s">
        <v>357</v>
      </c>
      <c r="B175" s="134" t="s">
        <v>145</v>
      </c>
      <c r="C175" s="67" t="s">
        <v>213</v>
      </c>
      <c r="D175" s="32">
        <v>60</v>
      </c>
      <c r="E175" s="84"/>
      <c r="F175" s="13"/>
    </row>
    <row r="176" spans="1:6" ht="35.1" customHeight="1">
      <c r="A176" s="65"/>
      <c r="B176" s="140" t="s">
        <v>35</v>
      </c>
      <c r="C176" s="140"/>
      <c r="D176" s="140"/>
      <c r="E176" s="140"/>
      <c r="F176" s="140"/>
    </row>
    <row r="177" spans="1:6" ht="35.1" customHeight="1">
      <c r="A177" s="164" t="s">
        <v>358</v>
      </c>
      <c r="B177" s="34" t="s">
        <v>146</v>
      </c>
      <c r="C177" s="67" t="s">
        <v>213</v>
      </c>
      <c r="D177" s="35">
        <v>9</v>
      </c>
      <c r="E177" s="34"/>
      <c r="F177" s="13"/>
    </row>
    <row r="178" spans="1:6" ht="24" customHeight="1">
      <c r="A178" s="164" t="s">
        <v>360</v>
      </c>
      <c r="B178" s="10" t="s">
        <v>205</v>
      </c>
      <c r="C178" s="68" t="s">
        <v>5</v>
      </c>
      <c r="D178" s="36">
        <v>1610.1</v>
      </c>
      <c r="E178" s="84"/>
      <c r="F178" s="13"/>
    </row>
    <row r="179" spans="1:6" ht="24" customHeight="1">
      <c r="A179" s="164" t="s">
        <v>361</v>
      </c>
      <c r="B179" s="10" t="s">
        <v>214</v>
      </c>
      <c r="C179" s="68" t="s">
        <v>5</v>
      </c>
      <c r="D179" s="36">
        <v>156.30000000000001</v>
      </c>
      <c r="E179" s="84"/>
      <c r="F179" s="13"/>
    </row>
    <row r="180" spans="1:6" ht="35.1" customHeight="1">
      <c r="A180" s="164" t="s">
        <v>362</v>
      </c>
      <c r="B180" s="10" t="s">
        <v>215</v>
      </c>
      <c r="C180" s="68" t="s">
        <v>5</v>
      </c>
      <c r="D180" s="36">
        <v>163.80000000000001</v>
      </c>
      <c r="E180" s="84"/>
      <c r="F180" s="13"/>
    </row>
    <row r="181" spans="1:6" ht="24" customHeight="1">
      <c r="A181" s="164" t="s">
        <v>359</v>
      </c>
      <c r="B181" s="37" t="s">
        <v>36</v>
      </c>
      <c r="C181" s="67" t="s">
        <v>213</v>
      </c>
      <c r="D181" s="14">
        <v>1</v>
      </c>
      <c r="E181" s="84"/>
      <c r="F181" s="13"/>
    </row>
    <row r="182" spans="1:6" ht="24" customHeight="1">
      <c r="A182" s="164" t="s">
        <v>363</v>
      </c>
      <c r="B182" s="38" t="s">
        <v>37</v>
      </c>
      <c r="C182" s="67" t="s">
        <v>213</v>
      </c>
      <c r="D182" s="35">
        <v>3.3</v>
      </c>
      <c r="E182" s="84"/>
      <c r="F182" s="13"/>
    </row>
    <row r="183" spans="1:6" ht="35.1" customHeight="1">
      <c r="A183" s="164" t="s">
        <v>364</v>
      </c>
      <c r="B183" s="39" t="s">
        <v>147</v>
      </c>
      <c r="C183" s="67" t="s">
        <v>213</v>
      </c>
      <c r="D183" s="14">
        <v>3</v>
      </c>
      <c r="E183" s="10"/>
      <c r="F183" s="13"/>
    </row>
    <row r="184" spans="1:6" ht="35.1" customHeight="1">
      <c r="A184" s="164" t="s">
        <v>365</v>
      </c>
      <c r="B184" s="40" t="s">
        <v>148</v>
      </c>
      <c r="C184" s="67" t="s">
        <v>213</v>
      </c>
      <c r="D184" s="36">
        <v>44.5</v>
      </c>
      <c r="E184" s="34"/>
      <c r="F184" s="13"/>
    </row>
    <row r="185" spans="1:6" ht="24" customHeight="1">
      <c r="A185" s="164" t="s">
        <v>367</v>
      </c>
      <c r="B185" s="10" t="s">
        <v>205</v>
      </c>
      <c r="C185" s="68" t="s">
        <v>5</v>
      </c>
      <c r="D185" s="36">
        <v>1308.05</v>
      </c>
      <c r="E185" s="84"/>
      <c r="F185" s="13"/>
    </row>
    <row r="186" spans="1:6" ht="24" customHeight="1">
      <c r="A186" s="164" t="s">
        <v>366</v>
      </c>
      <c r="B186" s="40" t="s">
        <v>149</v>
      </c>
      <c r="C186" s="67" t="s">
        <v>213</v>
      </c>
      <c r="D186" s="36">
        <v>25.2</v>
      </c>
      <c r="E186" s="34"/>
      <c r="F186" s="13"/>
    </row>
    <row r="187" spans="1:6" ht="24" customHeight="1">
      <c r="A187" s="164" t="s">
        <v>369</v>
      </c>
      <c r="B187" s="10" t="s">
        <v>205</v>
      </c>
      <c r="C187" s="68" t="s">
        <v>5</v>
      </c>
      <c r="D187" s="36">
        <v>520.76</v>
      </c>
      <c r="E187" s="84"/>
      <c r="F187" s="13"/>
    </row>
    <row r="188" spans="1:6" ht="24" customHeight="1">
      <c r="A188" s="164" t="s">
        <v>368</v>
      </c>
      <c r="B188" s="40" t="s">
        <v>150</v>
      </c>
      <c r="C188" s="67" t="s">
        <v>213</v>
      </c>
      <c r="D188" s="36">
        <v>26.9</v>
      </c>
      <c r="E188" s="34"/>
      <c r="F188" s="13"/>
    </row>
    <row r="189" spans="1:6" ht="24" customHeight="1">
      <c r="A189" s="164" t="s">
        <v>370</v>
      </c>
      <c r="B189" s="10" t="s">
        <v>205</v>
      </c>
      <c r="C189" s="68" t="s">
        <v>5</v>
      </c>
      <c r="D189" s="36">
        <v>759.9</v>
      </c>
      <c r="E189" s="84"/>
      <c r="F189" s="13"/>
    </row>
    <row r="190" spans="1:6" ht="24" customHeight="1">
      <c r="A190" s="33">
        <v>2.14</v>
      </c>
      <c r="B190" s="40" t="s">
        <v>151</v>
      </c>
      <c r="C190" s="67" t="s">
        <v>213</v>
      </c>
      <c r="D190" s="36">
        <v>3.7</v>
      </c>
      <c r="E190" s="34"/>
      <c r="F190" s="13"/>
    </row>
    <row r="191" spans="1:6" ht="24" customHeight="1">
      <c r="A191" s="33" t="s">
        <v>259</v>
      </c>
      <c r="B191" s="10" t="s">
        <v>205</v>
      </c>
      <c r="C191" s="68" t="s">
        <v>5</v>
      </c>
      <c r="D191" s="36">
        <v>247.85</v>
      </c>
      <c r="E191" s="84"/>
      <c r="F191" s="13"/>
    </row>
    <row r="192" spans="1:6" ht="24" customHeight="1">
      <c r="A192" s="33">
        <v>2.15</v>
      </c>
      <c r="B192" s="40" t="s">
        <v>152</v>
      </c>
      <c r="C192" s="67" t="s">
        <v>213</v>
      </c>
      <c r="D192" s="36">
        <v>3.1</v>
      </c>
      <c r="E192" s="34"/>
      <c r="F192" s="13"/>
    </row>
    <row r="193" spans="1:6" ht="24" customHeight="1">
      <c r="A193" s="33" t="s">
        <v>260</v>
      </c>
      <c r="B193" s="10" t="s">
        <v>205</v>
      </c>
      <c r="C193" s="68" t="s">
        <v>5</v>
      </c>
      <c r="D193" s="36">
        <v>254.27</v>
      </c>
      <c r="E193" s="84"/>
      <c r="F193" s="13"/>
    </row>
    <row r="194" spans="1:6" ht="35.1" customHeight="1">
      <c r="A194" s="33">
        <v>2.16</v>
      </c>
      <c r="B194" s="40" t="s">
        <v>153</v>
      </c>
      <c r="C194" s="67" t="s">
        <v>213</v>
      </c>
      <c r="D194" s="36">
        <v>0.6</v>
      </c>
      <c r="E194" s="34"/>
      <c r="F194" s="13"/>
    </row>
    <row r="195" spans="1:6" ht="24" customHeight="1">
      <c r="A195" s="33" t="s">
        <v>261</v>
      </c>
      <c r="B195" s="10" t="s">
        <v>205</v>
      </c>
      <c r="C195" s="68" t="s">
        <v>5</v>
      </c>
      <c r="D195" s="36">
        <v>33.869999999999997</v>
      </c>
      <c r="E195" s="84"/>
      <c r="F195" s="13"/>
    </row>
    <row r="196" spans="1:6" ht="35.1" customHeight="1">
      <c r="A196" s="33">
        <v>2.17</v>
      </c>
      <c r="B196" s="42" t="s">
        <v>39</v>
      </c>
      <c r="C196" s="69" t="s">
        <v>216</v>
      </c>
      <c r="D196" s="14">
        <v>160</v>
      </c>
      <c r="E196" s="84"/>
      <c r="F196" s="13"/>
    </row>
    <row r="197" spans="1:6" ht="35.1" customHeight="1">
      <c r="A197" s="33">
        <v>2.1800000000000002</v>
      </c>
      <c r="B197" s="135" t="s">
        <v>40</v>
      </c>
      <c r="C197" s="67" t="s">
        <v>213</v>
      </c>
      <c r="D197" s="14">
        <v>150</v>
      </c>
      <c r="E197" s="84"/>
      <c r="F197" s="13"/>
    </row>
    <row r="198" spans="1:6" ht="24" customHeight="1">
      <c r="A198" s="33">
        <v>2.19</v>
      </c>
      <c r="B198" s="44" t="s">
        <v>41</v>
      </c>
      <c r="C198" s="69" t="s">
        <v>38</v>
      </c>
      <c r="D198" s="14">
        <f>D197*1.9</f>
        <v>285</v>
      </c>
      <c r="E198" s="84"/>
      <c r="F198" s="13"/>
    </row>
    <row r="199" spans="1:6" ht="24" customHeight="1">
      <c r="A199" s="33">
        <v>2.2000000000000002</v>
      </c>
      <c r="B199" s="12" t="s">
        <v>42</v>
      </c>
      <c r="C199" s="67" t="s">
        <v>213</v>
      </c>
      <c r="D199" s="45">
        <v>150</v>
      </c>
      <c r="E199" s="84"/>
      <c r="F199" s="13"/>
    </row>
    <row r="200" spans="1:6" ht="35.1" customHeight="1">
      <c r="A200" s="65"/>
      <c r="B200" s="141" t="s">
        <v>43</v>
      </c>
      <c r="C200" s="141"/>
      <c r="D200" s="141"/>
      <c r="E200" s="141"/>
      <c r="F200" s="141"/>
    </row>
    <row r="201" spans="1:6" ht="35.1" customHeight="1">
      <c r="A201" s="33">
        <v>2.21</v>
      </c>
      <c r="B201" s="34" t="s">
        <v>154</v>
      </c>
      <c r="C201" s="67" t="s">
        <v>213</v>
      </c>
      <c r="D201" s="35">
        <v>15.3</v>
      </c>
      <c r="E201" s="34"/>
      <c r="F201" s="13"/>
    </row>
    <row r="202" spans="1:6" ht="35.1" customHeight="1">
      <c r="A202" s="33" t="s">
        <v>262</v>
      </c>
      <c r="B202" s="10" t="s">
        <v>205</v>
      </c>
      <c r="C202" s="68" t="s">
        <v>5</v>
      </c>
      <c r="D202" s="36">
        <v>3587.4</v>
      </c>
      <c r="E202" s="84"/>
      <c r="F202" s="13"/>
    </row>
    <row r="203" spans="1:6" ht="35.1" customHeight="1">
      <c r="A203" s="33" t="s">
        <v>263</v>
      </c>
      <c r="B203" s="10" t="s">
        <v>214</v>
      </c>
      <c r="C203" s="68" t="s">
        <v>5</v>
      </c>
      <c r="D203" s="36">
        <v>265.5</v>
      </c>
      <c r="E203" s="84"/>
      <c r="F203" s="13"/>
    </row>
    <row r="204" spans="1:6" ht="35.1" customHeight="1">
      <c r="A204" s="33" t="s">
        <v>264</v>
      </c>
      <c r="B204" s="10" t="s">
        <v>215</v>
      </c>
      <c r="C204" s="68" t="s">
        <v>5</v>
      </c>
      <c r="D204" s="36">
        <v>408</v>
      </c>
      <c r="E204" s="84"/>
      <c r="F204" s="13"/>
    </row>
    <row r="205" spans="1:6" ht="35.1" customHeight="1">
      <c r="A205" s="33">
        <v>2.2200000000000002</v>
      </c>
      <c r="B205" s="37" t="s">
        <v>36</v>
      </c>
      <c r="C205" s="67" t="s">
        <v>213</v>
      </c>
      <c r="D205" s="14">
        <v>1</v>
      </c>
      <c r="E205" s="84"/>
      <c r="F205" s="13"/>
    </row>
    <row r="206" spans="1:6" ht="35.1" customHeight="1">
      <c r="A206" s="33">
        <v>2.23</v>
      </c>
      <c r="B206" s="38" t="s">
        <v>155</v>
      </c>
      <c r="C206" s="67" t="s">
        <v>213</v>
      </c>
      <c r="D206" s="36">
        <v>2.7</v>
      </c>
      <c r="E206" s="34"/>
      <c r="F206" s="13"/>
    </row>
    <row r="207" spans="1:6" ht="35.1" customHeight="1">
      <c r="A207" s="33" t="s">
        <v>265</v>
      </c>
      <c r="B207" s="10" t="s">
        <v>205</v>
      </c>
      <c r="C207" s="68" t="s">
        <v>5</v>
      </c>
      <c r="D207" s="36">
        <v>633.6</v>
      </c>
      <c r="E207" s="84"/>
      <c r="F207" s="13"/>
    </row>
    <row r="208" spans="1:6" ht="35.1" customHeight="1">
      <c r="A208" s="33" t="s">
        <v>266</v>
      </c>
      <c r="B208" s="10" t="s">
        <v>214</v>
      </c>
      <c r="C208" s="68" t="s">
        <v>5</v>
      </c>
      <c r="D208" s="36">
        <v>46.9</v>
      </c>
      <c r="E208" s="84"/>
      <c r="F208" s="13"/>
    </row>
    <row r="209" spans="1:6" ht="35.1" customHeight="1">
      <c r="A209" s="33" t="s">
        <v>267</v>
      </c>
      <c r="B209" s="10" t="s">
        <v>215</v>
      </c>
      <c r="C209" s="68" t="s">
        <v>5</v>
      </c>
      <c r="D209" s="36">
        <v>72</v>
      </c>
      <c r="E209" s="84"/>
      <c r="F209" s="13"/>
    </row>
    <row r="210" spans="1:6" ht="35.1" customHeight="1">
      <c r="A210" s="33">
        <v>2.2400000000000002</v>
      </c>
      <c r="B210" s="41" t="s">
        <v>156</v>
      </c>
      <c r="C210" s="67" t="s">
        <v>213</v>
      </c>
      <c r="D210" s="36">
        <v>15.35</v>
      </c>
      <c r="E210" s="34"/>
      <c r="F210" s="13"/>
    </row>
    <row r="211" spans="1:6" ht="35.1" customHeight="1">
      <c r="A211" s="33" t="s">
        <v>268</v>
      </c>
      <c r="B211" s="10" t="s">
        <v>205</v>
      </c>
      <c r="C211" s="68" t="s">
        <v>5</v>
      </c>
      <c r="D211" s="36">
        <v>788.8</v>
      </c>
      <c r="E211" s="34"/>
      <c r="F211" s="13"/>
    </row>
    <row r="212" spans="1:6" ht="35.1" customHeight="1">
      <c r="A212" s="33" t="s">
        <v>269</v>
      </c>
      <c r="B212" s="10" t="s">
        <v>214</v>
      </c>
      <c r="C212" s="68" t="s">
        <v>5</v>
      </c>
      <c r="D212" s="36">
        <v>6.1</v>
      </c>
      <c r="E212" s="34"/>
      <c r="F212" s="13"/>
    </row>
    <row r="213" spans="1:6" ht="35.1" customHeight="1">
      <c r="A213" s="33" t="s">
        <v>270</v>
      </c>
      <c r="B213" s="10" t="s">
        <v>133</v>
      </c>
      <c r="C213" s="68" t="s">
        <v>5</v>
      </c>
      <c r="D213" s="36">
        <v>169.6</v>
      </c>
      <c r="E213" s="84"/>
      <c r="F213" s="13"/>
    </row>
    <row r="214" spans="1:6" ht="35.1" customHeight="1">
      <c r="A214" s="65"/>
      <c r="B214" s="141" t="s">
        <v>44</v>
      </c>
      <c r="C214" s="141"/>
      <c r="D214" s="141"/>
      <c r="E214" s="141"/>
      <c r="F214" s="141"/>
    </row>
    <row r="215" spans="1:6" ht="35.1" customHeight="1">
      <c r="A215" s="33">
        <v>2.25</v>
      </c>
      <c r="B215" s="34" t="s">
        <v>157</v>
      </c>
      <c r="C215" s="67" t="s">
        <v>213</v>
      </c>
      <c r="D215" s="35">
        <v>15.3</v>
      </c>
      <c r="E215" s="34"/>
      <c r="F215" s="13"/>
    </row>
    <row r="216" spans="1:6" ht="24" customHeight="1">
      <c r="A216" s="33" t="s">
        <v>271</v>
      </c>
      <c r="B216" s="10" t="s">
        <v>205</v>
      </c>
      <c r="C216" s="68" t="s">
        <v>5</v>
      </c>
      <c r="D216" s="36">
        <v>3587.4</v>
      </c>
      <c r="E216" s="84"/>
      <c r="F216" s="13"/>
    </row>
    <row r="217" spans="1:6" ht="24" customHeight="1">
      <c r="A217" s="33" t="s">
        <v>272</v>
      </c>
      <c r="B217" s="10" t="s">
        <v>214</v>
      </c>
      <c r="C217" s="68" t="s">
        <v>5</v>
      </c>
      <c r="D217" s="36">
        <v>265.5</v>
      </c>
      <c r="E217" s="84"/>
      <c r="F217" s="13"/>
    </row>
    <row r="218" spans="1:6" ht="35.1" customHeight="1">
      <c r="A218" s="33" t="s">
        <v>273</v>
      </c>
      <c r="B218" s="10" t="s">
        <v>215</v>
      </c>
      <c r="C218" s="68" t="s">
        <v>5</v>
      </c>
      <c r="D218" s="36">
        <v>408</v>
      </c>
      <c r="E218" s="84"/>
      <c r="F218" s="13"/>
    </row>
    <row r="219" spans="1:6" ht="35.1" customHeight="1">
      <c r="A219" s="33">
        <v>2.2599999999999998</v>
      </c>
      <c r="B219" s="37" t="s">
        <v>36</v>
      </c>
      <c r="C219" s="67" t="s">
        <v>213</v>
      </c>
      <c r="D219" s="14">
        <v>1</v>
      </c>
      <c r="E219" s="84"/>
      <c r="F219" s="13"/>
    </row>
    <row r="220" spans="1:6" ht="35.1" customHeight="1">
      <c r="A220" s="33">
        <v>2.27</v>
      </c>
      <c r="B220" s="38" t="s">
        <v>155</v>
      </c>
      <c r="C220" s="67" t="s">
        <v>213</v>
      </c>
      <c r="D220" s="36">
        <v>2.7</v>
      </c>
      <c r="E220" s="34"/>
      <c r="F220" s="13"/>
    </row>
    <row r="221" spans="1:6" ht="24" customHeight="1">
      <c r="A221" s="33" t="s">
        <v>274</v>
      </c>
      <c r="B221" s="10" t="s">
        <v>205</v>
      </c>
      <c r="C221" s="68" t="s">
        <v>5</v>
      </c>
      <c r="D221" s="36">
        <v>633.6</v>
      </c>
      <c r="E221" s="84"/>
      <c r="F221" s="13"/>
    </row>
    <row r="222" spans="1:6" ht="24" customHeight="1">
      <c r="A222" s="33" t="s">
        <v>275</v>
      </c>
      <c r="B222" s="10" t="s">
        <v>214</v>
      </c>
      <c r="C222" s="68" t="s">
        <v>5</v>
      </c>
      <c r="D222" s="36">
        <v>46.9</v>
      </c>
      <c r="E222" s="84"/>
      <c r="F222" s="13"/>
    </row>
    <row r="223" spans="1:6" ht="24" customHeight="1">
      <c r="A223" s="33" t="s">
        <v>276</v>
      </c>
      <c r="B223" s="10" t="s">
        <v>215</v>
      </c>
      <c r="C223" s="68" t="s">
        <v>5</v>
      </c>
      <c r="D223" s="36">
        <v>72</v>
      </c>
      <c r="E223" s="84"/>
      <c r="F223" s="13"/>
    </row>
    <row r="224" spans="1:6" ht="35.1" customHeight="1">
      <c r="A224" s="33">
        <v>2.2799999999999998</v>
      </c>
      <c r="B224" s="41" t="s">
        <v>156</v>
      </c>
      <c r="C224" s="67" t="s">
        <v>213</v>
      </c>
      <c r="D224" s="36">
        <v>15.35</v>
      </c>
      <c r="E224" s="34"/>
      <c r="F224" s="13"/>
    </row>
    <row r="225" spans="1:6" ht="24" customHeight="1">
      <c r="A225" s="33" t="s">
        <v>277</v>
      </c>
      <c r="B225" s="10" t="s">
        <v>205</v>
      </c>
      <c r="C225" s="68" t="s">
        <v>5</v>
      </c>
      <c r="D225" s="36">
        <v>788.8</v>
      </c>
      <c r="E225" s="34"/>
      <c r="F225" s="13"/>
    </row>
    <row r="226" spans="1:6" ht="24" customHeight="1">
      <c r="A226" s="33" t="s">
        <v>278</v>
      </c>
      <c r="B226" s="10" t="s">
        <v>214</v>
      </c>
      <c r="C226" s="68" t="s">
        <v>5</v>
      </c>
      <c r="D226" s="36">
        <v>6.1</v>
      </c>
      <c r="E226" s="34"/>
      <c r="F226" s="13"/>
    </row>
    <row r="227" spans="1:6" ht="24" customHeight="1">
      <c r="A227" s="33" t="s">
        <v>279</v>
      </c>
      <c r="B227" s="10" t="s">
        <v>133</v>
      </c>
      <c r="C227" s="68" t="s">
        <v>5</v>
      </c>
      <c r="D227" s="36">
        <v>169.6</v>
      </c>
      <c r="E227" s="84"/>
      <c r="F227" s="13"/>
    </row>
    <row r="228" spans="1:6" ht="35.1" customHeight="1">
      <c r="A228" s="65"/>
      <c r="B228" s="140" t="s">
        <v>45</v>
      </c>
      <c r="C228" s="140"/>
      <c r="D228" s="140"/>
      <c r="E228" s="140"/>
      <c r="F228" s="140"/>
    </row>
    <row r="229" spans="1:6" ht="35.1" customHeight="1">
      <c r="A229" s="33">
        <v>2.29</v>
      </c>
      <c r="B229" s="34" t="s">
        <v>157</v>
      </c>
      <c r="C229" s="67" t="s">
        <v>213</v>
      </c>
      <c r="D229" s="35">
        <v>9</v>
      </c>
      <c r="E229" s="34"/>
      <c r="F229" s="13"/>
    </row>
    <row r="230" spans="1:6" ht="24" customHeight="1">
      <c r="A230" s="33" t="s">
        <v>280</v>
      </c>
      <c r="B230" s="10" t="s">
        <v>205</v>
      </c>
      <c r="C230" s="68" t="s">
        <v>5</v>
      </c>
      <c r="D230" s="36">
        <v>1610.1</v>
      </c>
      <c r="E230" s="84"/>
      <c r="F230" s="13"/>
    </row>
    <row r="231" spans="1:6" ht="24" customHeight="1">
      <c r="A231" s="33" t="s">
        <v>281</v>
      </c>
      <c r="B231" s="10" t="s">
        <v>214</v>
      </c>
      <c r="C231" s="68" t="s">
        <v>5</v>
      </c>
      <c r="D231" s="36">
        <v>156.30000000000001</v>
      </c>
      <c r="E231" s="84"/>
      <c r="F231" s="13"/>
    </row>
    <row r="232" spans="1:6" ht="35.1" customHeight="1">
      <c r="A232" s="33" t="s">
        <v>282</v>
      </c>
      <c r="B232" s="10" t="s">
        <v>215</v>
      </c>
      <c r="C232" s="68" t="s">
        <v>5</v>
      </c>
      <c r="D232" s="36">
        <v>163.80000000000001</v>
      </c>
      <c r="E232" s="84"/>
      <c r="F232" s="13"/>
    </row>
    <row r="233" spans="1:6" ht="35.1" customHeight="1">
      <c r="A233" s="33">
        <v>2.2999999999999998</v>
      </c>
      <c r="B233" s="37" t="s">
        <v>36</v>
      </c>
      <c r="C233" s="67" t="s">
        <v>213</v>
      </c>
      <c r="D233" s="14">
        <v>1</v>
      </c>
      <c r="E233" s="84"/>
      <c r="F233" s="13"/>
    </row>
    <row r="234" spans="1:6" ht="24" customHeight="1">
      <c r="A234" s="33">
        <v>2.31</v>
      </c>
      <c r="B234" s="38" t="s">
        <v>37</v>
      </c>
      <c r="C234" s="67" t="s">
        <v>213</v>
      </c>
      <c r="D234" s="35">
        <v>3.5</v>
      </c>
      <c r="E234" s="84"/>
      <c r="F234" s="13"/>
    </row>
    <row r="235" spans="1:6" ht="35.1" customHeight="1">
      <c r="A235" s="33">
        <v>2.3199999999999998</v>
      </c>
      <c r="B235" s="39" t="s">
        <v>147</v>
      </c>
      <c r="C235" s="67" t="s">
        <v>213</v>
      </c>
      <c r="D235" s="14">
        <v>3.3</v>
      </c>
      <c r="E235" s="10"/>
      <c r="F235" s="13"/>
    </row>
    <row r="236" spans="1:6" ht="35.1" customHeight="1">
      <c r="A236" s="33">
        <v>2.33</v>
      </c>
      <c r="B236" s="40" t="s">
        <v>148</v>
      </c>
      <c r="C236" s="67" t="s">
        <v>213</v>
      </c>
      <c r="D236" s="36">
        <v>45</v>
      </c>
      <c r="E236" s="34"/>
      <c r="F236" s="13"/>
    </row>
    <row r="237" spans="1:6" ht="24" customHeight="1">
      <c r="A237" s="33">
        <v>2.34</v>
      </c>
      <c r="B237" s="10" t="s">
        <v>205</v>
      </c>
      <c r="C237" s="68" t="s">
        <v>5</v>
      </c>
      <c r="D237" s="36">
        <v>1387</v>
      </c>
      <c r="E237" s="84"/>
      <c r="F237" s="13"/>
    </row>
    <row r="238" spans="1:6" ht="24" customHeight="1">
      <c r="A238" s="33">
        <v>2.35</v>
      </c>
      <c r="B238" s="40" t="s">
        <v>149</v>
      </c>
      <c r="C238" s="67" t="s">
        <v>213</v>
      </c>
      <c r="D238" s="36">
        <v>31.5</v>
      </c>
      <c r="E238" s="34"/>
      <c r="F238" s="13"/>
    </row>
    <row r="239" spans="1:6" ht="24" customHeight="1">
      <c r="A239" s="33" t="s">
        <v>283</v>
      </c>
      <c r="B239" s="10" t="s">
        <v>205</v>
      </c>
      <c r="C239" s="68" t="s">
        <v>5</v>
      </c>
      <c r="D239" s="36">
        <v>581.79999999999995</v>
      </c>
      <c r="E239" s="84"/>
      <c r="F239" s="13"/>
    </row>
    <row r="240" spans="1:6" ht="24" customHeight="1">
      <c r="A240" s="33">
        <v>2.36</v>
      </c>
      <c r="B240" s="40" t="s">
        <v>150</v>
      </c>
      <c r="C240" s="67" t="s">
        <v>213</v>
      </c>
      <c r="D240" s="36">
        <v>28</v>
      </c>
      <c r="E240" s="34"/>
      <c r="F240" s="13"/>
    </row>
    <row r="241" spans="1:6" ht="24" customHeight="1">
      <c r="A241" s="33" t="s">
        <v>284</v>
      </c>
      <c r="B241" s="10" t="s">
        <v>205</v>
      </c>
      <c r="C241" s="68" t="s">
        <v>5</v>
      </c>
      <c r="D241" s="36">
        <v>776.81</v>
      </c>
      <c r="E241" s="84"/>
      <c r="F241" s="13"/>
    </row>
    <row r="242" spans="1:6" ht="24" customHeight="1">
      <c r="A242" s="33">
        <v>2.37</v>
      </c>
      <c r="B242" s="40" t="s">
        <v>151</v>
      </c>
      <c r="C242" s="67" t="s">
        <v>213</v>
      </c>
      <c r="D242" s="36">
        <v>4.2</v>
      </c>
      <c r="E242" s="34"/>
      <c r="F242" s="13"/>
    </row>
    <row r="243" spans="1:6" ht="24" customHeight="1">
      <c r="A243" s="33" t="s">
        <v>285</v>
      </c>
      <c r="B243" s="10" t="s">
        <v>205</v>
      </c>
      <c r="C243" s="68" t="s">
        <v>5</v>
      </c>
      <c r="D243" s="36">
        <v>270.63</v>
      </c>
      <c r="E243" s="84"/>
      <c r="F243" s="13"/>
    </row>
    <row r="244" spans="1:6" ht="24" customHeight="1">
      <c r="A244" s="33">
        <v>2.38</v>
      </c>
      <c r="B244" s="40" t="s">
        <v>152</v>
      </c>
      <c r="C244" s="67" t="s">
        <v>213</v>
      </c>
      <c r="D244" s="36">
        <v>3.5</v>
      </c>
      <c r="E244" s="34"/>
      <c r="F244" s="13"/>
    </row>
    <row r="245" spans="1:6" ht="24" customHeight="1">
      <c r="A245" s="33" t="s">
        <v>286</v>
      </c>
      <c r="B245" s="10" t="s">
        <v>205</v>
      </c>
      <c r="C245" s="68" t="s">
        <v>5</v>
      </c>
      <c r="D245" s="36">
        <v>284.36</v>
      </c>
      <c r="E245" s="84"/>
      <c r="F245" s="13"/>
    </row>
    <row r="246" spans="1:6" ht="24" customHeight="1">
      <c r="A246" s="33">
        <v>2.39</v>
      </c>
      <c r="B246" s="40" t="s">
        <v>153</v>
      </c>
      <c r="C246" s="67" t="s">
        <v>213</v>
      </c>
      <c r="D246" s="36">
        <v>0.6</v>
      </c>
      <c r="E246" s="34"/>
      <c r="F246" s="13"/>
    </row>
    <row r="247" spans="1:6" ht="24" customHeight="1">
      <c r="A247" s="65" t="s">
        <v>287</v>
      </c>
      <c r="B247" s="10" t="s">
        <v>205</v>
      </c>
      <c r="C247" s="68" t="s">
        <v>5</v>
      </c>
      <c r="D247" s="36">
        <v>33.869999999999997</v>
      </c>
      <c r="E247" s="84"/>
      <c r="F247" s="13"/>
    </row>
    <row r="248" spans="1:6" ht="35.1" customHeight="1">
      <c r="A248" s="33">
        <v>2.4</v>
      </c>
      <c r="B248" s="42" t="s">
        <v>39</v>
      </c>
      <c r="C248" s="69" t="s">
        <v>216</v>
      </c>
      <c r="D248" s="14">
        <v>168</v>
      </c>
      <c r="E248" s="84"/>
      <c r="F248" s="13"/>
    </row>
    <row r="249" spans="1:6" ht="45" customHeight="1">
      <c r="A249" s="33">
        <v>2.41</v>
      </c>
      <c r="B249" s="135" t="s">
        <v>40</v>
      </c>
      <c r="C249" s="67" t="s">
        <v>213</v>
      </c>
      <c r="D249" s="14">
        <v>190</v>
      </c>
      <c r="E249" s="84"/>
      <c r="F249" s="13"/>
    </row>
    <row r="250" spans="1:6" ht="24" customHeight="1">
      <c r="A250" s="33">
        <v>2.42</v>
      </c>
      <c r="B250" s="44" t="s">
        <v>41</v>
      </c>
      <c r="C250" s="69" t="s">
        <v>38</v>
      </c>
      <c r="D250" s="14">
        <f>D249*1.9</f>
        <v>361</v>
      </c>
      <c r="E250" s="84"/>
      <c r="F250" s="13"/>
    </row>
    <row r="251" spans="1:6" ht="24" customHeight="1">
      <c r="A251" s="33">
        <v>2.4300000000000002</v>
      </c>
      <c r="B251" s="12" t="s">
        <v>42</v>
      </c>
      <c r="C251" s="67" t="s">
        <v>213</v>
      </c>
      <c r="D251" s="45">
        <v>190</v>
      </c>
      <c r="E251" s="84"/>
      <c r="F251" s="13"/>
    </row>
    <row r="252" spans="1:6" ht="35.1" customHeight="1">
      <c r="A252" s="33"/>
      <c r="B252" s="140" t="s">
        <v>46</v>
      </c>
      <c r="C252" s="140"/>
      <c r="D252" s="140"/>
      <c r="E252" s="140"/>
      <c r="F252" s="140"/>
    </row>
    <row r="253" spans="1:6" ht="45" customHeight="1">
      <c r="A253" s="33">
        <v>2.44</v>
      </c>
      <c r="B253" s="46" t="s">
        <v>158</v>
      </c>
      <c r="C253" s="69" t="s">
        <v>24</v>
      </c>
      <c r="D253" s="36">
        <v>7.5</v>
      </c>
      <c r="E253" s="84"/>
      <c r="F253" s="13"/>
    </row>
    <row r="254" spans="1:6" ht="45" customHeight="1">
      <c r="A254" s="33">
        <v>2.4500000000000002</v>
      </c>
      <c r="B254" s="47" t="s">
        <v>159</v>
      </c>
      <c r="C254" s="67" t="s">
        <v>213</v>
      </c>
      <c r="D254" s="36">
        <f>1.75*7</f>
        <v>12.25</v>
      </c>
      <c r="E254" s="84"/>
      <c r="F254" s="13"/>
    </row>
    <row r="255" spans="1:6" ht="45" customHeight="1">
      <c r="A255" s="33">
        <v>2.46</v>
      </c>
      <c r="B255" s="41" t="s">
        <v>160</v>
      </c>
      <c r="C255" s="67" t="s">
        <v>213</v>
      </c>
      <c r="D255" s="36">
        <v>11.5</v>
      </c>
      <c r="E255" s="34"/>
      <c r="F255" s="13"/>
    </row>
    <row r="256" spans="1:6" ht="45" customHeight="1">
      <c r="A256" s="33" t="s">
        <v>288</v>
      </c>
      <c r="B256" s="10" t="s">
        <v>205</v>
      </c>
      <c r="C256" s="68" t="s">
        <v>5</v>
      </c>
      <c r="D256" s="36">
        <v>1535</v>
      </c>
      <c r="E256" s="84"/>
      <c r="F256" s="13"/>
    </row>
    <row r="257" spans="1:6" ht="45" customHeight="1">
      <c r="A257" s="33">
        <v>2.4700000000000002</v>
      </c>
      <c r="B257" s="46" t="s">
        <v>161</v>
      </c>
      <c r="C257" s="69" t="s">
        <v>24</v>
      </c>
      <c r="D257" s="36">
        <v>7.5</v>
      </c>
      <c r="E257" s="84"/>
      <c r="F257" s="13"/>
    </row>
    <row r="258" spans="1:6" ht="45" customHeight="1">
      <c r="A258" s="33">
        <v>2.4700000000000002</v>
      </c>
      <c r="B258" s="47" t="s">
        <v>312</v>
      </c>
      <c r="C258" s="67" t="s">
        <v>213</v>
      </c>
      <c r="D258" s="36">
        <v>12.25</v>
      </c>
      <c r="E258" s="84"/>
      <c r="F258" s="13"/>
    </row>
    <row r="259" spans="1:6" ht="45" customHeight="1">
      <c r="A259" s="33">
        <v>2.4700000000000002</v>
      </c>
      <c r="B259" s="41" t="s">
        <v>162</v>
      </c>
      <c r="C259" s="67" t="s">
        <v>213</v>
      </c>
      <c r="D259" s="36">
        <v>12</v>
      </c>
      <c r="E259" s="34"/>
      <c r="F259" s="13"/>
    </row>
    <row r="260" spans="1:6" ht="24" customHeight="1">
      <c r="A260" s="33" t="s">
        <v>371</v>
      </c>
      <c r="B260" s="10" t="s">
        <v>205</v>
      </c>
      <c r="C260" s="68" t="s">
        <v>5</v>
      </c>
      <c r="D260" s="36">
        <v>1580</v>
      </c>
      <c r="E260" s="84"/>
      <c r="F260" s="13"/>
    </row>
    <row r="261" spans="1:6" ht="35.1" customHeight="1">
      <c r="A261" s="124"/>
      <c r="B261" s="144" t="s">
        <v>47</v>
      </c>
      <c r="C261" s="144"/>
      <c r="D261" s="144"/>
      <c r="E261" s="144"/>
      <c r="F261" s="144"/>
    </row>
    <row r="262" spans="1:6" ht="54.95" customHeight="1">
      <c r="A262" s="123" t="s">
        <v>372</v>
      </c>
      <c r="B262" s="134" t="s">
        <v>163</v>
      </c>
      <c r="C262" s="66" t="s">
        <v>134</v>
      </c>
      <c r="D262" s="88">
        <v>220</v>
      </c>
      <c r="E262" s="84"/>
      <c r="F262" s="13"/>
    </row>
    <row r="263" spans="1:6" ht="35.1" customHeight="1">
      <c r="A263" s="123" t="s">
        <v>373</v>
      </c>
      <c r="B263" s="134" t="s">
        <v>135</v>
      </c>
      <c r="C263" s="67" t="s">
        <v>213</v>
      </c>
      <c r="D263" s="49">
        <v>1.2</v>
      </c>
      <c r="E263" s="84"/>
      <c r="F263" s="13"/>
    </row>
    <row r="264" spans="1:6" ht="35.1" customHeight="1">
      <c r="A264" s="123" t="s">
        <v>374</v>
      </c>
      <c r="B264" s="134" t="s">
        <v>49</v>
      </c>
      <c r="C264" s="66" t="s">
        <v>50</v>
      </c>
      <c r="D264" s="49">
        <v>3</v>
      </c>
      <c r="E264" s="84"/>
      <c r="F264" s="13"/>
    </row>
    <row r="265" spans="1:6" ht="24" customHeight="1">
      <c r="A265" s="123" t="s">
        <v>375</v>
      </c>
      <c r="B265" s="163" t="s">
        <v>307</v>
      </c>
      <c r="C265" s="163"/>
      <c r="D265" s="163"/>
      <c r="E265" s="163"/>
      <c r="F265" s="163"/>
    </row>
    <row r="266" spans="1:6" ht="24" customHeight="1">
      <c r="A266" s="123" t="s">
        <v>377</v>
      </c>
      <c r="B266" s="40" t="s">
        <v>51</v>
      </c>
      <c r="C266" s="68" t="s">
        <v>8</v>
      </c>
      <c r="D266" s="14">
        <v>1</v>
      </c>
      <c r="E266" s="84"/>
      <c r="F266" s="13"/>
    </row>
    <row r="267" spans="1:6" ht="24" customHeight="1">
      <c r="A267" s="123" t="s">
        <v>378</v>
      </c>
      <c r="B267" s="40" t="s">
        <v>52</v>
      </c>
      <c r="C267" s="68" t="s">
        <v>4</v>
      </c>
      <c r="D267" s="11">
        <v>1</v>
      </c>
      <c r="E267" s="84"/>
      <c r="F267" s="13"/>
    </row>
    <row r="268" spans="1:6" ht="24" customHeight="1">
      <c r="A268" s="123" t="s">
        <v>379</v>
      </c>
      <c r="B268" s="40" t="s">
        <v>53</v>
      </c>
      <c r="C268" s="68" t="s">
        <v>54</v>
      </c>
      <c r="D268" s="14">
        <v>50</v>
      </c>
      <c r="E268" s="84"/>
      <c r="F268" s="13"/>
    </row>
    <row r="269" spans="1:6" ht="35.1" customHeight="1">
      <c r="A269" s="123" t="s">
        <v>380</v>
      </c>
      <c r="B269" s="40" t="s">
        <v>55</v>
      </c>
      <c r="C269" s="68" t="s">
        <v>54</v>
      </c>
      <c r="D269" s="14">
        <v>40</v>
      </c>
      <c r="E269" s="84"/>
      <c r="F269" s="13"/>
    </row>
    <row r="270" spans="1:6" ht="35.1" customHeight="1">
      <c r="A270" s="123" t="s">
        <v>376</v>
      </c>
      <c r="B270" s="37" t="s">
        <v>56</v>
      </c>
      <c r="C270" s="67" t="s">
        <v>213</v>
      </c>
      <c r="D270" s="14">
        <v>15</v>
      </c>
      <c r="E270" s="84"/>
      <c r="F270" s="13"/>
    </row>
    <row r="271" spans="1:6" ht="45" customHeight="1">
      <c r="A271" s="123" t="s">
        <v>381</v>
      </c>
      <c r="B271" s="17" t="s">
        <v>164</v>
      </c>
      <c r="C271" s="67" t="s">
        <v>213</v>
      </c>
      <c r="D271" s="36">
        <v>5</v>
      </c>
      <c r="E271" s="34"/>
      <c r="F271" s="13"/>
    </row>
    <row r="272" spans="1:6" ht="24" customHeight="1">
      <c r="A272" s="123" t="s">
        <v>383</v>
      </c>
      <c r="B272" s="50" t="s">
        <v>57</v>
      </c>
      <c r="C272" s="69" t="s">
        <v>38</v>
      </c>
      <c r="D272" s="36">
        <v>0.2</v>
      </c>
      <c r="E272" s="84"/>
      <c r="F272" s="13"/>
    </row>
    <row r="273" spans="1:6" ht="24" customHeight="1">
      <c r="A273" s="123" t="s">
        <v>382</v>
      </c>
      <c r="B273" s="51" t="s">
        <v>58</v>
      </c>
      <c r="C273" s="69" t="s">
        <v>8</v>
      </c>
      <c r="D273" s="36">
        <v>1.08</v>
      </c>
      <c r="E273" s="84"/>
      <c r="F273" s="13"/>
    </row>
    <row r="274" spans="1:6" ht="35.1" customHeight="1">
      <c r="A274" s="123" t="s">
        <v>384</v>
      </c>
      <c r="B274" s="51" t="s">
        <v>59</v>
      </c>
      <c r="C274" s="69" t="s">
        <v>8</v>
      </c>
      <c r="D274" s="36">
        <v>0.95</v>
      </c>
      <c r="E274" s="84"/>
      <c r="F274" s="13"/>
    </row>
    <row r="275" spans="1:6" ht="84.95" customHeight="1">
      <c r="A275" s="123" t="s">
        <v>385</v>
      </c>
      <c r="B275" s="52" t="s">
        <v>60</v>
      </c>
      <c r="C275" s="68" t="s">
        <v>8</v>
      </c>
      <c r="D275" s="14">
        <v>34.1</v>
      </c>
      <c r="E275" s="84"/>
      <c r="F275" s="13"/>
    </row>
    <row r="276" spans="1:6" ht="35.1" customHeight="1">
      <c r="A276" s="123" t="s">
        <v>386</v>
      </c>
      <c r="B276" s="60" t="s">
        <v>61</v>
      </c>
      <c r="C276" s="66" t="s">
        <v>62</v>
      </c>
      <c r="D276" s="49">
        <v>1</v>
      </c>
      <c r="E276" s="84"/>
      <c r="F276" s="13"/>
    </row>
    <row r="277" spans="1:6" ht="45" customHeight="1">
      <c r="A277" s="123" t="s">
        <v>387</v>
      </c>
      <c r="B277" s="52" t="s">
        <v>63</v>
      </c>
      <c r="C277" s="68" t="s">
        <v>64</v>
      </c>
      <c r="D277" s="14">
        <v>1.5</v>
      </c>
      <c r="E277" s="84"/>
      <c r="F277" s="13"/>
    </row>
    <row r="278" spans="1:6" ht="45" customHeight="1">
      <c r="A278" s="123" t="s">
        <v>388</v>
      </c>
      <c r="B278" s="47" t="s">
        <v>136</v>
      </c>
      <c r="C278" s="67" t="s">
        <v>213</v>
      </c>
      <c r="D278" s="36">
        <f>1.4*20</f>
        <v>28</v>
      </c>
      <c r="E278" s="84"/>
      <c r="F278" s="13"/>
    </row>
    <row r="279" spans="1:6" ht="35.1" customHeight="1">
      <c r="A279" s="123" t="s">
        <v>389</v>
      </c>
      <c r="B279" s="47" t="s">
        <v>137</v>
      </c>
      <c r="C279" s="67" t="s">
        <v>213</v>
      </c>
      <c r="D279" s="36">
        <f>D278</f>
        <v>28</v>
      </c>
      <c r="E279" s="84"/>
      <c r="F279" s="13"/>
    </row>
    <row r="280" spans="1:6" ht="35.1" customHeight="1">
      <c r="A280" s="123" t="s">
        <v>390</v>
      </c>
      <c r="B280" s="41" t="s">
        <v>165</v>
      </c>
      <c r="C280" s="67" t="s">
        <v>213</v>
      </c>
      <c r="D280" s="36">
        <v>4.5999999999999996</v>
      </c>
      <c r="E280" s="34"/>
      <c r="F280" s="13"/>
    </row>
    <row r="281" spans="1:6" ht="35.1" customHeight="1">
      <c r="A281" s="123" t="s">
        <v>392</v>
      </c>
      <c r="B281" s="10" t="s">
        <v>205</v>
      </c>
      <c r="C281" s="69" t="s">
        <v>5</v>
      </c>
      <c r="D281" s="36">
        <v>759</v>
      </c>
      <c r="E281" s="84"/>
      <c r="F281" s="13"/>
    </row>
    <row r="282" spans="1:6" ht="35.1" customHeight="1">
      <c r="A282" s="123" t="s">
        <v>391</v>
      </c>
      <c r="B282" s="17" t="s">
        <v>166</v>
      </c>
      <c r="C282" s="67" t="s">
        <v>213</v>
      </c>
      <c r="D282" s="36">
        <v>3.8</v>
      </c>
      <c r="E282" s="34"/>
      <c r="F282" s="13"/>
    </row>
    <row r="283" spans="1:6" ht="24" customHeight="1">
      <c r="A283" s="33" t="s">
        <v>393</v>
      </c>
      <c r="B283" s="50" t="s">
        <v>208</v>
      </c>
      <c r="C283" s="68" t="s">
        <v>5</v>
      </c>
      <c r="D283" s="36">
        <v>255</v>
      </c>
      <c r="E283" s="84"/>
      <c r="F283" s="13"/>
    </row>
    <row r="284" spans="1:6" ht="24" customHeight="1">
      <c r="A284" s="33" t="s">
        <v>394</v>
      </c>
      <c r="B284" s="10" t="s">
        <v>215</v>
      </c>
      <c r="C284" s="68" t="s">
        <v>5</v>
      </c>
      <c r="D284" s="36">
        <v>231</v>
      </c>
      <c r="E284" s="84"/>
      <c r="F284" s="13"/>
    </row>
    <row r="285" spans="1:6" ht="35.1" customHeight="1">
      <c r="A285" s="33"/>
      <c r="B285" s="140" t="s">
        <v>67</v>
      </c>
      <c r="C285" s="140"/>
      <c r="D285" s="140"/>
      <c r="E285" s="140"/>
      <c r="F285" s="140"/>
    </row>
    <row r="286" spans="1:6" ht="35.1" customHeight="1">
      <c r="A286" s="123" t="s">
        <v>395</v>
      </c>
      <c r="B286" s="41" t="s">
        <v>217</v>
      </c>
      <c r="C286" s="67" t="s">
        <v>213</v>
      </c>
      <c r="D286" s="36">
        <v>7.9</v>
      </c>
      <c r="E286" s="34"/>
      <c r="F286" s="13"/>
    </row>
    <row r="287" spans="1:6" ht="35.1" customHeight="1">
      <c r="A287" s="123" t="s">
        <v>396</v>
      </c>
      <c r="B287" s="12" t="s">
        <v>68</v>
      </c>
      <c r="C287" s="69" t="s">
        <v>216</v>
      </c>
      <c r="D287" s="14">
        <v>326</v>
      </c>
      <c r="E287" s="84"/>
      <c r="F287" s="13"/>
    </row>
    <row r="288" spans="1:6" ht="35.1" customHeight="1">
      <c r="A288" s="123" t="s">
        <v>397</v>
      </c>
      <c r="B288" s="51" t="s">
        <v>167</v>
      </c>
      <c r="C288" s="67" t="s">
        <v>213</v>
      </c>
      <c r="D288" s="36">
        <v>30.6</v>
      </c>
      <c r="E288" s="34"/>
      <c r="F288" s="13"/>
    </row>
    <row r="289" spans="1:6" ht="35.1" customHeight="1">
      <c r="A289" s="123" t="s">
        <v>399</v>
      </c>
      <c r="B289" s="10" t="s">
        <v>205</v>
      </c>
      <c r="C289" s="69" t="s">
        <v>38</v>
      </c>
      <c r="D289" s="36">
        <f>D288*0.105</f>
        <v>3.2130000000000001</v>
      </c>
      <c r="E289" s="84"/>
      <c r="F289" s="13"/>
    </row>
    <row r="290" spans="1:6" ht="35.1" customHeight="1">
      <c r="A290" s="123" t="s">
        <v>398</v>
      </c>
      <c r="B290" s="10" t="s">
        <v>69</v>
      </c>
      <c r="C290" s="67" t="s">
        <v>213</v>
      </c>
      <c r="D290" s="36">
        <v>1.4</v>
      </c>
      <c r="E290" s="84"/>
      <c r="F290" s="13"/>
    </row>
    <row r="291" spans="1:6" ht="35.1" customHeight="1">
      <c r="A291" s="123" t="s">
        <v>400</v>
      </c>
      <c r="B291" s="54" t="s">
        <v>138</v>
      </c>
      <c r="C291" s="67" t="s">
        <v>213</v>
      </c>
      <c r="D291" s="32">
        <v>27</v>
      </c>
      <c r="E291" s="84"/>
      <c r="F291" s="13"/>
    </row>
    <row r="292" spans="1:6" ht="24" customHeight="1">
      <c r="A292" s="123" t="s">
        <v>402</v>
      </c>
      <c r="B292" s="10" t="s">
        <v>205</v>
      </c>
      <c r="C292" s="69" t="s">
        <v>5</v>
      </c>
      <c r="D292" s="36">
        <v>3262</v>
      </c>
      <c r="E292" s="84"/>
      <c r="F292" s="13"/>
    </row>
    <row r="293" spans="1:6" ht="24" customHeight="1">
      <c r="A293" s="123" t="s">
        <v>403</v>
      </c>
      <c r="B293" s="10" t="s">
        <v>139</v>
      </c>
      <c r="C293" s="68" t="s">
        <v>5</v>
      </c>
      <c r="D293" s="36">
        <v>144.4</v>
      </c>
      <c r="E293" s="84"/>
      <c r="F293" s="13"/>
    </row>
    <row r="294" spans="1:6" ht="24" customHeight="1">
      <c r="A294" s="123" t="s">
        <v>401</v>
      </c>
      <c r="B294" s="51" t="s">
        <v>168</v>
      </c>
      <c r="C294" s="70" t="s">
        <v>8</v>
      </c>
      <c r="D294" s="32">
        <v>1.57</v>
      </c>
      <c r="E294" s="84"/>
      <c r="F294" s="13"/>
    </row>
    <row r="295" spans="1:6" ht="35.1" customHeight="1">
      <c r="A295" s="123" t="s">
        <v>404</v>
      </c>
      <c r="B295" s="51" t="s">
        <v>71</v>
      </c>
      <c r="C295" s="71" t="s">
        <v>24</v>
      </c>
      <c r="D295" s="36">
        <v>36</v>
      </c>
      <c r="E295" s="84"/>
      <c r="F295" s="13"/>
    </row>
    <row r="296" spans="1:6" ht="35.1" customHeight="1">
      <c r="A296" s="123" t="s">
        <v>405</v>
      </c>
      <c r="B296" s="10" t="s">
        <v>72</v>
      </c>
      <c r="C296" s="19" t="s">
        <v>73</v>
      </c>
      <c r="D296" s="36">
        <v>137</v>
      </c>
      <c r="E296" s="84"/>
      <c r="F296" s="13"/>
    </row>
    <row r="297" spans="1:6" ht="35.1" customHeight="1">
      <c r="A297" s="33"/>
      <c r="B297" s="140" t="s">
        <v>74</v>
      </c>
      <c r="C297" s="140"/>
      <c r="D297" s="140"/>
      <c r="E297" s="140"/>
      <c r="F297" s="140"/>
    </row>
    <row r="298" spans="1:6" ht="35.1" customHeight="1">
      <c r="A298" s="123" t="s">
        <v>406</v>
      </c>
      <c r="B298" s="41" t="s">
        <v>140</v>
      </c>
      <c r="C298" s="67" t="s">
        <v>213</v>
      </c>
      <c r="D298" s="36">
        <v>28</v>
      </c>
      <c r="E298" s="84"/>
      <c r="F298" s="13"/>
    </row>
    <row r="299" spans="1:6" ht="24" customHeight="1">
      <c r="A299" s="123" t="s">
        <v>407</v>
      </c>
      <c r="B299" s="57" t="s">
        <v>78</v>
      </c>
      <c r="C299" s="67" t="s">
        <v>213</v>
      </c>
      <c r="D299" s="36">
        <v>15.7</v>
      </c>
      <c r="E299" s="84"/>
      <c r="F299" s="13"/>
    </row>
    <row r="300" spans="1:6" ht="35.1" customHeight="1">
      <c r="A300" s="123" t="s">
        <v>409</v>
      </c>
      <c r="B300" s="57" t="s">
        <v>210</v>
      </c>
      <c r="C300" s="69" t="s">
        <v>5</v>
      </c>
      <c r="D300" s="36">
        <v>3271.4</v>
      </c>
      <c r="E300" s="84"/>
      <c r="F300" s="13"/>
    </row>
    <row r="301" spans="1:6" ht="35.1" customHeight="1">
      <c r="A301" s="123" t="s">
        <v>408</v>
      </c>
      <c r="B301" s="41" t="s">
        <v>79</v>
      </c>
      <c r="C301" s="67" t="s">
        <v>213</v>
      </c>
      <c r="D301" s="36">
        <v>20</v>
      </c>
      <c r="E301" s="84"/>
      <c r="F301" s="13"/>
    </row>
    <row r="302" spans="1:6" ht="35.1" customHeight="1">
      <c r="A302" s="123" t="s">
        <v>410</v>
      </c>
      <c r="B302" s="41" t="s">
        <v>211</v>
      </c>
      <c r="C302" s="69" t="s">
        <v>216</v>
      </c>
      <c r="D302" s="36">
        <v>100</v>
      </c>
      <c r="E302" s="84"/>
      <c r="F302" s="13"/>
    </row>
    <row r="303" spans="1:6" ht="35.1" customHeight="1">
      <c r="A303" s="123" t="s">
        <v>411</v>
      </c>
      <c r="B303" s="51" t="s">
        <v>167</v>
      </c>
      <c r="C303" s="67" t="s">
        <v>213</v>
      </c>
      <c r="D303" s="36">
        <v>11.5</v>
      </c>
      <c r="E303" s="34"/>
      <c r="F303" s="13"/>
    </row>
    <row r="304" spans="1:6" ht="45" customHeight="1">
      <c r="A304" s="123" t="s">
        <v>414</v>
      </c>
      <c r="B304" s="10" t="s">
        <v>205</v>
      </c>
      <c r="C304" s="69" t="s">
        <v>38</v>
      </c>
      <c r="D304" s="36">
        <f>D303*0.105</f>
        <v>1.2075</v>
      </c>
      <c r="E304" s="84"/>
      <c r="F304" s="13"/>
    </row>
    <row r="305" spans="1:6" ht="54.95" customHeight="1">
      <c r="A305" s="123" t="s">
        <v>412</v>
      </c>
      <c r="B305" s="58" t="s">
        <v>80</v>
      </c>
      <c r="C305" s="67" t="s">
        <v>213</v>
      </c>
      <c r="D305" s="59">
        <v>80</v>
      </c>
      <c r="E305" s="84"/>
      <c r="F305" s="13"/>
    </row>
    <row r="306" spans="1:6" ht="35.1" customHeight="1">
      <c r="A306" s="123" t="s">
        <v>413</v>
      </c>
      <c r="B306" s="60" t="s">
        <v>169</v>
      </c>
      <c r="C306" s="67" t="s">
        <v>213</v>
      </c>
      <c r="D306" s="32">
        <v>27.4</v>
      </c>
      <c r="E306" s="34"/>
      <c r="F306" s="13"/>
    </row>
    <row r="307" spans="1:6" ht="45" customHeight="1">
      <c r="A307" s="123" t="s">
        <v>417</v>
      </c>
      <c r="B307" s="10" t="s">
        <v>205</v>
      </c>
      <c r="C307" s="69" t="s">
        <v>5</v>
      </c>
      <c r="D307" s="36">
        <v>1100</v>
      </c>
      <c r="E307" s="122"/>
      <c r="F307" s="122"/>
    </row>
    <row r="308" spans="1:6" ht="54.95" customHeight="1">
      <c r="A308" s="123" t="s">
        <v>413</v>
      </c>
      <c r="B308" s="58" t="s">
        <v>81</v>
      </c>
      <c r="C308" s="67" t="s">
        <v>213</v>
      </c>
      <c r="D308" s="59">
        <v>150</v>
      </c>
      <c r="E308" s="84"/>
      <c r="F308" s="13"/>
    </row>
    <row r="309" spans="1:6" ht="24" customHeight="1">
      <c r="A309" s="123" t="s">
        <v>415</v>
      </c>
      <c r="B309" s="61" t="s">
        <v>141</v>
      </c>
      <c r="C309" s="69" t="s">
        <v>38</v>
      </c>
      <c r="D309" s="62">
        <f>D308*1.85</f>
        <v>277.5</v>
      </c>
      <c r="E309" s="84"/>
      <c r="F309" s="13"/>
    </row>
    <row r="310" spans="1:6" ht="24" customHeight="1">
      <c r="A310" s="123" t="s">
        <v>416</v>
      </c>
      <c r="B310" s="58" t="s">
        <v>83</v>
      </c>
      <c r="C310" s="67" t="s">
        <v>213</v>
      </c>
      <c r="D310" s="62">
        <v>80</v>
      </c>
      <c r="E310" s="84"/>
      <c r="F310" s="13"/>
    </row>
    <row r="311" spans="1:6" ht="24" customHeight="1">
      <c r="A311" s="123" t="s">
        <v>418</v>
      </c>
      <c r="B311" s="58" t="s">
        <v>84</v>
      </c>
      <c r="C311" s="69" t="s">
        <v>216</v>
      </c>
      <c r="D311" s="59">
        <v>45</v>
      </c>
      <c r="E311" s="84"/>
      <c r="F311" s="13"/>
    </row>
    <row r="312" spans="1:6" ht="29.25" customHeight="1">
      <c r="A312" s="123" t="s">
        <v>419</v>
      </c>
      <c r="B312" s="145" t="s">
        <v>85</v>
      </c>
      <c r="C312" s="145"/>
      <c r="D312" s="145"/>
      <c r="E312" s="145"/>
      <c r="F312" s="145"/>
    </row>
    <row r="313" spans="1:6" ht="35.1" customHeight="1">
      <c r="A313" s="123" t="s">
        <v>421</v>
      </c>
      <c r="B313" s="58" t="s">
        <v>86</v>
      </c>
      <c r="C313" s="67" t="s">
        <v>213</v>
      </c>
      <c r="D313" s="59">
        <v>6.2</v>
      </c>
      <c r="E313" s="84"/>
      <c r="F313" s="13"/>
    </row>
    <row r="314" spans="1:6" ht="24" customHeight="1">
      <c r="A314" s="123" t="s">
        <v>422</v>
      </c>
      <c r="B314" s="58" t="s">
        <v>142</v>
      </c>
      <c r="C314" s="67" t="s">
        <v>213</v>
      </c>
      <c r="D314" s="59">
        <v>5</v>
      </c>
      <c r="E314" s="84"/>
      <c r="F314" s="13"/>
    </row>
    <row r="315" spans="1:6" ht="24" customHeight="1">
      <c r="A315" s="123" t="s">
        <v>423</v>
      </c>
      <c r="B315" s="58" t="s">
        <v>88</v>
      </c>
      <c r="C315" s="67" t="s">
        <v>213</v>
      </c>
      <c r="D315" s="59">
        <v>0.05</v>
      </c>
      <c r="E315" s="84"/>
      <c r="F315" s="13"/>
    </row>
    <row r="316" spans="1:6" ht="24" customHeight="1">
      <c r="A316" s="123" t="s">
        <v>424</v>
      </c>
      <c r="B316" s="10" t="s">
        <v>205</v>
      </c>
      <c r="C316" s="69" t="s">
        <v>5</v>
      </c>
      <c r="D316" s="36">
        <v>75</v>
      </c>
      <c r="E316" s="84"/>
      <c r="F316" s="13"/>
    </row>
    <row r="317" spans="1:6" s="103" customFormat="1" ht="24" customHeight="1">
      <c r="A317" s="116"/>
      <c r="B317" s="142" t="s">
        <v>89</v>
      </c>
      <c r="C317" s="142"/>
      <c r="D317" s="142"/>
      <c r="E317" s="142"/>
      <c r="F317" s="142"/>
    </row>
    <row r="318" spans="1:6" ht="24" customHeight="1">
      <c r="A318" s="123" t="s">
        <v>420</v>
      </c>
      <c r="B318" s="63" t="s">
        <v>90</v>
      </c>
      <c r="C318" s="67" t="s">
        <v>213</v>
      </c>
      <c r="D318" s="64">
        <v>130</v>
      </c>
      <c r="E318" s="84"/>
      <c r="F318" s="13"/>
    </row>
    <row r="319" spans="1:6" ht="24" customHeight="1">
      <c r="A319" s="123" t="s">
        <v>425</v>
      </c>
      <c r="B319" s="12" t="s">
        <v>91</v>
      </c>
      <c r="C319" s="67" t="s">
        <v>213</v>
      </c>
      <c r="D319" s="14">
        <v>13</v>
      </c>
      <c r="E319" s="84"/>
      <c r="F319" s="13"/>
    </row>
    <row r="320" spans="1:6" ht="45" customHeight="1">
      <c r="A320" s="123" t="s">
        <v>426</v>
      </c>
      <c r="B320" s="34" t="s">
        <v>154</v>
      </c>
      <c r="C320" s="67" t="s">
        <v>213</v>
      </c>
      <c r="D320" s="35">
        <v>6</v>
      </c>
      <c r="E320" s="34"/>
      <c r="F320" s="13"/>
    </row>
    <row r="321" spans="1:6" ht="24" customHeight="1">
      <c r="A321" s="123" t="s">
        <v>428</v>
      </c>
      <c r="B321" s="10" t="s">
        <v>205</v>
      </c>
      <c r="C321" s="68" t="s">
        <v>5</v>
      </c>
      <c r="D321" s="36">
        <v>1073.4000000000001</v>
      </c>
      <c r="E321" s="84"/>
      <c r="F321" s="13"/>
    </row>
    <row r="322" spans="1:6" ht="24" customHeight="1">
      <c r="A322" s="123" t="s">
        <v>429</v>
      </c>
      <c r="B322" s="10" t="s">
        <v>214</v>
      </c>
      <c r="C322" s="68" t="s">
        <v>5</v>
      </c>
      <c r="D322" s="36">
        <v>104.2</v>
      </c>
      <c r="E322" s="84"/>
      <c r="F322" s="13"/>
    </row>
    <row r="323" spans="1:6" ht="24" customHeight="1">
      <c r="A323" s="123" t="s">
        <v>430</v>
      </c>
      <c r="B323" s="10" t="s">
        <v>215</v>
      </c>
      <c r="C323" s="68" t="s">
        <v>5</v>
      </c>
      <c r="D323" s="36">
        <v>109.2</v>
      </c>
      <c r="E323" s="84"/>
      <c r="F323" s="13"/>
    </row>
    <row r="324" spans="1:6" ht="24" customHeight="1">
      <c r="A324" s="123" t="s">
        <v>427</v>
      </c>
      <c r="B324" s="38" t="s">
        <v>92</v>
      </c>
      <c r="C324" s="67" t="s">
        <v>213</v>
      </c>
      <c r="D324" s="35">
        <v>1</v>
      </c>
      <c r="E324" s="84"/>
      <c r="F324" s="13"/>
    </row>
    <row r="325" spans="1:6" ht="24" customHeight="1">
      <c r="A325" s="123" t="s">
        <v>431</v>
      </c>
      <c r="B325" s="39" t="s">
        <v>212</v>
      </c>
      <c r="C325" s="67" t="s">
        <v>213</v>
      </c>
      <c r="D325" s="14">
        <v>1</v>
      </c>
      <c r="E325" s="84"/>
      <c r="F325" s="13"/>
    </row>
    <row r="326" spans="1:6" ht="45" customHeight="1">
      <c r="A326" s="123" t="s">
        <v>432</v>
      </c>
      <c r="B326" s="52" t="s">
        <v>170</v>
      </c>
      <c r="C326" s="67" t="s">
        <v>213</v>
      </c>
      <c r="D326" s="14">
        <v>8</v>
      </c>
      <c r="E326" s="34"/>
      <c r="F326" s="13"/>
    </row>
    <row r="327" spans="1:6" ht="24" customHeight="1">
      <c r="A327" s="123" t="s">
        <v>434</v>
      </c>
      <c r="B327" s="10" t="s">
        <v>205</v>
      </c>
      <c r="C327" s="69" t="s">
        <v>5</v>
      </c>
      <c r="D327" s="14">
        <v>109</v>
      </c>
      <c r="E327" s="84"/>
      <c r="F327" s="13"/>
    </row>
    <row r="328" spans="1:6" ht="45" customHeight="1">
      <c r="A328" s="123" t="s">
        <v>433</v>
      </c>
      <c r="B328" s="52" t="s">
        <v>171</v>
      </c>
      <c r="C328" s="67" t="s">
        <v>213</v>
      </c>
      <c r="D328" s="14">
        <v>9</v>
      </c>
      <c r="E328" s="34"/>
      <c r="F328" s="13"/>
    </row>
    <row r="329" spans="1:6" ht="24" customHeight="1">
      <c r="A329" s="123" t="s">
        <v>436</v>
      </c>
      <c r="B329" s="10" t="s">
        <v>205</v>
      </c>
      <c r="C329" s="69" t="s">
        <v>5</v>
      </c>
      <c r="D329" s="14">
        <v>253.5</v>
      </c>
      <c r="E329" s="84"/>
      <c r="F329" s="13"/>
    </row>
    <row r="330" spans="1:6" ht="45" customHeight="1">
      <c r="A330" s="123" t="s">
        <v>435</v>
      </c>
      <c r="B330" s="135" t="s">
        <v>93</v>
      </c>
      <c r="C330" s="67" t="s">
        <v>213</v>
      </c>
      <c r="D330" s="14">
        <v>30</v>
      </c>
      <c r="E330" s="84"/>
      <c r="F330" s="13"/>
    </row>
    <row r="331" spans="1:6" s="103" customFormat="1" ht="24" customHeight="1">
      <c r="A331" s="123" t="s">
        <v>437</v>
      </c>
      <c r="B331" s="104" t="s">
        <v>41</v>
      </c>
      <c r="C331" s="105" t="s">
        <v>8</v>
      </c>
      <c r="D331" s="106">
        <v>57</v>
      </c>
      <c r="E331" s="101"/>
      <c r="F331" s="102"/>
    </row>
    <row r="332" spans="1:6" ht="24" customHeight="1">
      <c r="A332" s="123" t="s">
        <v>438</v>
      </c>
      <c r="B332" s="44" t="s">
        <v>7</v>
      </c>
      <c r="C332" s="67" t="s">
        <v>213</v>
      </c>
      <c r="D332" s="14">
        <f>D330</f>
        <v>30</v>
      </c>
      <c r="E332" s="84"/>
      <c r="F332" s="13"/>
    </row>
    <row r="333" spans="1:6" ht="24" customHeight="1">
      <c r="A333" s="123" t="s">
        <v>439</v>
      </c>
      <c r="B333" s="44" t="s">
        <v>94</v>
      </c>
      <c r="C333" s="67" t="s">
        <v>213</v>
      </c>
      <c r="D333" s="14">
        <v>0.8</v>
      </c>
      <c r="E333" s="84"/>
      <c r="F333" s="13"/>
    </row>
    <row r="334" spans="1:6" ht="24" customHeight="1">
      <c r="A334" s="123" t="s">
        <v>440</v>
      </c>
      <c r="B334" s="44" t="s">
        <v>19</v>
      </c>
      <c r="C334" s="67" t="s">
        <v>213</v>
      </c>
      <c r="D334" s="14">
        <v>1.3</v>
      </c>
      <c r="E334" s="84"/>
      <c r="F334" s="13"/>
    </row>
    <row r="335" spans="1:6" ht="35.1" customHeight="1">
      <c r="A335" s="123" t="s">
        <v>441</v>
      </c>
      <c r="B335" s="44" t="s">
        <v>95</v>
      </c>
      <c r="C335" s="69" t="s">
        <v>24</v>
      </c>
      <c r="D335" s="14">
        <v>2</v>
      </c>
      <c r="E335" s="84"/>
      <c r="F335" s="13"/>
    </row>
    <row r="336" spans="1:6" ht="35.1" customHeight="1">
      <c r="A336" s="123" t="s">
        <v>442</v>
      </c>
      <c r="B336" s="12" t="s">
        <v>76</v>
      </c>
      <c r="C336" s="67" t="s">
        <v>213</v>
      </c>
      <c r="D336" s="64">
        <v>20</v>
      </c>
      <c r="E336" s="84"/>
      <c r="F336" s="13"/>
    </row>
    <row r="337" spans="1:6" ht="35.1" customHeight="1">
      <c r="A337" s="123" t="s">
        <v>443</v>
      </c>
      <c r="B337" s="40" t="s">
        <v>96</v>
      </c>
      <c r="C337" s="69" t="s">
        <v>216</v>
      </c>
      <c r="D337" s="14">
        <v>25</v>
      </c>
      <c r="E337" s="84"/>
      <c r="F337" s="13"/>
    </row>
    <row r="338" spans="1:6" ht="24" customHeight="1">
      <c r="A338" s="33"/>
      <c r="B338" s="147" t="s">
        <v>97</v>
      </c>
      <c r="C338" s="147"/>
      <c r="D338" s="147"/>
      <c r="E338" s="147"/>
      <c r="F338" s="147"/>
    </row>
    <row r="339" spans="1:6" ht="24" customHeight="1">
      <c r="A339" s="123" t="s">
        <v>444</v>
      </c>
      <c r="B339" s="63" t="s">
        <v>90</v>
      </c>
      <c r="C339" s="67" t="s">
        <v>213</v>
      </c>
      <c r="D339" s="64">
        <v>130</v>
      </c>
      <c r="E339" s="84"/>
      <c r="F339" s="13"/>
    </row>
    <row r="340" spans="1:6" ht="24" customHeight="1">
      <c r="A340" s="123" t="s">
        <v>445</v>
      </c>
      <c r="B340" s="12" t="s">
        <v>91</v>
      </c>
      <c r="C340" s="67" t="s">
        <v>213</v>
      </c>
      <c r="D340" s="14">
        <v>13</v>
      </c>
      <c r="E340" s="84"/>
      <c r="F340" s="13"/>
    </row>
    <row r="341" spans="1:6" ht="35.1" customHeight="1">
      <c r="A341" s="123" t="s">
        <v>446</v>
      </c>
      <c r="B341" s="34" t="s">
        <v>154</v>
      </c>
      <c r="C341" s="67" t="s">
        <v>213</v>
      </c>
      <c r="D341" s="35">
        <v>6</v>
      </c>
      <c r="E341" s="34"/>
      <c r="F341" s="13"/>
    </row>
    <row r="342" spans="1:6" ht="24" customHeight="1">
      <c r="A342" s="123" t="s">
        <v>448</v>
      </c>
      <c r="B342" s="10" t="s">
        <v>205</v>
      </c>
      <c r="C342" s="68" t="s">
        <v>5</v>
      </c>
      <c r="D342" s="36">
        <v>1073.4000000000001</v>
      </c>
      <c r="E342" s="84"/>
      <c r="F342" s="13"/>
    </row>
    <row r="343" spans="1:6" ht="24" customHeight="1">
      <c r="A343" s="123" t="s">
        <v>449</v>
      </c>
      <c r="B343" s="10" t="s">
        <v>214</v>
      </c>
      <c r="C343" s="68" t="s">
        <v>5</v>
      </c>
      <c r="D343" s="36">
        <v>104.2</v>
      </c>
      <c r="E343" s="84"/>
      <c r="F343" s="13"/>
    </row>
    <row r="344" spans="1:6" ht="24" customHeight="1">
      <c r="A344" s="123" t="s">
        <v>450</v>
      </c>
      <c r="B344" s="10" t="s">
        <v>215</v>
      </c>
      <c r="C344" s="68" t="s">
        <v>5</v>
      </c>
      <c r="D344" s="36">
        <v>109.2</v>
      </c>
      <c r="E344" s="84"/>
      <c r="F344" s="13"/>
    </row>
    <row r="345" spans="1:6" ht="24" customHeight="1">
      <c r="A345" s="123" t="s">
        <v>447</v>
      </c>
      <c r="B345" s="38" t="s">
        <v>92</v>
      </c>
      <c r="C345" s="67" t="s">
        <v>213</v>
      </c>
      <c r="D345" s="35">
        <v>1</v>
      </c>
      <c r="E345" s="84"/>
      <c r="F345" s="13"/>
    </row>
    <row r="346" spans="1:6" ht="24" customHeight="1">
      <c r="A346" s="123" t="s">
        <v>451</v>
      </c>
      <c r="B346" s="39" t="s">
        <v>212</v>
      </c>
      <c r="C346" s="67" t="s">
        <v>213</v>
      </c>
      <c r="D346" s="14">
        <v>1</v>
      </c>
      <c r="E346" s="84"/>
      <c r="F346" s="13"/>
    </row>
    <row r="347" spans="1:6" ht="35.1" customHeight="1">
      <c r="A347" s="123" t="s">
        <v>452</v>
      </c>
      <c r="B347" s="52" t="s">
        <v>170</v>
      </c>
      <c r="C347" s="67" t="s">
        <v>213</v>
      </c>
      <c r="D347" s="14">
        <v>8</v>
      </c>
      <c r="E347" s="34"/>
      <c r="F347" s="13"/>
    </row>
    <row r="348" spans="1:6" ht="24" customHeight="1">
      <c r="A348" s="123" t="s">
        <v>454</v>
      </c>
      <c r="B348" s="10" t="s">
        <v>205</v>
      </c>
      <c r="C348" s="69" t="s">
        <v>5</v>
      </c>
      <c r="D348" s="14">
        <v>109</v>
      </c>
      <c r="E348" s="84"/>
      <c r="F348" s="13"/>
    </row>
    <row r="349" spans="1:6" ht="35.1" customHeight="1">
      <c r="A349" s="123" t="s">
        <v>453</v>
      </c>
      <c r="B349" s="52" t="s">
        <v>171</v>
      </c>
      <c r="C349" s="67" t="s">
        <v>213</v>
      </c>
      <c r="D349" s="14">
        <v>9</v>
      </c>
      <c r="E349" s="34"/>
      <c r="F349" s="13"/>
    </row>
    <row r="350" spans="1:6" ht="45" customHeight="1">
      <c r="A350" s="123" t="s">
        <v>456</v>
      </c>
      <c r="B350" s="10" t="s">
        <v>205</v>
      </c>
      <c r="C350" s="69" t="s">
        <v>5</v>
      </c>
      <c r="D350" s="14">
        <v>253.5</v>
      </c>
      <c r="E350" s="84"/>
      <c r="F350" s="13"/>
    </row>
    <row r="351" spans="1:6" ht="45" customHeight="1">
      <c r="A351" s="123" t="s">
        <v>455</v>
      </c>
      <c r="B351" s="135" t="s">
        <v>93</v>
      </c>
      <c r="C351" s="67" t="s">
        <v>213</v>
      </c>
      <c r="D351" s="14">
        <v>30</v>
      </c>
      <c r="E351" s="84"/>
      <c r="F351" s="13"/>
    </row>
    <row r="352" spans="1:6" s="103" customFormat="1" ht="24" customHeight="1">
      <c r="A352" s="123" t="s">
        <v>457</v>
      </c>
      <c r="B352" s="104" t="s">
        <v>41</v>
      </c>
      <c r="C352" s="105" t="s">
        <v>38</v>
      </c>
      <c r="D352" s="107">
        <v>57</v>
      </c>
      <c r="E352" s="165"/>
      <c r="F352" s="102"/>
    </row>
    <row r="353" spans="1:6" ht="24" customHeight="1">
      <c r="A353" s="123" t="s">
        <v>458</v>
      </c>
      <c r="B353" s="44" t="s">
        <v>7</v>
      </c>
      <c r="C353" s="67" t="s">
        <v>213</v>
      </c>
      <c r="D353" s="14">
        <f>D351</f>
        <v>30</v>
      </c>
      <c r="E353" s="84"/>
      <c r="F353" s="13"/>
    </row>
    <row r="354" spans="1:6" ht="24" customHeight="1">
      <c r="A354" s="123" t="s">
        <v>459</v>
      </c>
      <c r="B354" s="44" t="s">
        <v>94</v>
      </c>
      <c r="C354" s="67" t="s">
        <v>213</v>
      </c>
      <c r="D354" s="14">
        <v>0.8</v>
      </c>
      <c r="E354" s="84"/>
      <c r="F354" s="13"/>
    </row>
    <row r="355" spans="1:6" ht="24" customHeight="1">
      <c r="A355" s="123" t="s">
        <v>460</v>
      </c>
      <c r="B355" s="44" t="s">
        <v>19</v>
      </c>
      <c r="C355" s="67" t="s">
        <v>213</v>
      </c>
      <c r="D355" s="14">
        <v>1.3</v>
      </c>
      <c r="E355" s="84"/>
      <c r="F355" s="13"/>
    </row>
    <row r="356" spans="1:6" ht="35.1" customHeight="1">
      <c r="A356" s="123" t="s">
        <v>461</v>
      </c>
      <c r="B356" s="44" t="s">
        <v>95</v>
      </c>
      <c r="C356" s="69" t="s">
        <v>24</v>
      </c>
      <c r="D356" s="14">
        <v>2</v>
      </c>
      <c r="E356" s="84"/>
      <c r="F356" s="13"/>
    </row>
    <row r="357" spans="1:6" ht="35.1" customHeight="1">
      <c r="A357" s="123" t="s">
        <v>462</v>
      </c>
      <c r="B357" s="12" t="s">
        <v>76</v>
      </c>
      <c r="C357" s="67" t="s">
        <v>213</v>
      </c>
      <c r="D357" s="64">
        <v>20</v>
      </c>
      <c r="E357" s="84"/>
      <c r="F357" s="13"/>
    </row>
    <row r="358" spans="1:6" ht="35.1" customHeight="1">
      <c r="A358" s="123" t="s">
        <v>463</v>
      </c>
      <c r="B358" s="40" t="s">
        <v>96</v>
      </c>
      <c r="C358" s="69" t="s">
        <v>216</v>
      </c>
      <c r="D358" s="14">
        <v>25</v>
      </c>
      <c r="E358" s="84"/>
      <c r="F358" s="13"/>
    </row>
    <row r="359" spans="1:6" ht="24" customHeight="1">
      <c r="A359" s="33"/>
      <c r="B359" s="147" t="s">
        <v>143</v>
      </c>
      <c r="C359" s="147"/>
      <c r="D359" s="147"/>
      <c r="E359" s="147"/>
      <c r="F359" s="147"/>
    </row>
    <row r="360" spans="1:6" ht="24" customHeight="1">
      <c r="A360" s="123" t="s">
        <v>464</v>
      </c>
      <c r="B360" s="63" t="s">
        <v>90</v>
      </c>
      <c r="C360" s="67" t="s">
        <v>213</v>
      </c>
      <c r="D360" s="64">
        <v>130</v>
      </c>
      <c r="E360" s="84"/>
      <c r="F360" s="13"/>
    </row>
    <row r="361" spans="1:6" ht="24" customHeight="1">
      <c r="A361" s="123" t="s">
        <v>465</v>
      </c>
      <c r="B361" s="12" t="s">
        <v>91</v>
      </c>
      <c r="C361" s="67" t="s">
        <v>213</v>
      </c>
      <c r="D361" s="14">
        <v>13</v>
      </c>
      <c r="E361" s="84"/>
      <c r="F361" s="13"/>
    </row>
    <row r="362" spans="1:6" ht="35.1" customHeight="1">
      <c r="A362" s="123" t="s">
        <v>466</v>
      </c>
      <c r="B362" s="34" t="s">
        <v>154</v>
      </c>
      <c r="C362" s="67" t="s">
        <v>213</v>
      </c>
      <c r="D362" s="35">
        <v>6</v>
      </c>
      <c r="E362" s="34"/>
      <c r="F362" s="13"/>
    </row>
    <row r="363" spans="1:6" ht="24" customHeight="1">
      <c r="A363" s="123" t="s">
        <v>468</v>
      </c>
      <c r="B363" s="10" t="s">
        <v>205</v>
      </c>
      <c r="C363" s="68" t="s">
        <v>5</v>
      </c>
      <c r="D363" s="36">
        <v>1073.4000000000001</v>
      </c>
      <c r="E363" s="84"/>
      <c r="F363" s="13"/>
    </row>
    <row r="364" spans="1:6" ht="24" customHeight="1">
      <c r="A364" s="123" t="s">
        <v>469</v>
      </c>
      <c r="B364" s="10" t="s">
        <v>214</v>
      </c>
      <c r="C364" s="68" t="s">
        <v>5</v>
      </c>
      <c r="D364" s="36">
        <v>104.2</v>
      </c>
      <c r="E364" s="84"/>
      <c r="F364" s="13"/>
    </row>
    <row r="365" spans="1:6" ht="24" customHeight="1">
      <c r="A365" s="123" t="s">
        <v>470</v>
      </c>
      <c r="B365" s="10" t="s">
        <v>215</v>
      </c>
      <c r="C365" s="68" t="s">
        <v>5</v>
      </c>
      <c r="D365" s="36">
        <v>109.2</v>
      </c>
      <c r="E365" s="84"/>
      <c r="F365" s="13"/>
    </row>
    <row r="366" spans="1:6" ht="24" customHeight="1">
      <c r="A366" s="123" t="s">
        <v>467</v>
      </c>
      <c r="B366" s="38" t="s">
        <v>92</v>
      </c>
      <c r="C366" s="67" t="s">
        <v>213</v>
      </c>
      <c r="D366" s="35">
        <v>1</v>
      </c>
      <c r="E366" s="84"/>
      <c r="F366" s="13"/>
    </row>
    <row r="367" spans="1:6" ht="24" customHeight="1">
      <c r="A367" s="123" t="s">
        <v>471</v>
      </c>
      <c r="B367" s="39" t="s">
        <v>212</v>
      </c>
      <c r="C367" s="67" t="s">
        <v>213</v>
      </c>
      <c r="D367" s="14">
        <v>1</v>
      </c>
      <c r="E367" s="84"/>
      <c r="F367" s="13"/>
    </row>
    <row r="368" spans="1:6" ht="35.1" customHeight="1">
      <c r="A368" s="123" t="s">
        <v>472</v>
      </c>
      <c r="B368" s="52" t="s">
        <v>170</v>
      </c>
      <c r="C368" s="67" t="s">
        <v>213</v>
      </c>
      <c r="D368" s="14">
        <v>8</v>
      </c>
      <c r="E368" s="34"/>
      <c r="F368" s="13"/>
    </row>
    <row r="369" spans="1:6" ht="24" customHeight="1">
      <c r="A369" s="123" t="s">
        <v>475</v>
      </c>
      <c r="B369" s="10" t="s">
        <v>205</v>
      </c>
      <c r="C369" s="69" t="s">
        <v>5</v>
      </c>
      <c r="D369" s="14">
        <v>109</v>
      </c>
      <c r="E369" s="84"/>
      <c r="F369" s="13"/>
    </row>
    <row r="370" spans="1:6" ht="35.1" customHeight="1">
      <c r="A370" s="123" t="s">
        <v>473</v>
      </c>
      <c r="B370" s="52" t="s">
        <v>171</v>
      </c>
      <c r="C370" s="67" t="s">
        <v>213</v>
      </c>
      <c r="D370" s="14">
        <v>9</v>
      </c>
      <c r="E370" s="34"/>
      <c r="F370" s="13"/>
    </row>
    <row r="371" spans="1:6" ht="45" customHeight="1">
      <c r="A371" s="123" t="s">
        <v>476</v>
      </c>
      <c r="B371" s="10" t="s">
        <v>205</v>
      </c>
      <c r="C371" s="69" t="s">
        <v>5</v>
      </c>
      <c r="D371" s="14">
        <v>253.5</v>
      </c>
      <c r="E371" s="84"/>
      <c r="F371" s="13"/>
    </row>
    <row r="372" spans="1:6" ht="54.95" customHeight="1">
      <c r="A372" s="123" t="s">
        <v>474</v>
      </c>
      <c r="B372" s="135" t="s">
        <v>93</v>
      </c>
      <c r="C372" s="67" t="s">
        <v>213</v>
      </c>
      <c r="D372" s="14">
        <v>30</v>
      </c>
      <c r="E372" s="84"/>
      <c r="F372" s="13"/>
    </row>
    <row r="373" spans="1:6" s="103" customFormat="1" ht="24" customHeight="1">
      <c r="A373" s="123" t="s">
        <v>477</v>
      </c>
      <c r="B373" s="104" t="s">
        <v>41</v>
      </c>
      <c r="C373" s="105" t="s">
        <v>38</v>
      </c>
      <c r="D373" s="107">
        <v>57</v>
      </c>
      <c r="E373" s="101"/>
      <c r="F373" s="102"/>
    </row>
    <row r="374" spans="1:6" ht="24" customHeight="1">
      <c r="A374" s="123" t="s">
        <v>478</v>
      </c>
      <c r="B374" s="44" t="s">
        <v>7</v>
      </c>
      <c r="C374" s="67" t="s">
        <v>213</v>
      </c>
      <c r="D374" s="14">
        <f>D372</f>
        <v>30</v>
      </c>
      <c r="E374" s="84"/>
      <c r="F374" s="13"/>
    </row>
    <row r="375" spans="1:6" ht="24" customHeight="1">
      <c r="A375" s="123" t="s">
        <v>479</v>
      </c>
      <c r="B375" s="44" t="s">
        <v>94</v>
      </c>
      <c r="C375" s="67" t="s">
        <v>213</v>
      </c>
      <c r="D375" s="14">
        <v>0.8</v>
      </c>
      <c r="E375" s="84"/>
      <c r="F375" s="13"/>
    </row>
    <row r="376" spans="1:6" ht="24" customHeight="1">
      <c r="A376" s="123" t="s">
        <v>480</v>
      </c>
      <c r="B376" s="44" t="s">
        <v>19</v>
      </c>
      <c r="C376" s="67" t="s">
        <v>213</v>
      </c>
      <c r="D376" s="14">
        <v>1.3</v>
      </c>
      <c r="E376" s="84"/>
      <c r="F376" s="13"/>
    </row>
    <row r="377" spans="1:6" ht="35.1" customHeight="1">
      <c r="A377" s="123" t="s">
        <v>481</v>
      </c>
      <c r="B377" s="44" t="s">
        <v>95</v>
      </c>
      <c r="C377" s="69" t="s">
        <v>24</v>
      </c>
      <c r="D377" s="14">
        <v>2</v>
      </c>
      <c r="E377" s="84"/>
      <c r="F377" s="13"/>
    </row>
    <row r="378" spans="1:6" ht="35.1" customHeight="1">
      <c r="A378" s="123" t="s">
        <v>482</v>
      </c>
      <c r="B378" s="12" t="s">
        <v>76</v>
      </c>
      <c r="C378" s="67" t="s">
        <v>213</v>
      </c>
      <c r="D378" s="64">
        <v>20</v>
      </c>
      <c r="E378" s="84"/>
      <c r="F378" s="13"/>
    </row>
    <row r="379" spans="1:6" ht="35.1" customHeight="1">
      <c r="A379" s="123" t="s">
        <v>483</v>
      </c>
      <c r="B379" s="40" t="s">
        <v>96</v>
      </c>
      <c r="C379" s="69" t="s">
        <v>216</v>
      </c>
      <c r="D379" s="14">
        <v>25</v>
      </c>
      <c r="E379" s="84"/>
      <c r="F379" s="13"/>
    </row>
    <row r="380" spans="1:6" ht="24" customHeight="1">
      <c r="A380" s="33"/>
      <c r="B380" s="147" t="s">
        <v>144</v>
      </c>
      <c r="C380" s="147"/>
      <c r="D380" s="147"/>
      <c r="E380" s="147"/>
      <c r="F380" s="147"/>
    </row>
    <row r="381" spans="1:6" ht="24" customHeight="1">
      <c r="A381" s="123" t="s">
        <v>484</v>
      </c>
      <c r="B381" s="63" t="s">
        <v>90</v>
      </c>
      <c r="C381" s="67" t="s">
        <v>213</v>
      </c>
      <c r="D381" s="64">
        <v>130</v>
      </c>
      <c r="E381" s="84"/>
      <c r="F381" s="13"/>
    </row>
    <row r="382" spans="1:6" ht="24" customHeight="1">
      <c r="A382" s="123" t="s">
        <v>485</v>
      </c>
      <c r="B382" s="12" t="s">
        <v>91</v>
      </c>
      <c r="C382" s="67" t="s">
        <v>213</v>
      </c>
      <c r="D382" s="14">
        <v>13</v>
      </c>
      <c r="E382" s="84"/>
      <c r="F382" s="13"/>
    </row>
    <row r="383" spans="1:6" ht="35.1" customHeight="1">
      <c r="A383" s="123" t="s">
        <v>486</v>
      </c>
      <c r="B383" s="34" t="s">
        <v>154</v>
      </c>
      <c r="C383" s="67" t="s">
        <v>213</v>
      </c>
      <c r="D383" s="35">
        <v>6</v>
      </c>
      <c r="E383" s="34"/>
      <c r="F383" s="13"/>
    </row>
    <row r="384" spans="1:6" ht="24" customHeight="1">
      <c r="A384" s="123" t="s">
        <v>488</v>
      </c>
      <c r="B384" s="10" t="s">
        <v>205</v>
      </c>
      <c r="C384" s="68" t="s">
        <v>5</v>
      </c>
      <c r="D384" s="36">
        <v>1073.4000000000001</v>
      </c>
      <c r="E384" s="84"/>
      <c r="F384" s="13"/>
    </row>
    <row r="385" spans="1:6" ht="24" customHeight="1">
      <c r="A385" s="123" t="s">
        <v>489</v>
      </c>
      <c r="B385" s="10" t="s">
        <v>214</v>
      </c>
      <c r="C385" s="68" t="s">
        <v>5</v>
      </c>
      <c r="D385" s="36">
        <v>104.2</v>
      </c>
      <c r="E385" s="84"/>
      <c r="F385" s="13"/>
    </row>
    <row r="386" spans="1:6" ht="24" customHeight="1">
      <c r="A386" s="123" t="s">
        <v>490</v>
      </c>
      <c r="B386" s="10" t="s">
        <v>215</v>
      </c>
      <c r="C386" s="68" t="s">
        <v>5</v>
      </c>
      <c r="D386" s="36">
        <v>109.2</v>
      </c>
      <c r="E386" s="84"/>
      <c r="F386" s="13"/>
    </row>
    <row r="387" spans="1:6" ht="24" customHeight="1">
      <c r="A387" s="123" t="s">
        <v>487</v>
      </c>
      <c r="B387" s="38" t="s">
        <v>92</v>
      </c>
      <c r="C387" s="67" t="s">
        <v>213</v>
      </c>
      <c r="D387" s="35">
        <v>1</v>
      </c>
      <c r="E387" s="84"/>
      <c r="F387" s="13"/>
    </row>
    <row r="388" spans="1:6" ht="24" customHeight="1">
      <c r="A388" s="123" t="s">
        <v>491</v>
      </c>
      <c r="B388" s="39" t="s">
        <v>212</v>
      </c>
      <c r="C388" s="67" t="s">
        <v>213</v>
      </c>
      <c r="D388" s="14">
        <v>1</v>
      </c>
      <c r="E388" s="84"/>
      <c r="F388" s="13"/>
    </row>
    <row r="389" spans="1:6" ht="31.5" customHeight="1">
      <c r="A389" s="123" t="s">
        <v>492</v>
      </c>
      <c r="B389" s="52" t="s">
        <v>170</v>
      </c>
      <c r="C389" s="67" t="s">
        <v>213</v>
      </c>
      <c r="D389" s="14">
        <v>8</v>
      </c>
      <c r="E389" s="34"/>
      <c r="F389" s="13"/>
    </row>
    <row r="390" spans="1:6" ht="24" customHeight="1">
      <c r="A390" s="123" t="s">
        <v>495</v>
      </c>
      <c r="B390" s="10" t="s">
        <v>205</v>
      </c>
      <c r="C390" s="69" t="s">
        <v>5</v>
      </c>
      <c r="D390" s="14">
        <v>109</v>
      </c>
      <c r="E390" s="84"/>
      <c r="F390" s="13"/>
    </row>
    <row r="391" spans="1:6" ht="24" customHeight="1">
      <c r="A391" s="123" t="s">
        <v>493</v>
      </c>
      <c r="B391" s="52" t="s">
        <v>171</v>
      </c>
      <c r="C391" s="67" t="s">
        <v>213</v>
      </c>
      <c r="D391" s="14">
        <v>9</v>
      </c>
      <c r="E391" s="34"/>
      <c r="F391" s="13"/>
    </row>
    <row r="392" spans="1:6" ht="24" customHeight="1">
      <c r="A392" s="123" t="s">
        <v>496</v>
      </c>
      <c r="B392" s="10" t="s">
        <v>205</v>
      </c>
      <c r="C392" s="69" t="s">
        <v>5</v>
      </c>
      <c r="D392" s="14">
        <v>253.5</v>
      </c>
      <c r="E392" s="84"/>
      <c r="F392" s="13"/>
    </row>
    <row r="393" spans="1:6" ht="45" customHeight="1">
      <c r="A393" s="123" t="s">
        <v>494</v>
      </c>
      <c r="B393" s="135" t="s">
        <v>93</v>
      </c>
      <c r="C393" s="67" t="s">
        <v>213</v>
      </c>
      <c r="D393" s="14">
        <v>30</v>
      </c>
      <c r="E393" s="84"/>
      <c r="F393" s="13"/>
    </row>
    <row r="394" spans="1:6" s="103" customFormat="1" ht="24" customHeight="1">
      <c r="A394" s="123" t="s">
        <v>497</v>
      </c>
      <c r="B394" s="104" t="s">
        <v>41</v>
      </c>
      <c r="C394" s="105" t="s">
        <v>38</v>
      </c>
      <c r="D394" s="107">
        <v>57</v>
      </c>
      <c r="E394" s="101"/>
      <c r="F394" s="102"/>
    </row>
    <row r="395" spans="1:6" ht="24" customHeight="1">
      <c r="A395" s="123" t="s">
        <v>498</v>
      </c>
      <c r="B395" s="44" t="s">
        <v>7</v>
      </c>
      <c r="C395" s="67" t="s">
        <v>213</v>
      </c>
      <c r="D395" s="14">
        <f>D393</f>
        <v>30</v>
      </c>
      <c r="E395" s="84"/>
      <c r="F395" s="13"/>
    </row>
    <row r="396" spans="1:6" ht="24" customHeight="1">
      <c r="A396" s="123" t="s">
        <v>499</v>
      </c>
      <c r="B396" s="44" t="s">
        <v>94</v>
      </c>
      <c r="C396" s="67" t="s">
        <v>213</v>
      </c>
      <c r="D396" s="14">
        <v>0.8</v>
      </c>
      <c r="E396" s="84"/>
      <c r="F396" s="13"/>
    </row>
    <row r="397" spans="1:6" ht="24" customHeight="1">
      <c r="A397" s="123" t="s">
        <v>500</v>
      </c>
      <c r="B397" s="44" t="s">
        <v>19</v>
      </c>
      <c r="C397" s="67" t="s">
        <v>213</v>
      </c>
      <c r="D397" s="14">
        <v>1.3</v>
      </c>
      <c r="E397" s="84"/>
      <c r="F397" s="13"/>
    </row>
    <row r="398" spans="1:6" ht="35.1" customHeight="1">
      <c r="A398" s="123" t="s">
        <v>501</v>
      </c>
      <c r="B398" s="44" t="s">
        <v>95</v>
      </c>
      <c r="C398" s="69" t="s">
        <v>24</v>
      </c>
      <c r="D398" s="14">
        <v>2</v>
      </c>
      <c r="E398" s="84"/>
      <c r="F398" s="13"/>
    </row>
    <row r="399" spans="1:6" ht="35.1" customHeight="1">
      <c r="A399" s="123" t="s">
        <v>502</v>
      </c>
      <c r="B399" s="12" t="s">
        <v>76</v>
      </c>
      <c r="C399" s="67" t="s">
        <v>213</v>
      </c>
      <c r="D399" s="64">
        <v>20</v>
      </c>
      <c r="E399" s="84"/>
      <c r="F399" s="13"/>
    </row>
    <row r="400" spans="1:6" ht="35.1" customHeight="1">
      <c r="A400" s="123" t="s">
        <v>503</v>
      </c>
      <c r="B400" s="40" t="s">
        <v>96</v>
      </c>
      <c r="C400" s="69" t="s">
        <v>216</v>
      </c>
      <c r="D400" s="14">
        <v>25</v>
      </c>
      <c r="E400" s="84"/>
      <c r="F400" s="13"/>
    </row>
    <row r="401" spans="1:236" ht="35.1" customHeight="1">
      <c r="A401" s="33"/>
      <c r="B401" s="146" t="s">
        <v>98</v>
      </c>
      <c r="C401" s="146"/>
      <c r="D401" s="146"/>
      <c r="E401" s="146"/>
      <c r="F401" s="146"/>
    </row>
    <row r="402" spans="1:236" ht="45" customHeight="1">
      <c r="A402" s="123" t="s">
        <v>504</v>
      </c>
      <c r="B402" s="9" t="s">
        <v>21</v>
      </c>
      <c r="C402" s="66" t="s">
        <v>218</v>
      </c>
      <c r="D402" s="14">
        <v>732</v>
      </c>
      <c r="E402" s="84"/>
      <c r="F402" s="13"/>
    </row>
    <row r="403" spans="1:236" ht="45" customHeight="1">
      <c r="A403" s="123" t="s">
        <v>505</v>
      </c>
      <c r="B403" s="9" t="s">
        <v>99</v>
      </c>
      <c r="C403" s="72" t="s">
        <v>219</v>
      </c>
      <c r="D403" s="14">
        <v>151</v>
      </c>
      <c r="E403" s="84"/>
      <c r="F403" s="13"/>
    </row>
    <row r="404" spans="1:236" ht="45" customHeight="1">
      <c r="A404" s="123" t="s">
        <v>506</v>
      </c>
      <c r="B404" s="9" t="s">
        <v>100</v>
      </c>
      <c r="C404" s="72" t="s">
        <v>219</v>
      </c>
      <c r="D404" s="14">
        <v>127</v>
      </c>
      <c r="E404" s="84"/>
      <c r="F404" s="13"/>
    </row>
    <row r="405" spans="1:236" ht="45" customHeight="1">
      <c r="A405" s="123" t="s">
        <v>507</v>
      </c>
      <c r="B405" s="9" t="s">
        <v>101</v>
      </c>
      <c r="C405" s="66" t="s">
        <v>218</v>
      </c>
      <c r="D405" s="14">
        <v>14</v>
      </c>
      <c r="E405" s="84"/>
      <c r="F405" s="13"/>
    </row>
    <row r="406" spans="1:236" ht="24" customHeight="1">
      <c r="A406" s="123" t="s">
        <v>508</v>
      </c>
      <c r="B406" s="9" t="s">
        <v>22</v>
      </c>
      <c r="C406" s="69" t="s">
        <v>216</v>
      </c>
      <c r="D406" s="14">
        <v>1469</v>
      </c>
      <c r="E406" s="84"/>
      <c r="F406" s="13"/>
    </row>
    <row r="407" spans="1:236" s="18" customFormat="1">
      <c r="A407" s="123" t="s">
        <v>509</v>
      </c>
      <c r="B407" s="41" t="s">
        <v>25</v>
      </c>
      <c r="C407" s="78" t="s">
        <v>26</v>
      </c>
      <c r="D407" s="36">
        <v>1</v>
      </c>
      <c r="E407" s="84"/>
      <c r="F407" s="13"/>
    </row>
    <row r="408" spans="1:236" s="93" customFormat="1" ht="35.1" customHeight="1">
      <c r="A408" s="152" t="s">
        <v>228</v>
      </c>
      <c r="B408" s="152"/>
      <c r="C408" s="152"/>
      <c r="D408" s="152"/>
      <c r="E408" s="152"/>
      <c r="F408" s="152"/>
      <c r="G408" s="92"/>
    </row>
    <row r="409" spans="1:236" s="20" customFormat="1" ht="35.1" customHeight="1">
      <c r="A409" s="153" t="s">
        <v>225</v>
      </c>
      <c r="B409" s="153"/>
      <c r="C409" s="153"/>
      <c r="D409" s="153"/>
      <c r="E409" s="153"/>
      <c r="F409" s="153"/>
    </row>
    <row r="410" spans="1:236" s="20" customFormat="1" ht="15.75">
      <c r="A410" s="124">
        <v>3.1</v>
      </c>
      <c r="B410" s="85" t="s">
        <v>27</v>
      </c>
      <c r="C410" s="66" t="s">
        <v>28</v>
      </c>
      <c r="D410" s="32">
        <v>0.25</v>
      </c>
      <c r="E410" s="84"/>
      <c r="F410" s="86"/>
    </row>
    <row r="411" spans="1:236" s="20" customFormat="1" ht="27">
      <c r="A411" s="124">
        <v>3.2</v>
      </c>
      <c r="B411" s="10" t="s">
        <v>172</v>
      </c>
      <c r="C411" s="66" t="s">
        <v>218</v>
      </c>
      <c r="D411" s="32">
        <v>140</v>
      </c>
      <c r="E411" s="84"/>
      <c r="F411" s="80"/>
    </row>
    <row r="412" spans="1:236" s="21" customFormat="1" ht="30">
      <c r="A412" s="124">
        <v>3.3</v>
      </c>
      <c r="B412" s="134" t="s">
        <v>34</v>
      </c>
      <c r="C412" s="66" t="s">
        <v>218</v>
      </c>
      <c r="D412" s="32">
        <v>35</v>
      </c>
      <c r="E412" s="84"/>
      <c r="F412" s="80"/>
    </row>
    <row r="413" spans="1:236" s="20" customFormat="1" ht="30">
      <c r="A413" s="124">
        <v>3.4</v>
      </c>
      <c r="B413" s="134" t="s">
        <v>173</v>
      </c>
      <c r="C413" s="69" t="s">
        <v>220</v>
      </c>
      <c r="D413" s="36">
        <v>30</v>
      </c>
      <c r="E413" s="84"/>
      <c r="F413" s="81"/>
    </row>
    <row r="414" spans="1:236" s="16" customFormat="1" ht="15.75">
      <c r="A414" s="124"/>
      <c r="B414" s="149" t="s">
        <v>35</v>
      </c>
      <c r="C414" s="149"/>
      <c r="D414" s="149"/>
      <c r="E414" s="149"/>
      <c r="F414" s="149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</row>
    <row r="415" spans="1:236" s="110" customFormat="1" ht="15.75">
      <c r="A415" s="125">
        <v>3.5</v>
      </c>
      <c r="B415" s="133" t="s">
        <v>174</v>
      </c>
      <c r="C415" s="108" t="s">
        <v>219</v>
      </c>
      <c r="D415" s="106">
        <v>255</v>
      </c>
      <c r="E415" s="101"/>
      <c r="F415" s="109"/>
    </row>
    <row r="416" spans="1:236" s="113" customFormat="1" ht="15.75">
      <c r="A416" s="125">
        <v>3.6</v>
      </c>
      <c r="B416" s="111" t="s">
        <v>91</v>
      </c>
      <c r="C416" s="112" t="s">
        <v>218</v>
      </c>
      <c r="D416" s="106">
        <v>8</v>
      </c>
      <c r="E416" s="101"/>
      <c r="F416" s="109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  <c r="DI416" s="110"/>
      <c r="DJ416" s="110"/>
      <c r="DK416" s="110"/>
      <c r="DL416" s="110"/>
      <c r="DM416" s="110"/>
      <c r="DN416" s="110"/>
      <c r="DO416" s="110"/>
      <c r="DP416" s="110"/>
      <c r="DQ416" s="110"/>
      <c r="DR416" s="110"/>
      <c r="DS416" s="110"/>
      <c r="DT416" s="110"/>
      <c r="DU416" s="110"/>
      <c r="DV416" s="110"/>
      <c r="DW416" s="110"/>
      <c r="DX416" s="110"/>
      <c r="DY416" s="110"/>
      <c r="DZ416" s="110"/>
      <c r="EA416" s="110"/>
      <c r="EB416" s="110"/>
      <c r="EC416" s="110"/>
      <c r="ED416" s="110"/>
      <c r="EE416" s="110"/>
      <c r="EF416" s="110"/>
      <c r="EG416" s="110"/>
      <c r="EH416" s="110"/>
      <c r="EI416" s="110"/>
      <c r="EJ416" s="110"/>
      <c r="EK416" s="110"/>
      <c r="EL416" s="110"/>
      <c r="EM416" s="110"/>
      <c r="EN416" s="110"/>
      <c r="EO416" s="110"/>
      <c r="EP416" s="110"/>
      <c r="EQ416" s="110"/>
      <c r="ER416" s="110"/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  <c r="FF416" s="110"/>
      <c r="FG416" s="110"/>
      <c r="FH416" s="110"/>
      <c r="FI416" s="110"/>
      <c r="FJ416" s="110"/>
      <c r="FK416" s="110"/>
      <c r="FL416" s="110"/>
      <c r="FM416" s="110"/>
      <c r="FN416" s="110"/>
      <c r="FO416" s="110"/>
      <c r="FP416" s="110"/>
      <c r="FQ416" s="110"/>
      <c r="FR416" s="110"/>
      <c r="FS416" s="110"/>
      <c r="FT416" s="110"/>
      <c r="FU416" s="110"/>
      <c r="FV416" s="110"/>
      <c r="FW416" s="110"/>
      <c r="FX416" s="110"/>
      <c r="FY416" s="110"/>
      <c r="FZ416" s="110"/>
      <c r="GA416" s="110"/>
      <c r="GB416" s="110"/>
      <c r="GC416" s="110"/>
      <c r="GD416" s="110"/>
      <c r="GE416" s="110"/>
      <c r="GF416" s="110"/>
      <c r="GG416" s="110"/>
      <c r="GH416" s="110"/>
      <c r="GI416" s="110"/>
      <c r="GJ416" s="110"/>
      <c r="GK416" s="110"/>
      <c r="GL416" s="110"/>
      <c r="GM416" s="110"/>
      <c r="GN416" s="110"/>
      <c r="GO416" s="110"/>
      <c r="GP416" s="110"/>
      <c r="GQ416" s="110"/>
      <c r="GR416" s="110"/>
      <c r="GS416" s="110"/>
      <c r="GT416" s="110"/>
      <c r="GU416" s="110"/>
      <c r="GV416" s="110"/>
      <c r="GW416" s="110"/>
      <c r="GX416" s="110"/>
      <c r="GY416" s="110"/>
      <c r="GZ416" s="110"/>
      <c r="HA416" s="110"/>
      <c r="HB416" s="110"/>
      <c r="HC416" s="110"/>
      <c r="HD416" s="110"/>
      <c r="HE416" s="110"/>
      <c r="HF416" s="110"/>
      <c r="HG416" s="110"/>
      <c r="HH416" s="110"/>
      <c r="HI416" s="110"/>
      <c r="HJ416" s="110"/>
      <c r="HK416" s="110"/>
      <c r="HL416" s="110"/>
      <c r="HM416" s="110"/>
      <c r="HN416" s="110"/>
      <c r="HO416" s="110"/>
      <c r="HP416" s="110"/>
      <c r="HQ416" s="110"/>
      <c r="HR416" s="110"/>
      <c r="HS416" s="110"/>
      <c r="HT416" s="110"/>
      <c r="HU416" s="110"/>
      <c r="HV416" s="110"/>
      <c r="HW416" s="110"/>
      <c r="HX416" s="110"/>
      <c r="HY416" s="110"/>
      <c r="HZ416" s="110"/>
      <c r="IA416" s="110"/>
      <c r="IB416" s="110"/>
    </row>
    <row r="417" spans="1:244" s="16" customFormat="1" ht="30">
      <c r="A417" s="124">
        <v>3.7</v>
      </c>
      <c r="B417" s="134" t="s">
        <v>175</v>
      </c>
      <c r="C417" s="72" t="s">
        <v>219</v>
      </c>
      <c r="D417" s="14">
        <v>255</v>
      </c>
      <c r="E417" s="84"/>
      <c r="F417" s="10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</row>
    <row r="418" spans="1:244" s="115" customFormat="1" ht="15.75">
      <c r="A418" s="125">
        <v>3.8</v>
      </c>
      <c r="B418" s="111" t="s">
        <v>176</v>
      </c>
      <c r="C418" s="108" t="s">
        <v>219</v>
      </c>
      <c r="D418" s="114">
        <v>255</v>
      </c>
      <c r="E418" s="101"/>
      <c r="F418" s="109"/>
    </row>
    <row r="419" spans="1:244" s="23" customFormat="1" ht="30">
      <c r="A419" s="124">
        <v>3.9</v>
      </c>
      <c r="B419" s="134" t="s">
        <v>34</v>
      </c>
      <c r="C419" s="66" t="s">
        <v>218</v>
      </c>
      <c r="D419" s="32">
        <v>30</v>
      </c>
      <c r="E419" s="84"/>
      <c r="F419" s="80"/>
    </row>
    <row r="420" spans="1:244" s="23" customFormat="1" ht="30">
      <c r="A420" s="124">
        <v>3.1</v>
      </c>
      <c r="B420" s="34" t="s">
        <v>111</v>
      </c>
      <c r="C420" s="19" t="s">
        <v>219</v>
      </c>
      <c r="D420" s="35">
        <v>13.56</v>
      </c>
      <c r="E420" s="84"/>
      <c r="F420" s="82"/>
    </row>
    <row r="421" spans="1:244" s="16" customFormat="1">
      <c r="A421" s="33">
        <v>3.11</v>
      </c>
      <c r="B421" s="34" t="s">
        <v>178</v>
      </c>
      <c r="C421" s="43" t="s">
        <v>64</v>
      </c>
      <c r="D421" s="14">
        <v>27.12</v>
      </c>
      <c r="E421" s="84"/>
      <c r="F421" s="82"/>
    </row>
    <row r="422" spans="1:244" s="16" customFormat="1">
      <c r="A422" s="33" t="s">
        <v>289</v>
      </c>
      <c r="B422" s="10" t="s">
        <v>205</v>
      </c>
      <c r="C422" s="68" t="s">
        <v>8</v>
      </c>
      <c r="D422" s="36">
        <v>2.81</v>
      </c>
      <c r="E422" s="84"/>
      <c r="F422" s="37"/>
    </row>
    <row r="423" spans="1:244" s="16" customFormat="1">
      <c r="A423" s="33" t="s">
        <v>290</v>
      </c>
      <c r="B423" s="10" t="s">
        <v>214</v>
      </c>
      <c r="C423" s="68" t="s">
        <v>8</v>
      </c>
      <c r="D423" s="48">
        <v>0.191</v>
      </c>
      <c r="E423" s="84"/>
      <c r="F423" s="37"/>
    </row>
    <row r="424" spans="1:244" s="16" customFormat="1" ht="25.5">
      <c r="A424" s="33">
        <v>3.12</v>
      </c>
      <c r="B424" s="37" t="s">
        <v>36</v>
      </c>
      <c r="C424" s="67" t="s">
        <v>213</v>
      </c>
      <c r="D424" s="14">
        <v>1</v>
      </c>
      <c r="E424" s="84"/>
      <c r="F424" s="37"/>
    </row>
    <row r="425" spans="1:244" s="23" customFormat="1">
      <c r="A425" s="33">
        <v>3.13</v>
      </c>
      <c r="B425" s="37" t="s">
        <v>179</v>
      </c>
      <c r="C425" s="69" t="s">
        <v>38</v>
      </c>
      <c r="D425" s="14">
        <v>2.4</v>
      </c>
      <c r="E425" s="84"/>
      <c r="F425" s="37"/>
    </row>
    <row r="426" spans="1:244" s="22" customFormat="1" ht="15.75">
      <c r="A426" s="33">
        <v>3.14</v>
      </c>
      <c r="B426" s="63" t="s">
        <v>37</v>
      </c>
      <c r="C426" s="67" t="s">
        <v>213</v>
      </c>
      <c r="D426" s="35">
        <v>3.66</v>
      </c>
      <c r="E426" s="84"/>
      <c r="F426" s="82"/>
    </row>
    <row r="427" spans="1:244" s="16" customFormat="1">
      <c r="A427" s="33">
        <v>3.15</v>
      </c>
      <c r="B427" s="39" t="s">
        <v>212</v>
      </c>
      <c r="C427" s="67" t="s">
        <v>213</v>
      </c>
      <c r="D427" s="14">
        <v>1.4</v>
      </c>
      <c r="E427" s="84"/>
      <c r="F427" s="10"/>
    </row>
    <row r="428" spans="1:244" s="16" customFormat="1" ht="38.25">
      <c r="A428" s="33">
        <v>3.13</v>
      </c>
      <c r="B428" s="41" t="s">
        <v>195</v>
      </c>
      <c r="C428" s="67" t="s">
        <v>213</v>
      </c>
      <c r="D428" s="36">
        <v>72.900000000000006</v>
      </c>
      <c r="E428" s="84"/>
      <c r="F428" s="37"/>
    </row>
    <row r="429" spans="1:244" s="16" customFormat="1">
      <c r="A429" s="33" t="s">
        <v>291</v>
      </c>
      <c r="B429" s="10" t="s">
        <v>205</v>
      </c>
      <c r="C429" s="68" t="s">
        <v>8</v>
      </c>
      <c r="D429" s="36">
        <v>3.17</v>
      </c>
      <c r="E429" s="84"/>
      <c r="F429" s="37"/>
    </row>
    <row r="430" spans="1:244" s="20" customFormat="1" ht="15.75">
      <c r="A430" s="33">
        <v>3.17</v>
      </c>
      <c r="B430" s="10" t="s">
        <v>59</v>
      </c>
      <c r="C430" s="68" t="s">
        <v>8</v>
      </c>
      <c r="D430" s="15">
        <v>6.2E-2</v>
      </c>
      <c r="E430" s="84"/>
      <c r="F430" s="37"/>
    </row>
    <row r="431" spans="1:244" s="22" customFormat="1" ht="30">
      <c r="A431" s="33">
        <v>3.18</v>
      </c>
      <c r="B431" s="60" t="s">
        <v>196</v>
      </c>
      <c r="C431" s="66" t="s">
        <v>218</v>
      </c>
      <c r="D431" s="32">
        <v>1</v>
      </c>
      <c r="E431" s="84"/>
      <c r="F431" s="80"/>
    </row>
    <row r="432" spans="1:244" s="16" customFormat="1" ht="15.75">
      <c r="A432" s="33">
        <v>3.19</v>
      </c>
      <c r="B432" s="42" t="s">
        <v>39</v>
      </c>
      <c r="C432" s="74" t="s">
        <v>221</v>
      </c>
      <c r="D432" s="14">
        <v>120</v>
      </c>
      <c r="E432" s="84"/>
      <c r="F432" s="10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</row>
    <row r="433" spans="1:244" s="113" customFormat="1" ht="40.5">
      <c r="A433" s="116">
        <v>3.2</v>
      </c>
      <c r="B433" s="117" t="s">
        <v>180</v>
      </c>
      <c r="C433" s="108" t="s">
        <v>313</v>
      </c>
      <c r="D433" s="106">
        <v>120</v>
      </c>
      <c r="E433" s="101"/>
      <c r="F433" s="109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  <c r="CX433" s="110"/>
      <c r="CY433" s="110"/>
      <c r="CZ433" s="110"/>
      <c r="DA433" s="110"/>
      <c r="DB433" s="110"/>
      <c r="DC433" s="110"/>
      <c r="DD433" s="110"/>
      <c r="DE433" s="110"/>
      <c r="DF433" s="110"/>
      <c r="DG433" s="110"/>
      <c r="DH433" s="110"/>
      <c r="DI433" s="110"/>
      <c r="DJ433" s="110"/>
      <c r="DK433" s="110"/>
      <c r="DL433" s="110"/>
      <c r="DM433" s="110"/>
      <c r="DN433" s="110"/>
      <c r="DO433" s="110"/>
      <c r="DP433" s="110"/>
      <c r="DQ433" s="110"/>
      <c r="DR433" s="110"/>
      <c r="DS433" s="110"/>
      <c r="DT433" s="110"/>
      <c r="DU433" s="110"/>
      <c r="DV433" s="110"/>
      <c r="DW433" s="110"/>
      <c r="DX433" s="110"/>
      <c r="DY433" s="110"/>
      <c r="DZ433" s="110"/>
      <c r="EA433" s="110"/>
      <c r="EB433" s="110"/>
      <c r="EC433" s="110"/>
      <c r="ED433" s="110"/>
      <c r="EE433" s="110"/>
      <c r="EF433" s="110"/>
      <c r="EG433" s="110"/>
      <c r="EH433" s="110"/>
      <c r="EI433" s="110"/>
      <c r="EJ433" s="110"/>
      <c r="EK433" s="110"/>
      <c r="EL433" s="110"/>
      <c r="EM433" s="110"/>
      <c r="EN433" s="110"/>
      <c r="EO433" s="110"/>
      <c r="EP433" s="110"/>
      <c r="EQ433" s="110"/>
      <c r="ER433" s="110"/>
      <c r="ES433" s="110"/>
      <c r="ET433" s="110"/>
      <c r="EU433" s="110"/>
      <c r="EV433" s="110"/>
      <c r="EW433" s="110"/>
      <c r="EX433" s="110"/>
      <c r="EY433" s="110"/>
      <c r="EZ433" s="110"/>
      <c r="FA433" s="110"/>
      <c r="FB433" s="110"/>
      <c r="FC433" s="110"/>
      <c r="FD433" s="110"/>
      <c r="FE433" s="110"/>
      <c r="FF433" s="110"/>
      <c r="FG433" s="110"/>
      <c r="FH433" s="110"/>
      <c r="FI433" s="110"/>
      <c r="FJ433" s="110"/>
      <c r="FK433" s="110"/>
      <c r="FL433" s="110"/>
      <c r="FM433" s="110"/>
      <c r="FN433" s="110"/>
      <c r="FO433" s="110"/>
      <c r="FP433" s="110"/>
      <c r="FQ433" s="110"/>
      <c r="FR433" s="110"/>
      <c r="FS433" s="110"/>
      <c r="FT433" s="110"/>
      <c r="FU433" s="110"/>
      <c r="FV433" s="110"/>
      <c r="FW433" s="110"/>
      <c r="FX433" s="110"/>
      <c r="FY433" s="110"/>
      <c r="FZ433" s="110"/>
      <c r="GA433" s="110"/>
      <c r="GB433" s="110"/>
      <c r="GC433" s="110"/>
      <c r="GD433" s="110"/>
      <c r="GE433" s="110"/>
      <c r="GF433" s="110"/>
      <c r="GG433" s="110"/>
      <c r="GH433" s="110"/>
      <c r="GI433" s="110"/>
      <c r="GJ433" s="110"/>
      <c r="GK433" s="110"/>
      <c r="GL433" s="110"/>
      <c r="GM433" s="110"/>
      <c r="GN433" s="110"/>
      <c r="GO433" s="110"/>
      <c r="GP433" s="110"/>
      <c r="GQ433" s="110"/>
      <c r="GR433" s="110"/>
      <c r="GS433" s="110"/>
      <c r="GT433" s="110"/>
      <c r="GU433" s="110"/>
      <c r="GV433" s="110"/>
      <c r="GW433" s="110"/>
      <c r="GX433" s="110"/>
      <c r="GY433" s="110"/>
      <c r="GZ433" s="110"/>
      <c r="HA433" s="110"/>
      <c r="HB433" s="110"/>
      <c r="HC433" s="110"/>
      <c r="HD433" s="110"/>
      <c r="HE433" s="110"/>
      <c r="HF433" s="110"/>
      <c r="HG433" s="110"/>
      <c r="HH433" s="110"/>
      <c r="HI433" s="110"/>
      <c r="HJ433" s="110"/>
      <c r="HK433" s="110"/>
      <c r="HL433" s="110"/>
      <c r="HM433" s="110"/>
      <c r="HN433" s="110"/>
      <c r="HO433" s="110"/>
      <c r="HP433" s="110"/>
      <c r="HQ433" s="110"/>
      <c r="HR433" s="110"/>
      <c r="HS433" s="110"/>
      <c r="HT433" s="110"/>
      <c r="HU433" s="110"/>
      <c r="HV433" s="110"/>
      <c r="HW433" s="110"/>
      <c r="HX433" s="110"/>
      <c r="HY433" s="110"/>
      <c r="HZ433" s="110"/>
      <c r="IA433" s="110"/>
      <c r="IB433" s="110"/>
      <c r="IC433" s="110"/>
      <c r="ID433" s="110"/>
      <c r="IE433" s="110"/>
      <c r="IF433" s="110"/>
      <c r="IG433" s="110"/>
      <c r="IH433" s="110"/>
      <c r="II433" s="110"/>
      <c r="IJ433" s="110"/>
    </row>
    <row r="434" spans="1:244" s="113" customFormat="1" ht="22.5" customHeight="1">
      <c r="A434" s="116">
        <v>3.21</v>
      </c>
      <c r="B434" s="111" t="s">
        <v>42</v>
      </c>
      <c r="C434" s="108" t="s">
        <v>219</v>
      </c>
      <c r="D434" s="106">
        <v>120</v>
      </c>
      <c r="E434" s="101"/>
      <c r="F434" s="109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  <c r="CX434" s="110"/>
      <c r="CY434" s="110"/>
      <c r="CZ434" s="110"/>
      <c r="DA434" s="110"/>
      <c r="DB434" s="110"/>
      <c r="DC434" s="110"/>
      <c r="DD434" s="110"/>
      <c r="DE434" s="110"/>
      <c r="DF434" s="110"/>
      <c r="DG434" s="110"/>
      <c r="DH434" s="110"/>
      <c r="DI434" s="110"/>
      <c r="DJ434" s="110"/>
      <c r="DK434" s="110"/>
      <c r="DL434" s="110"/>
      <c r="DM434" s="110"/>
      <c r="DN434" s="110"/>
      <c r="DO434" s="110"/>
      <c r="DP434" s="110"/>
      <c r="DQ434" s="110"/>
      <c r="DR434" s="110"/>
      <c r="DS434" s="110"/>
      <c r="DT434" s="110"/>
      <c r="DU434" s="110"/>
      <c r="DV434" s="110"/>
      <c r="DW434" s="110"/>
      <c r="DX434" s="110"/>
      <c r="DY434" s="110"/>
      <c r="DZ434" s="110"/>
      <c r="EA434" s="110"/>
      <c r="EB434" s="110"/>
      <c r="EC434" s="110"/>
      <c r="ED434" s="110"/>
      <c r="EE434" s="110"/>
      <c r="EF434" s="110"/>
      <c r="EG434" s="110"/>
      <c r="EH434" s="110"/>
      <c r="EI434" s="110"/>
      <c r="EJ434" s="110"/>
      <c r="EK434" s="110"/>
      <c r="EL434" s="110"/>
      <c r="EM434" s="110"/>
      <c r="EN434" s="110"/>
      <c r="EO434" s="110"/>
      <c r="EP434" s="110"/>
      <c r="EQ434" s="110"/>
      <c r="ER434" s="110"/>
      <c r="ES434" s="110"/>
      <c r="ET434" s="110"/>
      <c r="EU434" s="110"/>
      <c r="EV434" s="110"/>
      <c r="EW434" s="110"/>
      <c r="EX434" s="110"/>
      <c r="EY434" s="110"/>
      <c r="EZ434" s="110"/>
      <c r="FA434" s="110"/>
      <c r="FB434" s="110"/>
      <c r="FC434" s="110"/>
      <c r="FD434" s="110"/>
      <c r="FE434" s="110"/>
      <c r="FF434" s="110"/>
      <c r="FG434" s="110"/>
      <c r="FH434" s="110"/>
      <c r="FI434" s="110"/>
      <c r="FJ434" s="110"/>
      <c r="FK434" s="110"/>
      <c r="FL434" s="110"/>
      <c r="FM434" s="110"/>
      <c r="FN434" s="110"/>
      <c r="FO434" s="110"/>
      <c r="FP434" s="110"/>
      <c r="FQ434" s="110"/>
      <c r="FR434" s="110"/>
      <c r="FS434" s="110"/>
      <c r="FT434" s="110"/>
      <c r="FU434" s="110"/>
      <c r="FV434" s="110"/>
      <c r="FW434" s="110"/>
      <c r="FX434" s="110"/>
      <c r="FY434" s="110"/>
      <c r="FZ434" s="110"/>
      <c r="GA434" s="110"/>
      <c r="GB434" s="110"/>
      <c r="GC434" s="110"/>
      <c r="GD434" s="110"/>
      <c r="GE434" s="110"/>
      <c r="GF434" s="110"/>
      <c r="GG434" s="110"/>
      <c r="GH434" s="110"/>
      <c r="GI434" s="110"/>
      <c r="GJ434" s="110"/>
      <c r="GK434" s="110"/>
      <c r="GL434" s="110"/>
      <c r="GM434" s="110"/>
      <c r="GN434" s="110"/>
      <c r="GO434" s="110"/>
      <c r="GP434" s="110"/>
      <c r="GQ434" s="110"/>
      <c r="GR434" s="110"/>
      <c r="GS434" s="110"/>
      <c r="GT434" s="110"/>
      <c r="GU434" s="110"/>
      <c r="GV434" s="110"/>
      <c r="GW434" s="110"/>
      <c r="GX434" s="110"/>
      <c r="GY434" s="110"/>
      <c r="GZ434" s="110"/>
      <c r="HA434" s="110"/>
      <c r="HB434" s="110"/>
      <c r="HC434" s="110"/>
      <c r="HD434" s="110"/>
      <c r="HE434" s="110"/>
      <c r="HF434" s="110"/>
      <c r="HG434" s="110"/>
      <c r="HH434" s="110"/>
      <c r="HI434" s="110"/>
      <c r="HJ434" s="110"/>
      <c r="HK434" s="110"/>
      <c r="HL434" s="110"/>
      <c r="HM434" s="110"/>
      <c r="HN434" s="110"/>
      <c r="HO434" s="110"/>
      <c r="HP434" s="110"/>
      <c r="HQ434" s="110"/>
      <c r="HR434" s="110"/>
      <c r="HS434" s="110"/>
      <c r="HT434" s="110"/>
      <c r="HU434" s="110"/>
      <c r="HV434" s="110"/>
      <c r="HW434" s="110"/>
      <c r="HX434" s="110"/>
      <c r="HY434" s="110"/>
      <c r="HZ434" s="110"/>
      <c r="IA434" s="110"/>
      <c r="IB434" s="110"/>
      <c r="IC434" s="110"/>
      <c r="ID434" s="110"/>
      <c r="IE434" s="110"/>
      <c r="IF434" s="110"/>
      <c r="IG434" s="110"/>
      <c r="IH434" s="110"/>
      <c r="II434" s="110"/>
      <c r="IJ434" s="110"/>
    </row>
    <row r="435" spans="1:244" s="23" customFormat="1">
      <c r="A435" s="33"/>
      <c r="B435" s="141" t="s">
        <v>43</v>
      </c>
      <c r="C435" s="141"/>
      <c r="D435" s="141"/>
      <c r="E435" s="141"/>
      <c r="F435" s="141"/>
    </row>
    <row r="436" spans="1:244" s="23" customFormat="1" ht="30">
      <c r="A436" s="33">
        <v>3.22</v>
      </c>
      <c r="B436" s="34" t="s">
        <v>106</v>
      </c>
      <c r="C436" s="19" t="s">
        <v>219</v>
      </c>
      <c r="D436" s="35">
        <v>15.23</v>
      </c>
      <c r="E436" s="84"/>
      <c r="F436" s="82"/>
    </row>
    <row r="437" spans="1:244" s="16" customFormat="1">
      <c r="A437" s="33" t="s">
        <v>292</v>
      </c>
      <c r="B437" s="34" t="s">
        <v>178</v>
      </c>
      <c r="C437" s="43" t="s">
        <v>64</v>
      </c>
      <c r="D437" s="14">
        <v>30.46</v>
      </c>
      <c r="E437" s="84"/>
      <c r="F437" s="82"/>
    </row>
    <row r="438" spans="1:244" s="16" customFormat="1">
      <c r="A438" s="33" t="s">
        <v>293</v>
      </c>
      <c r="B438" s="10" t="s">
        <v>205</v>
      </c>
      <c r="C438" s="68" t="s">
        <v>8</v>
      </c>
      <c r="D438" s="48">
        <v>3.0880000000000001</v>
      </c>
      <c r="E438" s="84"/>
      <c r="F438" s="37"/>
    </row>
    <row r="439" spans="1:244" s="16" customFormat="1">
      <c r="A439" s="33" t="s">
        <v>294</v>
      </c>
      <c r="B439" s="10" t="s">
        <v>214</v>
      </c>
      <c r="C439" s="68" t="s">
        <v>8</v>
      </c>
      <c r="D439" s="48">
        <v>0.189</v>
      </c>
      <c r="E439" s="84"/>
      <c r="F439" s="37"/>
    </row>
    <row r="440" spans="1:244" s="16" customFormat="1" ht="25.5">
      <c r="A440" s="33">
        <v>3.23</v>
      </c>
      <c r="B440" s="37" t="s">
        <v>36</v>
      </c>
      <c r="C440" s="67" t="s">
        <v>213</v>
      </c>
      <c r="D440" s="15">
        <v>1</v>
      </c>
      <c r="E440" s="84"/>
      <c r="F440" s="37"/>
    </row>
    <row r="441" spans="1:244" s="16" customFormat="1" ht="25.5">
      <c r="A441" s="33">
        <v>3.24</v>
      </c>
      <c r="B441" s="63" t="s">
        <v>155</v>
      </c>
      <c r="C441" s="66" t="s">
        <v>218</v>
      </c>
      <c r="D441" s="36">
        <v>5.35</v>
      </c>
      <c r="E441" s="84"/>
      <c r="F441" s="37"/>
    </row>
    <row r="442" spans="1:244" s="16" customFormat="1">
      <c r="A442" s="33" t="s">
        <v>295</v>
      </c>
      <c r="B442" s="52" t="s">
        <v>181</v>
      </c>
      <c r="C442" s="73" t="s">
        <v>64</v>
      </c>
      <c r="D442" s="166">
        <v>10.7</v>
      </c>
      <c r="E442" s="84"/>
      <c r="F442" s="37"/>
    </row>
    <row r="443" spans="1:244" s="16" customFormat="1">
      <c r="A443" s="33" t="s">
        <v>296</v>
      </c>
      <c r="B443" s="10" t="s">
        <v>205</v>
      </c>
      <c r="C443" s="69" t="s">
        <v>38</v>
      </c>
      <c r="D443" s="36">
        <v>1.08</v>
      </c>
      <c r="E443" s="84"/>
      <c r="F443" s="37"/>
    </row>
    <row r="444" spans="1:244" s="16" customFormat="1">
      <c r="A444" s="33" t="s">
        <v>297</v>
      </c>
      <c r="B444" s="10" t="s">
        <v>214</v>
      </c>
      <c r="C444" s="68" t="s">
        <v>8</v>
      </c>
      <c r="D444" s="36">
        <v>7.0000000000000007E-2</v>
      </c>
      <c r="E444" s="84"/>
      <c r="F444" s="37"/>
    </row>
    <row r="445" spans="1:244" s="16" customFormat="1" ht="25.5">
      <c r="A445" s="33">
        <v>3.25</v>
      </c>
      <c r="B445" s="41" t="s">
        <v>197</v>
      </c>
      <c r="C445" s="67" t="s">
        <v>213</v>
      </c>
      <c r="D445" s="36">
        <v>11.08</v>
      </c>
      <c r="E445" s="84"/>
      <c r="F445" s="37"/>
    </row>
    <row r="446" spans="1:244" s="20" customFormat="1" ht="15.75">
      <c r="A446" s="33" t="s">
        <v>126</v>
      </c>
      <c r="B446" s="10" t="s">
        <v>205</v>
      </c>
      <c r="C446" s="68" t="s">
        <v>8</v>
      </c>
      <c r="D446" s="36">
        <v>0.72</v>
      </c>
      <c r="E446" s="84"/>
      <c r="F446" s="37"/>
    </row>
    <row r="447" spans="1:244" s="16" customFormat="1" ht="15.75">
      <c r="A447" s="33"/>
      <c r="B447" s="149" t="s">
        <v>182</v>
      </c>
      <c r="C447" s="149"/>
      <c r="D447" s="149"/>
      <c r="E447" s="149"/>
      <c r="F447" s="149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</row>
    <row r="448" spans="1:244" s="110" customFormat="1" ht="15.75">
      <c r="A448" s="116">
        <v>3.26</v>
      </c>
      <c r="B448" s="133" t="s">
        <v>174</v>
      </c>
      <c r="C448" s="108" t="s">
        <v>219</v>
      </c>
      <c r="D448" s="106">
        <v>480</v>
      </c>
      <c r="E448" s="101"/>
      <c r="F448" s="109"/>
    </row>
    <row r="449" spans="1:244" s="23" customFormat="1" ht="15.75">
      <c r="A449" s="33">
        <v>3.27</v>
      </c>
      <c r="B449" s="12" t="s">
        <v>91</v>
      </c>
      <c r="C449" s="66" t="s">
        <v>218</v>
      </c>
      <c r="D449" s="14">
        <v>25</v>
      </c>
      <c r="E449" s="84"/>
      <c r="F449" s="10"/>
    </row>
    <row r="450" spans="1:244" s="23" customFormat="1" ht="15.75">
      <c r="A450" s="33">
        <v>3.28</v>
      </c>
      <c r="B450" s="34" t="s">
        <v>177</v>
      </c>
      <c r="C450" s="19" t="s">
        <v>219</v>
      </c>
      <c r="D450" s="35">
        <v>19.600000000000001</v>
      </c>
      <c r="E450" s="84"/>
      <c r="F450" s="82"/>
    </row>
    <row r="451" spans="1:244" s="16" customFormat="1">
      <c r="A451" s="33" t="s">
        <v>127</v>
      </c>
      <c r="B451" s="34" t="s">
        <v>178</v>
      </c>
      <c r="C451" s="43" t="s">
        <v>64</v>
      </c>
      <c r="D451" s="14">
        <v>39.200000000000003</v>
      </c>
      <c r="E451" s="84"/>
      <c r="F451" s="82"/>
    </row>
    <row r="452" spans="1:244" s="16" customFormat="1">
      <c r="A452" s="33" t="s">
        <v>298</v>
      </c>
      <c r="B452" s="10" t="s">
        <v>205</v>
      </c>
      <c r="C452" s="68" t="s">
        <v>8</v>
      </c>
      <c r="D452" s="36">
        <v>3.2</v>
      </c>
      <c r="E452" s="84"/>
      <c r="F452" s="37"/>
    </row>
    <row r="453" spans="1:244" s="16" customFormat="1">
      <c r="A453" s="33" t="s">
        <v>299</v>
      </c>
      <c r="B453" s="10" t="s">
        <v>214</v>
      </c>
      <c r="C453" s="68" t="s">
        <v>8</v>
      </c>
      <c r="D453" s="48">
        <v>0.214</v>
      </c>
      <c r="E453" s="84"/>
      <c r="F453" s="37"/>
    </row>
    <row r="454" spans="1:244" s="23" customFormat="1" ht="25.5">
      <c r="A454" s="33">
        <v>3.29</v>
      </c>
      <c r="B454" s="37" t="s">
        <v>36</v>
      </c>
      <c r="C454" s="67" t="s">
        <v>213</v>
      </c>
      <c r="D454" s="14">
        <v>1</v>
      </c>
      <c r="E454" s="84"/>
      <c r="F454" s="37"/>
    </row>
    <row r="455" spans="1:244" s="22" customFormat="1" ht="15.75">
      <c r="A455" s="33">
        <v>3.3</v>
      </c>
      <c r="B455" s="63" t="s">
        <v>37</v>
      </c>
      <c r="C455" s="67" t="s">
        <v>213</v>
      </c>
      <c r="D455" s="35">
        <v>3.66</v>
      </c>
      <c r="E455" s="84"/>
      <c r="F455" s="82"/>
    </row>
    <row r="456" spans="1:244" s="16" customFormat="1">
      <c r="A456" s="33">
        <v>3.31</v>
      </c>
      <c r="B456" s="39" t="s">
        <v>212</v>
      </c>
      <c r="C456" s="67" t="s">
        <v>213</v>
      </c>
      <c r="D456" s="14">
        <v>1.4</v>
      </c>
      <c r="E456" s="84"/>
      <c r="F456" s="10"/>
    </row>
    <row r="457" spans="1:244" s="16" customFormat="1" ht="38.25">
      <c r="A457" s="33">
        <v>3.32</v>
      </c>
      <c r="B457" s="41" t="s">
        <v>199</v>
      </c>
      <c r="C457" s="67" t="s">
        <v>213</v>
      </c>
      <c r="D457" s="36">
        <v>55.8</v>
      </c>
      <c r="E457" s="84"/>
      <c r="F457" s="37"/>
    </row>
    <row r="458" spans="1:244" s="16" customFormat="1">
      <c r="A458" s="33" t="s">
        <v>300</v>
      </c>
      <c r="B458" s="10" t="s">
        <v>205</v>
      </c>
      <c r="C458" s="68" t="s">
        <v>8</v>
      </c>
      <c r="D458" s="48">
        <v>3.073</v>
      </c>
      <c r="E458" s="84"/>
      <c r="F458" s="37"/>
    </row>
    <row r="459" spans="1:244" s="20" customFormat="1" ht="15.75">
      <c r="A459" s="33" t="s">
        <v>301</v>
      </c>
      <c r="B459" s="10" t="s">
        <v>183</v>
      </c>
      <c r="C459" s="68" t="s">
        <v>8</v>
      </c>
      <c r="D459" s="15">
        <v>6.2E-2</v>
      </c>
      <c r="E459" s="84"/>
      <c r="F459" s="37"/>
    </row>
    <row r="460" spans="1:244" s="22" customFormat="1" ht="60">
      <c r="A460" s="33">
        <v>3.33</v>
      </c>
      <c r="B460" s="60" t="s">
        <v>200</v>
      </c>
      <c r="C460" s="66" t="s">
        <v>218</v>
      </c>
      <c r="D460" s="32">
        <v>1</v>
      </c>
      <c r="E460" s="84"/>
      <c r="F460" s="80"/>
    </row>
    <row r="461" spans="1:244" s="16" customFormat="1" ht="15.75">
      <c r="A461" s="33">
        <v>3.34</v>
      </c>
      <c r="B461" s="42" t="s">
        <v>39</v>
      </c>
      <c r="C461" s="74" t="s">
        <v>221</v>
      </c>
      <c r="D461" s="14">
        <v>103</v>
      </c>
      <c r="E461" s="84"/>
      <c r="F461" s="10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</row>
    <row r="462" spans="1:244" s="113" customFormat="1" ht="40.5">
      <c r="A462" s="116">
        <v>3.35</v>
      </c>
      <c r="B462" s="117" t="s">
        <v>180</v>
      </c>
      <c r="C462" s="108" t="s">
        <v>219</v>
      </c>
      <c r="D462" s="118">
        <v>165</v>
      </c>
      <c r="E462" s="101"/>
      <c r="F462" s="109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  <c r="CX462" s="110"/>
      <c r="CY462" s="110"/>
      <c r="CZ462" s="110"/>
      <c r="DA462" s="110"/>
      <c r="DB462" s="110"/>
      <c r="DC462" s="110"/>
      <c r="DD462" s="110"/>
      <c r="DE462" s="110"/>
      <c r="DF462" s="110"/>
      <c r="DG462" s="110"/>
      <c r="DH462" s="110"/>
      <c r="DI462" s="110"/>
      <c r="DJ462" s="110"/>
      <c r="DK462" s="110"/>
      <c r="DL462" s="110"/>
      <c r="DM462" s="110"/>
      <c r="DN462" s="110"/>
      <c r="DO462" s="110"/>
      <c r="DP462" s="110"/>
      <c r="DQ462" s="110"/>
      <c r="DR462" s="110"/>
      <c r="DS462" s="110"/>
      <c r="DT462" s="110"/>
      <c r="DU462" s="110"/>
      <c r="DV462" s="110"/>
      <c r="DW462" s="110"/>
      <c r="DX462" s="110"/>
      <c r="DY462" s="110"/>
      <c r="DZ462" s="110"/>
      <c r="EA462" s="110"/>
      <c r="EB462" s="110"/>
      <c r="EC462" s="110"/>
      <c r="ED462" s="110"/>
      <c r="EE462" s="110"/>
      <c r="EF462" s="110"/>
      <c r="EG462" s="110"/>
      <c r="EH462" s="110"/>
      <c r="EI462" s="110"/>
      <c r="EJ462" s="110"/>
      <c r="EK462" s="110"/>
      <c r="EL462" s="110"/>
      <c r="EM462" s="110"/>
      <c r="EN462" s="110"/>
      <c r="EO462" s="110"/>
      <c r="EP462" s="110"/>
      <c r="EQ462" s="110"/>
      <c r="ER462" s="110"/>
      <c r="ES462" s="110"/>
      <c r="ET462" s="110"/>
      <c r="EU462" s="110"/>
      <c r="EV462" s="110"/>
      <c r="EW462" s="110"/>
      <c r="EX462" s="110"/>
      <c r="EY462" s="110"/>
      <c r="EZ462" s="110"/>
      <c r="FA462" s="110"/>
      <c r="FB462" s="110"/>
      <c r="FC462" s="110"/>
      <c r="FD462" s="110"/>
      <c r="FE462" s="110"/>
      <c r="FF462" s="110"/>
      <c r="FG462" s="110"/>
      <c r="FH462" s="110"/>
      <c r="FI462" s="110"/>
      <c r="FJ462" s="110"/>
      <c r="FK462" s="110"/>
      <c r="FL462" s="110"/>
      <c r="FM462" s="110"/>
      <c r="FN462" s="110"/>
      <c r="FO462" s="110"/>
      <c r="FP462" s="110"/>
      <c r="FQ462" s="110"/>
      <c r="FR462" s="110"/>
      <c r="FS462" s="110"/>
      <c r="FT462" s="110"/>
      <c r="FU462" s="110"/>
      <c r="FV462" s="110"/>
      <c r="FW462" s="110"/>
      <c r="FX462" s="110"/>
      <c r="FY462" s="110"/>
      <c r="FZ462" s="110"/>
      <c r="GA462" s="110"/>
      <c r="GB462" s="110"/>
      <c r="GC462" s="110"/>
      <c r="GD462" s="110"/>
      <c r="GE462" s="110"/>
      <c r="GF462" s="110"/>
      <c r="GG462" s="110"/>
      <c r="GH462" s="110"/>
      <c r="GI462" s="110"/>
      <c r="GJ462" s="110"/>
      <c r="GK462" s="110"/>
      <c r="GL462" s="110"/>
      <c r="GM462" s="110"/>
      <c r="GN462" s="110"/>
      <c r="GO462" s="110"/>
      <c r="GP462" s="110"/>
      <c r="GQ462" s="110"/>
      <c r="GR462" s="110"/>
      <c r="GS462" s="110"/>
      <c r="GT462" s="110"/>
      <c r="GU462" s="110"/>
      <c r="GV462" s="110"/>
      <c r="GW462" s="110"/>
      <c r="GX462" s="110"/>
      <c r="GY462" s="110"/>
      <c r="GZ462" s="110"/>
      <c r="HA462" s="110"/>
      <c r="HB462" s="110"/>
      <c r="HC462" s="110"/>
      <c r="HD462" s="110"/>
      <c r="HE462" s="110"/>
      <c r="HF462" s="110"/>
      <c r="HG462" s="110"/>
      <c r="HH462" s="110"/>
      <c r="HI462" s="110"/>
      <c r="HJ462" s="110"/>
      <c r="HK462" s="110"/>
      <c r="HL462" s="110"/>
      <c r="HM462" s="110"/>
      <c r="HN462" s="110"/>
      <c r="HO462" s="110"/>
      <c r="HP462" s="110"/>
      <c r="HQ462" s="110"/>
      <c r="HR462" s="110"/>
      <c r="HS462" s="110"/>
      <c r="HT462" s="110"/>
      <c r="HU462" s="110"/>
      <c r="HV462" s="110"/>
      <c r="HW462" s="110"/>
      <c r="HX462" s="110"/>
      <c r="HY462" s="110"/>
      <c r="HZ462" s="110"/>
      <c r="IA462" s="110"/>
      <c r="IB462" s="110"/>
      <c r="IC462" s="110"/>
      <c r="ID462" s="110"/>
      <c r="IE462" s="110"/>
      <c r="IF462" s="110"/>
      <c r="IG462" s="110"/>
      <c r="IH462" s="110"/>
      <c r="II462" s="110"/>
      <c r="IJ462" s="110"/>
    </row>
    <row r="463" spans="1:244" s="115" customFormat="1" ht="15.75">
      <c r="A463" s="116">
        <v>3.36</v>
      </c>
      <c r="B463" s="111" t="s">
        <v>42</v>
      </c>
      <c r="C463" s="108" t="s">
        <v>219</v>
      </c>
      <c r="D463" s="118">
        <v>165</v>
      </c>
      <c r="E463" s="101"/>
      <c r="F463" s="109"/>
    </row>
    <row r="464" spans="1:244" s="115" customFormat="1" ht="15.75">
      <c r="A464" s="116"/>
      <c r="B464" s="151" t="s">
        <v>46</v>
      </c>
      <c r="C464" s="151"/>
      <c r="D464" s="151"/>
      <c r="E464" s="151"/>
      <c r="F464" s="151"/>
    </row>
    <row r="465" spans="1:6" s="115" customFormat="1" ht="45">
      <c r="A465" s="116">
        <v>3.37</v>
      </c>
      <c r="B465" s="133" t="s">
        <v>184</v>
      </c>
      <c r="C465" s="112" t="s">
        <v>4</v>
      </c>
      <c r="D465" s="119">
        <v>150</v>
      </c>
      <c r="E465" s="101"/>
      <c r="F465" s="120"/>
    </row>
    <row r="466" spans="1:6" s="16" customFormat="1" ht="30">
      <c r="A466" s="33">
        <v>3.38</v>
      </c>
      <c r="B466" s="134" t="s">
        <v>49</v>
      </c>
      <c r="C466" s="66" t="s">
        <v>50</v>
      </c>
      <c r="D466" s="49">
        <v>2.8</v>
      </c>
      <c r="E466" s="84"/>
      <c r="F466" s="80"/>
    </row>
    <row r="467" spans="1:6" s="16" customFormat="1" ht="15" customHeight="1">
      <c r="A467" s="33">
        <v>3.39</v>
      </c>
      <c r="B467" s="163" t="s">
        <v>307</v>
      </c>
      <c r="C467" s="163"/>
      <c r="D467" s="163"/>
      <c r="E467" s="163"/>
      <c r="F467" s="163"/>
    </row>
    <row r="468" spans="1:6" s="22" customFormat="1" ht="15.75">
      <c r="A468" s="33" t="s">
        <v>314</v>
      </c>
      <c r="B468" s="40" t="s">
        <v>51</v>
      </c>
      <c r="C468" s="68" t="s">
        <v>8</v>
      </c>
      <c r="D468" s="14">
        <v>0.8</v>
      </c>
      <c r="E468" s="84"/>
      <c r="F468" s="37"/>
    </row>
    <row r="469" spans="1:6" s="16" customFormat="1" ht="38.25">
      <c r="A469" s="33" t="s">
        <v>314</v>
      </c>
      <c r="B469" s="37" t="s">
        <v>185</v>
      </c>
      <c r="C469" s="69" t="s">
        <v>220</v>
      </c>
      <c r="D469" s="14">
        <v>15</v>
      </c>
      <c r="E469" s="84"/>
      <c r="F469" s="10"/>
    </row>
    <row r="470" spans="1:6" s="16" customFormat="1" ht="25.5">
      <c r="A470" s="33" t="s">
        <v>314</v>
      </c>
      <c r="B470" s="17" t="s">
        <v>201</v>
      </c>
      <c r="C470" s="69" t="s">
        <v>220</v>
      </c>
      <c r="D470" s="36">
        <v>5</v>
      </c>
      <c r="E470" s="84"/>
      <c r="F470" s="37"/>
    </row>
    <row r="471" spans="1:6" s="16" customFormat="1">
      <c r="A471" s="33" t="s">
        <v>314</v>
      </c>
      <c r="B471" s="50" t="s">
        <v>57</v>
      </c>
      <c r="C471" s="69" t="s">
        <v>38</v>
      </c>
      <c r="D471" s="36">
        <v>0.2</v>
      </c>
      <c r="E471" s="84"/>
      <c r="F471" s="37"/>
    </row>
    <row r="472" spans="1:6" s="24" customFormat="1" ht="22.5" customHeight="1">
      <c r="A472" s="123" t="s">
        <v>510</v>
      </c>
      <c r="B472" s="57" t="s">
        <v>317</v>
      </c>
      <c r="C472" s="68" t="s">
        <v>4</v>
      </c>
      <c r="D472" s="11">
        <v>6</v>
      </c>
      <c r="E472" s="57"/>
      <c r="F472" s="57"/>
    </row>
    <row r="473" spans="1:6" s="20" customFormat="1" ht="51">
      <c r="A473" s="123" t="s">
        <v>511</v>
      </c>
      <c r="B473" s="52" t="s">
        <v>186</v>
      </c>
      <c r="C473" s="68" t="s">
        <v>8</v>
      </c>
      <c r="D473" s="14">
        <v>64.099999999999994</v>
      </c>
      <c r="E473" s="84"/>
      <c r="F473" s="17"/>
    </row>
    <row r="474" spans="1:6" s="24" customFormat="1" ht="30">
      <c r="A474" s="123" t="s">
        <v>512</v>
      </c>
      <c r="B474" s="60" t="s">
        <v>61</v>
      </c>
      <c r="C474" s="66" t="s">
        <v>62</v>
      </c>
      <c r="D474" s="49">
        <v>1</v>
      </c>
      <c r="E474" s="84"/>
      <c r="F474" s="80"/>
    </row>
    <row r="475" spans="1:6" s="25" customFormat="1" ht="25.5">
      <c r="A475" s="123" t="s">
        <v>513</v>
      </c>
      <c r="B475" s="52" t="s">
        <v>187</v>
      </c>
      <c r="C475" s="68" t="s">
        <v>64</v>
      </c>
      <c r="D475" s="14">
        <v>1.5</v>
      </c>
      <c r="E475" s="84"/>
      <c r="F475" s="17"/>
    </row>
    <row r="476" spans="1:6" s="16" customFormat="1" ht="38.25">
      <c r="A476" s="123" t="s">
        <v>514</v>
      </c>
      <c r="B476" s="47" t="s">
        <v>188</v>
      </c>
      <c r="C476" s="71" t="s">
        <v>316</v>
      </c>
      <c r="D476" s="36">
        <v>27.2</v>
      </c>
      <c r="E476" s="84"/>
      <c r="F476" s="83"/>
    </row>
    <row r="477" spans="1:6" s="16" customFormat="1" ht="25.5">
      <c r="A477" s="123" t="s">
        <v>515</v>
      </c>
      <c r="B477" s="41" t="s">
        <v>165</v>
      </c>
      <c r="C477" s="69" t="s">
        <v>220</v>
      </c>
      <c r="D477" s="36">
        <v>4.5</v>
      </c>
      <c r="E477" s="84"/>
      <c r="F477" s="37"/>
    </row>
    <row r="478" spans="1:6" s="16" customFormat="1">
      <c r="A478" s="123" t="s">
        <v>517</v>
      </c>
      <c r="B478" s="10" t="s">
        <v>205</v>
      </c>
      <c r="C478" s="69" t="s">
        <v>38</v>
      </c>
      <c r="D478" s="36">
        <v>0.78</v>
      </c>
      <c r="E478" s="84"/>
      <c r="F478" s="37"/>
    </row>
    <row r="479" spans="1:6" s="16" customFormat="1" ht="25.5">
      <c r="A479" s="123" t="s">
        <v>516</v>
      </c>
      <c r="B479" s="75" t="s">
        <v>202</v>
      </c>
      <c r="C479" s="69" t="s">
        <v>220</v>
      </c>
      <c r="D479" s="94">
        <v>6</v>
      </c>
      <c r="E479" s="84"/>
      <c r="F479" s="37"/>
    </row>
    <row r="480" spans="1:6" s="20" customFormat="1" ht="15.75">
      <c r="A480" s="123" t="s">
        <v>519</v>
      </c>
      <c r="B480" s="50" t="s">
        <v>57</v>
      </c>
      <c r="C480" s="69" t="s">
        <v>38</v>
      </c>
      <c r="D480" s="36">
        <v>0.73</v>
      </c>
      <c r="E480" s="84"/>
      <c r="F480" s="37"/>
    </row>
    <row r="481" spans="1:6" s="16" customFormat="1">
      <c r="A481" s="33"/>
      <c r="B481" s="149" t="s">
        <v>67</v>
      </c>
      <c r="C481" s="149"/>
      <c r="D481" s="149"/>
      <c r="E481" s="149"/>
      <c r="F481" s="149"/>
    </row>
    <row r="482" spans="1:6" s="26" customFormat="1" ht="25.5">
      <c r="A482" s="123" t="s">
        <v>518</v>
      </c>
      <c r="B482" s="51" t="s">
        <v>573</v>
      </c>
      <c r="C482" s="69" t="s">
        <v>220</v>
      </c>
      <c r="D482" s="94">
        <v>11.1</v>
      </c>
      <c r="E482" s="84"/>
      <c r="F482" s="37"/>
    </row>
    <row r="483" spans="1:6" s="16" customFormat="1" ht="27">
      <c r="A483" s="123" t="s">
        <v>520</v>
      </c>
      <c r="B483" s="12" t="s">
        <v>189</v>
      </c>
      <c r="C483" s="69" t="s">
        <v>216</v>
      </c>
      <c r="D483" s="14">
        <v>421</v>
      </c>
      <c r="E483" s="84"/>
      <c r="F483" s="79"/>
    </row>
    <row r="484" spans="1:6" s="16" customFormat="1" ht="25.5">
      <c r="A484" s="123" t="s">
        <v>521</v>
      </c>
      <c r="B484" s="51" t="s">
        <v>167</v>
      </c>
      <c r="C484" s="69" t="s">
        <v>220</v>
      </c>
      <c r="D484" s="94">
        <v>43.3</v>
      </c>
      <c r="E484" s="84"/>
      <c r="F484" s="37"/>
    </row>
    <row r="485" spans="1:6" s="131" customFormat="1" ht="19.5" customHeight="1">
      <c r="A485" s="127" t="s">
        <v>128</v>
      </c>
      <c r="B485" s="128" t="s">
        <v>574</v>
      </c>
      <c r="C485" s="105" t="s">
        <v>38</v>
      </c>
      <c r="D485" s="129">
        <v>4.7629999999999999</v>
      </c>
      <c r="E485" s="101"/>
      <c r="F485" s="130"/>
    </row>
    <row r="486" spans="1:6" s="27" customFormat="1" ht="27">
      <c r="A486" s="123" t="s">
        <v>522</v>
      </c>
      <c r="B486" s="10" t="s">
        <v>222</v>
      </c>
      <c r="C486" s="69" t="s">
        <v>220</v>
      </c>
      <c r="D486" s="94">
        <v>2.2000000000000002</v>
      </c>
      <c r="E486" s="84"/>
      <c r="F486" s="37"/>
    </row>
    <row r="487" spans="1:6" s="28" customFormat="1">
      <c r="A487" s="123" t="s">
        <v>302</v>
      </c>
      <c r="B487" s="10" t="s">
        <v>205</v>
      </c>
      <c r="C487" s="69" t="s">
        <v>38</v>
      </c>
      <c r="D487" s="48">
        <v>0.17599999999999999</v>
      </c>
      <c r="E487" s="84"/>
      <c r="F487" s="75"/>
    </row>
    <row r="488" spans="1:6" s="27" customFormat="1" ht="38.25">
      <c r="A488" s="123" t="s">
        <v>523</v>
      </c>
      <c r="B488" s="41" t="s">
        <v>203</v>
      </c>
      <c r="C488" s="66" t="s">
        <v>218</v>
      </c>
      <c r="D488" s="36">
        <v>33.299999999999997</v>
      </c>
      <c r="E488" s="84"/>
      <c r="F488" s="17"/>
    </row>
    <row r="489" spans="1:6" s="20" customFormat="1" ht="15.75">
      <c r="A489" s="123" t="s">
        <v>525</v>
      </c>
      <c r="B489" s="10" t="s">
        <v>223</v>
      </c>
      <c r="C489" s="69" t="s">
        <v>38</v>
      </c>
      <c r="D489" s="36">
        <v>3</v>
      </c>
      <c r="E489" s="84"/>
      <c r="F489" s="75"/>
    </row>
    <row r="490" spans="1:6" s="25" customFormat="1">
      <c r="A490" s="123" t="s">
        <v>524</v>
      </c>
      <c r="B490" s="51" t="s">
        <v>190</v>
      </c>
      <c r="C490" s="66" t="s">
        <v>50</v>
      </c>
      <c r="D490" s="32">
        <v>1.87</v>
      </c>
      <c r="E490" s="84"/>
      <c r="F490" s="80"/>
    </row>
    <row r="491" spans="1:6" s="20" customFormat="1" ht="15.75">
      <c r="A491" s="123" t="s">
        <v>526</v>
      </c>
      <c r="B491" s="51" t="s">
        <v>71</v>
      </c>
      <c r="C491" s="71" t="s">
        <v>24</v>
      </c>
      <c r="D491" s="36">
        <v>27</v>
      </c>
      <c r="E491" s="84"/>
      <c r="F491" s="83"/>
    </row>
    <row r="492" spans="1:6" s="24" customFormat="1">
      <c r="A492" s="33"/>
      <c r="B492" s="149" t="s">
        <v>74</v>
      </c>
      <c r="C492" s="149"/>
      <c r="D492" s="149"/>
      <c r="E492" s="149"/>
      <c r="F492" s="149"/>
    </row>
    <row r="493" spans="1:6" s="16" customFormat="1" ht="25.5">
      <c r="A493" s="123" t="s">
        <v>527</v>
      </c>
      <c r="B493" s="41" t="s">
        <v>77</v>
      </c>
      <c r="C493" s="66" t="s">
        <v>218</v>
      </c>
      <c r="D493" s="36">
        <v>34</v>
      </c>
      <c r="E493" s="84"/>
      <c r="F493" s="17"/>
    </row>
    <row r="494" spans="1:6" s="16" customFormat="1" ht="25.5">
      <c r="A494" s="123" t="s">
        <v>528</v>
      </c>
      <c r="B494" s="57" t="s">
        <v>204</v>
      </c>
      <c r="C494" s="69" t="s">
        <v>220</v>
      </c>
      <c r="D494" s="36">
        <v>17.8</v>
      </c>
      <c r="E494" s="84"/>
      <c r="F494" s="37"/>
    </row>
    <row r="495" spans="1:6" s="27" customFormat="1">
      <c r="A495" s="123" t="s">
        <v>303</v>
      </c>
      <c r="B495" s="57" t="s">
        <v>210</v>
      </c>
      <c r="C495" s="69" t="s">
        <v>38</v>
      </c>
      <c r="D495" s="36">
        <v>2.8</v>
      </c>
      <c r="E495" s="84"/>
      <c r="F495" s="37"/>
    </row>
    <row r="496" spans="1:6" s="16" customFormat="1" ht="25.5">
      <c r="A496" s="123" t="s">
        <v>529</v>
      </c>
      <c r="B496" s="41" t="s">
        <v>211</v>
      </c>
      <c r="C496" s="69" t="s">
        <v>216</v>
      </c>
      <c r="D496" s="94">
        <v>100</v>
      </c>
      <c r="E496" s="84"/>
      <c r="F496" s="75"/>
    </row>
    <row r="497" spans="1:236" s="27" customFormat="1" ht="25.5">
      <c r="A497" s="123" t="s">
        <v>530</v>
      </c>
      <c r="B497" s="41" t="s">
        <v>167</v>
      </c>
      <c r="C497" s="69" t="s">
        <v>220</v>
      </c>
      <c r="D497" s="94">
        <v>12</v>
      </c>
      <c r="E497" s="84"/>
      <c r="F497" s="37"/>
    </row>
    <row r="498" spans="1:236" s="22" customFormat="1" ht="15.75">
      <c r="A498" s="123" t="s">
        <v>532</v>
      </c>
      <c r="B498" s="10" t="s">
        <v>223</v>
      </c>
      <c r="C498" s="69" t="s">
        <v>38</v>
      </c>
      <c r="D498" s="36">
        <v>1.1599999999999999</v>
      </c>
      <c r="E498" s="84"/>
      <c r="F498" s="75"/>
    </row>
    <row r="499" spans="1:236" s="22" customFormat="1" ht="15.75">
      <c r="A499" s="33"/>
      <c r="B499" s="147" t="s">
        <v>89</v>
      </c>
      <c r="C499" s="147"/>
      <c r="D499" s="147"/>
      <c r="E499" s="147"/>
      <c r="F499" s="147"/>
    </row>
    <row r="500" spans="1:236" s="20" customFormat="1" ht="15.75">
      <c r="A500" s="123" t="s">
        <v>531</v>
      </c>
      <c r="B500" s="63" t="s">
        <v>90</v>
      </c>
      <c r="C500" s="66" t="s">
        <v>218</v>
      </c>
      <c r="D500" s="64">
        <v>50</v>
      </c>
      <c r="E500" s="84"/>
      <c r="F500" s="10"/>
    </row>
    <row r="501" spans="1:236" s="22" customFormat="1" ht="15.75">
      <c r="A501" s="123" t="s">
        <v>533</v>
      </c>
      <c r="B501" s="60" t="s">
        <v>191</v>
      </c>
      <c r="C501" s="66" t="s">
        <v>50</v>
      </c>
      <c r="D501" s="32">
        <v>97.5</v>
      </c>
      <c r="E501" s="84"/>
      <c r="F501" s="80"/>
    </row>
    <row r="502" spans="1:236" s="23" customFormat="1" ht="15.75">
      <c r="A502" s="123" t="s">
        <v>534</v>
      </c>
      <c r="B502" s="12" t="s">
        <v>91</v>
      </c>
      <c r="C502" s="66" t="s">
        <v>218</v>
      </c>
      <c r="D502" s="14">
        <v>5</v>
      </c>
      <c r="E502" s="84"/>
      <c r="F502" s="10"/>
    </row>
    <row r="503" spans="1:236" s="22" customFormat="1" ht="15.75">
      <c r="A503" s="123" t="s">
        <v>535</v>
      </c>
      <c r="B503" s="63" t="s">
        <v>92</v>
      </c>
      <c r="C503" s="67" t="s">
        <v>213</v>
      </c>
      <c r="D503" s="35">
        <v>4.5999999999999996</v>
      </c>
      <c r="E503" s="84"/>
      <c r="F503" s="82"/>
    </row>
    <row r="504" spans="1:236" s="22" customFormat="1" ht="15.75">
      <c r="A504" s="123" t="s">
        <v>536</v>
      </c>
      <c r="B504" s="39" t="s">
        <v>212</v>
      </c>
      <c r="C504" s="67" t="s">
        <v>213</v>
      </c>
      <c r="D504" s="14">
        <v>4.5999999999999996</v>
      </c>
      <c r="E504" s="84"/>
      <c r="F504" s="10"/>
    </row>
    <row r="505" spans="1:236" s="23" customFormat="1" ht="25.5">
      <c r="A505" s="123" t="s">
        <v>537</v>
      </c>
      <c r="B505" s="52" t="s">
        <v>198</v>
      </c>
      <c r="C505" s="66" t="s">
        <v>218</v>
      </c>
      <c r="D505" s="14">
        <v>74.8</v>
      </c>
      <c r="E505" s="84"/>
      <c r="F505" s="10"/>
    </row>
    <row r="506" spans="1:236" s="16" customFormat="1" ht="15.75">
      <c r="A506" s="123" t="s">
        <v>539</v>
      </c>
      <c r="B506" s="10" t="s">
        <v>205</v>
      </c>
      <c r="C506" s="69" t="s">
        <v>5</v>
      </c>
      <c r="D506" s="14">
        <v>3.1</v>
      </c>
      <c r="E506" s="84"/>
      <c r="F506" s="8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</row>
    <row r="507" spans="1:236" s="16" customFormat="1" ht="40.5">
      <c r="A507" s="123" t="s">
        <v>538</v>
      </c>
      <c r="B507" s="135" t="s">
        <v>93</v>
      </c>
      <c r="C507" s="72" t="s">
        <v>219</v>
      </c>
      <c r="D507" s="95">
        <v>190</v>
      </c>
      <c r="E507" s="84"/>
      <c r="F507" s="10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</row>
    <row r="508" spans="1:236" s="22" customFormat="1" ht="15.75">
      <c r="A508" s="123" t="s">
        <v>540</v>
      </c>
      <c r="B508" s="12" t="s">
        <v>42</v>
      </c>
      <c r="C508" s="72" t="s">
        <v>219</v>
      </c>
      <c r="D508" s="96">
        <v>190</v>
      </c>
      <c r="E508" s="84"/>
      <c r="F508" s="10"/>
    </row>
    <row r="509" spans="1:236" s="22" customFormat="1" ht="25.5">
      <c r="A509" s="123" t="s">
        <v>541</v>
      </c>
      <c r="B509" s="40" t="s">
        <v>96</v>
      </c>
      <c r="C509" s="69" t="s">
        <v>216</v>
      </c>
      <c r="D509" s="14">
        <v>101</v>
      </c>
      <c r="E509" s="84"/>
      <c r="F509" s="10"/>
    </row>
    <row r="510" spans="1:236" s="22" customFormat="1" ht="15.75">
      <c r="A510" s="33"/>
      <c r="B510" s="147" t="s">
        <v>97</v>
      </c>
      <c r="C510" s="147"/>
      <c r="D510" s="147"/>
      <c r="E510" s="147"/>
      <c r="F510" s="147"/>
    </row>
    <row r="511" spans="1:236" s="22" customFormat="1" ht="15.75">
      <c r="A511" s="123" t="s">
        <v>542</v>
      </c>
      <c r="B511" s="63" t="s">
        <v>90</v>
      </c>
      <c r="C511" s="66" t="s">
        <v>218</v>
      </c>
      <c r="D511" s="64">
        <v>30</v>
      </c>
      <c r="E511" s="84"/>
      <c r="F511" s="10"/>
    </row>
    <row r="512" spans="1:236" s="23" customFormat="1" ht="15.75">
      <c r="A512" s="123" t="s">
        <v>543</v>
      </c>
      <c r="B512" s="12" t="s">
        <v>91</v>
      </c>
      <c r="C512" s="66" t="s">
        <v>218</v>
      </c>
      <c r="D512" s="14">
        <v>3</v>
      </c>
      <c r="E512" s="84"/>
      <c r="F512" s="10"/>
    </row>
    <row r="513" spans="1:236" s="22" customFormat="1" ht="15.75">
      <c r="A513" s="123" t="s">
        <v>544</v>
      </c>
      <c r="B513" s="132" t="s">
        <v>18</v>
      </c>
      <c r="C513" s="66" t="s">
        <v>218</v>
      </c>
      <c r="D513" s="35">
        <v>2.2000000000000002</v>
      </c>
      <c r="E513" s="84"/>
      <c r="F513" s="82"/>
    </row>
    <row r="514" spans="1:236" s="22" customFormat="1" ht="15.75">
      <c r="A514" s="123" t="s">
        <v>545</v>
      </c>
      <c r="B514" s="39" t="s">
        <v>212</v>
      </c>
      <c r="C514" s="66" t="s">
        <v>218</v>
      </c>
      <c r="D514" s="14">
        <v>2.2000000000000002</v>
      </c>
      <c r="E514" s="84"/>
      <c r="F514" s="10"/>
    </row>
    <row r="515" spans="1:236" s="23" customFormat="1" ht="25.5">
      <c r="A515" s="123" t="s">
        <v>546</v>
      </c>
      <c r="B515" s="52" t="s">
        <v>198</v>
      </c>
      <c r="C515" s="66" t="s">
        <v>218</v>
      </c>
      <c r="D515" s="14">
        <v>32.1</v>
      </c>
      <c r="E515" s="84"/>
      <c r="F515" s="10"/>
    </row>
    <row r="516" spans="1:236" s="16" customFormat="1" ht="15.75">
      <c r="A516" s="123" t="s">
        <v>548</v>
      </c>
      <c r="B516" s="10" t="s">
        <v>205</v>
      </c>
      <c r="C516" s="69" t="s">
        <v>5</v>
      </c>
      <c r="D516" s="14">
        <v>1267</v>
      </c>
      <c r="E516" s="84"/>
      <c r="F516" s="8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</row>
    <row r="517" spans="1:236" s="16" customFormat="1" ht="40.5">
      <c r="A517" s="123" t="s">
        <v>547</v>
      </c>
      <c r="B517" s="135" t="s">
        <v>93</v>
      </c>
      <c r="C517" s="72" t="s">
        <v>219</v>
      </c>
      <c r="D517" s="95">
        <v>80</v>
      </c>
      <c r="E517" s="84"/>
      <c r="F517" s="10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</row>
    <row r="518" spans="1:236" s="16" customFormat="1" ht="15.75">
      <c r="A518" s="123" t="s">
        <v>549</v>
      </c>
      <c r="B518" s="44" t="s">
        <v>7</v>
      </c>
      <c r="C518" s="72" t="s">
        <v>219</v>
      </c>
      <c r="D518" s="95">
        <v>80</v>
      </c>
      <c r="E518" s="84"/>
      <c r="F518" s="10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</row>
    <row r="519" spans="1:236" s="22" customFormat="1" ht="15.75">
      <c r="A519" s="123" t="s">
        <v>550</v>
      </c>
      <c r="B519" s="12" t="s">
        <v>42</v>
      </c>
      <c r="C519" s="72" t="s">
        <v>219</v>
      </c>
      <c r="D519" s="96">
        <v>80</v>
      </c>
      <c r="E519" s="84"/>
      <c r="F519" s="10"/>
    </row>
    <row r="520" spans="1:236" s="22" customFormat="1" ht="25.5">
      <c r="A520" s="123" t="s">
        <v>551</v>
      </c>
      <c r="B520" s="40" t="s">
        <v>96</v>
      </c>
      <c r="C520" s="69" t="s">
        <v>216</v>
      </c>
      <c r="D520" s="14">
        <v>45</v>
      </c>
      <c r="E520" s="84"/>
      <c r="F520" s="10"/>
    </row>
    <row r="521" spans="1:236" s="22" customFormat="1" ht="15.75">
      <c r="A521" s="33"/>
      <c r="B521" s="147" t="s">
        <v>143</v>
      </c>
      <c r="C521" s="147"/>
      <c r="D521" s="147"/>
      <c r="E521" s="147"/>
      <c r="F521" s="147"/>
    </row>
    <row r="522" spans="1:236" s="22" customFormat="1" ht="15.75">
      <c r="A522" s="123" t="s">
        <v>552</v>
      </c>
      <c r="B522" s="63" t="s">
        <v>90</v>
      </c>
      <c r="C522" s="66" t="s">
        <v>218</v>
      </c>
      <c r="D522" s="64">
        <v>50</v>
      </c>
      <c r="E522" s="84"/>
      <c r="F522" s="10"/>
    </row>
    <row r="523" spans="1:236" s="23" customFormat="1" ht="15.75">
      <c r="A523" s="123" t="s">
        <v>553</v>
      </c>
      <c r="B523" s="12" t="s">
        <v>91</v>
      </c>
      <c r="C523" s="66" t="s">
        <v>218</v>
      </c>
      <c r="D523" s="14">
        <v>5</v>
      </c>
      <c r="E523" s="84"/>
      <c r="F523" s="10"/>
    </row>
    <row r="524" spans="1:236" s="22" customFormat="1" ht="15.75">
      <c r="A524" s="123" t="s">
        <v>554</v>
      </c>
      <c r="B524" s="132" t="s">
        <v>18</v>
      </c>
      <c r="C524" s="66" t="s">
        <v>218</v>
      </c>
      <c r="D524" s="35">
        <v>2</v>
      </c>
      <c r="E524" s="84"/>
      <c r="F524" s="82"/>
    </row>
    <row r="525" spans="1:236" s="22" customFormat="1" ht="15.75">
      <c r="A525" s="123" t="s">
        <v>555</v>
      </c>
      <c r="B525" s="39" t="s">
        <v>212</v>
      </c>
      <c r="C525" s="66" t="s">
        <v>218</v>
      </c>
      <c r="D525" s="14">
        <v>1.9</v>
      </c>
      <c r="E525" s="84"/>
      <c r="F525" s="10"/>
    </row>
    <row r="526" spans="1:236" s="23" customFormat="1" ht="25.5">
      <c r="A526" s="123" t="s">
        <v>556</v>
      </c>
      <c r="B526" s="52" t="s">
        <v>198</v>
      </c>
      <c r="C526" s="66" t="s">
        <v>218</v>
      </c>
      <c r="D526" s="14">
        <v>29.7</v>
      </c>
      <c r="E526" s="84"/>
      <c r="F526" s="10"/>
    </row>
    <row r="527" spans="1:236" s="16" customFormat="1" ht="15.75">
      <c r="A527" s="123" t="s">
        <v>558</v>
      </c>
      <c r="B527" s="10" t="s">
        <v>205</v>
      </c>
      <c r="C527" s="69" t="s">
        <v>5</v>
      </c>
      <c r="D527" s="14">
        <v>1470</v>
      </c>
      <c r="E527" s="84"/>
      <c r="F527" s="8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  <c r="EC527" s="22"/>
      <c r="ED527" s="22"/>
      <c r="EE527" s="22"/>
      <c r="EF527" s="22"/>
      <c r="EG527" s="22"/>
      <c r="EH527" s="22"/>
      <c r="EI527" s="22"/>
      <c r="EJ527" s="22"/>
      <c r="EK527" s="22"/>
      <c r="EL527" s="22"/>
      <c r="EM527" s="22"/>
      <c r="EN527" s="22"/>
      <c r="EO527" s="22"/>
      <c r="EP527" s="22"/>
      <c r="EQ527" s="22"/>
      <c r="ER527" s="22"/>
      <c r="ES527" s="22"/>
      <c r="ET527" s="22"/>
      <c r="EU527" s="22"/>
      <c r="EV527" s="22"/>
      <c r="EW527" s="22"/>
      <c r="EX527" s="22"/>
      <c r="EY527" s="22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22"/>
      <c r="FN527" s="22"/>
      <c r="FO527" s="22"/>
      <c r="FP527" s="22"/>
      <c r="FQ527" s="22"/>
      <c r="FR527" s="22"/>
      <c r="FS527" s="22"/>
      <c r="FT527" s="22"/>
      <c r="FU527" s="22"/>
      <c r="FV527" s="22"/>
      <c r="FW527" s="22"/>
      <c r="FX527" s="22"/>
      <c r="FY527" s="22"/>
      <c r="FZ527" s="22"/>
      <c r="GA527" s="22"/>
      <c r="GB527" s="22"/>
      <c r="GC527" s="22"/>
      <c r="GD527" s="22"/>
      <c r="GE527" s="22"/>
      <c r="GF527" s="22"/>
      <c r="GG527" s="22"/>
      <c r="GH527" s="22"/>
      <c r="GI527" s="22"/>
      <c r="GJ527" s="22"/>
      <c r="GK527" s="22"/>
      <c r="GL527" s="22"/>
      <c r="GM527" s="22"/>
      <c r="GN527" s="22"/>
      <c r="GO527" s="22"/>
      <c r="GP527" s="22"/>
      <c r="GQ527" s="22"/>
      <c r="GR527" s="22"/>
      <c r="GS527" s="22"/>
      <c r="GT527" s="22"/>
      <c r="GU527" s="22"/>
      <c r="GV527" s="22"/>
      <c r="GW527" s="22"/>
      <c r="GX527" s="22"/>
      <c r="GY527" s="22"/>
      <c r="GZ527" s="22"/>
      <c r="HA527" s="22"/>
      <c r="HB527" s="22"/>
      <c r="HC527" s="22"/>
      <c r="HD527" s="22"/>
      <c r="HE527" s="22"/>
      <c r="HF527" s="22"/>
      <c r="HG527" s="22"/>
      <c r="HH527" s="22"/>
      <c r="HI527" s="22"/>
      <c r="HJ527" s="22"/>
      <c r="HK527" s="22"/>
      <c r="HL527" s="22"/>
      <c r="HM527" s="22"/>
      <c r="HN527" s="22"/>
      <c r="HO527" s="22"/>
      <c r="HP527" s="22"/>
      <c r="HQ527" s="22"/>
      <c r="HR527" s="22"/>
      <c r="HS527" s="22"/>
      <c r="HT527" s="22"/>
      <c r="HU527" s="22"/>
      <c r="HV527" s="22"/>
      <c r="HW527" s="22"/>
      <c r="HX527" s="22"/>
      <c r="HY527" s="22"/>
      <c r="HZ527" s="22"/>
      <c r="IA527" s="22"/>
      <c r="IB527" s="22"/>
    </row>
    <row r="528" spans="1:236" s="16" customFormat="1" ht="40.5">
      <c r="A528" s="123" t="s">
        <v>557</v>
      </c>
      <c r="B528" s="135" t="s">
        <v>93</v>
      </c>
      <c r="C528" s="72" t="s">
        <v>219</v>
      </c>
      <c r="D528" s="95">
        <v>65</v>
      </c>
      <c r="E528" s="84"/>
      <c r="F528" s="10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  <c r="EC528" s="22"/>
      <c r="ED528" s="22"/>
      <c r="EE528" s="22"/>
      <c r="EF528" s="22"/>
      <c r="EG528" s="22"/>
      <c r="EH528" s="22"/>
      <c r="EI528" s="22"/>
      <c r="EJ528" s="22"/>
      <c r="EK528" s="22"/>
      <c r="EL528" s="22"/>
      <c r="EM528" s="22"/>
      <c r="EN528" s="22"/>
      <c r="EO528" s="22"/>
      <c r="EP528" s="22"/>
      <c r="EQ528" s="22"/>
      <c r="ER528" s="22"/>
      <c r="ES528" s="22"/>
      <c r="ET528" s="22"/>
      <c r="EU528" s="22"/>
      <c r="EV528" s="22"/>
      <c r="EW528" s="22"/>
      <c r="EX528" s="22"/>
      <c r="EY528" s="22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22"/>
      <c r="FN528" s="22"/>
      <c r="FO528" s="22"/>
      <c r="FP528" s="22"/>
      <c r="FQ528" s="22"/>
      <c r="FR528" s="22"/>
      <c r="FS528" s="22"/>
      <c r="FT528" s="22"/>
      <c r="FU528" s="22"/>
      <c r="FV528" s="22"/>
      <c r="FW528" s="22"/>
      <c r="FX528" s="22"/>
      <c r="FY528" s="22"/>
      <c r="FZ528" s="22"/>
      <c r="GA528" s="22"/>
      <c r="GB528" s="22"/>
      <c r="GC528" s="22"/>
      <c r="GD528" s="22"/>
      <c r="GE528" s="22"/>
      <c r="GF528" s="22"/>
      <c r="GG528" s="22"/>
      <c r="GH528" s="22"/>
      <c r="GI528" s="22"/>
      <c r="GJ528" s="22"/>
      <c r="GK528" s="22"/>
      <c r="GL528" s="22"/>
      <c r="GM528" s="22"/>
      <c r="GN528" s="22"/>
      <c r="GO528" s="22"/>
      <c r="GP528" s="22"/>
      <c r="GQ528" s="22"/>
      <c r="GR528" s="22"/>
      <c r="GS528" s="22"/>
      <c r="GT528" s="22"/>
      <c r="GU528" s="22"/>
      <c r="GV528" s="22"/>
      <c r="GW528" s="22"/>
      <c r="GX528" s="22"/>
      <c r="GY528" s="22"/>
      <c r="GZ528" s="22"/>
      <c r="HA528" s="22"/>
      <c r="HB528" s="22"/>
      <c r="HC528" s="22"/>
      <c r="HD528" s="22"/>
      <c r="HE528" s="22"/>
      <c r="HF528" s="22"/>
      <c r="HG528" s="22"/>
      <c r="HH528" s="22"/>
      <c r="HI528" s="22"/>
      <c r="HJ528" s="22"/>
      <c r="HK528" s="22"/>
      <c r="HL528" s="22"/>
      <c r="HM528" s="22"/>
      <c r="HN528" s="22"/>
      <c r="HO528" s="22"/>
      <c r="HP528" s="22"/>
      <c r="HQ528" s="22"/>
      <c r="HR528" s="22"/>
      <c r="HS528" s="22"/>
      <c r="HT528" s="22"/>
      <c r="HU528" s="22"/>
      <c r="HV528" s="22"/>
      <c r="HW528" s="22"/>
      <c r="HX528" s="22"/>
      <c r="HY528" s="22"/>
      <c r="HZ528" s="22"/>
      <c r="IA528" s="22"/>
      <c r="IB528" s="22"/>
    </row>
    <row r="529" spans="1:236" s="16" customFormat="1" ht="15.75">
      <c r="A529" s="123" t="s">
        <v>559</v>
      </c>
      <c r="B529" s="44" t="s">
        <v>7</v>
      </c>
      <c r="C529" s="72" t="s">
        <v>219</v>
      </c>
      <c r="D529" s="95">
        <v>65</v>
      </c>
      <c r="E529" s="84"/>
      <c r="F529" s="10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  <c r="GU529" s="22"/>
      <c r="GV529" s="22"/>
      <c r="GW529" s="22"/>
      <c r="GX529" s="22"/>
      <c r="GY529" s="22"/>
      <c r="GZ529" s="22"/>
      <c r="HA529" s="22"/>
      <c r="HB529" s="22"/>
      <c r="HC529" s="22"/>
      <c r="HD529" s="22"/>
      <c r="HE529" s="22"/>
      <c r="HF529" s="22"/>
      <c r="HG529" s="22"/>
      <c r="HH529" s="22"/>
      <c r="HI529" s="22"/>
      <c r="HJ529" s="22"/>
      <c r="HK529" s="22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</row>
    <row r="530" spans="1:236" s="22" customFormat="1" ht="27">
      <c r="A530" s="123" t="s">
        <v>560</v>
      </c>
      <c r="B530" s="12" t="s">
        <v>76</v>
      </c>
      <c r="C530" s="72" t="s">
        <v>219</v>
      </c>
      <c r="D530" s="95">
        <v>65</v>
      </c>
      <c r="E530" s="84"/>
      <c r="F530" s="10"/>
    </row>
    <row r="531" spans="1:236" s="16" customFormat="1" ht="25.5">
      <c r="A531" s="123" t="s">
        <v>561</v>
      </c>
      <c r="B531" s="40" t="s">
        <v>96</v>
      </c>
      <c r="C531" s="69" t="s">
        <v>216</v>
      </c>
      <c r="D531" s="14">
        <v>42</v>
      </c>
      <c r="E531" s="84"/>
      <c r="F531" s="10"/>
    </row>
    <row r="532" spans="1:236" s="16" customFormat="1" ht="27">
      <c r="A532" s="123" t="s">
        <v>562</v>
      </c>
      <c r="B532" s="58" t="s">
        <v>192</v>
      </c>
      <c r="C532" s="76" t="s">
        <v>219</v>
      </c>
      <c r="D532" s="59">
        <v>38</v>
      </c>
      <c r="E532" s="84"/>
      <c r="F532" s="37"/>
    </row>
    <row r="533" spans="1:236" s="16" customFormat="1" ht="15.75">
      <c r="A533" s="123" t="s">
        <v>563</v>
      </c>
      <c r="B533" s="58" t="s">
        <v>83</v>
      </c>
      <c r="C533" s="77" t="s">
        <v>219</v>
      </c>
      <c r="D533" s="62">
        <v>38</v>
      </c>
      <c r="E533" s="84"/>
      <c r="F533" s="37"/>
    </row>
    <row r="534" spans="1:236" s="16" customFormat="1" ht="15.75">
      <c r="A534" s="123" t="s">
        <v>564</v>
      </c>
      <c r="B534" s="58" t="s">
        <v>84</v>
      </c>
      <c r="C534" s="19" t="s">
        <v>224</v>
      </c>
      <c r="D534" s="59">
        <v>40</v>
      </c>
      <c r="E534" s="84"/>
      <c r="F534" s="37"/>
    </row>
    <row r="535" spans="1:236" s="16" customFormat="1" ht="27">
      <c r="A535" s="123" t="s">
        <v>565</v>
      </c>
      <c r="B535" s="10" t="s">
        <v>72</v>
      </c>
      <c r="C535" s="19" t="s">
        <v>73</v>
      </c>
      <c r="D535" s="36">
        <v>144</v>
      </c>
      <c r="E535" s="84"/>
      <c r="F535" s="37"/>
    </row>
    <row r="536" spans="1:236" s="16" customFormat="1">
      <c r="A536" s="33"/>
      <c r="B536" s="146" t="s">
        <v>98</v>
      </c>
      <c r="C536" s="146"/>
      <c r="D536" s="146"/>
      <c r="E536" s="146"/>
      <c r="F536" s="146"/>
    </row>
    <row r="537" spans="1:236" s="16" customFormat="1" ht="30">
      <c r="A537" s="123" t="s">
        <v>566</v>
      </c>
      <c r="B537" s="9" t="s">
        <v>21</v>
      </c>
      <c r="C537" s="66" t="s">
        <v>218</v>
      </c>
      <c r="D537" s="32">
        <v>1200</v>
      </c>
      <c r="E537" s="84"/>
      <c r="F537" s="37"/>
    </row>
    <row r="538" spans="1:236" s="16" customFormat="1" ht="45">
      <c r="A538" s="123" t="s">
        <v>567</v>
      </c>
      <c r="B538" s="9" t="s">
        <v>193</v>
      </c>
      <c r="C538" s="72" t="s">
        <v>219</v>
      </c>
      <c r="D538" s="97">
        <v>1032</v>
      </c>
      <c r="E538" s="84"/>
      <c r="F538" s="37"/>
    </row>
    <row r="539" spans="1:236" s="16" customFormat="1" ht="15.75">
      <c r="A539" s="123" t="s">
        <v>568</v>
      </c>
      <c r="B539" s="9" t="s">
        <v>194</v>
      </c>
      <c r="C539" s="66" t="s">
        <v>218</v>
      </c>
      <c r="D539" s="32">
        <v>1208</v>
      </c>
      <c r="E539" s="84"/>
      <c r="F539" s="37"/>
    </row>
    <row r="540" spans="1:236" s="16" customFormat="1" ht="30">
      <c r="A540" s="123" t="s">
        <v>569</v>
      </c>
      <c r="B540" s="9" t="s">
        <v>100</v>
      </c>
      <c r="C540" s="72" t="s">
        <v>219</v>
      </c>
      <c r="D540" s="97">
        <v>347</v>
      </c>
      <c r="E540" s="84"/>
      <c r="F540" s="37"/>
    </row>
    <row r="541" spans="1:236" s="16" customFormat="1" ht="30">
      <c r="A541" s="123" t="s">
        <v>570</v>
      </c>
      <c r="B541" s="9" t="s">
        <v>101</v>
      </c>
      <c r="C541" s="66" t="s">
        <v>218</v>
      </c>
      <c r="D541" s="14">
        <v>39</v>
      </c>
      <c r="E541" s="84"/>
      <c r="F541" s="37"/>
    </row>
    <row r="542" spans="1:236" s="16" customFormat="1" ht="30">
      <c r="A542" s="123" t="s">
        <v>571</v>
      </c>
      <c r="B542" s="9" t="s">
        <v>22</v>
      </c>
      <c r="C542" s="69" t="s">
        <v>216</v>
      </c>
      <c r="D542" s="48">
        <v>2432</v>
      </c>
      <c r="E542" s="84"/>
      <c r="F542" s="37"/>
    </row>
    <row r="543" spans="1:236" s="16" customFormat="1" ht="15" customHeight="1">
      <c r="A543" s="33"/>
      <c r="B543" s="147" t="s">
        <v>25</v>
      </c>
      <c r="C543" s="147"/>
      <c r="D543" s="147"/>
      <c r="E543" s="147"/>
      <c r="F543" s="147"/>
    </row>
    <row r="544" spans="1:236" s="20" customFormat="1" ht="15.75">
      <c r="A544" s="123" t="s">
        <v>572</v>
      </c>
      <c r="B544" s="41" t="s">
        <v>25</v>
      </c>
      <c r="C544" s="78" t="s">
        <v>26</v>
      </c>
      <c r="D544" s="36">
        <v>1</v>
      </c>
      <c r="E544" s="84"/>
      <c r="F544" s="37"/>
      <c r="G544" s="29"/>
    </row>
    <row r="545" spans="1:6" ht="22.5" customHeight="1">
      <c r="A545" s="148" t="s">
        <v>9</v>
      </c>
      <c r="B545" s="148"/>
      <c r="C545" s="148"/>
      <c r="D545" s="148"/>
      <c r="E545" s="6"/>
      <c r="F545" s="6"/>
    </row>
    <row r="546" spans="1:6" ht="20.100000000000001" customHeight="1">
      <c r="A546" s="167" t="s">
        <v>10</v>
      </c>
      <c r="B546" s="167"/>
      <c r="C546" s="167"/>
      <c r="D546" s="167"/>
      <c r="E546" s="7"/>
      <c r="F546" s="7"/>
    </row>
    <row r="547" spans="1:6" ht="20.100000000000001" customHeight="1">
      <c r="A547" s="168" t="s">
        <v>11</v>
      </c>
      <c r="B547" s="168"/>
      <c r="C547" s="168"/>
      <c r="D547" s="168"/>
      <c r="E547" s="7"/>
      <c r="F547" s="7"/>
    </row>
    <row r="548" spans="1:6" ht="20.100000000000001" customHeight="1">
      <c r="A548" s="168" t="s">
        <v>12</v>
      </c>
      <c r="B548" s="168"/>
      <c r="C548" s="168"/>
      <c r="D548" s="168"/>
      <c r="E548" s="7"/>
      <c r="F548" s="7"/>
    </row>
    <row r="549" spans="1:6" ht="20.100000000000001" customHeight="1">
      <c r="A549" s="168" t="s">
        <v>13</v>
      </c>
      <c r="B549" s="168"/>
      <c r="C549" s="168"/>
      <c r="D549" s="168"/>
      <c r="E549" s="7"/>
      <c r="F549" s="7"/>
    </row>
    <row r="550" spans="1:6" ht="20.100000000000001" customHeight="1">
      <c r="A550" s="169" t="s">
        <v>14</v>
      </c>
      <c r="B550" s="168"/>
      <c r="C550" s="168"/>
      <c r="D550" s="168"/>
      <c r="E550" s="7"/>
      <c r="F550" s="7"/>
    </row>
    <row r="551" spans="1:6" ht="54.95" customHeight="1">
      <c r="A551" s="158" t="s">
        <v>15</v>
      </c>
      <c r="B551" s="158"/>
      <c r="C551" s="158"/>
      <c r="D551" s="158"/>
      <c r="E551" s="158"/>
      <c r="F551" s="158"/>
    </row>
    <row r="552" spans="1:6">
      <c r="A552" s="159" t="s">
        <v>16</v>
      </c>
      <c r="B552" s="159"/>
      <c r="C552" s="159"/>
      <c r="D552" s="159"/>
      <c r="E552" s="159"/>
      <c r="F552" s="159"/>
    </row>
  </sheetData>
  <mergeCells count="56">
    <mergeCell ref="B543:F543"/>
    <mergeCell ref="B464:F464"/>
    <mergeCell ref="B447:F447"/>
    <mergeCell ref="B435:F435"/>
    <mergeCell ref="B414:F414"/>
    <mergeCell ref="B481:F481"/>
    <mergeCell ref="B467:F467"/>
    <mergeCell ref="B536:F536"/>
    <mergeCell ref="B521:F521"/>
    <mergeCell ref="B510:F510"/>
    <mergeCell ref="B130:F130"/>
    <mergeCell ref="B297:F297"/>
    <mergeCell ref="B317:F317"/>
    <mergeCell ref="B338:F338"/>
    <mergeCell ref="B380:F380"/>
    <mergeCell ref="A408:F408"/>
    <mergeCell ref="A409:F409"/>
    <mergeCell ref="A1:F1"/>
    <mergeCell ref="B499:F499"/>
    <mergeCell ref="B492:F492"/>
    <mergeCell ref="A5:F5"/>
    <mergeCell ref="A168:F168"/>
    <mergeCell ref="A552:F552"/>
    <mergeCell ref="A545:D545"/>
    <mergeCell ref="A546:D546"/>
    <mergeCell ref="A547:D547"/>
    <mergeCell ref="A548:D548"/>
    <mergeCell ref="A549:D549"/>
    <mergeCell ref="A550:D550"/>
    <mergeCell ref="A551:F551"/>
    <mergeCell ref="B77:F77"/>
    <mergeCell ref="B401:F401"/>
    <mergeCell ref="B176:F176"/>
    <mergeCell ref="B200:F200"/>
    <mergeCell ref="B214:F214"/>
    <mergeCell ref="B228:F228"/>
    <mergeCell ref="B252:F252"/>
    <mergeCell ref="B261:F261"/>
    <mergeCell ref="B312:F312"/>
    <mergeCell ref="B359:F359"/>
    <mergeCell ref="B265:F265"/>
    <mergeCell ref="A2:F2"/>
    <mergeCell ref="B285:F285"/>
    <mergeCell ref="A6:F6"/>
    <mergeCell ref="B16:F16"/>
    <mergeCell ref="B32:F32"/>
    <mergeCell ref="B40:F40"/>
    <mergeCell ref="B48:F48"/>
    <mergeCell ref="B64:F64"/>
    <mergeCell ref="B145:F145"/>
    <mergeCell ref="B160:F160"/>
    <mergeCell ref="A169:F169"/>
    <mergeCell ref="B73:F73"/>
    <mergeCell ref="B125:F125"/>
    <mergeCell ref="B107:F107"/>
    <mergeCell ref="B96:F96"/>
  </mergeCells>
  <phoneticPr fontId="1" type="noConversion"/>
  <conditionalFormatting sqref="G431:HN431 G426:HZ426 F427 G414:IA414 G447:IA447 G455:HZ455 F456 G460:HN460 G503:HZ503 G530:HX530 G524:IC524 G513:IC513 G499:IE499 G522:ID522 G521:IE521 G511:ID511 G510:IE510 G498:HX498 F500 G501:ID501 F502 G508:HX509 G506:IA507 G468:IB468 F469 G416:IA417 G415:ID415 F415:F418 G448:ID448 F448:F449 G519:HX520 F432:II434 G461:II462 F461:F463 G504:IE505 F504:F509 G514:IE515 G516:IA518 F514:F520 G525:IE526 G527:IA529 F525:F531 F522:F523 F511:F512">
    <cfRule type="cellIs" dxfId="155" priority="293" stopIfTrue="1" operator="equal">
      <formula>8223.307275</formula>
    </cfRule>
  </conditionalFormatting>
  <conditionalFormatting sqref="B110 B82:D82 B153 B138 B130:B132 B155:B159 B21 D20:D21 B149:B151 B140:B147 B134:B136 D108:D110 D28 B31:B32 D31 D131:D144 D146:D159 D161:D166">
    <cfRule type="cellIs" dxfId="154" priority="244" stopIfTrue="1" operator="equal">
      <formula>8223.307275</formula>
    </cfRule>
  </conditionalFormatting>
  <conditionalFormatting sqref="B27">
    <cfRule type="cellIs" dxfId="153" priority="243" stopIfTrue="1" operator="equal">
      <formula>8223.307275</formula>
    </cfRule>
  </conditionalFormatting>
  <conditionalFormatting sqref="B34">
    <cfRule type="cellIs" dxfId="152" priority="239" stopIfTrue="1" operator="equal">
      <formula>8223.307275</formula>
    </cfRule>
  </conditionalFormatting>
  <conditionalFormatting sqref="B18">
    <cfRule type="cellIs" dxfId="151" priority="242" stopIfTrue="1" operator="equal">
      <formula>8223.307275</formula>
    </cfRule>
  </conditionalFormatting>
  <conditionalFormatting sqref="B23">
    <cfRule type="cellIs" dxfId="150" priority="241" stopIfTrue="1" operator="equal">
      <formula>8223.307275</formula>
    </cfRule>
  </conditionalFormatting>
  <conditionalFormatting sqref="B25">
    <cfRule type="cellIs" dxfId="149" priority="240" stopIfTrue="1" operator="equal">
      <formula>8223.307275</formula>
    </cfRule>
  </conditionalFormatting>
  <conditionalFormatting sqref="B39">
    <cfRule type="cellIs" dxfId="148" priority="238" stopIfTrue="1" operator="equal">
      <formula>8223.307275</formula>
    </cfRule>
  </conditionalFormatting>
  <conditionalFormatting sqref="B37">
    <cfRule type="cellIs" dxfId="147" priority="237" stopIfTrue="1" operator="equal">
      <formula>8223.307275</formula>
    </cfRule>
  </conditionalFormatting>
  <conditionalFormatting sqref="B152">
    <cfRule type="cellIs" dxfId="146" priority="236" stopIfTrue="1" operator="equal">
      <formula>8223.307275</formula>
    </cfRule>
  </conditionalFormatting>
  <conditionalFormatting sqref="B154">
    <cfRule type="cellIs" dxfId="145" priority="235" stopIfTrue="1" operator="equal">
      <formula>8223.307275</formula>
    </cfRule>
  </conditionalFormatting>
  <conditionalFormatting sqref="B137">
    <cfRule type="cellIs" dxfId="144" priority="234" stopIfTrue="1" operator="equal">
      <formula>8223.307275</formula>
    </cfRule>
  </conditionalFormatting>
  <conditionalFormatting sqref="B139">
    <cfRule type="cellIs" dxfId="143" priority="233" stopIfTrue="1" operator="equal">
      <formula>8223.307275</formula>
    </cfRule>
  </conditionalFormatting>
  <conditionalFormatting sqref="B109">
    <cfRule type="cellIs" dxfId="142" priority="231" stopIfTrue="1" operator="equal">
      <formula>8223.307275</formula>
    </cfRule>
  </conditionalFormatting>
  <conditionalFormatting sqref="E21">
    <cfRule type="cellIs" dxfId="141" priority="227" stopIfTrue="1" operator="equal">
      <formula>8223.307275</formula>
    </cfRule>
  </conditionalFormatting>
  <conditionalFormatting sqref="B108">
    <cfRule type="cellIs" dxfId="140" priority="232" stopIfTrue="1" operator="equal">
      <formula>8223.307275</formula>
    </cfRule>
  </conditionalFormatting>
  <conditionalFormatting sqref="B100:B101">
    <cfRule type="cellIs" dxfId="139" priority="230" stopIfTrue="1" operator="equal">
      <formula>8223.307275</formula>
    </cfRule>
  </conditionalFormatting>
  <conditionalFormatting sqref="B68">
    <cfRule type="cellIs" dxfId="138" priority="229" stopIfTrue="1" operator="equal">
      <formula>8223.307275</formula>
    </cfRule>
  </conditionalFormatting>
  <conditionalFormatting sqref="B93">
    <cfRule type="cellIs" dxfId="137" priority="228" stopIfTrue="1" operator="equal">
      <formula>8223.307275</formula>
    </cfRule>
  </conditionalFormatting>
  <conditionalFormatting sqref="B40">
    <cfRule type="cellIs" dxfId="136" priority="224" stopIfTrue="1" operator="equal">
      <formula>8223.307275</formula>
    </cfRule>
  </conditionalFormatting>
  <conditionalFormatting sqref="B30 D29:D30">
    <cfRule type="cellIs" dxfId="135" priority="223" stopIfTrue="1" operator="equal">
      <formula>8223.307275</formula>
    </cfRule>
  </conditionalFormatting>
  <conditionalFormatting sqref="B29">
    <cfRule type="cellIs" dxfId="134" priority="222" stopIfTrue="1" operator="equal">
      <formula>8223.307275</formula>
    </cfRule>
  </conditionalFormatting>
  <conditionalFormatting sqref="B53 D52:D53 D60 B63 D63">
    <cfRule type="cellIs" dxfId="133" priority="220" stopIfTrue="1" operator="equal">
      <formula>8223.307275</formula>
    </cfRule>
  </conditionalFormatting>
  <conditionalFormatting sqref="B59">
    <cfRule type="cellIs" dxfId="132" priority="219" stopIfTrue="1" operator="equal">
      <formula>8223.307275</formula>
    </cfRule>
  </conditionalFormatting>
  <conditionalFormatting sqref="B50">
    <cfRule type="cellIs" dxfId="131" priority="218" stopIfTrue="1" operator="equal">
      <formula>8223.307275</formula>
    </cfRule>
  </conditionalFormatting>
  <conditionalFormatting sqref="B55">
    <cfRule type="cellIs" dxfId="130" priority="217" stopIfTrue="1" operator="equal">
      <formula>8223.307275</formula>
    </cfRule>
  </conditionalFormatting>
  <conditionalFormatting sqref="B57">
    <cfRule type="cellIs" dxfId="129" priority="216" stopIfTrue="1" operator="equal">
      <formula>8223.307275</formula>
    </cfRule>
  </conditionalFormatting>
  <conditionalFormatting sqref="E53">
    <cfRule type="cellIs" dxfId="128" priority="215" stopIfTrue="1" operator="equal">
      <formula>8223.307275</formula>
    </cfRule>
  </conditionalFormatting>
  <conditionalFormatting sqref="B62 D61:D62">
    <cfRule type="cellIs" dxfId="127" priority="214" stopIfTrue="1" operator="equal">
      <formula>8223.307275</formula>
    </cfRule>
  </conditionalFormatting>
  <conditionalFormatting sqref="B61">
    <cfRule type="cellIs" dxfId="126" priority="213" stopIfTrue="1" operator="equal">
      <formula>8223.307275</formula>
    </cfRule>
  </conditionalFormatting>
  <conditionalFormatting sqref="B42">
    <cfRule type="cellIs" dxfId="125" priority="211" stopIfTrue="1" operator="equal">
      <formula>8223.307275</formula>
    </cfRule>
  </conditionalFormatting>
  <conditionalFormatting sqref="B47">
    <cfRule type="cellIs" dxfId="124" priority="210" stopIfTrue="1" operator="equal">
      <formula>8223.307275</formula>
    </cfRule>
  </conditionalFormatting>
  <conditionalFormatting sqref="B45">
    <cfRule type="cellIs" dxfId="123" priority="209" stopIfTrue="1" operator="equal">
      <formula>8223.307275</formula>
    </cfRule>
  </conditionalFormatting>
  <conditionalFormatting sqref="B72">
    <cfRule type="cellIs" dxfId="122" priority="208" stopIfTrue="1" operator="equal">
      <formula>8223.307275</formula>
    </cfRule>
  </conditionalFormatting>
  <conditionalFormatting sqref="B103">
    <cfRule type="cellIs" dxfId="121" priority="207" stopIfTrue="1" operator="equal">
      <formula>8223.307275</formula>
    </cfRule>
  </conditionalFormatting>
  <conditionalFormatting sqref="B117">
    <cfRule type="cellIs" dxfId="120" priority="206" stopIfTrue="1" operator="equal">
      <formula>8223.307275</formula>
    </cfRule>
  </conditionalFormatting>
  <conditionalFormatting sqref="B120">
    <cfRule type="cellIs" dxfId="119" priority="205" stopIfTrue="1" operator="equal">
      <formula>8223.307275</formula>
    </cfRule>
  </conditionalFormatting>
  <conditionalFormatting sqref="B129">
    <cfRule type="cellIs" dxfId="118" priority="204" stopIfTrue="1" operator="equal">
      <formula>8223.307275</formula>
    </cfRule>
  </conditionalFormatting>
  <conditionalFormatting sqref="B162">
    <cfRule type="cellIs" dxfId="117" priority="203" stopIfTrue="1" operator="equal">
      <formula>8223.307275</formula>
    </cfRule>
  </conditionalFormatting>
  <conditionalFormatting sqref="B163">
    <cfRule type="cellIs" dxfId="116" priority="202" stopIfTrue="1" operator="equal">
      <formula>8223.307275</formula>
    </cfRule>
  </conditionalFormatting>
  <conditionalFormatting sqref="B164">
    <cfRule type="cellIs" dxfId="115" priority="201" stopIfTrue="1" operator="equal">
      <formula>8223.307275</formula>
    </cfRule>
  </conditionalFormatting>
  <conditionalFormatting sqref="B166">
    <cfRule type="cellIs" dxfId="114" priority="200" stopIfTrue="1" operator="equal">
      <formula>8223.307275</formula>
    </cfRule>
  </conditionalFormatting>
  <conditionalFormatting sqref="B270 B331 B317:B319 B333:B337 B183 D182:D183 B325:B327 D318:D319 D196 B199:B200 D199 D270 D324:D327 D330:D337 D402:D406">
    <cfRule type="cellIs" dxfId="113" priority="199" stopIfTrue="1" operator="equal">
      <formula>8223.307275</formula>
    </cfRule>
  </conditionalFormatting>
  <conditionalFormatting sqref="B195">
    <cfRule type="cellIs" dxfId="112" priority="198" stopIfTrue="1" operator="equal">
      <formula>8223.307275</formula>
    </cfRule>
  </conditionalFormatting>
  <conditionalFormatting sqref="B202">
    <cfRule type="cellIs" dxfId="111" priority="194" stopIfTrue="1" operator="equal">
      <formula>8223.307275</formula>
    </cfRule>
  </conditionalFormatting>
  <conditionalFormatting sqref="B178">
    <cfRule type="cellIs" dxfId="110" priority="197" stopIfTrue="1" operator="equal">
      <formula>8223.307275</formula>
    </cfRule>
  </conditionalFormatting>
  <conditionalFormatting sqref="B187">
    <cfRule type="cellIs" dxfId="109" priority="196" stopIfTrue="1" operator="equal">
      <formula>8223.307275</formula>
    </cfRule>
  </conditionalFormatting>
  <conditionalFormatting sqref="B193">
    <cfRule type="cellIs" dxfId="108" priority="195" stopIfTrue="1" operator="equal">
      <formula>8223.307275</formula>
    </cfRule>
  </conditionalFormatting>
  <conditionalFormatting sqref="B213">
    <cfRule type="cellIs" dxfId="107" priority="193" stopIfTrue="1" operator="equal">
      <formula>8223.307275</formula>
    </cfRule>
  </conditionalFormatting>
  <conditionalFormatting sqref="B207">
    <cfRule type="cellIs" dxfId="106" priority="192" stopIfTrue="1" operator="equal">
      <formula>8223.307275</formula>
    </cfRule>
  </conditionalFormatting>
  <conditionalFormatting sqref="B330">
    <cfRule type="cellIs" dxfId="105" priority="191" stopIfTrue="1" operator="equal">
      <formula>8223.307275</formula>
    </cfRule>
  </conditionalFormatting>
  <conditionalFormatting sqref="B332">
    <cfRule type="cellIs" dxfId="104" priority="190" stopIfTrue="1" operator="equal">
      <formula>8223.307275</formula>
    </cfRule>
  </conditionalFormatting>
  <conditionalFormatting sqref="E183">
    <cfRule type="cellIs" dxfId="103" priority="186" stopIfTrue="1" operator="equal">
      <formula>8223.307275</formula>
    </cfRule>
  </conditionalFormatting>
  <conditionalFormatting sqref="B289:B290">
    <cfRule type="cellIs" dxfId="102" priority="189" stopIfTrue="1" operator="equal">
      <formula>8223.307275</formula>
    </cfRule>
  </conditionalFormatting>
  <conditionalFormatting sqref="B256">
    <cfRule type="cellIs" dxfId="101" priority="188" stopIfTrue="1" operator="equal">
      <formula>8223.307275</formula>
    </cfRule>
  </conditionalFormatting>
  <conditionalFormatting sqref="B281">
    <cfRule type="cellIs" dxfId="100" priority="187" stopIfTrue="1" operator="equal">
      <formula>8223.307275</formula>
    </cfRule>
  </conditionalFormatting>
  <conditionalFormatting sqref="B214">
    <cfRule type="cellIs" dxfId="99" priority="185" stopIfTrue="1" operator="equal">
      <formula>8223.307275</formula>
    </cfRule>
  </conditionalFormatting>
  <conditionalFormatting sqref="B198 D197:D198">
    <cfRule type="cellIs" dxfId="98" priority="184" stopIfTrue="1" operator="equal">
      <formula>8223.307275</formula>
    </cfRule>
  </conditionalFormatting>
  <conditionalFormatting sqref="B197">
    <cfRule type="cellIs" dxfId="97" priority="183" stopIfTrue="1" operator="equal">
      <formula>8223.307275</formula>
    </cfRule>
  </conditionalFormatting>
  <conditionalFormatting sqref="B304">
    <cfRule type="cellIs" dxfId="96" priority="180" stopIfTrue="1" operator="equal">
      <formula>8223.307275</formula>
    </cfRule>
  </conditionalFormatting>
  <conditionalFormatting sqref="B307">
    <cfRule type="cellIs" dxfId="95" priority="179" stopIfTrue="1" operator="equal">
      <formula>8223.307275</formula>
    </cfRule>
  </conditionalFormatting>
  <conditionalFormatting sqref="B316">
    <cfRule type="cellIs" dxfId="94" priority="178" stopIfTrue="1" operator="equal">
      <formula>8223.307275</formula>
    </cfRule>
  </conditionalFormatting>
  <conditionalFormatting sqref="B179">
    <cfRule type="cellIs" dxfId="93" priority="177" stopIfTrue="1" operator="equal">
      <formula>8223.307275</formula>
    </cfRule>
  </conditionalFormatting>
  <conditionalFormatting sqref="B180">
    <cfRule type="cellIs" dxfId="92" priority="176" stopIfTrue="1" operator="equal">
      <formula>8223.307275</formula>
    </cfRule>
  </conditionalFormatting>
  <conditionalFormatting sqref="B189">
    <cfRule type="cellIs" dxfId="91" priority="174" stopIfTrue="1" operator="equal">
      <formula>8223.307275</formula>
    </cfRule>
  </conditionalFormatting>
  <conditionalFormatting sqref="B185">
    <cfRule type="cellIs" dxfId="90" priority="175" stopIfTrue="1" operator="equal">
      <formula>8223.307275</formula>
    </cfRule>
  </conditionalFormatting>
  <conditionalFormatting sqref="B204">
    <cfRule type="cellIs" dxfId="89" priority="171" stopIfTrue="1" operator="equal">
      <formula>8223.307275</formula>
    </cfRule>
  </conditionalFormatting>
  <conditionalFormatting sqref="B191">
    <cfRule type="cellIs" dxfId="88" priority="173" stopIfTrue="1" operator="equal">
      <formula>8223.307275</formula>
    </cfRule>
  </conditionalFormatting>
  <conditionalFormatting sqref="B260">
    <cfRule type="cellIs" dxfId="87" priority="182" stopIfTrue="1" operator="equal">
      <formula>8223.307275</formula>
    </cfRule>
  </conditionalFormatting>
  <conditionalFormatting sqref="B292">
    <cfRule type="cellIs" dxfId="86" priority="181" stopIfTrue="1" operator="equal">
      <formula>8223.307275</formula>
    </cfRule>
  </conditionalFormatting>
  <conditionalFormatting sqref="B203">
    <cfRule type="cellIs" dxfId="85" priority="172" stopIfTrue="1" operator="equal">
      <formula>8223.307275</formula>
    </cfRule>
  </conditionalFormatting>
  <conditionalFormatting sqref="B217">
    <cfRule type="cellIs" dxfId="84" priority="163" stopIfTrue="1" operator="equal">
      <formula>8223.307275</formula>
    </cfRule>
  </conditionalFormatting>
  <conditionalFormatting sqref="B218">
    <cfRule type="cellIs" dxfId="83" priority="162" stopIfTrue="1" operator="equal">
      <formula>8223.307275</formula>
    </cfRule>
  </conditionalFormatting>
  <conditionalFormatting sqref="B222">
    <cfRule type="cellIs" dxfId="82" priority="161" stopIfTrue="1" operator="equal">
      <formula>8223.307275</formula>
    </cfRule>
  </conditionalFormatting>
  <conditionalFormatting sqref="B209">
    <cfRule type="cellIs" dxfId="81" priority="169" stopIfTrue="1" operator="equal">
      <formula>8223.307275</formula>
    </cfRule>
  </conditionalFormatting>
  <conditionalFormatting sqref="B208">
    <cfRule type="cellIs" dxfId="80" priority="170" stopIfTrue="1" operator="equal">
      <formula>8223.307275</formula>
    </cfRule>
  </conditionalFormatting>
  <conditionalFormatting sqref="B212">
    <cfRule type="cellIs" dxfId="79" priority="168" stopIfTrue="1" operator="equal">
      <formula>8223.307275</formula>
    </cfRule>
  </conditionalFormatting>
  <conditionalFormatting sqref="B211">
    <cfRule type="cellIs" dxfId="78" priority="167" stopIfTrue="1" operator="equal">
      <formula>8223.307275</formula>
    </cfRule>
  </conditionalFormatting>
  <conditionalFormatting sqref="B216">
    <cfRule type="cellIs" dxfId="77" priority="166" stopIfTrue="1" operator="equal">
      <formula>8223.307275</formula>
    </cfRule>
  </conditionalFormatting>
  <conditionalFormatting sqref="B227">
    <cfRule type="cellIs" dxfId="76" priority="165" stopIfTrue="1" operator="equal">
      <formula>8223.307275</formula>
    </cfRule>
  </conditionalFormatting>
  <conditionalFormatting sqref="B221">
    <cfRule type="cellIs" dxfId="75" priority="164" stopIfTrue="1" operator="equal">
      <formula>8223.307275</formula>
    </cfRule>
  </conditionalFormatting>
  <conditionalFormatting sqref="B225">
    <cfRule type="cellIs" dxfId="74" priority="158" stopIfTrue="1" operator="equal">
      <formula>8223.307275</formula>
    </cfRule>
  </conditionalFormatting>
  <conditionalFormatting sqref="B223">
    <cfRule type="cellIs" dxfId="73" priority="160" stopIfTrue="1" operator="equal">
      <formula>8223.307275</formula>
    </cfRule>
  </conditionalFormatting>
  <conditionalFormatting sqref="B235 D234:D235 D248 B251 D251">
    <cfRule type="cellIs" dxfId="72" priority="157" stopIfTrue="1" operator="equal">
      <formula>8223.307275</formula>
    </cfRule>
  </conditionalFormatting>
  <conditionalFormatting sqref="B226">
    <cfRule type="cellIs" dxfId="71" priority="159" stopIfTrue="1" operator="equal">
      <formula>8223.307275</formula>
    </cfRule>
  </conditionalFormatting>
  <conditionalFormatting sqref="B247">
    <cfRule type="cellIs" dxfId="70" priority="156" stopIfTrue="1" operator="equal">
      <formula>8223.307275</formula>
    </cfRule>
  </conditionalFormatting>
  <conditionalFormatting sqref="B230">
    <cfRule type="cellIs" dxfId="69" priority="155" stopIfTrue="1" operator="equal">
      <formula>8223.307275</formula>
    </cfRule>
  </conditionalFormatting>
  <conditionalFormatting sqref="B239">
    <cfRule type="cellIs" dxfId="68" priority="154" stopIfTrue="1" operator="equal">
      <formula>8223.307275</formula>
    </cfRule>
  </conditionalFormatting>
  <conditionalFormatting sqref="B245">
    <cfRule type="cellIs" dxfId="67" priority="153" stopIfTrue="1" operator="equal">
      <formula>8223.307275</formula>
    </cfRule>
  </conditionalFormatting>
  <conditionalFormatting sqref="E235">
    <cfRule type="cellIs" dxfId="66" priority="152" stopIfTrue="1" operator="equal">
      <formula>8223.307275</formula>
    </cfRule>
  </conditionalFormatting>
  <conditionalFormatting sqref="B250 D249:D250">
    <cfRule type="cellIs" dxfId="65" priority="151" stopIfTrue="1" operator="equal">
      <formula>8223.307275</formula>
    </cfRule>
  </conditionalFormatting>
  <conditionalFormatting sqref="B249">
    <cfRule type="cellIs" dxfId="64" priority="150" stopIfTrue="1" operator="equal">
      <formula>8223.307275</formula>
    </cfRule>
  </conditionalFormatting>
  <conditionalFormatting sqref="B232">
    <cfRule type="cellIs" dxfId="63" priority="148" stopIfTrue="1" operator="equal">
      <formula>8223.307275</formula>
    </cfRule>
  </conditionalFormatting>
  <conditionalFormatting sqref="B237">
    <cfRule type="cellIs" dxfId="62" priority="147" stopIfTrue="1" operator="equal">
      <formula>8223.307275</formula>
    </cfRule>
  </conditionalFormatting>
  <conditionalFormatting sqref="B241">
    <cfRule type="cellIs" dxfId="61" priority="146" stopIfTrue="1" operator="equal">
      <formula>8223.307275</formula>
    </cfRule>
  </conditionalFormatting>
  <conditionalFormatting sqref="B231">
    <cfRule type="cellIs" dxfId="60" priority="149" stopIfTrue="1" operator="equal">
      <formula>8223.307275</formula>
    </cfRule>
  </conditionalFormatting>
  <conditionalFormatting sqref="B243">
    <cfRule type="cellIs" dxfId="59" priority="145" stopIfTrue="1" operator="equal">
      <formula>8223.307275</formula>
    </cfRule>
  </conditionalFormatting>
  <conditionalFormatting sqref="B284">
    <cfRule type="cellIs" dxfId="58" priority="144" stopIfTrue="1" operator="equal">
      <formula>8223.307275</formula>
    </cfRule>
  </conditionalFormatting>
  <conditionalFormatting sqref="B293">
    <cfRule type="cellIs" dxfId="57" priority="143" stopIfTrue="1" operator="equal">
      <formula>8223.307275</formula>
    </cfRule>
  </conditionalFormatting>
  <conditionalFormatting sqref="B321">
    <cfRule type="cellIs" dxfId="56" priority="142" stopIfTrue="1" operator="equal">
      <formula>8223.307275</formula>
    </cfRule>
  </conditionalFormatting>
  <conditionalFormatting sqref="B323">
    <cfRule type="cellIs" dxfId="55" priority="140" stopIfTrue="1" operator="equal">
      <formula>8223.307275</formula>
    </cfRule>
  </conditionalFormatting>
  <conditionalFormatting sqref="B322">
    <cfRule type="cellIs" dxfId="54" priority="141" stopIfTrue="1" operator="equal">
      <formula>8223.307275</formula>
    </cfRule>
  </conditionalFormatting>
  <conditionalFormatting sqref="B328:B329 D328:D329">
    <cfRule type="cellIs" dxfId="53" priority="139" stopIfTrue="1" operator="equal">
      <formula>8223.307275</formula>
    </cfRule>
  </conditionalFormatting>
  <conditionalFormatting sqref="B352 B338:B340 B354:B358 B346:B348 D339:D340 D345:D348 D351:D358">
    <cfRule type="cellIs" dxfId="52" priority="138" stopIfTrue="1" operator="equal">
      <formula>8223.307275</formula>
    </cfRule>
  </conditionalFormatting>
  <conditionalFormatting sqref="B351">
    <cfRule type="cellIs" dxfId="51" priority="137" stopIfTrue="1" operator="equal">
      <formula>8223.307275</formula>
    </cfRule>
  </conditionalFormatting>
  <conditionalFormatting sqref="B353">
    <cfRule type="cellIs" dxfId="50" priority="136" stopIfTrue="1" operator="equal">
      <formula>8223.307275</formula>
    </cfRule>
  </conditionalFormatting>
  <conditionalFormatting sqref="B342">
    <cfRule type="cellIs" dxfId="49" priority="135" stopIfTrue="1" operator="equal">
      <formula>8223.307275</formula>
    </cfRule>
  </conditionalFormatting>
  <conditionalFormatting sqref="B344">
    <cfRule type="cellIs" dxfId="48" priority="133" stopIfTrue="1" operator="equal">
      <formula>8223.307275</formula>
    </cfRule>
  </conditionalFormatting>
  <conditionalFormatting sqref="B343">
    <cfRule type="cellIs" dxfId="47" priority="134" stopIfTrue="1" operator="equal">
      <formula>8223.307275</formula>
    </cfRule>
  </conditionalFormatting>
  <conditionalFormatting sqref="B349:B350 D349:D350">
    <cfRule type="cellIs" dxfId="46" priority="132" stopIfTrue="1" operator="equal">
      <formula>8223.307275</formula>
    </cfRule>
  </conditionalFormatting>
  <conditionalFormatting sqref="B373 B359:B361 B375:B379 B367:B369 D360:D361 D366:D369 D372 D374:D379">
    <cfRule type="cellIs" dxfId="45" priority="131" stopIfTrue="1" operator="equal">
      <formula>8223.307275</formula>
    </cfRule>
  </conditionalFormatting>
  <conditionalFormatting sqref="B372">
    <cfRule type="cellIs" dxfId="44" priority="130" stopIfTrue="1" operator="equal">
      <formula>8223.307275</formula>
    </cfRule>
  </conditionalFormatting>
  <conditionalFormatting sqref="B374">
    <cfRule type="cellIs" dxfId="43" priority="129" stopIfTrue="1" operator="equal">
      <formula>8223.307275</formula>
    </cfRule>
  </conditionalFormatting>
  <conditionalFormatting sqref="B363">
    <cfRule type="cellIs" dxfId="42" priority="128" stopIfTrue="1" operator="equal">
      <formula>8223.307275</formula>
    </cfRule>
  </conditionalFormatting>
  <conditionalFormatting sqref="B365">
    <cfRule type="cellIs" dxfId="41" priority="126" stopIfTrue="1" operator="equal">
      <formula>8223.307275</formula>
    </cfRule>
  </conditionalFormatting>
  <conditionalFormatting sqref="B364">
    <cfRule type="cellIs" dxfId="40" priority="127" stopIfTrue="1" operator="equal">
      <formula>8223.307275</formula>
    </cfRule>
  </conditionalFormatting>
  <conditionalFormatting sqref="B370:B371 D370:D371">
    <cfRule type="cellIs" dxfId="39" priority="125" stopIfTrue="1" operator="equal">
      <formula>8223.307275</formula>
    </cfRule>
  </conditionalFormatting>
  <conditionalFormatting sqref="B394 B380:B382 B396:B400 B388:B390 D381:D382 D387:D390 D393 D395:D400">
    <cfRule type="cellIs" dxfId="38" priority="124" stopIfTrue="1" operator="equal">
      <formula>8223.307275</formula>
    </cfRule>
  </conditionalFormatting>
  <conditionalFormatting sqref="B393">
    <cfRule type="cellIs" dxfId="37" priority="123" stopIfTrue="1" operator="equal">
      <formula>8223.307275</formula>
    </cfRule>
  </conditionalFormatting>
  <conditionalFormatting sqref="B395">
    <cfRule type="cellIs" dxfId="36" priority="122" stopIfTrue="1" operator="equal">
      <formula>8223.307275</formula>
    </cfRule>
  </conditionalFormatting>
  <conditionalFormatting sqref="B384">
    <cfRule type="cellIs" dxfId="35" priority="121" stopIfTrue="1" operator="equal">
      <formula>8223.307275</formula>
    </cfRule>
  </conditionalFormatting>
  <conditionalFormatting sqref="B386">
    <cfRule type="cellIs" dxfId="34" priority="119" stopIfTrue="1" operator="equal">
      <formula>8223.307275</formula>
    </cfRule>
  </conditionalFormatting>
  <conditionalFormatting sqref="B385">
    <cfRule type="cellIs" dxfId="33" priority="120" stopIfTrue="1" operator="equal">
      <formula>8223.307275</formula>
    </cfRule>
  </conditionalFormatting>
  <conditionalFormatting sqref="B391:B392 D391:D392">
    <cfRule type="cellIs" dxfId="32" priority="118" stopIfTrue="1" operator="equal">
      <formula>8223.307275</formula>
    </cfRule>
  </conditionalFormatting>
  <conditionalFormatting sqref="B403:C403">
    <cfRule type="cellIs" dxfId="31" priority="117" stopIfTrue="1" operator="equal">
      <formula>8223.307275</formula>
    </cfRule>
  </conditionalFormatting>
  <conditionalFormatting sqref="B404:C404">
    <cfRule type="cellIs" dxfId="30" priority="116" stopIfTrue="1" operator="equal">
      <formula>8223.307275</formula>
    </cfRule>
  </conditionalFormatting>
  <conditionalFormatting sqref="B405">
    <cfRule type="cellIs" dxfId="29" priority="115" stopIfTrue="1" operator="equal">
      <formula>8223.307275</formula>
    </cfRule>
  </conditionalFormatting>
  <conditionalFormatting sqref="B435 B427 B502 B416 B449 B456 B541 B509:B512 B519:C519 B508:C508 B499:B500 B469 B418:C418 B530:B531 B520:B523 B538:D538 B540:C540 D426:D427 C518 D500 C417 D415:D418 D448:D449 D455:D456 B525:B527 B514:B516 B504:B506 B433:C434 B462:C462 D461:D462 D502:D509 D540:D541 D511:D520 D432:D434 B463:D463 D469 D522:D531">
    <cfRule type="cellIs" dxfId="28" priority="112" stopIfTrue="1" operator="equal">
      <formula>8223.307275</formula>
    </cfRule>
  </conditionalFormatting>
  <conditionalFormatting sqref="B429">
    <cfRule type="cellIs" dxfId="27" priority="111" stopIfTrue="1" operator="equal">
      <formula>8223.307275</formula>
    </cfRule>
  </conditionalFormatting>
  <conditionalFormatting sqref="B439">
    <cfRule type="cellIs" dxfId="26" priority="109" stopIfTrue="1" operator="equal">
      <formula>8223.307275</formula>
    </cfRule>
  </conditionalFormatting>
  <conditionalFormatting sqref="B422">
    <cfRule type="cellIs" dxfId="25" priority="110" stopIfTrue="1" operator="equal">
      <formula>8223.307275</formula>
    </cfRule>
  </conditionalFormatting>
  <conditionalFormatting sqref="B446">
    <cfRule type="cellIs" dxfId="24" priority="108" stopIfTrue="1" operator="equal">
      <formula>8223.307275</formula>
    </cfRule>
  </conditionalFormatting>
  <conditionalFormatting sqref="B443">
    <cfRule type="cellIs" dxfId="23" priority="107" stopIfTrue="1" operator="equal">
      <formula>8223.307275</formula>
    </cfRule>
  </conditionalFormatting>
  <conditionalFormatting sqref="B517:C517">
    <cfRule type="cellIs" dxfId="22" priority="105" stopIfTrue="1" operator="equal">
      <formula>8223.307275</formula>
    </cfRule>
  </conditionalFormatting>
  <conditionalFormatting sqref="IF515">
    <cfRule type="cellIs" dxfId="21" priority="106" stopIfTrue="1" operator="equal">
      <formula>8223.307275</formula>
    </cfRule>
  </conditionalFormatting>
  <conditionalFormatting sqref="B518">
    <cfRule type="cellIs" dxfId="20" priority="104" stopIfTrue="1" operator="equal">
      <formula>8223.307275</formula>
    </cfRule>
  </conditionalFormatting>
  <conditionalFormatting sqref="B507:C507">
    <cfRule type="cellIs" dxfId="19" priority="102" stopIfTrue="1" operator="equal">
      <formula>8223.307275</formula>
    </cfRule>
  </conditionalFormatting>
  <conditionalFormatting sqref="IF505">
    <cfRule type="cellIs" dxfId="18" priority="103" stopIfTrue="1" operator="equal">
      <formula>8223.307275</formula>
    </cfRule>
  </conditionalFormatting>
  <conditionalFormatting sqref="B478">
    <cfRule type="cellIs" dxfId="17" priority="100" stopIfTrue="1" operator="equal">
      <formula>8223.307275</formula>
    </cfRule>
  </conditionalFormatting>
  <conditionalFormatting sqref="B444">
    <cfRule type="cellIs" dxfId="16" priority="95" stopIfTrue="1" operator="equal">
      <formula>8223.307275</formula>
    </cfRule>
  </conditionalFormatting>
  <conditionalFormatting sqref="B438">
    <cfRule type="cellIs" dxfId="15" priority="96" stopIfTrue="1" operator="equal">
      <formula>8223.307275</formula>
    </cfRule>
  </conditionalFormatting>
  <conditionalFormatting sqref="B423">
    <cfRule type="cellIs" dxfId="14" priority="98" stopIfTrue="1" operator="equal">
      <formula>8223.307275</formula>
    </cfRule>
  </conditionalFormatting>
  <conditionalFormatting sqref="C415">
    <cfRule type="cellIs" dxfId="13" priority="99" stopIfTrue="1" operator="equal">
      <formula>8223.307275</formula>
    </cfRule>
  </conditionalFormatting>
  <conditionalFormatting sqref="B430">
    <cfRule type="cellIs" dxfId="12" priority="97" stopIfTrue="1" operator="equal">
      <formula>8223.307275</formula>
    </cfRule>
  </conditionalFormatting>
  <conditionalFormatting sqref="B459">
    <cfRule type="cellIs" dxfId="11" priority="90" stopIfTrue="1" operator="equal">
      <formula>8223.307275</formula>
    </cfRule>
  </conditionalFormatting>
  <conditionalFormatting sqref="B458">
    <cfRule type="cellIs" dxfId="10" priority="94" stopIfTrue="1" operator="equal">
      <formula>8223.307275</formula>
    </cfRule>
  </conditionalFormatting>
  <conditionalFormatting sqref="B452">
    <cfRule type="cellIs" dxfId="9" priority="93" stopIfTrue="1" operator="equal">
      <formula>8223.307275</formula>
    </cfRule>
  </conditionalFormatting>
  <conditionalFormatting sqref="B453">
    <cfRule type="cellIs" dxfId="8" priority="91" stopIfTrue="1" operator="equal">
      <formula>8223.307275</formula>
    </cfRule>
  </conditionalFormatting>
  <conditionalFormatting sqref="C448">
    <cfRule type="cellIs" dxfId="7" priority="92" stopIfTrue="1" operator="equal">
      <formula>8223.307275</formula>
    </cfRule>
  </conditionalFormatting>
  <conditionalFormatting sqref="B486">
    <cfRule type="cellIs" dxfId="6" priority="88" stopIfTrue="1" operator="equal">
      <formula>8223.307275</formula>
    </cfRule>
  </conditionalFormatting>
  <conditionalFormatting sqref="B487">
    <cfRule type="cellIs" dxfId="5" priority="89" stopIfTrue="1" operator="equal">
      <formula>8223.307275</formula>
    </cfRule>
  </conditionalFormatting>
  <conditionalFormatting sqref="B489">
    <cfRule type="cellIs" dxfId="4" priority="87" stopIfTrue="1" operator="equal">
      <formula>8223.307275</formula>
    </cfRule>
  </conditionalFormatting>
  <conditionalFormatting sqref="B498">
    <cfRule type="cellIs" dxfId="3" priority="86" stopIfTrue="1" operator="equal">
      <formula>8223.307275</formula>
    </cfRule>
  </conditionalFormatting>
  <conditionalFormatting sqref="IF526">
    <cfRule type="cellIs" dxfId="2" priority="85" stopIfTrue="1" operator="equal">
      <formula>8223.307275</formula>
    </cfRule>
  </conditionalFormatting>
  <conditionalFormatting sqref="B528:C528 C529:C530">
    <cfRule type="cellIs" dxfId="1" priority="84" stopIfTrue="1" operator="equal">
      <formula>8223.307275</formula>
    </cfRule>
  </conditionalFormatting>
  <conditionalFormatting sqref="B529">
    <cfRule type="cellIs" dxfId="0" priority="83" stopIfTrue="1" operator="equal">
      <formula>8223.307275</formula>
    </cfRule>
  </conditionalFormatting>
  <pageMargins left="0.59055118110236227" right="0.19685039370078741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SAT</vt:lpstr>
      <vt:lpstr>SAT!Print_Area</vt:lpstr>
      <vt:lpstr>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Gocha Malania</cp:lastModifiedBy>
  <cp:lastPrinted>2019-02-07T14:17:14Z</cp:lastPrinted>
  <dcterms:created xsi:type="dcterms:W3CDTF">2006-10-26T07:00:50Z</dcterms:created>
  <dcterms:modified xsi:type="dcterms:W3CDTF">2019-05-01T16:17:51Z</dcterms:modified>
</cp:coreProperties>
</file>