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/>
  </bookViews>
  <sheets>
    <sheet name="TAV" sheetId="6" r:id="rId1"/>
    <sheet name="G.B." sheetId="7" r:id="rId2"/>
    <sheet name="O.X2-1" sheetId="20" r:id="rId3"/>
    <sheet name="x.2-1" sheetId="17" r:id="rId4"/>
    <sheet name="Sheet1" sheetId="1" r:id="rId5"/>
    <sheet name="Sheet2" sheetId="2" r:id="rId6"/>
    <sheet name="Sheet3" sheetId="3" r:id="rId7"/>
  </sheets>
  <definedNames>
    <definedName name="_xlnm.Print_Area" localSheetId="3">'x.2-1'!$A$1:$M$81</definedName>
    <definedName name="_xlnm.Print_Titles" localSheetId="3">'x.2-1'!$18:$18</definedName>
    <definedName name="tcost">#REF!</definedName>
    <definedName name="Total">#REF!</definedName>
    <definedName name="Total1">#REF!</definedName>
    <definedName name="Total2">#REF!</definedName>
    <definedName name="Total3">#REF!</definedName>
    <definedName name="Total4">#REF!</definedName>
  </definedNames>
  <calcPr calcId="162913"/>
</workbook>
</file>

<file path=xl/calcChain.xml><?xml version="1.0" encoding="utf-8"?>
<calcChain xmlns="http://schemas.openxmlformats.org/spreadsheetml/2006/main">
  <c r="F57" i="17" l="1"/>
  <c r="F45" i="17"/>
  <c r="F48" i="17" s="1"/>
  <c r="J48" i="17" s="1"/>
  <c r="M48" i="17" s="1"/>
  <c r="F64" i="17"/>
  <c r="F69" i="17" s="1"/>
  <c r="J69" i="17" s="1"/>
  <c r="M69" i="17" s="1"/>
  <c r="F43" i="17"/>
  <c r="J43" i="17" s="1"/>
  <c r="F36" i="17"/>
  <c r="F31" i="17"/>
  <c r="F34" i="17" s="1"/>
  <c r="J34" i="17" s="1"/>
  <c r="M34" i="17" s="1"/>
  <c r="F23" i="17"/>
  <c r="F24" i="17" s="1"/>
  <c r="H24" i="17" s="1"/>
  <c r="M24" i="17" s="1"/>
  <c r="F20" i="17"/>
  <c r="F22" i="17" s="1"/>
  <c r="L22" i="17" s="1"/>
  <c r="M22" i="17" s="1"/>
  <c r="F63" i="17"/>
  <c r="J63" i="17" s="1"/>
  <c r="M63" i="17" s="1"/>
  <c r="F62" i="17"/>
  <c r="J62" i="17" s="1"/>
  <c r="M62" i="17" s="1"/>
  <c r="F61" i="17"/>
  <c r="J61" i="17" s="1"/>
  <c r="M61" i="17" s="1"/>
  <c r="F60" i="17"/>
  <c r="J60" i="17" s="1"/>
  <c r="M60" i="17" s="1"/>
  <c r="E59" i="17"/>
  <c r="F59" i="17" s="1"/>
  <c r="L59" i="17" s="1"/>
  <c r="M59" i="17" s="1"/>
  <c r="F58" i="17"/>
  <c r="H58" i="17" s="1"/>
  <c r="M58" i="17" s="1"/>
  <c r="F56" i="17"/>
  <c r="J56" i="17" s="1"/>
  <c r="M56" i="17" s="1"/>
  <c r="F55" i="17"/>
  <c r="J55" i="17" s="1"/>
  <c r="M55" i="17" s="1"/>
  <c r="J54" i="17"/>
  <c r="M54" i="17" s="1"/>
  <c r="F53" i="17"/>
  <c r="J53" i="17" s="1"/>
  <c r="M53" i="17" s="1"/>
  <c r="F52" i="17"/>
  <c r="L52" i="17" s="1"/>
  <c r="M52" i="17" s="1"/>
  <c r="F51" i="17"/>
  <c r="H51" i="17" s="1"/>
  <c r="M51" i="17" s="1"/>
  <c r="S43" i="17"/>
  <c r="F38" i="17"/>
  <c r="F65" i="17" l="1"/>
  <c r="H65" i="17" s="1"/>
  <c r="M65" i="17" s="1"/>
  <c r="F66" i="17"/>
  <c r="L66" i="17" s="1"/>
  <c r="M66" i="17" s="1"/>
  <c r="F67" i="17"/>
  <c r="J67" i="17" s="1"/>
  <c r="M67" i="17" s="1"/>
  <c r="F68" i="17"/>
  <c r="J68" i="17" s="1"/>
  <c r="M68" i="17" s="1"/>
  <c r="F47" i="17"/>
  <c r="L47" i="17" s="1"/>
  <c r="M47" i="17" s="1"/>
  <c r="F46" i="17"/>
  <c r="H46" i="17" s="1"/>
  <c r="M46" i="17" s="1"/>
  <c r="F49" i="17"/>
  <c r="J49" i="17" s="1"/>
  <c r="M49" i="17" s="1"/>
  <c r="F25" i="17"/>
  <c r="F27" i="17"/>
  <c r="F28" i="17" s="1"/>
  <c r="M29" i="17"/>
  <c r="F39" i="17"/>
  <c r="F41" i="17"/>
  <c r="F42" i="17"/>
  <c r="J42" i="17" s="1"/>
  <c r="F40" i="17"/>
  <c r="J40" i="17" s="1"/>
  <c r="F21" i="17"/>
  <c r="H21" i="17" s="1"/>
  <c r="L38" i="17"/>
  <c r="J38" i="17"/>
  <c r="F33" i="17"/>
  <c r="L33" i="17" s="1"/>
  <c r="M33" i="17" s="1"/>
  <c r="M43" i="17"/>
  <c r="F35" i="17"/>
  <c r="J35" i="17" s="1"/>
  <c r="M35" i="17" s="1"/>
  <c r="F37" i="17"/>
  <c r="F32" i="17"/>
  <c r="H32" i="17" s="1"/>
  <c r="M32" i="17" s="1"/>
  <c r="F44" i="17"/>
  <c r="J41" i="17" l="1"/>
  <c r="M41" i="17" s="1"/>
  <c r="M21" i="17"/>
  <c r="J39" i="17"/>
  <c r="M39" i="17" s="1"/>
  <c r="M42" i="17"/>
  <c r="M40" i="17"/>
  <c r="F30" i="17"/>
  <c r="F26" i="17"/>
  <c r="J44" i="17"/>
  <c r="H28" i="17"/>
  <c r="H37" i="17"/>
  <c r="L37" i="17"/>
  <c r="J37" i="17"/>
  <c r="M38" i="17"/>
  <c r="M44" i="17" l="1"/>
  <c r="M25" i="17"/>
  <c r="M28" i="17"/>
  <c r="L30" i="17"/>
  <c r="J70" i="17"/>
  <c r="H26" i="17"/>
  <c r="M27" i="17"/>
  <c r="M37" i="17"/>
  <c r="H70" i="17" l="1"/>
  <c r="M26" i="17"/>
  <c r="M30" i="17"/>
  <c r="H14" i="20" l="1"/>
  <c r="H15" i="20" s="1"/>
  <c r="G18" i="20" s="1"/>
  <c r="L70" i="17"/>
  <c r="A5" i="20"/>
  <c r="A1" i="17"/>
  <c r="M70" i="17" l="1"/>
  <c r="L13" i="17"/>
  <c r="G10" i="20" s="1"/>
  <c r="J71" i="17"/>
  <c r="J72" i="17" s="1"/>
  <c r="L71" i="17"/>
  <c r="L72" i="17" s="1"/>
  <c r="H71" i="17"/>
  <c r="J73" i="17" l="1"/>
  <c r="J74" i="17" s="1"/>
  <c r="L73" i="17"/>
  <c r="L74" i="17" s="1"/>
  <c r="M71" i="17"/>
  <c r="H72" i="17"/>
  <c r="H73" i="17" l="1"/>
  <c r="M73" i="17" s="1"/>
  <c r="M72" i="17"/>
  <c r="H74" i="17" l="1"/>
  <c r="M74" i="17"/>
  <c r="L12" i="17" s="1"/>
  <c r="D14" i="20" l="1"/>
  <c r="D15" i="20" s="1"/>
  <c r="G14" i="20" l="1"/>
  <c r="G15" i="20" l="1"/>
  <c r="G16" i="20" l="1"/>
  <c r="G17" i="20" l="1"/>
  <c r="G19" i="20" s="1"/>
  <c r="G20" i="20" l="1"/>
  <c r="C10" i="7" s="1"/>
  <c r="G21" i="20" l="1"/>
  <c r="G22" i="20" l="1"/>
  <c r="G23" i="20" s="1"/>
  <c r="G9" i="20" l="1"/>
  <c r="L16" i="6"/>
  <c r="F9" i="7"/>
</calcChain>
</file>

<file path=xl/sharedStrings.xml><?xml version="1.0" encoding="utf-8"?>
<sst xmlns="http://schemas.openxmlformats.org/spreadsheetml/2006/main" count="202" uniqueCount="123">
  <si>
    <t>______________________________________________</t>
  </si>
  <si>
    <t>/mSeneblobis dasaxeleba/</t>
  </si>
  <si>
    <t>______________________________</t>
  </si>
  <si>
    <t xml:space="preserve"> /obieqtis, samuSaos da danaxarjebis dasaxeleba/</t>
  </si>
  <si>
    <t xml:space="preserve">saxarjTaRricxvo Rirebuleba </t>
  </si>
  <si>
    <t>lari</t>
  </si>
  <si>
    <t xml:space="preserve"> maT Soris xelfasi</t>
  </si>
  <si>
    <t>s a m u S a o s</t>
  </si>
  <si>
    <t xml:space="preserve">   meqanizmebi</t>
  </si>
  <si>
    <t>jami</t>
  </si>
  <si>
    <t>#</t>
  </si>
  <si>
    <t>safuZveli</t>
  </si>
  <si>
    <t>dasaxeleba</t>
  </si>
  <si>
    <t>erTeulze</t>
  </si>
  <si>
    <t>sul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</si>
  <si>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</si>
  <si>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</si>
  <si>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</si>
  <si>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</si>
  <si>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</si>
  <si>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</si>
  <si>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</si>
  <si>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</si>
  <si>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</si>
  <si>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</si>
  <si>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</si>
  <si>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</si>
  <si>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</si>
  <si>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</si>
  <si>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</si>
  <si>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manqanebi</t>
  </si>
  <si>
    <t>kg</t>
  </si>
  <si>
    <t xml:space="preserve">saxarjTaRricxvo Rirebuleba   </t>
  </si>
  <si>
    <t>aTasi  lari</t>
  </si>
  <si>
    <t>ganmartebiTi baraTi</t>
  </si>
  <si>
    <t xml:space="preserve">saerTo saxarjTaRricxvo Rirebulebaa _   </t>
  </si>
  <si>
    <t>aTasi lari.</t>
  </si>
  <si>
    <t xml:space="preserve"> d.R.g. _ </t>
  </si>
  <si>
    <t xml:space="preserve">aTasi  lari, </t>
  </si>
  <si>
    <t>sxva xarjebi</t>
  </si>
  <si>
    <t>kv.m.</t>
  </si>
  <si>
    <t xml:space="preserve"> jami</t>
  </si>
  <si>
    <t xml:space="preserve">zednadebi xarjebi </t>
  </si>
  <si>
    <t>saxarjTaRricxvo mogeba</t>
  </si>
  <si>
    <t xml:space="preserve">   saxarjTaRricxvo dokumentacia sabazro urTierTobaTa pirobebSi gansazRvravs winaswar Rirebulebas da ar warmoadgens damkveTsa da moijarades Soris gadaxdis saSualebas. maT Soris angariSsworeba xdeba faqtiuri danaxarjebis mixedviT, saTanado dokumentaciis wardgeniT.</t>
  </si>
  <si>
    <t xml:space="preserve">zednadebi xarjebi 10%; </t>
  </si>
  <si>
    <t xml:space="preserve">     resursi</t>
  </si>
  <si>
    <t>ganz.</t>
  </si>
  <si>
    <t>erT.</t>
  </si>
  <si>
    <t>fasi</t>
  </si>
  <si>
    <t>samSeneblo samuSaoebi</t>
  </si>
  <si>
    <t xml:space="preserve">saxarjTaRicxvo Rirebuleba </t>
  </si>
  <si>
    <t>aTasi lari</t>
  </si>
  <si>
    <t xml:space="preserve">saxarjTaRricxvo xelfasi  </t>
  </si>
  <si>
    <t>saxarjTaRricxvo Rirebuleba</t>
  </si>
  <si>
    <t>saxarjT-aRricxvo gaangariSebis #</t>
  </si>
  <si>
    <t>samuSaoebis da danaxarjebis                                         dasaxeleba</t>
  </si>
  <si>
    <t>samSeneblo samuSaoebis</t>
  </si>
  <si>
    <t>samontaJo samuSaoebis</t>
  </si>
  <si>
    <t>mowyob-ilob-s, avejis inventa-ris</t>
  </si>
  <si>
    <t>xelfasis Tanxebi</t>
  </si>
  <si>
    <t xml:space="preserve">samSeneblo samuSaoebi </t>
  </si>
  <si>
    <t>dRg 18%</t>
  </si>
  <si>
    <t xml:space="preserve">saobieqto xarjTaRricxva </t>
  </si>
  <si>
    <t xml:space="preserve">lokalur-resursuli xarjTaRricxva </t>
  </si>
  <si>
    <t>kub.m.</t>
  </si>
  <si>
    <t>lok.x.#2-1</t>
  </si>
  <si>
    <t>grZ.m.</t>
  </si>
  <si>
    <t>Tbilisi 2019 weli</t>
  </si>
  <si>
    <t>8-3-2.</t>
  </si>
  <si>
    <t xml:space="preserve">RorRi </t>
  </si>
  <si>
    <t>eqspertizis xarji 2.8%</t>
  </si>
  <si>
    <t>,</t>
  </si>
  <si>
    <t xml:space="preserve">saxarjTaRricxvo mogeba 8%  gauTvaliswinebeli xarjebi 5%;  (ВЗЕР-84 miTiTebebi nakreb saxarjTaRicxvo  </t>
  </si>
  <si>
    <t>gauTvaliswinebeli xarjebi 5%</t>
  </si>
  <si>
    <t>dagroviTi sapensio gadasaxadi (xelfasidan) 2%</t>
  </si>
  <si>
    <t xml:space="preserve"> xarjTaRricxva Sedgenilia  saqarTvelos premier-ministris brZaneba #52-is da dadgenileba #55-is (.2014w. 14 ianavri) safuZvelze 1984 wlis normebiTa da mSeneblobis SemfasebelTa  kavSiris mier gamocemuli samSeneblo  resursebis fasebiT  2019 wlis I kvartlis doneze, agreTve meToduri cnobaris (mSeneblobis da saremonto samuSaoebis saxarjTaRricxvo fasebis gaangariSebis Sesaxeb) 2019w.</t>
  </si>
  <si>
    <t>gaangariSebaze p.14 gv.58)  d.R.g. _ 18%. dagrovebiTi sapensio gadasaxadi 2%, ექსპერტის ხარჯი 2.8%</t>
  </si>
  <si>
    <t>pandusi</t>
  </si>
  <si>
    <t>46-29-1</t>
  </si>
  <si>
    <t>m3</t>
  </si>
  <si>
    <t>r21-87</t>
  </si>
  <si>
    <t>ტერიტორიის გასუფთავება სამშენებლო ნაგვისგან ხელით</t>
  </si>
  <si>
    <t>ტონა</t>
  </si>
  <si>
    <t>შრომითი რესურსები</t>
  </si>
  <si>
    <t>კაც/სთ</t>
  </si>
  <si>
    <t>r1-3gam</t>
  </si>
  <si>
    <t>სამშენებლო ნაგვის დატვირთვა ავტოთვითმცლელებზე ხელით</t>
  </si>
  <si>
    <t>კუბ.მ.</t>
  </si>
  <si>
    <t>სამშენებლო ნაგვის ტრანსპორტირება</t>
  </si>
  <si>
    <t>25 კმ.-ზე</t>
  </si>
  <si>
    <t>RorRis safuZvlis mowyoba</t>
  </si>
  <si>
    <t>6-1-19.</t>
  </si>
  <si>
    <t>betoni ~b-25~</t>
  </si>
  <si>
    <t>yalibis fari</t>
  </si>
  <si>
    <t>yalibis ficari IIIx. 40mm-iani</t>
  </si>
  <si>
    <t>yalibis ficari IIIx. 25-32mm-iani</t>
  </si>
  <si>
    <t>a-III klasis armatura</t>
  </si>
  <si>
    <t>tona</t>
  </si>
  <si>
    <t>proeqtiT</t>
  </si>
  <si>
    <t>7-58-1</t>
  </si>
  <si>
    <t>liTonis moajiri</t>
  </si>
  <si>
    <t>cementi ~m300~</t>
  </si>
  <si>
    <t>15-164-8</t>
  </si>
  <si>
    <t>liTonis moajiris SeRebva</t>
  </si>
  <si>
    <t>kolori zeTis</t>
  </si>
  <si>
    <t>saRebavi sresili</t>
  </si>
  <si>
    <t>olifa</t>
  </si>
  <si>
    <t>arsebuli baqnis kedlis demontaJi</t>
  </si>
  <si>
    <t>monoliTuri r/betonis pandusis mowyoba</t>
  </si>
  <si>
    <t xml:space="preserve">liTonis moajiris mowyoba </t>
  </si>
  <si>
    <t>liTonis kuTxovana 100X100</t>
  </si>
  <si>
    <t>11-30-7.</t>
  </si>
  <si>
    <t>bazaltis filis mowyoba</t>
  </si>
  <si>
    <t>bazaltis fila sisqiT 30mm</t>
  </si>
  <si>
    <t>cementis xsnari</t>
  </si>
  <si>
    <t>r25-5-12.</t>
  </si>
  <si>
    <t>m2</t>
  </si>
  <si>
    <t>betonis filebis ayra qvesagebiT</t>
  </si>
  <si>
    <t>pandusis karkasSi RorRis Cayra</t>
  </si>
  <si>
    <t>q. Tbilisi, didi lilos baga-baRis saremonto samuSaoebi</t>
  </si>
  <si>
    <t>xelfasi</t>
  </si>
  <si>
    <t>masala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</si>
</sst>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_-* #,##0.00_р_._-;\-* #,##0.00_р_._-;_-* &quot;-&quot;??_р_._-;_-@_-"/>
    <numFmt numFmtId="166" formatCode="_-* #,##0.00\ _L_a_r_i_-;\-* #,##0.00\ _L_a_r_i_-;_-* &quot;-&quot;??\ _L_a_r_i_-;_-@_-"/>
    <numFmt numFmtId="167" formatCode="0.0"/>
    <numFmt numFmtId="168" formatCode="0.000"/>
    <numFmt numFmtId="169" formatCode="0.0000"/>
    <numFmt numFmtId="170" formatCode="_-* #,##0.00_-;\-* #,##0.00_-;_-* &quot;-&quot;??_-;_-@_-"/>
    <numFmt numFmtId="171" formatCode="_-* #,##0.000_-;\-* #,##0.000_-;_-* &quot;-&quot;??_-;_-@_-"/>
    <numFmt numFmtId="172" formatCode="_-* #,##0.0000_-;\-* #,##0.0000_-;_-* &quot;-&quot;??_-;_-@_-"/>
    <numFmt numFmtId="173" formatCode="_-* #,##0_-;\-* #,##0_-;_-* &quot;-&quot;??_-;_-@_-"/>
    <numFmt numFmtId="174" formatCode="_-* #,##0.000_р_._-;\-* #,##0.000_р_._-;_-* &quot;-&quot;??_р_._-;_-@_-"/>
    <numFmt numFmtId="175" formatCode="_-* #,##0.0000_р_._-;\-* #,##0.0000_р_._-;_-* &quot;-&quot;??_р_._-;_-@_-"/>
  </numFmts>
  <fonts count="4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AcadNusx"/>
    </font>
    <font>
      <sz val="12"/>
      <name val="AcadNusx"/>
    </font>
    <font>
      <sz val="10"/>
      <name val="AcadNusx"/>
    </font>
    <font>
      <sz val="14"/>
      <name val="AcadNusx"/>
    </font>
    <font>
      <b/>
      <sz val="10"/>
      <name val="AcadNusx"/>
    </font>
    <font>
      <sz val="9"/>
      <name val="AcadNusx"/>
    </font>
    <font>
      <b/>
      <sz val="11"/>
      <name val="AcadNusx"/>
    </font>
    <font>
      <b/>
      <sz val="16"/>
      <name val="AcadNusx"/>
    </font>
    <font>
      <b/>
      <sz val="14"/>
      <name val="AcadNusx"/>
    </font>
    <font>
      <b/>
      <sz val="12"/>
      <name val="AcadNusx"/>
    </font>
    <font>
      <sz val="16"/>
      <name val="AcadNusx"/>
    </font>
    <font>
      <sz val="8"/>
      <name val="AcadNusx"/>
    </font>
    <font>
      <u/>
      <sz val="12"/>
      <name val="AcadNusx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i/>
      <sz val="11"/>
      <name val="AcadNusx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59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39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4" fillId="0" borderId="0"/>
    <xf numFmtId="0" fontId="38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39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38" fillId="0" borderId="0" applyFont="0" applyFill="0" applyBorder="0" applyAlignment="0" applyProtection="0"/>
    <xf numFmtId="170" fontId="3" fillId="0" borderId="0" applyFont="0" applyFill="0" applyBorder="0" applyAlignment="0" applyProtection="0"/>
  </cellStyleXfs>
  <cellXfs count="338">
    <xf numFmtId="0" fontId="0" fillId="0" borderId="0" xfId="0"/>
    <xf numFmtId="0" fontId="27" fillId="0" borderId="0" xfId="470" applyFont="1"/>
    <xf numFmtId="0" fontId="26" fillId="0" borderId="0" xfId="470" applyFont="1" applyAlignment="1">
      <alignment horizontal="center"/>
    </xf>
    <xf numFmtId="0" fontId="28" fillId="0" borderId="0" xfId="470" applyFont="1"/>
    <xf numFmtId="0" fontId="32" fillId="0" borderId="0" xfId="470" applyFont="1" applyAlignment="1"/>
    <xf numFmtId="0" fontId="26" fillId="0" borderId="0" xfId="470" applyFont="1"/>
    <xf numFmtId="0" fontId="32" fillId="0" borderId="0" xfId="470" applyFont="1" applyAlignment="1">
      <alignment vertical="center"/>
    </xf>
    <xf numFmtId="0" fontId="26" fillId="0" borderId="0" xfId="444" applyFont="1" applyAlignment="1">
      <alignment horizontal="left"/>
    </xf>
    <xf numFmtId="0" fontId="32" fillId="0" borderId="0" xfId="444" applyFont="1" applyAlignment="1">
      <alignment vertical="center" wrapText="1"/>
    </xf>
    <xf numFmtId="0" fontId="33" fillId="0" borderId="0" xfId="550" applyFont="1" applyAlignment="1"/>
    <xf numFmtId="0" fontId="26" fillId="0" borderId="0" xfId="470" applyFont="1" applyAlignment="1">
      <alignment horizontal="left"/>
    </xf>
    <xf numFmtId="0" fontId="26" fillId="0" borderId="0" xfId="470" applyFont="1" applyBorder="1" applyAlignment="1">
      <alignment horizontal="center"/>
    </xf>
    <xf numFmtId="0" fontId="34" fillId="0" borderId="0" xfId="470" applyFont="1"/>
    <xf numFmtId="0" fontId="29" fillId="0" borderId="0" xfId="470" applyFont="1"/>
    <xf numFmtId="0" fontId="26" fillId="0" borderId="0" xfId="508" applyFont="1"/>
    <xf numFmtId="0" fontId="26" fillId="0" borderId="0" xfId="508" applyFont="1" applyBorder="1"/>
    <xf numFmtId="0" fontId="26" fillId="0" borderId="0" xfId="467" applyFont="1"/>
    <xf numFmtId="0" fontId="26" fillId="0" borderId="0" xfId="470" applyFont="1" applyAlignment="1">
      <alignment vertical="center" wrapText="1"/>
    </xf>
    <xf numFmtId="0" fontId="25" fillId="0" borderId="0" xfId="467" applyFont="1"/>
    <xf numFmtId="0" fontId="25" fillId="0" borderId="0" xfId="508" applyFont="1" applyBorder="1"/>
    <xf numFmtId="168" fontId="25" fillId="0" borderId="0" xfId="467" quotePrefix="1" applyNumberFormat="1" applyFont="1" applyAlignment="1">
      <alignment horizontal="center" vertical="center"/>
    </xf>
    <xf numFmtId="168" fontId="25" fillId="0" borderId="0" xfId="467" applyNumberFormat="1" applyFont="1" applyAlignment="1">
      <alignment horizontal="center"/>
    </xf>
    <xf numFmtId="0" fontId="25" fillId="0" borderId="0" xfId="470" applyFont="1"/>
    <xf numFmtId="0" fontId="26" fillId="0" borderId="0" xfId="508" applyFont="1" applyBorder="1" applyAlignment="1">
      <alignment horizontal="center"/>
    </xf>
    <xf numFmtId="171" fontId="26" fillId="0" borderId="0" xfId="303" applyNumberFormat="1" applyFont="1" applyBorder="1"/>
    <xf numFmtId="171" fontId="26" fillId="0" borderId="0" xfId="303" applyNumberFormat="1" applyFont="1" applyBorder="1" applyAlignment="1">
      <alignment horizontal="center"/>
    </xf>
    <xf numFmtId="173" fontId="26" fillId="0" borderId="0" xfId="470" applyNumberFormat="1" applyFont="1"/>
    <xf numFmtId="0" fontId="36" fillId="0" borderId="0" xfId="508" applyFont="1" applyBorder="1" applyAlignment="1">
      <alignment horizontal="center"/>
    </xf>
    <xf numFmtId="0" fontId="37" fillId="0" borderId="0" xfId="508" applyFont="1" applyBorder="1" applyAlignment="1">
      <alignment horizontal="center"/>
    </xf>
    <xf numFmtId="0" fontId="26" fillId="0" borderId="0" xfId="508" applyFont="1" applyBorder="1" applyAlignment="1">
      <alignment horizontal="center" vertical="center" wrapText="1"/>
    </xf>
    <xf numFmtId="0" fontId="30" fillId="0" borderId="0" xfId="508" applyFont="1" applyBorder="1" applyAlignment="1">
      <alignment vertical="center" wrapText="1"/>
    </xf>
    <xf numFmtId="9" fontId="26" fillId="0" borderId="0" xfId="592" applyFont="1" applyBorder="1" applyAlignment="1">
      <alignment horizontal="center" vertical="center" wrapText="1"/>
    </xf>
    <xf numFmtId="171" fontId="26" fillId="0" borderId="0" xfId="303" applyNumberFormat="1" applyFont="1" applyBorder="1" applyAlignment="1">
      <alignment vertical="center" wrapText="1"/>
    </xf>
    <xf numFmtId="171" fontId="26" fillId="0" borderId="0" xfId="303" applyNumberFormat="1" applyFont="1" applyBorder="1" applyAlignment="1">
      <alignment horizontal="center" vertical="center" wrapText="1"/>
    </xf>
    <xf numFmtId="0" fontId="26" fillId="0" borderId="0" xfId="508" applyFont="1" applyBorder="1" applyAlignment="1">
      <alignment vertical="center" wrapText="1"/>
    </xf>
    <xf numFmtId="0" fontId="25" fillId="0" borderId="0" xfId="506" applyFont="1" applyBorder="1"/>
    <xf numFmtId="0" fontId="31" fillId="0" borderId="0" xfId="506" applyFont="1" applyBorder="1"/>
    <xf numFmtId="0" fontId="34" fillId="0" borderId="0" xfId="470" applyFont="1" applyBorder="1"/>
    <xf numFmtId="0" fontId="26" fillId="0" borderId="0" xfId="470" applyFont="1" applyBorder="1"/>
    <xf numFmtId="0" fontId="25" fillId="0" borderId="0" xfId="506" applyFont="1" applyBorder="1" applyAlignment="1">
      <alignment horizontal="center"/>
    </xf>
    <xf numFmtId="0" fontId="27" fillId="0" borderId="0" xfId="470" applyFont="1" applyBorder="1"/>
    <xf numFmtId="0" fontId="29" fillId="0" borderId="0" xfId="470" applyFont="1" applyBorder="1"/>
    <xf numFmtId="167" fontId="26" fillId="0" borderId="0" xfId="508" applyNumberFormat="1" applyFont="1"/>
    <xf numFmtId="0" fontId="26" fillId="0" borderId="0" xfId="508" applyFont="1" applyAlignment="1">
      <alignment horizontal="left"/>
    </xf>
    <xf numFmtId="0" fontId="25" fillId="0" borderId="0" xfId="508" applyFont="1"/>
    <xf numFmtId="0" fontId="25" fillId="0" borderId="0" xfId="508" applyFont="1" applyAlignment="1">
      <alignment horizontal="left"/>
    </xf>
    <xf numFmtId="174" fontId="27" fillId="0" borderId="0" xfId="657" applyNumberFormat="1" applyFont="1"/>
    <xf numFmtId="0" fontId="25" fillId="0" borderId="21" xfId="508" applyFont="1" applyBorder="1"/>
    <xf numFmtId="0" fontId="25" fillId="0" borderId="21" xfId="508" applyFont="1" applyBorder="1" applyAlignment="1">
      <alignment horizontal="left"/>
    </xf>
    <xf numFmtId="174" fontId="27" fillId="0" borderId="0" xfId="657" applyNumberFormat="1" applyFont="1" applyBorder="1"/>
    <xf numFmtId="0" fontId="26" fillId="0" borderId="10" xfId="508" applyFont="1" applyBorder="1"/>
    <xf numFmtId="0" fontId="27" fillId="0" borderId="11" xfId="508" applyFont="1" applyBorder="1"/>
    <xf numFmtId="0" fontId="27" fillId="0" borderId="0" xfId="508" applyFont="1" applyBorder="1"/>
    <xf numFmtId="0" fontId="26" fillId="0" borderId="20" xfId="508" applyFont="1" applyBorder="1" applyAlignment="1">
      <alignment horizontal="center"/>
    </xf>
    <xf numFmtId="0" fontId="26" fillId="0" borderId="13" xfId="508" applyFont="1" applyBorder="1" applyAlignment="1">
      <alignment horizontal="center"/>
    </xf>
    <xf numFmtId="0" fontId="26" fillId="0" borderId="16" xfId="508" applyFont="1" applyBorder="1" applyAlignment="1">
      <alignment horizontal="center"/>
    </xf>
    <xf numFmtId="0" fontId="25" fillId="0" borderId="13" xfId="508" applyFont="1" applyBorder="1" applyAlignment="1">
      <alignment horizontal="center" vertical="center" wrapText="1"/>
    </xf>
    <xf numFmtId="0" fontId="30" fillId="0" borderId="13" xfId="508" applyFont="1" applyBorder="1" applyAlignment="1">
      <alignment horizontal="center" vertical="center" wrapText="1"/>
    </xf>
    <xf numFmtId="174" fontId="27" fillId="0" borderId="13" xfId="657" applyNumberFormat="1" applyFont="1" applyBorder="1" applyAlignment="1">
      <alignment horizontal="center" vertical="center" wrapText="1"/>
    </xf>
    <xf numFmtId="0" fontId="25" fillId="0" borderId="0" xfId="508" applyFont="1" applyBorder="1" applyAlignment="1">
      <alignment vertical="center" wrapText="1"/>
    </xf>
    <xf numFmtId="0" fontId="25" fillId="0" borderId="0" xfId="508" applyFont="1" applyAlignment="1">
      <alignment vertical="center" wrapText="1"/>
    </xf>
    <xf numFmtId="0" fontId="25" fillId="0" borderId="13" xfId="508" applyFont="1" applyBorder="1" applyAlignment="1">
      <alignment horizontal="center"/>
    </xf>
    <xf numFmtId="0" fontId="27" fillId="0" borderId="13" xfId="508" applyFont="1" applyBorder="1" applyAlignment="1">
      <alignment horizontal="center"/>
    </xf>
    <xf numFmtId="174" fontId="27" fillId="0" borderId="13" xfId="657" applyNumberFormat="1" applyFont="1" applyBorder="1" applyAlignment="1">
      <alignment horizontal="center"/>
    </xf>
    <xf numFmtId="174" fontId="29" fillId="0" borderId="13" xfId="657" applyNumberFormat="1" applyFont="1" applyBorder="1" applyAlignment="1">
      <alignment horizontal="center"/>
    </xf>
    <xf numFmtId="174" fontId="36" fillId="0" borderId="13" xfId="657" applyNumberFormat="1" applyFont="1" applyBorder="1" applyAlignment="1">
      <alignment horizontal="center"/>
    </xf>
    <xf numFmtId="0" fontId="26" fillId="0" borderId="13" xfId="519" applyFont="1" applyBorder="1" applyAlignment="1">
      <alignment vertical="center"/>
    </xf>
    <xf numFmtId="0" fontId="26" fillId="0" borderId="13" xfId="519" applyFont="1" applyBorder="1" applyAlignment="1">
      <alignment horizontal="center" vertical="center"/>
    </xf>
    <xf numFmtId="0" fontId="26" fillId="0" borderId="13" xfId="470" applyFont="1" applyBorder="1"/>
    <xf numFmtId="0" fontId="30" fillId="0" borderId="13" xfId="519" applyFont="1" applyBorder="1" applyAlignment="1">
      <alignment horizontal="center" vertical="center"/>
    </xf>
    <xf numFmtId="0" fontId="26" fillId="0" borderId="0" xfId="519" applyFont="1" applyAlignment="1">
      <alignment vertical="center"/>
    </xf>
    <xf numFmtId="0" fontId="28" fillId="0" borderId="0" xfId="519" applyFont="1"/>
    <xf numFmtId="0" fontId="26" fillId="0" borderId="0" xfId="519" applyFont="1" applyAlignment="1">
      <alignment horizontal="left" vertical="center"/>
    </xf>
    <xf numFmtId="0" fontId="35" fillId="0" borderId="0" xfId="470" applyFont="1" applyAlignment="1">
      <alignment vertical="center"/>
    </xf>
    <xf numFmtId="0" fontId="26" fillId="0" borderId="0" xfId="519" applyFont="1" applyAlignment="1">
      <alignment vertical="center"/>
    </xf>
    <xf numFmtId="0" fontId="25" fillId="0" borderId="13" xfId="508" applyFont="1" applyBorder="1" applyAlignment="1">
      <alignment horizontal="center" wrapText="1"/>
    </xf>
    <xf numFmtId="175" fontId="29" fillId="0" borderId="13" xfId="657" applyNumberFormat="1" applyFont="1" applyBorder="1" applyAlignment="1">
      <alignment horizontal="center"/>
    </xf>
    <xf numFmtId="0" fontId="27" fillId="0" borderId="10" xfId="564" applyFont="1" applyFill="1" applyBorder="1"/>
    <xf numFmtId="0" fontId="27" fillId="0" borderId="11" xfId="564" applyFont="1" applyFill="1" applyBorder="1" applyAlignment="1">
      <alignment horizontal="center"/>
    </xf>
    <xf numFmtId="0" fontId="25" fillId="0" borderId="12" xfId="564" applyFont="1" applyFill="1" applyBorder="1" applyAlignment="1">
      <alignment horizontal="center"/>
    </xf>
    <xf numFmtId="0" fontId="27" fillId="0" borderId="13" xfId="564" applyFont="1" applyFill="1" applyBorder="1"/>
    <xf numFmtId="0" fontId="27" fillId="0" borderId="14" xfId="564" applyFont="1" applyFill="1" applyBorder="1" applyAlignment="1">
      <alignment horizontal="center"/>
    </xf>
    <xf numFmtId="0" fontId="27" fillId="0" borderId="15" xfId="564" applyFont="1" applyFill="1" applyBorder="1"/>
    <xf numFmtId="0" fontId="27" fillId="0" borderId="14" xfId="564" applyFont="1" applyFill="1" applyBorder="1"/>
    <xf numFmtId="0" fontId="27" fillId="0" borderId="16" xfId="564" applyFont="1" applyFill="1" applyBorder="1"/>
    <xf numFmtId="0" fontId="26" fillId="0" borderId="0" xfId="651" applyFont="1" applyFill="1" applyBorder="1" applyAlignment="1">
      <alignment horizontal="center"/>
    </xf>
    <xf numFmtId="0" fontId="26" fillId="0" borderId="0" xfId="651" applyFont="1" applyFill="1" applyAlignment="1">
      <alignment horizontal="center"/>
    </xf>
    <xf numFmtId="0" fontId="27" fillId="0" borderId="17" xfId="564" applyFont="1" applyFill="1" applyBorder="1" applyAlignment="1">
      <alignment horizontal="center"/>
    </xf>
    <xf numFmtId="0" fontId="27" fillId="0" borderId="18" xfId="564" applyFont="1" applyFill="1" applyBorder="1" applyAlignment="1">
      <alignment horizontal="center"/>
    </xf>
    <xf numFmtId="0" fontId="27" fillId="0" borderId="0" xfId="564" applyFont="1" applyFill="1" applyBorder="1" applyAlignment="1">
      <alignment horizontal="center"/>
    </xf>
    <xf numFmtId="0" fontId="27" fillId="0" borderId="19" xfId="564" applyFont="1" applyFill="1" applyBorder="1"/>
    <xf numFmtId="0" fontId="27" fillId="0" borderId="20" xfId="564" applyFont="1" applyFill="1" applyBorder="1" applyAlignment="1">
      <alignment horizontal="center"/>
    </xf>
    <xf numFmtId="0" fontId="27" fillId="0" borderId="21" xfId="564" applyFont="1" applyFill="1" applyBorder="1" applyAlignment="1">
      <alignment horizontal="center"/>
    </xf>
    <xf numFmtId="0" fontId="27" fillId="0" borderId="20" xfId="564" applyFont="1" applyFill="1" applyBorder="1"/>
    <xf numFmtId="0" fontId="27" fillId="0" borderId="13" xfId="564" applyFont="1" applyFill="1" applyBorder="1" applyAlignment="1">
      <alignment horizontal="center"/>
    </xf>
    <xf numFmtId="0" fontId="27" fillId="0" borderId="16" xfId="564" applyFont="1" applyFill="1" applyBorder="1" applyAlignment="1">
      <alignment horizontal="center"/>
    </xf>
    <xf numFmtId="0" fontId="27" fillId="0" borderId="15" xfId="564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68" fontId="25" fillId="0" borderId="18" xfId="0" applyNumberFormat="1" applyFont="1" applyFill="1" applyBorder="1" applyAlignment="1">
      <alignment horizontal="center"/>
    </xf>
    <xf numFmtId="168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2" fontId="25" fillId="0" borderId="18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2" fontId="25" fillId="0" borderId="18" xfId="560" applyNumberFormat="1" applyFont="1" applyFill="1" applyBorder="1" applyAlignment="1">
      <alignment horizontal="center"/>
    </xf>
    <xf numFmtId="2" fontId="25" fillId="0" borderId="0" xfId="560" applyNumberFormat="1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168" fontId="25" fillId="0" borderId="20" xfId="0" applyNumberFormat="1" applyFont="1" applyFill="1" applyBorder="1" applyAlignment="1">
      <alignment horizontal="center"/>
    </xf>
    <xf numFmtId="168" fontId="25" fillId="0" borderId="21" xfId="0" applyNumberFormat="1" applyFont="1" applyFill="1" applyBorder="1" applyAlignment="1">
      <alignment horizontal="center"/>
    </xf>
    <xf numFmtId="2" fontId="25" fillId="0" borderId="21" xfId="0" applyNumberFormat="1" applyFont="1" applyFill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7" fillId="0" borderId="0" xfId="444" applyFont="1" applyFill="1" applyBorder="1" applyAlignment="1">
      <alignment horizontal="center" vertical="center" wrapText="1"/>
    </xf>
    <xf numFmtId="0" fontId="27" fillId="0" borderId="0" xfId="444" applyFont="1" applyFill="1" applyBorder="1" applyAlignment="1">
      <alignment horizontal="center" vertical="center"/>
    </xf>
    <xf numFmtId="0" fontId="27" fillId="0" borderId="0" xfId="447" applyFont="1" applyFill="1" applyAlignment="1">
      <alignment vertical="center" wrapText="1"/>
    </xf>
    <xf numFmtId="0" fontId="27" fillId="0" borderId="0" xfId="447" applyFont="1" applyFill="1" applyAlignment="1">
      <alignment vertical="center"/>
    </xf>
    <xf numFmtId="0" fontId="27" fillId="0" borderId="0" xfId="444" applyFont="1" applyFill="1" applyAlignment="1">
      <alignment vertical="center"/>
    </xf>
    <xf numFmtId="0" fontId="27" fillId="0" borderId="0" xfId="444" applyFont="1" applyFill="1" applyAlignment="1">
      <alignment vertical="center" wrapText="1"/>
    </xf>
    <xf numFmtId="0" fontId="25" fillId="0" borderId="0" xfId="0" applyFont="1" applyFill="1"/>
    <xf numFmtId="0" fontId="25" fillId="0" borderId="20" xfId="0" applyFont="1" applyBorder="1" applyAlignment="1">
      <alignment horizontal="center" vertical="center" wrapText="1"/>
    </xf>
    <xf numFmtId="168" fontId="25" fillId="0" borderId="21" xfId="0" applyNumberFormat="1" applyFont="1" applyBorder="1" applyAlignment="1">
      <alignment horizontal="center" vertical="center" wrapText="1"/>
    </xf>
    <xf numFmtId="2" fontId="25" fillId="0" borderId="21" xfId="560" applyNumberFormat="1" applyFont="1" applyBorder="1" applyAlignment="1">
      <alignment horizontal="center" vertical="center" wrapText="1"/>
    </xf>
    <xf numFmtId="2" fontId="25" fillId="0" borderId="20" xfId="0" applyNumberFormat="1" applyFont="1" applyBorder="1" applyAlignment="1">
      <alignment horizontal="center" vertical="center" wrapText="1"/>
    </xf>
    <xf numFmtId="2" fontId="25" fillId="0" borderId="21" xfId="0" applyNumberFormat="1" applyFont="1" applyBorder="1" applyAlignment="1">
      <alignment horizontal="center" vertical="center" wrapText="1"/>
    </xf>
    <xf numFmtId="2" fontId="25" fillId="0" borderId="20" xfId="560" applyNumberFormat="1" applyFont="1" applyBorder="1" applyAlignment="1">
      <alignment horizontal="center" vertical="center" wrapText="1"/>
    </xf>
    <xf numFmtId="0" fontId="25" fillId="0" borderId="0" xfId="447" applyFont="1" applyFill="1" applyBorder="1" applyAlignment="1">
      <alignment horizontal="center" vertical="center" wrapText="1"/>
    </xf>
    <xf numFmtId="0" fontId="25" fillId="0" borderId="0" xfId="444" applyFont="1" applyFill="1" applyBorder="1" applyAlignment="1">
      <alignment horizontal="center"/>
    </xf>
    <xf numFmtId="0" fontId="27" fillId="0" borderId="0" xfId="444" applyFont="1" applyFill="1" applyBorder="1" applyAlignment="1">
      <alignment horizontal="center"/>
    </xf>
    <xf numFmtId="168" fontId="25" fillId="0" borderId="0" xfId="444" applyNumberFormat="1" applyFont="1" applyFill="1" applyBorder="1" applyAlignment="1">
      <alignment horizontal="center"/>
    </xf>
    <xf numFmtId="2" fontId="25" fillId="0" borderId="0" xfId="444" applyNumberFormat="1" applyFont="1" applyFill="1" applyBorder="1" applyAlignment="1">
      <alignment horizontal="center"/>
    </xf>
    <xf numFmtId="0" fontId="25" fillId="0" borderId="0" xfId="563" applyFont="1" applyFill="1" applyBorder="1" applyAlignment="1">
      <alignment horizontal="center"/>
    </xf>
    <xf numFmtId="1" fontId="25" fillId="0" borderId="0" xfId="444" applyNumberFormat="1" applyFont="1" applyFill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25" fillId="0" borderId="18" xfId="560" applyFont="1" applyFill="1" applyBorder="1" applyAlignment="1">
      <alignment horizontal="center"/>
    </xf>
    <xf numFmtId="0" fontId="25" fillId="0" borderId="0" xfId="56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168" fontId="2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2" fontId="25" fillId="0" borderId="18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560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center" vertical="center" wrapText="1"/>
    </xf>
    <xf numFmtId="2" fontId="25" fillId="0" borderId="18" xfId="560" applyNumberFormat="1" applyFont="1" applyFill="1" applyBorder="1" applyAlignment="1">
      <alignment horizontal="center" vertical="center" wrapText="1"/>
    </xf>
    <xf numFmtId="2" fontId="25" fillId="0" borderId="0" xfId="560" applyNumberFormat="1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168" fontId="25" fillId="0" borderId="20" xfId="0" applyNumberFormat="1" applyFont="1" applyFill="1" applyBorder="1" applyAlignment="1">
      <alignment horizontal="center" vertical="center" wrapText="1"/>
    </xf>
    <xf numFmtId="168" fontId="25" fillId="0" borderId="21" xfId="0" applyNumberFormat="1" applyFont="1" applyFill="1" applyBorder="1" applyAlignment="1">
      <alignment horizontal="center" vertical="center" wrapText="1"/>
    </xf>
    <xf numFmtId="2" fontId="25" fillId="0" borderId="21" xfId="560" applyNumberFormat="1" applyFont="1" applyFill="1" applyBorder="1" applyAlignment="1">
      <alignment horizontal="center" vertical="center" wrapText="1"/>
    </xf>
    <xf numFmtId="2" fontId="25" fillId="0" borderId="20" xfId="0" applyNumberFormat="1" applyFont="1" applyFill="1" applyBorder="1" applyAlignment="1">
      <alignment horizontal="center" vertical="center" wrapText="1"/>
    </xf>
    <xf numFmtId="2" fontId="25" fillId="0" borderId="21" xfId="0" applyNumberFormat="1" applyFont="1" applyFill="1" applyBorder="1" applyAlignment="1">
      <alignment horizontal="center" vertical="center" wrapText="1"/>
    </xf>
    <xf numFmtId="2" fontId="25" fillId="0" borderId="20" xfId="56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640" applyFont="1" applyFill="1" applyBorder="1" applyAlignment="1">
      <alignment horizontal="center"/>
    </xf>
    <xf numFmtId="0" fontId="26" fillId="0" borderId="0" xfId="640" applyFont="1" applyFill="1" applyAlignment="1">
      <alignment horizontal="center"/>
    </xf>
    <xf numFmtId="0" fontId="27" fillId="0" borderId="0" xfId="651" applyFont="1" applyFill="1" applyAlignment="1">
      <alignment horizontal="left"/>
    </xf>
    <xf numFmtId="0" fontId="28" fillId="0" borderId="0" xfId="651" applyFont="1" applyFill="1" applyAlignment="1">
      <alignment horizontal="left"/>
    </xf>
    <xf numFmtId="0" fontId="26" fillId="0" borderId="0" xfId="550" applyFont="1" applyFill="1" applyAlignment="1">
      <alignment horizontal="center"/>
    </xf>
    <xf numFmtId="0" fontId="27" fillId="0" borderId="0" xfId="651" applyFont="1" applyFill="1" applyAlignment="1">
      <alignment horizontal="center"/>
    </xf>
    <xf numFmtId="0" fontId="26" fillId="0" borderId="0" xfId="562" applyFont="1" applyFill="1"/>
    <xf numFmtId="0" fontId="27" fillId="0" borderId="0" xfId="564" applyFont="1" applyFill="1" applyAlignment="1">
      <alignment horizontal="center"/>
    </xf>
    <xf numFmtId="0" fontId="27" fillId="0" borderId="0" xfId="564" applyFont="1" applyFill="1"/>
    <xf numFmtId="0" fontId="26" fillId="0" borderId="0" xfId="565" applyFont="1" applyFill="1" applyAlignment="1">
      <alignment horizontal="right"/>
    </xf>
    <xf numFmtId="0" fontId="26" fillId="0" borderId="0" xfId="565" applyFont="1" applyFill="1" applyAlignment="1">
      <alignment horizontal="center"/>
    </xf>
    <xf numFmtId="0" fontId="26" fillId="0" borderId="0" xfId="562" applyFont="1" applyFill="1" applyAlignment="1">
      <alignment horizontal="left"/>
    </xf>
    <xf numFmtId="0" fontId="27" fillId="0" borderId="0" xfId="564" applyFont="1" applyFill="1" applyBorder="1"/>
    <xf numFmtId="0" fontId="26" fillId="0" borderId="0" xfId="651" applyFont="1" applyFill="1" applyBorder="1" applyAlignment="1">
      <alignment horizontal="right"/>
    </xf>
    <xf numFmtId="1" fontId="27" fillId="0" borderId="0" xfId="651" applyNumberFormat="1" applyFont="1" applyFill="1" applyBorder="1" applyAlignment="1">
      <alignment horizontal="center"/>
    </xf>
    <xf numFmtId="0" fontId="25" fillId="0" borderId="13" xfId="651" applyFont="1" applyFill="1" applyBorder="1" applyAlignment="1">
      <alignment horizontal="center" vertical="center" wrapText="1"/>
    </xf>
    <xf numFmtId="0" fontId="31" fillId="0" borderId="13" xfId="651" applyFont="1" applyFill="1" applyBorder="1" applyAlignment="1">
      <alignment horizontal="center" vertical="center" wrapText="1"/>
    </xf>
    <xf numFmtId="9" fontId="31" fillId="0" borderId="13" xfId="592" applyFont="1" applyFill="1" applyBorder="1" applyAlignment="1">
      <alignment horizontal="center" vertical="center" wrapText="1"/>
    </xf>
    <xf numFmtId="168" fontId="25" fillId="0" borderId="13" xfId="651" applyNumberFormat="1" applyFont="1" applyFill="1" applyBorder="1" applyAlignment="1">
      <alignment horizontal="center" vertical="center" wrapText="1"/>
    </xf>
    <xf numFmtId="2" fontId="25" fillId="0" borderId="13" xfId="651" applyNumberFormat="1" applyFont="1" applyFill="1" applyBorder="1" applyAlignment="1">
      <alignment horizontal="center" vertical="center" wrapText="1"/>
    </xf>
    <xf numFmtId="2" fontId="31" fillId="0" borderId="13" xfId="651" applyNumberFormat="1" applyFont="1" applyFill="1" applyBorder="1" applyAlignment="1">
      <alignment horizontal="center" vertical="center" wrapText="1"/>
    </xf>
    <xf numFmtId="2" fontId="29" fillId="0" borderId="13" xfId="651" applyNumberFormat="1" applyFont="1" applyFill="1" applyBorder="1" applyAlignment="1">
      <alignment horizontal="center" vertical="center" wrapText="1"/>
    </xf>
    <xf numFmtId="0" fontId="26" fillId="0" borderId="0" xfId="444" applyFont="1" applyFill="1" applyAlignment="1">
      <alignment horizontal="center"/>
    </xf>
    <xf numFmtId="167" fontId="25" fillId="0" borderId="0" xfId="444" applyNumberFormat="1" applyFont="1" applyFill="1" applyBorder="1" applyAlignment="1">
      <alignment horizontal="center"/>
    </xf>
    <xf numFmtId="0" fontId="25" fillId="0" borderId="0" xfId="444" applyFont="1" applyFill="1" applyBorder="1" applyAlignment="1">
      <alignment horizontal="center" wrapText="1"/>
    </xf>
    <xf numFmtId="0" fontId="27" fillId="0" borderId="0" xfId="563" applyFont="1" applyFill="1" applyBorder="1" applyAlignment="1">
      <alignment horizontal="center"/>
    </xf>
    <xf numFmtId="0" fontId="26" fillId="0" borderId="0" xfId="444" applyFont="1" applyFill="1" applyBorder="1" applyAlignment="1">
      <alignment horizontal="center"/>
    </xf>
    <xf numFmtId="2" fontId="26" fillId="0" borderId="0" xfId="444" applyNumberFormat="1" applyFont="1" applyFill="1" applyBorder="1" applyAlignment="1">
      <alignment horizontal="center"/>
    </xf>
    <xf numFmtId="169" fontId="25" fillId="0" borderId="0" xfId="444" applyNumberFormat="1" applyFont="1" applyFill="1" applyBorder="1" applyAlignment="1">
      <alignment horizontal="center"/>
    </xf>
    <xf numFmtId="0" fontId="27" fillId="0" borderId="0" xfId="470" applyFont="1" applyAlignment="1">
      <alignment horizontal="center" vertical="center"/>
    </xf>
    <xf numFmtId="168" fontId="26" fillId="0" borderId="0" xfId="470" applyNumberFormat="1" applyFont="1" applyAlignment="1">
      <alignment horizontal="center" vertical="center"/>
    </xf>
    <xf numFmtId="0" fontId="26" fillId="0" borderId="20" xfId="508" applyFont="1" applyBorder="1" applyAlignment="1">
      <alignment horizontal="center" vertical="center"/>
    </xf>
    <xf numFmtId="0" fontId="30" fillId="0" borderId="21" xfId="508" applyFont="1" applyBorder="1" applyAlignment="1">
      <alignment horizontal="center" vertical="center" wrapText="1"/>
    </xf>
    <xf numFmtId="0" fontId="27" fillId="0" borderId="20" xfId="508" applyFont="1" applyBorder="1" applyAlignment="1">
      <alignment horizontal="center" vertical="center" wrapText="1"/>
    </xf>
    <xf numFmtId="0" fontId="27" fillId="0" borderId="21" xfId="508" applyFont="1" applyBorder="1" applyAlignment="1">
      <alignment horizontal="center" vertical="center" wrapText="1"/>
    </xf>
    <xf numFmtId="0" fontId="40" fillId="0" borderId="11" xfId="564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169" fontId="25" fillId="0" borderId="0" xfId="0" applyNumberFormat="1" applyFont="1" applyFill="1" applyBorder="1" applyAlignment="1">
      <alignment horizontal="center" vertical="center" wrapText="1"/>
    </xf>
    <xf numFmtId="167" fontId="25" fillId="0" borderId="0" xfId="0" applyNumberFormat="1" applyFont="1" applyFill="1" applyBorder="1" applyAlignment="1">
      <alignment horizontal="center"/>
    </xf>
    <xf numFmtId="169" fontId="25" fillId="0" borderId="0" xfId="0" applyNumberFormat="1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/>
    </xf>
    <xf numFmtId="2" fontId="25" fillId="0" borderId="23" xfId="0" applyNumberFormat="1" applyFont="1" applyFill="1" applyBorder="1" applyAlignment="1">
      <alignment horizontal="center"/>
    </xf>
    <xf numFmtId="0" fontId="25" fillId="0" borderId="23" xfId="56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 vertical="center" wrapText="1"/>
    </xf>
    <xf numFmtId="2" fontId="25" fillId="0" borderId="23" xfId="0" applyNumberFormat="1" applyFont="1" applyFill="1" applyBorder="1" applyAlignment="1">
      <alignment horizontal="center" vertical="center" wrapText="1"/>
    </xf>
    <xf numFmtId="167" fontId="25" fillId="0" borderId="23" xfId="0" applyNumberFormat="1" applyFont="1" applyFill="1" applyBorder="1" applyAlignment="1">
      <alignment horizontal="center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1" xfId="560" applyFont="1" applyFill="1" applyBorder="1" applyAlignment="1">
      <alignment horizontal="center" vertical="center" wrapText="1"/>
    </xf>
    <xf numFmtId="2" fontId="25" fillId="0" borderId="24" xfId="0" applyNumberFormat="1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2" fontId="25" fillId="0" borderId="12" xfId="0" applyNumberFormat="1" applyFont="1" applyBorder="1" applyAlignment="1">
      <alignment horizontal="center" vertical="center" wrapText="1"/>
    </xf>
    <xf numFmtId="0" fontId="25" fillId="0" borderId="12" xfId="560" applyFont="1" applyBorder="1" applyAlignment="1">
      <alignment horizontal="center" vertical="center" wrapText="1"/>
    </xf>
    <xf numFmtId="0" fontId="25" fillId="0" borderId="22" xfId="56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2" fontId="25" fillId="0" borderId="24" xfId="0" applyNumberFormat="1" applyFont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/>
    </xf>
    <xf numFmtId="0" fontId="25" fillId="0" borderId="12" xfId="560" applyFont="1" applyFill="1" applyBorder="1" applyAlignment="1">
      <alignment horizontal="center"/>
    </xf>
    <xf numFmtId="0" fontId="25" fillId="0" borderId="22" xfId="560" applyFont="1" applyFill="1" applyBorder="1" applyAlignment="1">
      <alignment horizontal="center"/>
    </xf>
    <xf numFmtId="2" fontId="25" fillId="0" borderId="12" xfId="0" applyNumberFormat="1" applyFont="1" applyFill="1" applyBorder="1" applyAlignment="1">
      <alignment horizontal="center" vertical="center" wrapText="1"/>
    </xf>
    <xf numFmtId="0" fontId="25" fillId="0" borderId="12" xfId="560" applyFont="1" applyFill="1" applyBorder="1" applyAlignment="1">
      <alignment horizontal="center" vertical="center" wrapText="1"/>
    </xf>
    <xf numFmtId="2" fontId="25" fillId="0" borderId="22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/>
    </xf>
    <xf numFmtId="14" fontId="25" fillId="0" borderId="11" xfId="0" applyNumberFormat="1" applyFont="1" applyBorder="1" applyAlignment="1">
      <alignment horizontal="center" vertical="center" wrapText="1"/>
    </xf>
    <xf numFmtId="0" fontId="27" fillId="0" borderId="18" xfId="479" applyFont="1" applyFill="1" applyBorder="1" applyAlignment="1">
      <alignment horizontal="center" vertical="center" wrapText="1"/>
    </xf>
    <xf numFmtId="0" fontId="27" fillId="0" borderId="18" xfId="479" applyFont="1" applyFill="1" applyBorder="1" applyAlignment="1">
      <alignment horizontal="center" vertical="center"/>
    </xf>
    <xf numFmtId="0" fontId="27" fillId="0" borderId="11" xfId="447" applyFont="1" applyFill="1" applyBorder="1" applyAlignment="1">
      <alignment horizontal="center" vertical="center" wrapText="1"/>
    </xf>
    <xf numFmtId="0" fontId="27" fillId="0" borderId="20" xfId="447" applyFont="1" applyFill="1" applyBorder="1" applyAlignment="1">
      <alignment horizontal="center" vertical="center"/>
    </xf>
    <xf numFmtId="0" fontId="27" fillId="0" borderId="18" xfId="444" applyFont="1" applyFill="1" applyBorder="1" applyAlignment="1">
      <alignment horizontal="center" vertical="center" wrapText="1"/>
    </xf>
    <xf numFmtId="0" fontId="27" fillId="0" borderId="18" xfId="444" applyFont="1" applyFill="1" applyBorder="1" applyAlignment="1">
      <alignment horizontal="center" vertical="center"/>
    </xf>
    <xf numFmtId="0" fontId="27" fillId="0" borderId="18" xfId="0" applyFont="1" applyFill="1" applyBorder="1"/>
    <xf numFmtId="0" fontId="27" fillId="0" borderId="18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 vertical="center" wrapText="1"/>
    </xf>
    <xf numFmtId="14" fontId="25" fillId="0" borderId="18" xfId="0" applyNumberFormat="1" applyFont="1" applyFill="1" applyBorder="1" applyAlignment="1">
      <alignment horizontal="center"/>
    </xf>
    <xf numFmtId="2" fontId="31" fillId="0" borderId="18" xfId="0" applyNumberFormat="1" applyFont="1" applyFill="1" applyBorder="1" applyAlignment="1">
      <alignment horizontal="center"/>
    </xf>
    <xf numFmtId="1" fontId="25" fillId="0" borderId="11" xfId="0" applyNumberFormat="1" applyFont="1" applyBorder="1" applyAlignment="1">
      <alignment horizontal="center" vertical="center" wrapText="1"/>
    </xf>
    <xf numFmtId="0" fontId="25" fillId="0" borderId="11" xfId="560" applyFont="1" applyFill="1" applyBorder="1" applyAlignment="1">
      <alignment horizontal="center"/>
    </xf>
    <xf numFmtId="0" fontId="25" fillId="0" borderId="11" xfId="560" applyFont="1" applyFill="1" applyBorder="1" applyAlignment="1">
      <alignment horizontal="center" vertical="center" wrapText="1"/>
    </xf>
    <xf numFmtId="0" fontId="25" fillId="0" borderId="11" xfId="560" applyFont="1" applyBorder="1" applyAlignment="1">
      <alignment horizontal="center" vertical="center" wrapText="1"/>
    </xf>
    <xf numFmtId="0" fontId="25" fillId="0" borderId="20" xfId="56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168" fontId="31" fillId="0" borderId="12" xfId="0" applyNumberFormat="1" applyFont="1" applyFill="1" applyBorder="1" applyAlignment="1">
      <alignment horizontal="center" vertical="center"/>
    </xf>
    <xf numFmtId="168" fontId="31" fillId="0" borderId="11" xfId="0" applyNumberFormat="1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 wrapText="1"/>
    </xf>
    <xf numFmtId="168" fontId="31" fillId="0" borderId="12" xfId="0" applyNumberFormat="1" applyFont="1" applyBorder="1" applyAlignment="1">
      <alignment horizontal="center" vertical="center" wrapText="1"/>
    </xf>
    <xf numFmtId="168" fontId="31" fillId="0" borderId="11" xfId="0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/>
    </xf>
    <xf numFmtId="168" fontId="31" fillId="0" borderId="12" xfId="0" applyNumberFormat="1" applyFont="1" applyFill="1" applyBorder="1" applyAlignment="1">
      <alignment horizontal="center"/>
    </xf>
    <xf numFmtId="168" fontId="31" fillId="0" borderId="11" xfId="0" applyNumberFormat="1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168" fontId="31" fillId="0" borderId="0" xfId="0" applyNumberFormat="1" applyFont="1" applyFill="1" applyBorder="1" applyAlignment="1">
      <alignment horizontal="center" vertical="center"/>
    </xf>
    <xf numFmtId="168" fontId="31" fillId="0" borderId="18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168" fontId="31" fillId="0" borderId="12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31" fillId="0" borderId="20" xfId="444" applyFont="1" applyFill="1" applyBorder="1" applyAlignment="1">
      <alignment horizontal="center" vertical="center"/>
    </xf>
    <xf numFmtId="2" fontId="31" fillId="0" borderId="20" xfId="444" applyNumberFormat="1" applyFont="1" applyFill="1" applyBorder="1" applyAlignment="1">
      <alignment horizontal="center" vertical="center"/>
    </xf>
    <xf numFmtId="0" fontId="25" fillId="0" borderId="0" xfId="444" applyFont="1" applyFill="1" applyBorder="1" applyAlignment="1">
      <alignment horizontal="center" vertical="center"/>
    </xf>
    <xf numFmtId="0" fontId="26" fillId="0" borderId="0" xfId="447" applyFont="1" applyFill="1" applyBorder="1" applyAlignment="1">
      <alignment horizontal="center" vertical="center"/>
    </xf>
    <xf numFmtId="0" fontId="31" fillId="0" borderId="13" xfId="444" applyFont="1" applyFill="1" applyBorder="1" applyAlignment="1">
      <alignment horizontal="center" vertical="center"/>
    </xf>
    <xf numFmtId="2" fontId="31" fillId="0" borderId="13" xfId="444" applyNumberFormat="1" applyFont="1" applyFill="1" applyBorder="1" applyAlignment="1">
      <alignment horizontal="center" vertical="center"/>
    </xf>
    <xf numFmtId="2" fontId="29" fillId="0" borderId="13" xfId="444" applyNumberFormat="1" applyFont="1" applyFill="1" applyBorder="1" applyAlignment="1">
      <alignment horizontal="center" vertical="center"/>
    </xf>
    <xf numFmtId="0" fontId="25" fillId="0" borderId="13" xfId="651" applyFont="1" applyFill="1" applyBorder="1" applyAlignment="1">
      <alignment horizontal="center" vertical="center"/>
    </xf>
    <xf numFmtId="0" fontId="31" fillId="0" borderId="13" xfId="651" applyFont="1" applyFill="1" applyBorder="1" applyAlignment="1">
      <alignment horizontal="center" vertical="center"/>
    </xf>
    <xf numFmtId="168" fontId="25" fillId="0" borderId="13" xfId="651" applyNumberFormat="1" applyFont="1" applyFill="1" applyBorder="1" applyAlignment="1">
      <alignment horizontal="center" vertical="center"/>
    </xf>
    <xf numFmtId="169" fontId="25" fillId="0" borderId="13" xfId="651" applyNumberFormat="1" applyFont="1" applyFill="1" applyBorder="1" applyAlignment="1">
      <alignment horizontal="center" vertical="center"/>
    </xf>
    <xf numFmtId="2" fontId="25" fillId="0" borderId="13" xfId="651" applyNumberFormat="1" applyFont="1" applyFill="1" applyBorder="1" applyAlignment="1">
      <alignment horizontal="center" vertical="center"/>
    </xf>
    <xf numFmtId="2" fontId="31" fillId="0" borderId="13" xfId="651" applyNumberFormat="1" applyFont="1" applyFill="1" applyBorder="1" applyAlignment="1">
      <alignment horizontal="center" vertical="center"/>
    </xf>
    <xf numFmtId="2" fontId="29" fillId="0" borderId="13" xfId="651" applyNumberFormat="1" applyFont="1" applyFill="1" applyBorder="1" applyAlignment="1">
      <alignment horizontal="center" vertical="center"/>
    </xf>
    <xf numFmtId="0" fontId="25" fillId="0" borderId="12" xfId="561" applyFont="1" applyFill="1" applyBorder="1" applyAlignment="1">
      <alignment horizontal="center"/>
    </xf>
    <xf numFmtId="164" fontId="25" fillId="0" borderId="11" xfId="0" applyNumberFormat="1" applyFont="1" applyFill="1" applyBorder="1" applyAlignment="1">
      <alignment horizontal="center"/>
    </xf>
    <xf numFmtId="164" fontId="25" fillId="0" borderId="11" xfId="0" applyNumberFormat="1" applyFont="1" applyFill="1" applyBorder="1" applyAlignment="1">
      <alignment horizontal="center" vertical="center"/>
    </xf>
    <xf numFmtId="2" fontId="25" fillId="0" borderId="22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164" fontId="25" fillId="0" borderId="18" xfId="0" applyNumberFormat="1" applyFont="1" applyFill="1" applyBorder="1" applyAlignment="1">
      <alignment horizontal="center"/>
    </xf>
    <xf numFmtId="0" fontId="25" fillId="0" borderId="0" xfId="561" applyFont="1" applyFill="1" applyBorder="1" applyAlignment="1">
      <alignment horizontal="center"/>
    </xf>
    <xf numFmtId="164" fontId="25" fillId="0" borderId="18" xfId="0" applyNumberFormat="1" applyFont="1" applyFill="1" applyBorder="1" applyAlignment="1">
      <alignment horizontal="center" vertical="center"/>
    </xf>
    <xf numFmtId="0" fontId="25" fillId="0" borderId="18" xfId="561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 vertical="center"/>
    </xf>
    <xf numFmtId="0" fontId="25" fillId="0" borderId="21" xfId="561" applyFont="1" applyFill="1" applyBorder="1" applyAlignment="1">
      <alignment horizontal="center"/>
    </xf>
    <xf numFmtId="164" fontId="25" fillId="0" borderId="20" xfId="0" applyNumberFormat="1" applyFont="1" applyFill="1" applyBorder="1" applyAlignment="1">
      <alignment horizontal="center"/>
    </xf>
    <xf numFmtId="0" fontId="25" fillId="0" borderId="20" xfId="561" applyFont="1" applyFill="1" applyBorder="1" applyAlignment="1">
      <alignment horizontal="center"/>
    </xf>
    <xf numFmtId="2" fontId="25" fillId="0" borderId="24" xfId="0" applyNumberFormat="1" applyFont="1" applyFill="1" applyBorder="1" applyAlignment="1">
      <alignment horizontal="center"/>
    </xf>
    <xf numFmtId="0" fontId="25" fillId="0" borderId="18" xfId="479" applyFont="1" applyFill="1" applyBorder="1" applyAlignment="1">
      <alignment horizontal="center" vertical="center" wrapText="1"/>
    </xf>
    <xf numFmtId="169" fontId="25" fillId="0" borderId="0" xfId="479" applyNumberFormat="1" applyFont="1" applyFill="1" applyBorder="1" applyAlignment="1">
      <alignment horizontal="center" vertical="center" wrapText="1"/>
    </xf>
    <xf numFmtId="169" fontId="31" fillId="0" borderId="18" xfId="479" applyNumberFormat="1" applyFont="1" applyFill="1" applyBorder="1" applyAlignment="1">
      <alignment horizontal="center" vertical="center" wrapText="1"/>
    </xf>
    <xf numFmtId="0" fontId="25" fillId="0" borderId="0" xfId="444" applyFont="1" applyFill="1" applyBorder="1" applyAlignment="1">
      <alignment horizontal="center" vertical="center" wrapText="1"/>
    </xf>
    <xf numFmtId="0" fontId="25" fillId="0" borderId="0" xfId="562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169" fontId="25" fillId="0" borderId="0" xfId="479" applyNumberFormat="1" applyFont="1" applyFill="1" applyBorder="1" applyAlignment="1">
      <alignment horizontal="center" vertical="center"/>
    </xf>
    <xf numFmtId="169" fontId="25" fillId="0" borderId="18" xfId="479" applyNumberFormat="1" applyFont="1" applyFill="1" applyBorder="1" applyAlignment="1">
      <alignment horizontal="center" vertical="center"/>
    </xf>
    <xf numFmtId="2" fontId="25" fillId="0" borderId="0" xfId="444" applyNumberFormat="1" applyFont="1" applyFill="1" applyBorder="1" applyAlignment="1">
      <alignment horizontal="center" vertical="center"/>
    </xf>
    <xf numFmtId="167" fontId="25" fillId="0" borderId="0" xfId="562" applyNumberFormat="1" applyFont="1" applyFill="1" applyBorder="1" applyAlignment="1">
      <alignment horizontal="center" vertical="center"/>
    </xf>
    <xf numFmtId="169" fontId="25" fillId="0" borderId="12" xfId="447" applyNumberFormat="1" applyFont="1" applyFill="1" applyBorder="1" applyAlignment="1">
      <alignment horizontal="center" vertical="center" wrapText="1"/>
    </xf>
    <xf numFmtId="169" fontId="31" fillId="0" borderId="11" xfId="447" applyNumberFormat="1" applyFont="1" applyFill="1" applyBorder="1" applyAlignment="1">
      <alignment horizontal="center" vertical="center" wrapText="1"/>
    </xf>
    <xf numFmtId="2" fontId="25" fillId="0" borderId="12" xfId="447" applyNumberFormat="1" applyFont="1" applyFill="1" applyBorder="1" applyAlignment="1">
      <alignment horizontal="center" vertical="center" wrapText="1"/>
    </xf>
    <xf numFmtId="0" fontId="25" fillId="0" borderId="12" xfId="447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center" vertical="center"/>
    </xf>
    <xf numFmtId="169" fontId="25" fillId="0" borderId="21" xfId="447" applyNumberFormat="1" applyFont="1" applyFill="1" applyBorder="1" applyAlignment="1">
      <alignment horizontal="center" vertical="center"/>
    </xf>
    <xf numFmtId="169" fontId="25" fillId="0" borderId="20" xfId="447" applyNumberFormat="1" applyFont="1" applyFill="1" applyBorder="1" applyAlignment="1">
      <alignment horizontal="center" vertical="center"/>
    </xf>
    <xf numFmtId="2" fontId="25" fillId="0" borderId="21" xfId="447" applyNumberFormat="1" applyFont="1" applyFill="1" applyBorder="1" applyAlignment="1">
      <alignment horizontal="center" vertical="center"/>
    </xf>
    <xf numFmtId="0" fontId="25" fillId="0" borderId="21" xfId="561" applyFont="1" applyFill="1" applyBorder="1" applyAlignment="1">
      <alignment horizontal="center" vertical="center"/>
    </xf>
    <xf numFmtId="164" fontId="25" fillId="0" borderId="20" xfId="0" applyNumberFormat="1" applyFont="1" applyFill="1" applyBorder="1" applyAlignment="1">
      <alignment horizontal="center" vertical="center"/>
    </xf>
    <xf numFmtId="0" fontId="25" fillId="0" borderId="18" xfId="444" applyFont="1" applyFill="1" applyBorder="1" applyAlignment="1">
      <alignment horizontal="center" vertical="center"/>
    </xf>
    <xf numFmtId="169" fontId="25" fillId="0" borderId="0" xfId="444" applyNumberFormat="1" applyFont="1" applyFill="1" applyBorder="1" applyAlignment="1">
      <alignment horizontal="center" vertical="center"/>
    </xf>
    <xf numFmtId="169" fontId="25" fillId="0" borderId="18" xfId="444" applyNumberFormat="1" applyFont="1" applyFill="1" applyBorder="1" applyAlignment="1">
      <alignment horizontal="center" vertical="center"/>
    </xf>
    <xf numFmtId="0" fontId="25" fillId="0" borderId="0" xfId="444" applyFont="1" applyFill="1" applyBorder="1" applyAlignment="1">
      <alignment horizontal="left" vertical="center"/>
    </xf>
    <xf numFmtId="2" fontId="25" fillId="0" borderId="0" xfId="640" applyNumberFormat="1" applyFont="1" applyFill="1" applyBorder="1" applyAlignment="1">
      <alignment horizontal="center" vertical="center"/>
    </xf>
    <xf numFmtId="167" fontId="29" fillId="0" borderId="0" xfId="565" applyNumberFormat="1" applyFont="1" applyFill="1" applyAlignment="1">
      <alignment horizontal="right"/>
    </xf>
    <xf numFmtId="0" fontId="31" fillId="0" borderId="10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29" fillId="0" borderId="17" xfId="479" applyFont="1" applyFill="1" applyBorder="1" applyAlignment="1">
      <alignment horizontal="center" vertical="center" wrapText="1"/>
    </xf>
    <xf numFmtId="0" fontId="29" fillId="0" borderId="17" xfId="479" applyFont="1" applyFill="1" applyBorder="1" applyAlignment="1">
      <alignment horizontal="center" vertical="center"/>
    </xf>
    <xf numFmtId="0" fontId="29" fillId="0" borderId="10" xfId="447" applyFont="1" applyFill="1" applyBorder="1" applyAlignment="1">
      <alignment horizontal="center" vertical="center" wrapText="1"/>
    </xf>
    <xf numFmtId="0" fontId="29" fillId="0" borderId="19" xfId="447" applyFont="1" applyFill="1" applyBorder="1" applyAlignment="1">
      <alignment horizontal="center" vertical="center"/>
    </xf>
    <xf numFmtId="0" fontId="29" fillId="0" borderId="17" xfId="444" applyFont="1" applyFill="1" applyBorder="1" applyAlignment="1">
      <alignment horizontal="center" vertical="center"/>
    </xf>
    <xf numFmtId="0" fontId="32" fillId="0" borderId="0" xfId="470" applyFont="1" applyAlignment="1">
      <alignment horizontal="center"/>
    </xf>
    <xf numFmtId="0" fontId="32" fillId="0" borderId="0" xfId="470" applyFont="1" applyAlignment="1">
      <alignment horizontal="center" vertical="center"/>
    </xf>
    <xf numFmtId="0" fontId="32" fillId="0" borderId="0" xfId="444" applyFont="1" applyAlignment="1">
      <alignment horizontal="center" vertical="center" wrapText="1"/>
    </xf>
    <xf numFmtId="0" fontId="35" fillId="0" borderId="0" xfId="470" applyFont="1" applyAlignment="1">
      <alignment horizontal="center" vertical="center"/>
    </xf>
    <xf numFmtId="0" fontId="25" fillId="0" borderId="0" xfId="470" applyFont="1" applyAlignment="1">
      <alignment horizontal="left" vertical="center" wrapText="1"/>
    </xf>
    <xf numFmtId="0" fontId="26" fillId="0" borderId="0" xfId="470" applyFont="1" applyAlignment="1">
      <alignment horizontal="left" vertical="center" wrapText="1"/>
    </xf>
    <xf numFmtId="0" fontId="28" fillId="0" borderId="0" xfId="508" applyFont="1" applyAlignment="1">
      <alignment horizontal="center"/>
    </xf>
    <xf numFmtId="0" fontId="31" fillId="0" borderId="0" xfId="640" applyFont="1" applyAlignment="1">
      <alignment horizontal="center" vertical="center" wrapText="1"/>
    </xf>
    <xf numFmtId="0" fontId="27" fillId="0" borderId="0" xfId="508" applyFont="1" applyAlignment="1">
      <alignment horizontal="center"/>
    </xf>
    <xf numFmtId="0" fontId="26" fillId="0" borderId="0" xfId="519" applyFont="1" applyAlignment="1">
      <alignment vertical="center"/>
    </xf>
    <xf numFmtId="0" fontId="27" fillId="0" borderId="14" xfId="508" applyFont="1" applyBorder="1" applyAlignment="1">
      <alignment horizontal="center"/>
    </xf>
    <xf numFmtId="0" fontId="27" fillId="0" borderId="16" xfId="508" applyFont="1" applyBorder="1" applyAlignment="1">
      <alignment horizontal="center"/>
    </xf>
    <xf numFmtId="0" fontId="27" fillId="0" borderId="15" xfId="508" applyFont="1" applyBorder="1" applyAlignment="1">
      <alignment horizontal="center"/>
    </xf>
    <xf numFmtId="0" fontId="25" fillId="0" borderId="0" xfId="0" applyFont="1" applyFill="1" applyAlignment="1">
      <alignment horizontal="left" wrapText="1"/>
    </xf>
    <xf numFmtId="0" fontId="27" fillId="0" borderId="14" xfId="564" applyFont="1" applyFill="1" applyBorder="1" applyAlignment="1">
      <alignment horizontal="center"/>
    </xf>
    <xf numFmtId="0" fontId="27" fillId="0" borderId="15" xfId="564" applyFont="1" applyFill="1" applyBorder="1" applyAlignment="1">
      <alignment horizontal="center"/>
    </xf>
  </cellXfs>
  <cellStyles count="659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3" xfId="6"/>
    <cellStyle name="20% - Accent1 4" xfId="7"/>
    <cellStyle name="20% - Accent1 4 2" xfId="8"/>
    <cellStyle name="20% - Accent1 5" xfId="9"/>
    <cellStyle name="20% - Accent1 6" xfId="10"/>
    <cellStyle name="20% - Accent1 7" xfId="11"/>
    <cellStyle name="20% - Accent2 2" xfId="12"/>
    <cellStyle name="20% - Accent2 2 2" xfId="13"/>
    <cellStyle name="20% - Accent2 2 3" xfId="14"/>
    <cellStyle name="20% - Accent2 2 4" xfId="15"/>
    <cellStyle name="20% - Accent2 2 5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2 2" xfId="24"/>
    <cellStyle name="20% - Accent3 2 3" xfId="25"/>
    <cellStyle name="20% - Accent3 2 4" xfId="26"/>
    <cellStyle name="20% - Accent3 2 5" xfId="27"/>
    <cellStyle name="20% - Accent3 3" xfId="28"/>
    <cellStyle name="20% - Accent3 4" xfId="29"/>
    <cellStyle name="20% - Accent3 4 2" xfId="30"/>
    <cellStyle name="20% - Accent3 5" xfId="31"/>
    <cellStyle name="20% - Accent3 6" xfId="32"/>
    <cellStyle name="20% - Accent3 7" xfId="33"/>
    <cellStyle name="20% - Accent4 2" xfId="34"/>
    <cellStyle name="20% - Accent4 2 2" xfId="35"/>
    <cellStyle name="20% - Accent4 2 3" xfId="36"/>
    <cellStyle name="20% - Accent4 2 4" xfId="37"/>
    <cellStyle name="20% - Accent4 2 5" xfId="38"/>
    <cellStyle name="20% - Accent4 3" xfId="39"/>
    <cellStyle name="20% - Accent4 4" xfId="40"/>
    <cellStyle name="20% - Accent4 4 2" xfId="41"/>
    <cellStyle name="20% - Accent4 5" xfId="42"/>
    <cellStyle name="20% - Accent4 6" xfId="43"/>
    <cellStyle name="20% - Accent4 7" xfId="44"/>
    <cellStyle name="20% - Accent5 2" xfId="45"/>
    <cellStyle name="20% - Accent5 2 2" xfId="46"/>
    <cellStyle name="20% - Accent5 2 3" xfId="47"/>
    <cellStyle name="20% - Accent5 2 4" xfId="48"/>
    <cellStyle name="20% - Accent5 2 5" xfId="49"/>
    <cellStyle name="20% - Accent5 3" xfId="50"/>
    <cellStyle name="20% - Accent5 4" xfId="51"/>
    <cellStyle name="20% - Accent5 4 2" xfId="52"/>
    <cellStyle name="20% - Accent5 5" xfId="53"/>
    <cellStyle name="20% - Accent5 6" xfId="54"/>
    <cellStyle name="20% - Accent5 7" xfId="55"/>
    <cellStyle name="20% - Accent6 2" xfId="56"/>
    <cellStyle name="20% - Accent6 2 2" xfId="57"/>
    <cellStyle name="20% - Accent6 2 3" xfId="58"/>
    <cellStyle name="20% - Accent6 2 4" xfId="59"/>
    <cellStyle name="20% - Accent6 2 5" xfId="60"/>
    <cellStyle name="20% - Accent6 3" xfId="61"/>
    <cellStyle name="20% - Accent6 4" xfId="62"/>
    <cellStyle name="20% - Accent6 4 2" xfId="63"/>
    <cellStyle name="20% - Accent6 5" xfId="64"/>
    <cellStyle name="20% - Accent6 6" xfId="65"/>
    <cellStyle name="20% - Accent6 7" xfId="66"/>
    <cellStyle name="40% - Accent1 2" xfId="67"/>
    <cellStyle name="40% - Accent1 2 2" xfId="68"/>
    <cellStyle name="40% - Accent1 2 3" xfId="69"/>
    <cellStyle name="40% - Accent1 2 4" xfId="70"/>
    <cellStyle name="40% - Accent1 2 5" xfId="71"/>
    <cellStyle name="40% - Accent1 3" xfId="72"/>
    <cellStyle name="40% - Accent1 4" xfId="73"/>
    <cellStyle name="40% - Accent1 4 2" xfId="74"/>
    <cellStyle name="40% - Accent1 5" xfId="75"/>
    <cellStyle name="40% - Accent1 6" xfId="76"/>
    <cellStyle name="40% - Accent1 7" xfId="77"/>
    <cellStyle name="40% - Accent2 2" xfId="78"/>
    <cellStyle name="40% - Accent2 2 2" xfId="79"/>
    <cellStyle name="40% - Accent2 2 3" xfId="80"/>
    <cellStyle name="40% - Accent2 2 4" xfId="81"/>
    <cellStyle name="40% - Accent2 2 5" xfId="82"/>
    <cellStyle name="40% - Accent2 3" xfId="83"/>
    <cellStyle name="40% - Accent2 4" xfId="84"/>
    <cellStyle name="40% - Accent2 4 2" xfId="85"/>
    <cellStyle name="40% - Accent2 5" xfId="86"/>
    <cellStyle name="40% - Accent2 6" xfId="87"/>
    <cellStyle name="40% - Accent2 7" xfId="88"/>
    <cellStyle name="40% - Accent3 2" xfId="89"/>
    <cellStyle name="40% - Accent3 2 2" xfId="90"/>
    <cellStyle name="40% - Accent3 2 3" xfId="91"/>
    <cellStyle name="40% - Accent3 2 4" xfId="92"/>
    <cellStyle name="40% - Accent3 2 5" xfId="93"/>
    <cellStyle name="40% - Accent3 3" xfId="94"/>
    <cellStyle name="40% - Accent3 4" xfId="95"/>
    <cellStyle name="40% - Accent3 4 2" xfId="96"/>
    <cellStyle name="40% - Accent3 5" xfId="97"/>
    <cellStyle name="40% - Accent3 6" xfId="98"/>
    <cellStyle name="40% - Accent3 7" xfId="99"/>
    <cellStyle name="40% - Accent4 2" xfId="100"/>
    <cellStyle name="40% - Accent4 2 2" xfId="101"/>
    <cellStyle name="40% - Accent4 2 3" xfId="102"/>
    <cellStyle name="40% - Accent4 2 4" xfId="103"/>
    <cellStyle name="40% - Accent4 2 5" xfId="104"/>
    <cellStyle name="40% - Accent4 3" xfId="105"/>
    <cellStyle name="40% - Accent4 4" xfId="106"/>
    <cellStyle name="40% - Accent4 4 2" xfId="107"/>
    <cellStyle name="40% - Accent4 5" xfId="108"/>
    <cellStyle name="40% - Accent4 6" xfId="109"/>
    <cellStyle name="40% - Accent4 7" xfId="110"/>
    <cellStyle name="40% - Accent5 2" xfId="111"/>
    <cellStyle name="40% - Accent5 2 2" xfId="112"/>
    <cellStyle name="40% - Accent5 2 3" xfId="113"/>
    <cellStyle name="40% - Accent5 2 4" xfId="114"/>
    <cellStyle name="40% - Accent5 2 5" xfId="115"/>
    <cellStyle name="40% - Accent5 3" xfId="116"/>
    <cellStyle name="40% - Accent5 4" xfId="117"/>
    <cellStyle name="40% - Accent5 4 2" xfId="118"/>
    <cellStyle name="40% - Accent5 5" xfId="119"/>
    <cellStyle name="40% - Accent5 6" xfId="120"/>
    <cellStyle name="40% - Accent5 7" xfId="121"/>
    <cellStyle name="40% - Accent6 2" xfId="122"/>
    <cellStyle name="40% - Accent6 2 2" xfId="123"/>
    <cellStyle name="40% - Accent6 2 3" xfId="124"/>
    <cellStyle name="40% - Accent6 2 4" xfId="125"/>
    <cellStyle name="40% - Accent6 2 5" xfId="126"/>
    <cellStyle name="40% - Accent6 3" xfId="127"/>
    <cellStyle name="40% - Accent6 4" xfId="128"/>
    <cellStyle name="40% - Accent6 4 2" xfId="129"/>
    <cellStyle name="40% - Accent6 5" xfId="130"/>
    <cellStyle name="40% - Accent6 6" xfId="131"/>
    <cellStyle name="40% - Accent6 7" xfId="132"/>
    <cellStyle name="60% - Accent1 2" xfId="133"/>
    <cellStyle name="60% - Accent1 2 2" xfId="134"/>
    <cellStyle name="60% - Accent1 2 3" xfId="135"/>
    <cellStyle name="60% - Accent1 2 4" xfId="136"/>
    <cellStyle name="60% - Accent1 2 5" xfId="137"/>
    <cellStyle name="60% - Accent1 3" xfId="138"/>
    <cellStyle name="60% - Accent1 4" xfId="139"/>
    <cellStyle name="60% - Accent1 4 2" xfId="140"/>
    <cellStyle name="60% - Accent1 5" xfId="141"/>
    <cellStyle name="60% - Accent1 6" xfId="142"/>
    <cellStyle name="60% - Accent1 7" xfId="143"/>
    <cellStyle name="60% - Accent2 2" xfId="144"/>
    <cellStyle name="60% - Accent2 2 2" xfId="145"/>
    <cellStyle name="60% - Accent2 2 3" xfId="146"/>
    <cellStyle name="60% - Accent2 2 4" xfId="147"/>
    <cellStyle name="60% - Accent2 2 5" xfId="148"/>
    <cellStyle name="60% - Accent2 3" xfId="149"/>
    <cellStyle name="60% - Accent2 4" xfId="150"/>
    <cellStyle name="60% - Accent2 4 2" xfId="151"/>
    <cellStyle name="60% - Accent2 5" xfId="152"/>
    <cellStyle name="60% - Accent2 6" xfId="153"/>
    <cellStyle name="60% - Accent2 7" xfId="154"/>
    <cellStyle name="60% - Accent3 2" xfId="155"/>
    <cellStyle name="60% - Accent3 2 2" xfId="156"/>
    <cellStyle name="60% - Accent3 2 3" xfId="157"/>
    <cellStyle name="60% - Accent3 2 4" xfId="158"/>
    <cellStyle name="60% - Accent3 2 5" xfId="159"/>
    <cellStyle name="60% - Accent3 3" xfId="160"/>
    <cellStyle name="60% - Accent3 4" xfId="161"/>
    <cellStyle name="60% - Accent3 4 2" xfId="162"/>
    <cellStyle name="60% - Accent3 5" xfId="163"/>
    <cellStyle name="60% - Accent3 6" xfId="164"/>
    <cellStyle name="60% - Accent3 7" xfId="165"/>
    <cellStyle name="60% - Accent4 2" xfId="166"/>
    <cellStyle name="60% - Accent4 2 2" xfId="167"/>
    <cellStyle name="60% - Accent4 2 3" xfId="168"/>
    <cellStyle name="60% - Accent4 2 4" xfId="169"/>
    <cellStyle name="60% - Accent4 2 5" xfId="170"/>
    <cellStyle name="60% - Accent4 3" xfId="171"/>
    <cellStyle name="60% - Accent4 4" xfId="172"/>
    <cellStyle name="60% - Accent4 4 2" xfId="173"/>
    <cellStyle name="60% - Accent4 5" xfId="174"/>
    <cellStyle name="60% - Accent4 6" xfId="175"/>
    <cellStyle name="60% - Accent4 7" xfId="176"/>
    <cellStyle name="60% - Accent5 2" xfId="177"/>
    <cellStyle name="60% - Accent5 2 2" xfId="178"/>
    <cellStyle name="60% - Accent5 2 3" xfId="179"/>
    <cellStyle name="60% - Accent5 2 4" xfId="180"/>
    <cellStyle name="60% - Accent5 2 5" xfId="181"/>
    <cellStyle name="60% - Accent5 3" xfId="182"/>
    <cellStyle name="60% - Accent5 4" xfId="183"/>
    <cellStyle name="60% - Accent5 4 2" xfId="184"/>
    <cellStyle name="60% - Accent5 5" xfId="185"/>
    <cellStyle name="60% - Accent5 6" xfId="186"/>
    <cellStyle name="60% - Accent5 7" xfId="187"/>
    <cellStyle name="60% - Accent6 2" xfId="188"/>
    <cellStyle name="60% - Accent6 2 2" xfId="189"/>
    <cellStyle name="60% - Accent6 2 3" xfId="190"/>
    <cellStyle name="60% - Accent6 2 4" xfId="191"/>
    <cellStyle name="60% - Accent6 2 5" xfId="192"/>
    <cellStyle name="60% - Accent6 3" xfId="193"/>
    <cellStyle name="60% - Accent6 4" xfId="194"/>
    <cellStyle name="60% - Accent6 4 2" xfId="195"/>
    <cellStyle name="60% - Accent6 5" xfId="196"/>
    <cellStyle name="60% - Accent6 6" xfId="197"/>
    <cellStyle name="60% - Accent6 7" xfId="198"/>
    <cellStyle name="Accent1 2" xfId="199"/>
    <cellStyle name="Accent1 2 2" xfId="200"/>
    <cellStyle name="Accent1 2 3" xfId="201"/>
    <cellStyle name="Accent1 2 4" xfId="202"/>
    <cellStyle name="Accent1 2 5" xfId="203"/>
    <cellStyle name="Accent1 3" xfId="204"/>
    <cellStyle name="Accent1 4" xfId="205"/>
    <cellStyle name="Accent1 4 2" xfId="206"/>
    <cellStyle name="Accent1 5" xfId="207"/>
    <cellStyle name="Accent1 6" xfId="208"/>
    <cellStyle name="Accent1 7" xfId="209"/>
    <cellStyle name="Accent2 2" xfId="210"/>
    <cellStyle name="Accent2 2 2" xfId="211"/>
    <cellStyle name="Accent2 2 3" xfId="212"/>
    <cellStyle name="Accent2 2 4" xfId="213"/>
    <cellStyle name="Accent2 2 5" xfId="214"/>
    <cellStyle name="Accent2 3" xfId="215"/>
    <cellStyle name="Accent2 4" xfId="216"/>
    <cellStyle name="Accent2 4 2" xfId="217"/>
    <cellStyle name="Accent2 5" xfId="218"/>
    <cellStyle name="Accent2 6" xfId="219"/>
    <cellStyle name="Accent2 7" xfId="220"/>
    <cellStyle name="Accent3 2" xfId="221"/>
    <cellStyle name="Accent3 2 2" xfId="222"/>
    <cellStyle name="Accent3 2 3" xfId="223"/>
    <cellStyle name="Accent3 2 4" xfId="224"/>
    <cellStyle name="Accent3 2 5" xfId="225"/>
    <cellStyle name="Accent3 3" xfId="226"/>
    <cellStyle name="Accent3 4" xfId="227"/>
    <cellStyle name="Accent3 4 2" xfId="228"/>
    <cellStyle name="Accent3 5" xfId="229"/>
    <cellStyle name="Accent3 6" xfId="230"/>
    <cellStyle name="Accent3 7" xfId="231"/>
    <cellStyle name="Accent4 2" xfId="232"/>
    <cellStyle name="Accent4 2 2" xfId="233"/>
    <cellStyle name="Accent4 2 3" xfId="234"/>
    <cellStyle name="Accent4 2 4" xfId="235"/>
    <cellStyle name="Accent4 2 5" xfId="236"/>
    <cellStyle name="Accent4 3" xfId="237"/>
    <cellStyle name="Accent4 4" xfId="238"/>
    <cellStyle name="Accent4 4 2" xfId="239"/>
    <cellStyle name="Accent4 5" xfId="240"/>
    <cellStyle name="Accent4 6" xfId="241"/>
    <cellStyle name="Accent4 7" xfId="242"/>
    <cellStyle name="Accent5 2" xfId="243"/>
    <cellStyle name="Accent5 2 2" xfId="244"/>
    <cellStyle name="Accent5 2 3" xfId="245"/>
    <cellStyle name="Accent5 2 4" xfId="246"/>
    <cellStyle name="Accent5 2 5" xfId="247"/>
    <cellStyle name="Accent5 3" xfId="248"/>
    <cellStyle name="Accent5 4" xfId="249"/>
    <cellStyle name="Accent5 4 2" xfId="250"/>
    <cellStyle name="Accent5 5" xfId="251"/>
    <cellStyle name="Accent5 6" xfId="252"/>
    <cellStyle name="Accent5 7" xfId="253"/>
    <cellStyle name="Accent6 2" xfId="254"/>
    <cellStyle name="Accent6 2 2" xfId="255"/>
    <cellStyle name="Accent6 2 3" xfId="256"/>
    <cellStyle name="Accent6 2 4" xfId="257"/>
    <cellStyle name="Accent6 2 5" xfId="258"/>
    <cellStyle name="Accent6 3" xfId="259"/>
    <cellStyle name="Accent6 4" xfId="260"/>
    <cellStyle name="Accent6 4 2" xfId="261"/>
    <cellStyle name="Accent6 5" xfId="262"/>
    <cellStyle name="Accent6 6" xfId="263"/>
    <cellStyle name="Accent6 7" xfId="264"/>
    <cellStyle name="Bad 2" xfId="265"/>
    <cellStyle name="Bad 2 2" xfId="266"/>
    <cellStyle name="Bad 2 3" xfId="267"/>
    <cellStyle name="Bad 2 4" xfId="268"/>
    <cellStyle name="Bad 2 5" xfId="269"/>
    <cellStyle name="Bad 3" xfId="270"/>
    <cellStyle name="Bad 4" xfId="271"/>
    <cellStyle name="Bad 4 2" xfId="272"/>
    <cellStyle name="Bad 5" xfId="273"/>
    <cellStyle name="Bad 6" xfId="274"/>
    <cellStyle name="Bad 7" xfId="275"/>
    <cellStyle name="Calculation 2" xfId="276"/>
    <cellStyle name="Calculation 2 2" xfId="277"/>
    <cellStyle name="Calculation 2 3" xfId="278"/>
    <cellStyle name="Calculation 2 4" xfId="279"/>
    <cellStyle name="Calculation 2 5" xfId="280"/>
    <cellStyle name="Calculation 2_anakia II etapi.xls sm. defeqturi" xfId="281"/>
    <cellStyle name="Calculation 3" xfId="282"/>
    <cellStyle name="Calculation 4" xfId="283"/>
    <cellStyle name="Calculation 4 2" xfId="284"/>
    <cellStyle name="Calculation 4_anakia II etapi.xls sm. defeqturi" xfId="285"/>
    <cellStyle name="Calculation 5" xfId="286"/>
    <cellStyle name="Calculation 6" xfId="287"/>
    <cellStyle name="Calculation 7" xfId="288"/>
    <cellStyle name="Check Cell 2" xfId="289"/>
    <cellStyle name="Check Cell 2 2" xfId="290"/>
    <cellStyle name="Check Cell 2 3" xfId="291"/>
    <cellStyle name="Check Cell 2 4" xfId="292"/>
    <cellStyle name="Check Cell 2 5" xfId="293"/>
    <cellStyle name="Check Cell 2_anakia II etapi.xls sm. defeqturi" xfId="294"/>
    <cellStyle name="Check Cell 3" xfId="295"/>
    <cellStyle name="Check Cell 4" xfId="296"/>
    <cellStyle name="Check Cell 4 2" xfId="297"/>
    <cellStyle name="Check Cell 4_anakia II etapi.xls sm. defeqturi" xfId="298"/>
    <cellStyle name="Check Cell 5" xfId="299"/>
    <cellStyle name="Check Cell 6" xfId="300"/>
    <cellStyle name="Check Cell 7" xfId="301"/>
    <cellStyle name="Comma 10" xfId="302"/>
    <cellStyle name="Comma 10 2" xfId="303"/>
    <cellStyle name="Comma 11" xfId="304"/>
    <cellStyle name="Comma 12" xfId="305"/>
    <cellStyle name="Comma 12 2" xfId="306"/>
    <cellStyle name="Comma 12 3" xfId="307"/>
    <cellStyle name="Comma 12 4" xfId="308"/>
    <cellStyle name="Comma 12 5" xfId="309"/>
    <cellStyle name="Comma 12 6" xfId="310"/>
    <cellStyle name="Comma 12 7" xfId="311"/>
    <cellStyle name="Comma 12 8" xfId="312"/>
    <cellStyle name="Comma 13" xfId="313"/>
    <cellStyle name="Comma 14" xfId="314"/>
    <cellStyle name="Comma 15" xfId="315"/>
    <cellStyle name="Comma 16" xfId="316"/>
    <cellStyle name="Comma 17" xfId="317"/>
    <cellStyle name="Comma 18" xfId="318"/>
    <cellStyle name="Comma 19" xfId="319"/>
    <cellStyle name="Comma 2" xfId="320"/>
    <cellStyle name="Comma 2 2" xfId="321"/>
    <cellStyle name="Comma 2 2 2" xfId="322"/>
    <cellStyle name="Comma 2 2 3" xfId="323"/>
    <cellStyle name="Comma 2 3" xfId="324"/>
    <cellStyle name="Comma 20" xfId="325"/>
    <cellStyle name="Comma 21" xfId="326"/>
    <cellStyle name="Comma 22" xfId="327"/>
    <cellStyle name="Comma 3" xfId="328"/>
    <cellStyle name="Comma 4" xfId="329"/>
    <cellStyle name="Comma 5" xfId="330"/>
    <cellStyle name="Comma 6" xfId="331"/>
    <cellStyle name="Comma 7" xfId="332"/>
    <cellStyle name="Comma 8" xfId="333"/>
    <cellStyle name="Comma 9" xfId="334"/>
    <cellStyle name="Explanatory Text 2" xfId="335"/>
    <cellStyle name="Explanatory Text 2 2" xfId="336"/>
    <cellStyle name="Explanatory Text 2 3" xfId="337"/>
    <cellStyle name="Explanatory Text 2 4" xfId="338"/>
    <cellStyle name="Explanatory Text 2 5" xfId="339"/>
    <cellStyle name="Explanatory Text 3" xfId="340"/>
    <cellStyle name="Explanatory Text 4" xfId="341"/>
    <cellStyle name="Explanatory Text 4 2" xfId="342"/>
    <cellStyle name="Explanatory Text 5" xfId="343"/>
    <cellStyle name="Explanatory Text 6" xfId="344"/>
    <cellStyle name="Explanatory Text 7" xfId="345"/>
    <cellStyle name="Good 2" xfId="346"/>
    <cellStyle name="Good 2 2" xfId="347"/>
    <cellStyle name="Good 2 3" xfId="348"/>
    <cellStyle name="Good 2 4" xfId="349"/>
    <cellStyle name="Good 2 5" xfId="350"/>
    <cellStyle name="Good 3" xfId="351"/>
    <cellStyle name="Good 4" xfId="352"/>
    <cellStyle name="Good 4 2" xfId="353"/>
    <cellStyle name="Good 5" xfId="354"/>
    <cellStyle name="Good 6" xfId="355"/>
    <cellStyle name="Good 7" xfId="356"/>
    <cellStyle name="Heading 1 2" xfId="357"/>
    <cellStyle name="Heading 1 2 2" xfId="358"/>
    <cellStyle name="Heading 1 2 3" xfId="359"/>
    <cellStyle name="Heading 1 2 4" xfId="360"/>
    <cellStyle name="Heading 1 2 5" xfId="361"/>
    <cellStyle name="Heading 1 2_anakia II etapi.xls sm. defeqturi" xfId="362"/>
    <cellStyle name="Heading 1 3" xfId="363"/>
    <cellStyle name="Heading 1 4" xfId="364"/>
    <cellStyle name="Heading 1 4 2" xfId="365"/>
    <cellStyle name="Heading 1 4_anakia II etapi.xls sm. defeqturi" xfId="366"/>
    <cellStyle name="Heading 1 5" xfId="367"/>
    <cellStyle name="Heading 1 6" xfId="368"/>
    <cellStyle name="Heading 1 7" xfId="369"/>
    <cellStyle name="Heading 2 2" xfId="370"/>
    <cellStyle name="Heading 2 2 2" xfId="371"/>
    <cellStyle name="Heading 2 2 3" xfId="372"/>
    <cellStyle name="Heading 2 2 4" xfId="373"/>
    <cellStyle name="Heading 2 2 5" xfId="374"/>
    <cellStyle name="Heading 2 2_anakia II etapi.xls sm. defeqturi" xfId="375"/>
    <cellStyle name="Heading 2 3" xfId="376"/>
    <cellStyle name="Heading 2 4" xfId="377"/>
    <cellStyle name="Heading 2 4 2" xfId="378"/>
    <cellStyle name="Heading 2 4_anakia II etapi.xls sm. defeqturi" xfId="379"/>
    <cellStyle name="Heading 2 5" xfId="380"/>
    <cellStyle name="Heading 2 6" xfId="381"/>
    <cellStyle name="Heading 2 7" xfId="382"/>
    <cellStyle name="Heading 3 2" xfId="383"/>
    <cellStyle name="Heading 3 2 2" xfId="384"/>
    <cellStyle name="Heading 3 2 3" xfId="385"/>
    <cellStyle name="Heading 3 2 4" xfId="386"/>
    <cellStyle name="Heading 3 2 5" xfId="387"/>
    <cellStyle name="Heading 3 2_anakia II etapi.xls sm. defeqturi" xfId="388"/>
    <cellStyle name="Heading 3 3" xfId="389"/>
    <cellStyle name="Heading 3 4" xfId="390"/>
    <cellStyle name="Heading 3 4 2" xfId="391"/>
    <cellStyle name="Heading 3 4_anakia II etapi.xls sm. defeqturi" xfId="392"/>
    <cellStyle name="Heading 3 5" xfId="393"/>
    <cellStyle name="Heading 3 6" xfId="394"/>
    <cellStyle name="Heading 3 7" xfId="395"/>
    <cellStyle name="Heading 4 2" xfId="396"/>
    <cellStyle name="Heading 4 2 2" xfId="397"/>
    <cellStyle name="Heading 4 2 3" xfId="398"/>
    <cellStyle name="Heading 4 2 4" xfId="399"/>
    <cellStyle name="Heading 4 2 5" xfId="400"/>
    <cellStyle name="Heading 4 3" xfId="401"/>
    <cellStyle name="Heading 4 4" xfId="402"/>
    <cellStyle name="Heading 4 4 2" xfId="403"/>
    <cellStyle name="Heading 4 5" xfId="404"/>
    <cellStyle name="Heading 4 6" xfId="405"/>
    <cellStyle name="Heading 4 7" xfId="406"/>
    <cellStyle name="Input 2" xfId="407"/>
    <cellStyle name="Input 2 2" xfId="408"/>
    <cellStyle name="Input 2 3" xfId="409"/>
    <cellStyle name="Input 2 4" xfId="410"/>
    <cellStyle name="Input 2 5" xfId="411"/>
    <cellStyle name="Input 2_anakia II etapi.xls sm. defeqturi" xfId="412"/>
    <cellStyle name="Input 3" xfId="413"/>
    <cellStyle name="Input 4" xfId="414"/>
    <cellStyle name="Input 4 2" xfId="415"/>
    <cellStyle name="Input 4_anakia II etapi.xls sm. defeqturi" xfId="416"/>
    <cellStyle name="Input 5" xfId="417"/>
    <cellStyle name="Input 6" xfId="418"/>
    <cellStyle name="Input 7" xfId="419"/>
    <cellStyle name="Linked Cell 2" xfId="420"/>
    <cellStyle name="Linked Cell 2 2" xfId="421"/>
    <cellStyle name="Linked Cell 2 3" xfId="422"/>
    <cellStyle name="Linked Cell 2 4" xfId="423"/>
    <cellStyle name="Linked Cell 2 5" xfId="424"/>
    <cellStyle name="Linked Cell 2_anakia II etapi.xls sm. defeqturi" xfId="425"/>
    <cellStyle name="Linked Cell 3" xfId="426"/>
    <cellStyle name="Linked Cell 4" xfId="427"/>
    <cellStyle name="Linked Cell 4 2" xfId="428"/>
    <cellStyle name="Linked Cell 4_anakia II etapi.xls sm. defeqturi" xfId="429"/>
    <cellStyle name="Linked Cell 5" xfId="430"/>
    <cellStyle name="Linked Cell 6" xfId="431"/>
    <cellStyle name="Linked Cell 7" xfId="432"/>
    <cellStyle name="Neutral 2" xfId="433"/>
    <cellStyle name="Neutral 2 2" xfId="434"/>
    <cellStyle name="Neutral 2 3" xfId="435"/>
    <cellStyle name="Neutral 2 4" xfId="436"/>
    <cellStyle name="Neutral 2 5" xfId="437"/>
    <cellStyle name="Neutral 3" xfId="438"/>
    <cellStyle name="Neutral 4" xfId="439"/>
    <cellStyle name="Neutral 4 2" xfId="440"/>
    <cellStyle name="Neutral 5" xfId="441"/>
    <cellStyle name="Neutral 6" xfId="442"/>
    <cellStyle name="Neutral 7" xfId="443"/>
    <cellStyle name="Normal" xfId="0" builtinId="0"/>
    <cellStyle name="Normal 10" xfId="444"/>
    <cellStyle name="Normal 10 2" xfId="445"/>
    <cellStyle name="Normal 11" xfId="446"/>
    <cellStyle name="Normal 11 2" xfId="447"/>
    <cellStyle name="Normal 11 2 2" xfId="448"/>
    <cellStyle name="Normal 11 3" xfId="449"/>
    <cellStyle name="Normal 11_GAZI-2010" xfId="450"/>
    <cellStyle name="Normal 12" xfId="451"/>
    <cellStyle name="Normal 12 2" xfId="452"/>
    <cellStyle name="Normal 12_gazis gare qseli" xfId="453"/>
    <cellStyle name="Normal 13" xfId="454"/>
    <cellStyle name="Normal 13 2" xfId="455"/>
    <cellStyle name="Normal 13 3" xfId="456"/>
    <cellStyle name="Normal 13 3 2" xfId="457"/>
    <cellStyle name="Normal 13 4" xfId="458"/>
    <cellStyle name="Normal 13 5" xfId="459"/>
    <cellStyle name="Normal 13_GAZI-2010" xfId="460"/>
    <cellStyle name="Normal 14" xfId="461"/>
    <cellStyle name="Normal 14 2" xfId="462"/>
    <cellStyle name="Normal 14 3" xfId="463"/>
    <cellStyle name="Normal 14 3 2" xfId="464"/>
    <cellStyle name="Normal 14 4" xfId="465"/>
    <cellStyle name="Normal 14 5" xfId="466"/>
    <cellStyle name="Normal 14_anakia II etapi.xls sm. defeqturi" xfId="467"/>
    <cellStyle name="Normal 15" xfId="468"/>
    <cellStyle name="Normal 16" xfId="469"/>
    <cellStyle name="Normal 16 2" xfId="470"/>
    <cellStyle name="Normal 16 3" xfId="471"/>
    <cellStyle name="Normal 16_axalq.skola" xfId="472"/>
    <cellStyle name="Normal 17" xfId="473"/>
    <cellStyle name="Normal 18" xfId="474"/>
    <cellStyle name="Normal 19" xfId="475"/>
    <cellStyle name="Normal 2" xfId="476"/>
    <cellStyle name="Normal 2 10" xfId="477"/>
    <cellStyle name="Normal 2 2" xfId="478"/>
    <cellStyle name="Normal 2 2 2" xfId="479"/>
    <cellStyle name="Normal 2 2 3" xfId="480"/>
    <cellStyle name="Normal 2 2 4" xfId="481"/>
    <cellStyle name="Normal 2 2 5" xfId="482"/>
    <cellStyle name="Normal 2 2 6" xfId="483"/>
    <cellStyle name="Normal 2 2 7" xfId="484"/>
    <cellStyle name="Normal 2 2_2D4CD000" xfId="485"/>
    <cellStyle name="Normal 2 3" xfId="486"/>
    <cellStyle name="Normal 2 4" xfId="487"/>
    <cellStyle name="Normal 2 5" xfId="488"/>
    <cellStyle name="Normal 2 6" xfId="489"/>
    <cellStyle name="Normal 2 7" xfId="490"/>
    <cellStyle name="Normal 2 7 2" xfId="491"/>
    <cellStyle name="Normal 2 7 3" xfId="492"/>
    <cellStyle name="Normal 2 7_anakia II etapi.xls sm. defeqturi" xfId="493"/>
    <cellStyle name="Normal 2 8" xfId="494"/>
    <cellStyle name="Normal 2 9" xfId="495"/>
    <cellStyle name="Normal 2_anakia II etapi.xls sm. defeqturi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9" xfId="506"/>
    <cellStyle name="Normal 29 2" xfId="507"/>
    <cellStyle name="Normal 3" xfId="508"/>
    <cellStyle name="Normal 3 2" xfId="509"/>
    <cellStyle name="Normal 3 2 2" xfId="510"/>
    <cellStyle name="Normal 3 2_anakia II etapi.xls sm. defeqturi" xfId="511"/>
    <cellStyle name="Normal 30" xfId="512"/>
    <cellStyle name="Normal 30 2" xfId="513"/>
    <cellStyle name="Normal 31" xfId="514"/>
    <cellStyle name="Normal 32" xfId="515"/>
    <cellStyle name="Normal 32 2" xfId="516"/>
    <cellStyle name="Normal 32 3" xfId="517"/>
    <cellStyle name="Normal 32 3 2" xfId="518"/>
    <cellStyle name="Normal 33" xfId="519"/>
    <cellStyle name="Normal 33 2" xfId="520"/>
    <cellStyle name="Normal 34" xfId="521"/>
    <cellStyle name="Normal 35" xfId="522"/>
    <cellStyle name="Normal 35 2" xfId="523"/>
    <cellStyle name="Normal 35 3" xfId="524"/>
    <cellStyle name="Normal 36" xfId="525"/>
    <cellStyle name="Normal 36 2" xfId="526"/>
    <cellStyle name="Normal 36 2 2" xfId="527"/>
    <cellStyle name="Normal 36 3" xfId="528"/>
    <cellStyle name="Normal 37" xfId="529"/>
    <cellStyle name="Normal 38" xfId="530"/>
    <cellStyle name="Normal 38 2" xfId="531"/>
    <cellStyle name="Normal 38 2 2" xfId="532"/>
    <cellStyle name="Normal 38 3" xfId="533"/>
    <cellStyle name="Normal 39" xfId="534"/>
    <cellStyle name="Normal 39 2" xfId="535"/>
    <cellStyle name="Normal 4" xfId="536"/>
    <cellStyle name="Normal 40" xfId="537"/>
    <cellStyle name="Normal 40 2" xfId="538"/>
    <cellStyle name="Normal 41" xfId="539"/>
    <cellStyle name="Normal 44" xfId="540"/>
    <cellStyle name="Normal 5" xfId="541"/>
    <cellStyle name="Normal 5 2" xfId="542"/>
    <cellStyle name="Normal 5 2 2" xfId="543"/>
    <cellStyle name="Normal 5 3" xfId="544"/>
    <cellStyle name="Normal 5 4" xfId="545"/>
    <cellStyle name="Normal 5 4 2" xfId="546"/>
    <cellStyle name="Normal 5_Copy of SAN2010" xfId="547"/>
    <cellStyle name="Normal 6" xfId="548"/>
    <cellStyle name="Normal 7" xfId="549"/>
    <cellStyle name="Normal 8" xfId="550"/>
    <cellStyle name="Normal 8 2" xfId="551"/>
    <cellStyle name="Normal 8_2D4CD000" xfId="552"/>
    <cellStyle name="Normal 9" xfId="553"/>
    <cellStyle name="Normal 9 2" xfId="554"/>
    <cellStyle name="Normal 9 2 2" xfId="555"/>
    <cellStyle name="Normal 9 2 3" xfId="556"/>
    <cellStyle name="Normal 9 2 4" xfId="557"/>
    <cellStyle name="Normal 9 2_anakia II etapi.xls sm. defeqturi" xfId="558"/>
    <cellStyle name="Normal 9_2D4CD000" xfId="559"/>
    <cellStyle name="Normal_gare wyalsadfenigagarini" xfId="560"/>
    <cellStyle name="Normal_gare wyalsadfenigagarini 10" xfId="561"/>
    <cellStyle name="Normal_gare wyalsadfenigagarini 2 2" xfId="562"/>
    <cellStyle name="Normal_gare wyalsadfenigagarini 2_SMSH2008-IIkv ." xfId="563"/>
    <cellStyle name="Normal_gare wyalsadfenigagarini_SAN2008=IIkv" xfId="564"/>
    <cellStyle name="Normal_sida wyalsadeni_SAN2008=IIkv" xfId="565"/>
    <cellStyle name="Note 2" xfId="566"/>
    <cellStyle name="Note 2 2" xfId="567"/>
    <cellStyle name="Note 2 3" xfId="568"/>
    <cellStyle name="Note 2 4" xfId="569"/>
    <cellStyle name="Note 2 5" xfId="570"/>
    <cellStyle name="Note 2_anakia II etapi.xls sm. defeqturi" xfId="571"/>
    <cellStyle name="Note 3" xfId="572"/>
    <cellStyle name="Note 4" xfId="573"/>
    <cellStyle name="Note 4 2" xfId="574"/>
    <cellStyle name="Note 4_anakia II etapi.xls sm. defeqturi" xfId="575"/>
    <cellStyle name="Note 5" xfId="576"/>
    <cellStyle name="Note 6" xfId="577"/>
    <cellStyle name="Note 7" xfId="578"/>
    <cellStyle name="Output 2" xfId="579"/>
    <cellStyle name="Output 2 2" xfId="580"/>
    <cellStyle name="Output 2 3" xfId="581"/>
    <cellStyle name="Output 2 4" xfId="582"/>
    <cellStyle name="Output 2 5" xfId="583"/>
    <cellStyle name="Output 2_anakia II etapi.xls sm. defeqturi" xfId="584"/>
    <cellStyle name="Output 3" xfId="585"/>
    <cellStyle name="Output 4" xfId="586"/>
    <cellStyle name="Output 4 2" xfId="587"/>
    <cellStyle name="Output 4_anakia II etapi.xls sm. defeqturi" xfId="588"/>
    <cellStyle name="Output 5" xfId="589"/>
    <cellStyle name="Output 6" xfId="590"/>
    <cellStyle name="Output 7" xfId="591"/>
    <cellStyle name="Percent 2" xfId="592"/>
    <cellStyle name="Percent 3" xfId="593"/>
    <cellStyle name="Percent 3 2" xfId="594"/>
    <cellStyle name="Percent 4" xfId="595"/>
    <cellStyle name="Percent 5" xfId="596"/>
    <cellStyle name="Percent 6" xfId="597"/>
    <cellStyle name="Style 1" xfId="598"/>
    <cellStyle name="Title 2" xfId="599"/>
    <cellStyle name="Title 2 2" xfId="600"/>
    <cellStyle name="Title 2 3" xfId="601"/>
    <cellStyle name="Title 2 4" xfId="602"/>
    <cellStyle name="Title 2 5" xfId="603"/>
    <cellStyle name="Title 3" xfId="604"/>
    <cellStyle name="Title 4" xfId="605"/>
    <cellStyle name="Title 4 2" xfId="606"/>
    <cellStyle name="Title 5" xfId="607"/>
    <cellStyle name="Title 6" xfId="608"/>
    <cellStyle name="Title 7" xfId="609"/>
    <cellStyle name="Total 2" xfId="610"/>
    <cellStyle name="Total 2 2" xfId="611"/>
    <cellStyle name="Total 2 3" xfId="612"/>
    <cellStyle name="Total 2 4" xfId="613"/>
    <cellStyle name="Total 2 5" xfId="614"/>
    <cellStyle name="Total 2_anakia II etapi.xls sm. defeqturi" xfId="615"/>
    <cellStyle name="Total 3" xfId="616"/>
    <cellStyle name="Total 4" xfId="617"/>
    <cellStyle name="Total 4 2" xfId="618"/>
    <cellStyle name="Total 4_anakia II etapi.xls sm. defeqturi" xfId="619"/>
    <cellStyle name="Total 5" xfId="620"/>
    <cellStyle name="Total 6" xfId="621"/>
    <cellStyle name="Total 7" xfId="622"/>
    <cellStyle name="Warning Text 2" xfId="623"/>
    <cellStyle name="Warning Text 2 2" xfId="624"/>
    <cellStyle name="Warning Text 2 3" xfId="625"/>
    <cellStyle name="Warning Text 2 4" xfId="626"/>
    <cellStyle name="Warning Text 2 5" xfId="627"/>
    <cellStyle name="Warning Text 3" xfId="628"/>
    <cellStyle name="Warning Text 4" xfId="629"/>
    <cellStyle name="Warning Text 4 2" xfId="630"/>
    <cellStyle name="Warning Text 5" xfId="631"/>
    <cellStyle name="Warning Text 6" xfId="632"/>
    <cellStyle name="Warning Text 7" xfId="633"/>
    <cellStyle name="Обычный 10" xfId="634"/>
    <cellStyle name="Обычный 2" xfId="635"/>
    <cellStyle name="Обычный 2 2" xfId="636"/>
    <cellStyle name="Обычный 3" xfId="637"/>
    <cellStyle name="Обычный 3 2" xfId="638"/>
    <cellStyle name="Обычный 3 3" xfId="639"/>
    <cellStyle name="Обычный 4" xfId="640"/>
    <cellStyle name="Обычный 4 2" xfId="641"/>
    <cellStyle name="Обычный 4 3" xfId="642"/>
    <cellStyle name="Обычный 5" xfId="643"/>
    <cellStyle name="Обычный 5 2" xfId="644"/>
    <cellStyle name="Обычный 5 2 2" xfId="645"/>
    <cellStyle name="Обычный 5 3" xfId="646"/>
    <cellStyle name="Обычный 6" xfId="647"/>
    <cellStyle name="Обычный 7" xfId="648"/>
    <cellStyle name="Обычный 8" xfId="649"/>
    <cellStyle name="Обычный 9" xfId="650"/>
    <cellStyle name="Обычный_SAN2008-I" xfId="651"/>
    <cellStyle name="Процентный 2" xfId="652"/>
    <cellStyle name="Процентный 3" xfId="653"/>
    <cellStyle name="Процентный 3 2" xfId="654"/>
    <cellStyle name="Финансовый 2" xfId="655"/>
    <cellStyle name="Финансовый 3" xfId="656"/>
    <cellStyle name="Финансовый 4" xfId="657"/>
    <cellStyle name="Финансовый 5" xfId="6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7" zoomScale="80" zoomScaleNormal="80" workbookViewId="0">
      <selection activeCell="L16" sqref="L16"/>
    </sheetView>
  </sheetViews>
  <sheetFormatPr defaultRowHeight="15" customHeight="1" x14ac:dyDescent="0.25"/>
  <cols>
    <col min="1" max="11" width="9.140625" style="1"/>
    <col min="12" max="12" width="14.5703125" style="1" customWidth="1"/>
    <col min="13" max="16384" width="9.140625" style="1"/>
  </cols>
  <sheetData>
    <row r="1" spans="1:15" ht="15" customHeight="1" x14ac:dyDescent="0.3">
      <c r="G1" s="2"/>
    </row>
    <row r="2" spans="1:15" ht="15" customHeight="1" x14ac:dyDescent="0.4">
      <c r="L2" s="3"/>
    </row>
    <row r="3" spans="1:15" ht="19.5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8.75" customHeight="1" x14ac:dyDescent="0.4">
      <c r="A4" s="322"/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4"/>
    </row>
    <row r="6" spans="1:15" ht="15" customHeight="1" x14ac:dyDescent="0.3">
      <c r="L6" s="5"/>
    </row>
    <row r="7" spans="1:15" ht="15" customHeight="1" x14ac:dyDescent="0.3">
      <c r="L7" s="5"/>
    </row>
    <row r="10" spans="1:15" ht="25.5" customHeight="1" x14ac:dyDescent="0.25">
      <c r="A10" s="323" t="s">
        <v>64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6"/>
    </row>
    <row r="11" spans="1:15" ht="15" customHeight="1" x14ac:dyDescent="0.3">
      <c r="B11" s="7"/>
    </row>
    <row r="12" spans="1:15" s="5" customFormat="1" ht="45.75" customHeight="1" x14ac:dyDescent="0.3">
      <c r="A12" s="324" t="s">
        <v>120</v>
      </c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8"/>
    </row>
    <row r="13" spans="1:15" s="5" customFormat="1" ht="21" customHeight="1" x14ac:dyDescent="0.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16.5" customHeight="1" x14ac:dyDescent="0.3">
      <c r="C14" s="10"/>
      <c r="D14" s="2"/>
      <c r="E14" s="2"/>
      <c r="F14" s="2"/>
      <c r="G14" s="2"/>
      <c r="H14" s="2"/>
      <c r="I14" s="2"/>
      <c r="J14" s="2"/>
      <c r="K14" s="11"/>
      <c r="L14" s="11"/>
      <c r="M14" s="11"/>
    </row>
    <row r="16" spans="1:15" ht="18.75" customHeight="1" x14ac:dyDescent="0.4">
      <c r="G16" s="3" t="s">
        <v>32</v>
      </c>
      <c r="L16" s="185">
        <f>'O.X2-1'!G23</f>
        <v>0</v>
      </c>
      <c r="M16" s="3" t="s">
        <v>33</v>
      </c>
    </row>
    <row r="17" spans="1:14" ht="15" customHeight="1" x14ac:dyDescent="0.25">
      <c r="L17" s="184"/>
    </row>
    <row r="19" spans="1:14" ht="15" customHeight="1" x14ac:dyDescent="0.3">
      <c r="C19" s="12"/>
      <c r="D19" s="13"/>
      <c r="E19" s="13"/>
      <c r="F19" s="13"/>
      <c r="G19" s="13"/>
      <c r="H19" s="13"/>
      <c r="I19" s="13"/>
      <c r="J19" s="13"/>
      <c r="K19" s="13"/>
      <c r="L19" s="13"/>
    </row>
    <row r="20" spans="1:14" s="5" customFormat="1" ht="21.75" customHeight="1" x14ac:dyDescent="0.3">
      <c r="A20" s="2"/>
    </row>
    <row r="21" spans="1:14" ht="9.75" customHeight="1" x14ac:dyDescent="0.3">
      <c r="C21" s="12"/>
      <c r="D21" s="13"/>
      <c r="E21" s="13"/>
      <c r="F21" s="13"/>
      <c r="G21" s="13"/>
      <c r="H21" s="13"/>
      <c r="I21" s="13"/>
      <c r="J21" s="13"/>
      <c r="K21" s="12"/>
    </row>
    <row r="22" spans="1:14" ht="28.5" customHeight="1" x14ac:dyDescent="0.25">
      <c r="A22" s="325" t="s">
        <v>68</v>
      </c>
      <c r="B22" s="325"/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</row>
    <row r="23" spans="1:14" ht="18.75" customHeight="1" x14ac:dyDescent="0.25"/>
  </sheetData>
  <mergeCells count="4">
    <mergeCell ref="A4:N4"/>
    <mergeCell ref="A10:N10"/>
    <mergeCell ref="A12:N12"/>
    <mergeCell ref="A22:N22"/>
  </mergeCells>
  <pageMargins left="0.70866141732283472" right="0.47244094488188981" top="0.74803149606299213" bottom="0.74803149606299213" header="0.31496062992125984" footer="0.31496062992125984"/>
  <pageSetup paperSize="9" orientation="landscape" r:id="rId1"/>
  <headerFooter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46"/>
  <sheetViews>
    <sheetView zoomScale="80" zoomScaleNormal="80" workbookViewId="0">
      <selection activeCell="C11" sqref="C11"/>
    </sheetView>
  </sheetViews>
  <sheetFormatPr defaultRowHeight="16.5" x14ac:dyDescent="0.3"/>
  <cols>
    <col min="1" max="1" width="4.140625" style="14" customWidth="1"/>
    <col min="2" max="2" width="13" style="14" customWidth="1"/>
    <col min="3" max="3" width="12" style="14" customWidth="1"/>
    <col min="4" max="4" width="13.42578125" style="14" customWidth="1"/>
    <col min="5" max="5" width="14.42578125" style="14" customWidth="1"/>
    <col min="6" max="6" width="12.42578125" style="14" customWidth="1"/>
    <col min="7" max="7" width="12" style="14" customWidth="1"/>
    <col min="8" max="8" width="12.85546875" style="14" customWidth="1"/>
    <col min="9" max="9" width="13.42578125" style="14" customWidth="1"/>
    <col min="10" max="10" width="12" style="14" customWidth="1"/>
    <col min="11" max="16384" width="9.140625" style="14"/>
  </cols>
  <sheetData>
    <row r="1" spans="1:256" ht="2.25" customHeight="1" x14ac:dyDescent="0.3"/>
    <row r="2" spans="1:256" s="15" customFormat="1" ht="18" customHeight="1" x14ac:dyDescent="0.4">
      <c r="A2" s="5"/>
      <c r="B2" s="5"/>
      <c r="C2" s="5"/>
      <c r="D2" s="5"/>
      <c r="E2" s="3" t="s">
        <v>34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15" customFormat="1" ht="16.5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</row>
    <row r="4" spans="1:256" s="15" customFormat="1" ht="84" customHeight="1" x14ac:dyDescent="0.3">
      <c r="A4" s="327" t="s">
        <v>76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17"/>
      <c r="M4" s="17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 s="19" customFormat="1" ht="15" customHeigh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</row>
    <row r="6" spans="1:256" s="19" customFormat="1" ht="15.75" x14ac:dyDescent="0.3">
      <c r="A6" s="18"/>
      <c r="B6" s="18" t="s">
        <v>45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</row>
    <row r="7" spans="1:256" s="19" customFormat="1" ht="15.75" x14ac:dyDescent="0.3">
      <c r="A7" s="18"/>
      <c r="B7" s="18" t="s">
        <v>73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1:256" s="19" customFormat="1" ht="15.75" x14ac:dyDescent="0.3">
      <c r="A8" s="18"/>
      <c r="B8" s="18" t="s">
        <v>77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</row>
    <row r="9" spans="1:256" s="19" customFormat="1" ht="15.75" x14ac:dyDescent="0.3">
      <c r="A9" s="18"/>
      <c r="B9" s="18" t="s">
        <v>35</v>
      </c>
      <c r="C9" s="18"/>
      <c r="D9" s="18"/>
      <c r="F9" s="20">
        <f>'O.X2-1'!G23</f>
        <v>0</v>
      </c>
      <c r="G9" s="18" t="s">
        <v>36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s="19" customFormat="1" ht="15.75" x14ac:dyDescent="0.3">
      <c r="A10" s="18"/>
      <c r="B10" s="18" t="s">
        <v>37</v>
      </c>
      <c r="C10" s="21">
        <f>'O.X2-1'!G20</f>
        <v>0</v>
      </c>
      <c r="D10" s="18" t="s">
        <v>38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</row>
    <row r="11" spans="1:256" s="19" customFormat="1" ht="15.75" x14ac:dyDescent="0.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</row>
    <row r="12" spans="1:256" s="19" customFormat="1" ht="15.75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s="19" customFormat="1" ht="17.25" customHeight="1" x14ac:dyDescent="0.3">
      <c r="A13" s="326" t="s">
        <v>44</v>
      </c>
      <c r="B13" s="326"/>
      <c r="C13" s="326"/>
      <c r="D13" s="326"/>
      <c r="E13" s="326"/>
      <c r="F13" s="326"/>
      <c r="G13" s="326"/>
      <c r="H13" s="326"/>
      <c r="I13" s="326"/>
      <c r="J13" s="326"/>
      <c r="K13" s="326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s="19" customFormat="1" ht="17.25" customHeight="1" x14ac:dyDescent="0.3">
      <c r="A14" s="326"/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s="19" customFormat="1" ht="17.25" customHeight="1" x14ac:dyDescent="0.3">
      <c r="A15" s="326"/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</row>
    <row r="16" spans="1:256" s="19" customFormat="1" ht="6" customHeight="1" x14ac:dyDescent="0.3">
      <c r="A16" s="326"/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</row>
    <row r="17" spans="1:256" s="19" customFormat="1" ht="15.75" hidden="1" x14ac:dyDescent="0.3">
      <c r="A17" s="326"/>
      <c r="B17" s="326"/>
      <c r="C17" s="326"/>
      <c r="D17" s="326"/>
      <c r="E17" s="326"/>
      <c r="F17" s="326"/>
      <c r="G17" s="326"/>
      <c r="H17" s="326"/>
      <c r="I17" s="326"/>
      <c r="J17" s="326"/>
      <c r="K17" s="326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</row>
    <row r="18" spans="1:256" s="19" customFormat="1" ht="15.75" x14ac:dyDescent="0.3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</row>
    <row r="19" spans="1:256" s="19" customFormat="1" ht="15.75" x14ac:dyDescent="0.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</row>
    <row r="20" spans="1:256" s="19" customFormat="1" ht="15.75" x14ac:dyDescent="0.3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</row>
    <row r="21" spans="1:256" s="15" customFormat="1" x14ac:dyDescent="0.3">
      <c r="A21" s="23"/>
      <c r="C21" s="23"/>
      <c r="D21" s="24"/>
      <c r="E21" s="24"/>
      <c r="F21" s="24"/>
      <c r="G21" s="25"/>
      <c r="H21" s="24"/>
    </row>
    <row r="22" spans="1:256" s="19" customFormat="1" ht="15.75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</row>
    <row r="23" spans="1:256" s="19" customFormat="1" ht="15.75" x14ac:dyDescent="0.3">
      <c r="A23" s="22"/>
      <c r="B23" s="22"/>
      <c r="C23" s="22"/>
      <c r="D23" s="22"/>
      <c r="E23" s="22"/>
      <c r="F23" s="22"/>
      <c r="G23" s="22"/>
      <c r="H23" s="22"/>
      <c r="I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</row>
    <row r="24" spans="1:256" s="15" customFormat="1" x14ac:dyDescent="0.3">
      <c r="A24" s="5"/>
      <c r="B24" s="5"/>
      <c r="C24" s="5"/>
      <c r="D24" s="5"/>
      <c r="E24" s="5"/>
      <c r="F24" s="5"/>
      <c r="G24" s="5"/>
      <c r="H24" s="2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s="15" customForma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 s="15" customFormat="1" x14ac:dyDescent="0.3">
      <c r="A26" s="23"/>
      <c r="B26" s="19"/>
      <c r="C26" s="23"/>
      <c r="D26" s="25"/>
      <c r="E26" s="25"/>
      <c r="F26" s="25"/>
      <c r="G26" s="25"/>
      <c r="H26" s="24"/>
    </row>
    <row r="27" spans="1:256" s="15" customFormat="1" x14ac:dyDescent="0.3">
      <c r="A27" s="23"/>
      <c r="C27" s="23"/>
      <c r="D27" s="24"/>
      <c r="E27" s="24"/>
      <c r="F27" s="24"/>
      <c r="G27" s="25"/>
      <c r="H27" s="24"/>
    </row>
    <row r="28" spans="1:256" s="15" customFormat="1" x14ac:dyDescent="0.3">
      <c r="A28" s="23"/>
      <c r="B28" s="27"/>
      <c r="C28" s="23"/>
      <c r="D28" s="25"/>
      <c r="E28" s="25"/>
      <c r="F28" s="25"/>
      <c r="G28" s="25"/>
      <c r="H28" s="24"/>
    </row>
    <row r="29" spans="1:256" s="15" customFormat="1" x14ac:dyDescent="0.3">
      <c r="A29" s="23"/>
      <c r="C29" s="23"/>
      <c r="D29" s="25"/>
      <c r="E29" s="25"/>
      <c r="F29" s="25"/>
      <c r="G29" s="25"/>
      <c r="H29" s="25"/>
    </row>
    <row r="30" spans="1:256" s="15" customFormat="1" x14ac:dyDescent="0.3">
      <c r="A30" s="23"/>
      <c r="C30" s="28"/>
    </row>
    <row r="31" spans="1:256" s="15" customFormat="1" x14ac:dyDescent="0.3">
      <c r="A31" s="23"/>
      <c r="C31" s="28"/>
    </row>
    <row r="32" spans="1:256" s="15" customFormat="1" x14ac:dyDescent="0.3">
      <c r="A32" s="23"/>
      <c r="B32" s="19"/>
      <c r="C32" s="23"/>
      <c r="D32" s="25"/>
      <c r="E32" s="25"/>
      <c r="F32" s="25"/>
      <c r="G32" s="25"/>
      <c r="H32" s="24"/>
    </row>
    <row r="33" spans="1:11" s="15" customFormat="1" x14ac:dyDescent="0.3">
      <c r="A33" s="23"/>
      <c r="B33" s="27"/>
      <c r="C33" s="23"/>
      <c r="D33" s="25"/>
      <c r="E33" s="25"/>
      <c r="F33" s="25"/>
      <c r="G33" s="25"/>
      <c r="H33" s="24"/>
    </row>
    <row r="34" spans="1:11" s="15" customFormat="1" x14ac:dyDescent="0.3">
      <c r="A34" s="23"/>
      <c r="C34" s="23"/>
      <c r="D34" s="25"/>
      <c r="E34" s="25"/>
      <c r="F34" s="25"/>
      <c r="G34" s="25"/>
      <c r="H34" s="25"/>
    </row>
    <row r="35" spans="1:11" s="34" customFormat="1" x14ac:dyDescent="0.25">
      <c r="A35" s="29"/>
      <c r="B35" s="30"/>
      <c r="C35" s="31"/>
      <c r="D35" s="32"/>
      <c r="E35" s="32"/>
      <c r="F35" s="33"/>
      <c r="G35" s="33"/>
      <c r="H35" s="32"/>
    </row>
    <row r="36" spans="1:11" s="15" customFormat="1" x14ac:dyDescent="0.3">
      <c r="A36" s="23"/>
      <c r="C36" s="23"/>
      <c r="D36" s="25"/>
      <c r="E36" s="25"/>
      <c r="F36" s="25"/>
      <c r="G36" s="25"/>
      <c r="H36" s="25"/>
    </row>
    <row r="37" spans="1:11" s="15" customFormat="1" x14ac:dyDescent="0.3">
      <c r="A37" s="23"/>
      <c r="C37" s="23"/>
      <c r="D37" s="24"/>
      <c r="E37" s="24"/>
      <c r="F37" s="25"/>
      <c r="G37" s="25"/>
      <c r="H37" s="24"/>
    </row>
    <row r="38" spans="1:11" s="15" customFormat="1" x14ac:dyDescent="0.3">
      <c r="A38" s="23"/>
      <c r="C38" s="23"/>
      <c r="D38" s="25"/>
      <c r="E38" s="25"/>
      <c r="F38" s="25"/>
      <c r="G38" s="25"/>
      <c r="H38" s="25"/>
    </row>
    <row r="39" spans="1:11" s="38" customFormat="1" x14ac:dyDescent="0.3">
      <c r="A39" s="35"/>
      <c r="B39" s="36"/>
      <c r="C39" s="35"/>
      <c r="D39" s="36"/>
      <c r="E39" s="36"/>
      <c r="F39" s="36"/>
      <c r="G39" s="36"/>
      <c r="H39" s="37"/>
      <c r="I39" s="37"/>
      <c r="K39" s="37"/>
    </row>
    <row r="40" spans="1:11" s="35" customFormat="1" ht="15" customHeight="1" x14ac:dyDescent="0.3">
      <c r="A40" s="39"/>
      <c r="B40" s="36"/>
      <c r="D40" s="36"/>
      <c r="E40" s="36"/>
      <c r="G40" s="36"/>
      <c r="H40" s="36"/>
      <c r="I40" s="36"/>
      <c r="J40" s="36"/>
      <c r="K40" s="36"/>
    </row>
    <row r="41" spans="1:11" s="35" customFormat="1" ht="15.75" x14ac:dyDescent="0.3">
      <c r="A41" s="39"/>
    </row>
    <row r="42" spans="1:11" s="35" customFormat="1" x14ac:dyDescent="0.3">
      <c r="A42" s="23"/>
      <c r="B42" s="15"/>
      <c r="C42" s="15"/>
      <c r="D42" s="15"/>
      <c r="E42" s="15"/>
      <c r="F42" s="15"/>
      <c r="G42" s="15"/>
    </row>
    <row r="43" spans="1:11" s="15" customFormat="1" x14ac:dyDescent="0.3"/>
    <row r="44" spans="1:11" s="15" customFormat="1" x14ac:dyDescent="0.3">
      <c r="A44" s="23"/>
    </row>
    <row r="45" spans="1:11" s="40" customFormat="1" ht="15" customHeight="1" x14ac:dyDescent="0.3">
      <c r="C45" s="37"/>
      <c r="D45" s="41"/>
      <c r="E45" s="41"/>
      <c r="F45" s="41"/>
      <c r="G45" s="41"/>
      <c r="H45" s="41"/>
      <c r="I45" s="41"/>
      <c r="J45" s="41"/>
      <c r="K45" s="41"/>
    </row>
    <row r="46" spans="1:11" s="15" customFormat="1" x14ac:dyDescent="0.3">
      <c r="A46" s="23"/>
    </row>
    <row r="47" spans="1:11" s="15" customFormat="1" x14ac:dyDescent="0.3">
      <c r="A47" s="23"/>
    </row>
    <row r="48" spans="1:11" s="15" customFormat="1" x14ac:dyDescent="0.3">
      <c r="A48" s="23"/>
    </row>
    <row r="49" spans="1:1" s="15" customFormat="1" x14ac:dyDescent="0.3">
      <c r="A49" s="23"/>
    </row>
    <row r="50" spans="1:1" s="15" customFormat="1" x14ac:dyDescent="0.3">
      <c r="A50" s="23"/>
    </row>
    <row r="51" spans="1:1" s="15" customFormat="1" x14ac:dyDescent="0.3">
      <c r="A51" s="23"/>
    </row>
    <row r="52" spans="1:1" s="15" customFormat="1" x14ac:dyDescent="0.3">
      <c r="A52" s="23"/>
    </row>
    <row r="53" spans="1:1" s="15" customFormat="1" x14ac:dyDescent="0.3">
      <c r="A53" s="23"/>
    </row>
    <row r="54" spans="1:1" s="15" customFormat="1" x14ac:dyDescent="0.3">
      <c r="A54" s="23"/>
    </row>
    <row r="55" spans="1:1" s="15" customFormat="1" x14ac:dyDescent="0.3">
      <c r="A55" s="23"/>
    </row>
    <row r="56" spans="1:1" s="15" customFormat="1" x14ac:dyDescent="0.3">
      <c r="A56" s="23"/>
    </row>
    <row r="57" spans="1:1" s="15" customFormat="1" x14ac:dyDescent="0.3">
      <c r="A57" s="23"/>
    </row>
    <row r="58" spans="1:1" s="15" customFormat="1" x14ac:dyDescent="0.3">
      <c r="A58" s="23"/>
    </row>
    <row r="59" spans="1:1" s="15" customFormat="1" x14ac:dyDescent="0.3">
      <c r="A59" s="23"/>
    </row>
    <row r="60" spans="1:1" s="15" customFormat="1" x14ac:dyDescent="0.3">
      <c r="A60" s="23"/>
    </row>
    <row r="61" spans="1:1" s="15" customFormat="1" x14ac:dyDescent="0.3">
      <c r="A61" s="23"/>
    </row>
    <row r="62" spans="1:1" s="15" customFormat="1" x14ac:dyDescent="0.3">
      <c r="A62" s="23"/>
    </row>
    <row r="63" spans="1:1" s="15" customFormat="1" x14ac:dyDescent="0.3">
      <c r="A63" s="23"/>
    </row>
    <row r="64" spans="1:1" s="15" customFormat="1" x14ac:dyDescent="0.3">
      <c r="A64" s="23"/>
    </row>
    <row r="65" spans="1:1" s="15" customFormat="1" x14ac:dyDescent="0.3">
      <c r="A65" s="23"/>
    </row>
    <row r="66" spans="1:1" s="15" customFormat="1" x14ac:dyDescent="0.3">
      <c r="A66" s="23"/>
    </row>
    <row r="67" spans="1:1" s="15" customFormat="1" x14ac:dyDescent="0.3">
      <c r="A67" s="23"/>
    </row>
    <row r="68" spans="1:1" s="15" customFormat="1" x14ac:dyDescent="0.3">
      <c r="A68" s="23"/>
    </row>
    <row r="69" spans="1:1" s="15" customFormat="1" x14ac:dyDescent="0.3">
      <c r="A69" s="23"/>
    </row>
    <row r="70" spans="1:1" s="15" customFormat="1" x14ac:dyDescent="0.3">
      <c r="A70" s="23"/>
    </row>
    <row r="71" spans="1:1" s="15" customFormat="1" x14ac:dyDescent="0.3">
      <c r="A71" s="23"/>
    </row>
    <row r="72" spans="1:1" s="15" customFormat="1" x14ac:dyDescent="0.3">
      <c r="A72" s="23"/>
    </row>
    <row r="73" spans="1:1" s="15" customFormat="1" x14ac:dyDescent="0.3">
      <c r="A73" s="23"/>
    </row>
    <row r="74" spans="1:1" s="15" customFormat="1" x14ac:dyDescent="0.3">
      <c r="A74" s="23"/>
    </row>
    <row r="75" spans="1:1" s="15" customFormat="1" x14ac:dyDescent="0.3">
      <c r="A75" s="23"/>
    </row>
    <row r="76" spans="1:1" s="15" customFormat="1" x14ac:dyDescent="0.3">
      <c r="A76" s="23"/>
    </row>
    <row r="77" spans="1:1" s="15" customFormat="1" x14ac:dyDescent="0.3">
      <c r="A77" s="23"/>
    </row>
    <row r="78" spans="1:1" s="15" customFormat="1" x14ac:dyDescent="0.3">
      <c r="A78" s="23"/>
    </row>
    <row r="79" spans="1:1" s="15" customFormat="1" x14ac:dyDescent="0.3">
      <c r="A79" s="23"/>
    </row>
    <row r="80" spans="1:1" s="15" customFormat="1" x14ac:dyDescent="0.3">
      <c r="A80" s="23"/>
    </row>
    <row r="81" spans="1:1" s="15" customFormat="1" x14ac:dyDescent="0.3">
      <c r="A81" s="23"/>
    </row>
    <row r="82" spans="1:1" s="15" customFormat="1" x14ac:dyDescent="0.3">
      <c r="A82" s="23"/>
    </row>
    <row r="83" spans="1:1" s="15" customFormat="1" x14ac:dyDescent="0.3">
      <c r="A83" s="23"/>
    </row>
    <row r="84" spans="1:1" s="15" customFormat="1" x14ac:dyDescent="0.3">
      <c r="A84" s="23"/>
    </row>
    <row r="85" spans="1:1" s="15" customFormat="1" x14ac:dyDescent="0.3">
      <c r="A85" s="23"/>
    </row>
    <row r="86" spans="1:1" s="15" customFormat="1" x14ac:dyDescent="0.3">
      <c r="A86" s="23"/>
    </row>
    <row r="87" spans="1:1" s="15" customFormat="1" x14ac:dyDescent="0.3">
      <c r="A87" s="23"/>
    </row>
    <row r="88" spans="1:1" s="15" customFormat="1" x14ac:dyDescent="0.3">
      <c r="A88" s="23"/>
    </row>
    <row r="89" spans="1:1" s="15" customFormat="1" x14ac:dyDescent="0.3">
      <c r="A89" s="23"/>
    </row>
    <row r="90" spans="1:1" s="15" customFormat="1" x14ac:dyDescent="0.3">
      <c r="A90" s="23"/>
    </row>
    <row r="91" spans="1:1" s="15" customFormat="1" x14ac:dyDescent="0.3">
      <c r="A91" s="23"/>
    </row>
    <row r="92" spans="1:1" s="15" customFormat="1" x14ac:dyDescent="0.3">
      <c r="A92" s="23"/>
    </row>
    <row r="93" spans="1:1" s="15" customFormat="1" x14ac:dyDescent="0.3"/>
    <row r="94" spans="1:1" s="15" customFormat="1" x14ac:dyDescent="0.3"/>
    <row r="95" spans="1:1" s="15" customFormat="1" x14ac:dyDescent="0.3"/>
    <row r="96" spans="1:1" s="15" customFormat="1" x14ac:dyDescent="0.3"/>
    <row r="97" s="15" customFormat="1" x14ac:dyDescent="0.3"/>
    <row r="98" s="15" customFormat="1" x14ac:dyDescent="0.3"/>
    <row r="99" s="15" customFormat="1" x14ac:dyDescent="0.3"/>
    <row r="100" s="15" customFormat="1" x14ac:dyDescent="0.3"/>
    <row r="101" s="15" customFormat="1" x14ac:dyDescent="0.3"/>
    <row r="102" s="15" customFormat="1" x14ac:dyDescent="0.3"/>
    <row r="103" s="15" customFormat="1" x14ac:dyDescent="0.3"/>
    <row r="104" s="15" customFormat="1" x14ac:dyDescent="0.3"/>
    <row r="105" s="15" customFormat="1" x14ac:dyDescent="0.3"/>
    <row r="106" s="15" customFormat="1" x14ac:dyDescent="0.3"/>
    <row r="107" s="15" customFormat="1" x14ac:dyDescent="0.3"/>
    <row r="108" s="15" customFormat="1" x14ac:dyDescent="0.3"/>
    <row r="109" s="15" customFormat="1" x14ac:dyDescent="0.3"/>
    <row r="110" s="15" customFormat="1" x14ac:dyDescent="0.3"/>
    <row r="111" s="15" customFormat="1" x14ac:dyDescent="0.3"/>
    <row r="112" s="15" customFormat="1" x14ac:dyDescent="0.3"/>
    <row r="113" s="15" customFormat="1" x14ac:dyDescent="0.3"/>
    <row r="114" s="15" customFormat="1" x14ac:dyDescent="0.3"/>
    <row r="115" s="15" customFormat="1" x14ac:dyDescent="0.3"/>
    <row r="116" s="15" customFormat="1" x14ac:dyDescent="0.3"/>
    <row r="117" s="15" customFormat="1" x14ac:dyDescent="0.3"/>
    <row r="118" s="15" customFormat="1" x14ac:dyDescent="0.3"/>
    <row r="946" spans="8:8" x14ac:dyDescent="0.3">
      <c r="H946" s="42"/>
    </row>
  </sheetData>
  <mergeCells count="2">
    <mergeCell ref="A13:K17"/>
    <mergeCell ref="A4:K4"/>
  </mergeCells>
  <pageMargins left="0.94488188976377963" right="0.35433070866141736" top="0.82677165354330717" bottom="0.43307086614173229" header="0.19685039370078741" footer="0.15748031496062992"/>
  <pageSetup paperSize="9" orientation="landscape" r:id="rId1"/>
  <headerFooter alignWithMargins="0">
    <oddFooter xml:space="preserve">&amp;C
&amp;R&amp;P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7"/>
  <sheetViews>
    <sheetView zoomScale="80" zoomScaleNormal="80" workbookViewId="0">
      <selection activeCell="A9" sqref="A9:C9"/>
    </sheetView>
  </sheetViews>
  <sheetFormatPr defaultRowHeight="16.5" x14ac:dyDescent="0.3"/>
  <cols>
    <col min="1" max="1" width="5.140625" style="14" customWidth="1"/>
    <col min="2" max="2" width="13.42578125" style="14" customWidth="1"/>
    <col min="3" max="3" width="39.42578125" style="14" customWidth="1"/>
    <col min="4" max="5" width="11.85546875" style="14" customWidth="1"/>
    <col min="6" max="6" width="11" style="14" customWidth="1"/>
    <col min="7" max="7" width="13.42578125" style="14" customWidth="1"/>
    <col min="8" max="8" width="11.42578125" style="14" customWidth="1"/>
    <col min="9" max="9" width="9.140625" style="14"/>
    <col min="10" max="10" width="8.42578125" style="14" customWidth="1"/>
    <col min="11" max="16384" width="9.140625" style="14"/>
  </cols>
  <sheetData>
    <row r="1" spans="1:10" ht="9.75" customHeight="1" x14ac:dyDescent="0.3"/>
    <row r="2" spans="1:10" ht="15.75" customHeight="1" x14ac:dyDescent="0.3"/>
    <row r="3" spans="1:10" ht="6" hidden="1" customHeight="1" x14ac:dyDescent="0.3"/>
    <row r="4" spans="1:10" ht="18" customHeight="1" x14ac:dyDescent="0.4">
      <c r="A4" s="328" t="s">
        <v>63</v>
      </c>
      <c r="B4" s="328"/>
      <c r="C4" s="328"/>
      <c r="D4" s="328"/>
      <c r="E4" s="328"/>
      <c r="F4" s="328"/>
      <c r="G4" s="328"/>
      <c r="H4" s="328"/>
    </row>
    <row r="5" spans="1:10" ht="24" customHeight="1" x14ac:dyDescent="0.3">
      <c r="A5" s="329" t="str">
        <f>TAV!A12</f>
        <v>q. Tbilisi, didi lilos baga-baRis saremonto samuSaoebi</v>
      </c>
      <c r="B5" s="329"/>
      <c r="C5" s="329"/>
      <c r="D5" s="329"/>
      <c r="E5" s="329"/>
      <c r="F5" s="329"/>
      <c r="G5" s="329"/>
      <c r="H5" s="329"/>
    </row>
    <row r="6" spans="1:10" ht="7.5" customHeight="1" x14ac:dyDescent="0.3">
      <c r="C6" s="43"/>
    </row>
    <row r="7" spans="1:10" ht="12" customHeight="1" x14ac:dyDescent="0.3">
      <c r="A7" s="330" t="s">
        <v>1</v>
      </c>
      <c r="B7" s="330"/>
      <c r="C7" s="330"/>
      <c r="D7" s="330"/>
      <c r="E7" s="330"/>
      <c r="F7" s="330"/>
      <c r="G7" s="330"/>
      <c r="H7" s="330"/>
    </row>
    <row r="8" spans="1:10" ht="9.75" customHeight="1" x14ac:dyDescent="0.3"/>
    <row r="9" spans="1:10" s="44" customFormat="1" ht="14.25" customHeight="1" x14ac:dyDescent="0.3">
      <c r="D9" s="45" t="s">
        <v>51</v>
      </c>
      <c r="G9" s="46">
        <f>G23</f>
        <v>0</v>
      </c>
      <c r="H9" s="44" t="s">
        <v>52</v>
      </c>
    </row>
    <row r="10" spans="1:10" s="19" customFormat="1" ht="14.25" customHeight="1" x14ac:dyDescent="0.3">
      <c r="A10" s="47"/>
      <c r="B10" s="47"/>
      <c r="C10" s="47"/>
      <c r="D10" s="48" t="s">
        <v>53</v>
      </c>
      <c r="F10" s="47"/>
      <c r="G10" s="49">
        <f>H15</f>
        <v>0</v>
      </c>
      <c r="H10" s="44" t="s">
        <v>52</v>
      </c>
    </row>
    <row r="11" spans="1:10" ht="22.5" customHeight="1" x14ac:dyDescent="0.3">
      <c r="A11" s="50"/>
      <c r="B11" s="50"/>
      <c r="C11" s="50"/>
      <c r="D11" s="332" t="s">
        <v>54</v>
      </c>
      <c r="E11" s="333"/>
      <c r="F11" s="333"/>
      <c r="G11" s="334"/>
      <c r="H11" s="51"/>
      <c r="I11" s="52"/>
      <c r="J11" s="52"/>
    </row>
    <row r="12" spans="1:10" ht="67.5" customHeight="1" x14ac:dyDescent="0.3">
      <c r="A12" s="186" t="s">
        <v>10</v>
      </c>
      <c r="B12" s="187" t="s">
        <v>55</v>
      </c>
      <c r="C12" s="188" t="s">
        <v>56</v>
      </c>
      <c r="D12" s="189" t="s">
        <v>57</v>
      </c>
      <c r="E12" s="188" t="s">
        <v>58</v>
      </c>
      <c r="F12" s="189" t="s">
        <v>59</v>
      </c>
      <c r="G12" s="188" t="s">
        <v>14</v>
      </c>
      <c r="H12" s="188" t="s">
        <v>60</v>
      </c>
      <c r="I12" s="52"/>
      <c r="J12" s="52"/>
    </row>
    <row r="13" spans="1:10" ht="15" customHeight="1" x14ac:dyDescent="0.3">
      <c r="A13" s="54">
        <v>1</v>
      </c>
      <c r="B13" s="55">
        <v>2</v>
      </c>
      <c r="C13" s="54">
        <v>3</v>
      </c>
      <c r="D13" s="55">
        <v>4</v>
      </c>
      <c r="E13" s="54">
        <v>5</v>
      </c>
      <c r="F13" s="55">
        <v>6</v>
      </c>
      <c r="G13" s="53">
        <v>7</v>
      </c>
      <c r="H13" s="54">
        <v>8</v>
      </c>
      <c r="I13" s="15"/>
      <c r="J13" s="15"/>
    </row>
    <row r="14" spans="1:10" s="60" customFormat="1" ht="21.75" customHeight="1" x14ac:dyDescent="0.25">
      <c r="A14" s="56">
        <v>1</v>
      </c>
      <c r="B14" s="57" t="s">
        <v>66</v>
      </c>
      <c r="C14" s="56" t="s">
        <v>61</v>
      </c>
      <c r="D14" s="58">
        <f>'x.2-1'!M74/1000</f>
        <v>0</v>
      </c>
      <c r="E14" s="58"/>
      <c r="F14" s="58"/>
      <c r="G14" s="58">
        <f>D14</f>
        <v>0</v>
      </c>
      <c r="H14" s="58">
        <f>'x.2-1'!H70/1000</f>
        <v>0</v>
      </c>
      <c r="I14" s="59"/>
      <c r="J14" s="59"/>
    </row>
    <row r="15" spans="1:10" s="44" customFormat="1" ht="15.75" x14ac:dyDescent="0.3">
      <c r="A15" s="61"/>
      <c r="B15" s="62"/>
      <c r="C15" s="61" t="s">
        <v>9</v>
      </c>
      <c r="D15" s="63">
        <f>SUM(D14:D14)</f>
        <v>0</v>
      </c>
      <c r="E15" s="63"/>
      <c r="F15" s="63"/>
      <c r="G15" s="63">
        <f>SUM(G14:G14)</f>
        <v>0</v>
      </c>
      <c r="H15" s="63">
        <f>SUM(H14:H14)</f>
        <v>0</v>
      </c>
    </row>
    <row r="16" spans="1:10" s="44" customFormat="1" ht="15.75" x14ac:dyDescent="0.3">
      <c r="A16" s="61"/>
      <c r="B16" s="62"/>
      <c r="C16" s="61" t="s">
        <v>74</v>
      </c>
      <c r="D16" s="65"/>
      <c r="E16" s="65"/>
      <c r="F16" s="65"/>
      <c r="G16" s="64">
        <f>G15*5%</f>
        <v>0</v>
      </c>
      <c r="H16" s="65"/>
    </row>
    <row r="17" spans="1:254" s="44" customFormat="1" ht="15.75" x14ac:dyDescent="0.3">
      <c r="A17" s="61"/>
      <c r="B17" s="62"/>
      <c r="C17" s="61" t="s">
        <v>9</v>
      </c>
      <c r="D17" s="65"/>
      <c r="E17" s="65"/>
      <c r="F17" s="65"/>
      <c r="G17" s="64">
        <f>G15+G16</f>
        <v>0</v>
      </c>
      <c r="H17" s="65"/>
    </row>
    <row r="18" spans="1:254" s="44" customFormat="1" ht="31.5" x14ac:dyDescent="0.3">
      <c r="A18" s="61"/>
      <c r="B18" s="62"/>
      <c r="C18" s="75" t="s">
        <v>75</v>
      </c>
      <c r="D18" s="65"/>
      <c r="E18" s="65"/>
      <c r="F18" s="65"/>
      <c r="G18" s="76">
        <f>H15*2%</f>
        <v>0</v>
      </c>
      <c r="H18" s="65"/>
    </row>
    <row r="19" spans="1:254" s="44" customFormat="1" ht="15.75" x14ac:dyDescent="0.3">
      <c r="A19" s="61"/>
      <c r="B19" s="62"/>
      <c r="C19" s="61" t="s">
        <v>9</v>
      </c>
      <c r="D19" s="65"/>
      <c r="E19" s="65"/>
      <c r="F19" s="65"/>
      <c r="G19" s="64">
        <f>G17+G18</f>
        <v>0</v>
      </c>
      <c r="H19" s="65"/>
    </row>
    <row r="20" spans="1:254" s="44" customFormat="1" ht="15.75" x14ac:dyDescent="0.3">
      <c r="A20" s="61"/>
      <c r="B20" s="62"/>
      <c r="C20" s="61" t="s">
        <v>62</v>
      </c>
      <c r="D20" s="65"/>
      <c r="E20" s="65"/>
      <c r="F20" s="65"/>
      <c r="G20" s="64">
        <f>G19*0.18</f>
        <v>0</v>
      </c>
      <c r="H20" s="65"/>
    </row>
    <row r="21" spans="1:254" s="44" customFormat="1" ht="15.75" x14ac:dyDescent="0.3">
      <c r="A21" s="61"/>
      <c r="B21" s="62"/>
      <c r="C21" s="61" t="s">
        <v>9</v>
      </c>
      <c r="D21" s="65"/>
      <c r="E21" s="65"/>
      <c r="F21" s="65"/>
      <c r="G21" s="64">
        <f>G19+G20</f>
        <v>0</v>
      </c>
      <c r="H21" s="65"/>
    </row>
    <row r="22" spans="1:254" s="44" customFormat="1" ht="15.75" x14ac:dyDescent="0.3">
      <c r="A22" s="61"/>
      <c r="B22" s="62"/>
      <c r="C22" s="61" t="s">
        <v>71</v>
      </c>
      <c r="D22" s="65"/>
      <c r="E22" s="65"/>
      <c r="F22" s="65"/>
      <c r="G22" s="64">
        <f>G21*2.8%</f>
        <v>0</v>
      </c>
      <c r="H22" s="65"/>
    </row>
    <row r="23" spans="1:254" s="5" customFormat="1" ht="19.5" customHeight="1" x14ac:dyDescent="0.4">
      <c r="A23" s="66"/>
      <c r="B23" s="66"/>
      <c r="C23" s="67" t="s">
        <v>14</v>
      </c>
      <c r="D23" s="68"/>
      <c r="E23" s="68"/>
      <c r="F23" s="68"/>
      <c r="G23" s="64">
        <f>G21+G22</f>
        <v>0</v>
      </c>
      <c r="H23" s="69"/>
      <c r="K23" s="74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1"/>
      <c r="IN23" s="71"/>
      <c r="IO23" s="71"/>
      <c r="IP23" s="71"/>
      <c r="IQ23" s="71"/>
      <c r="IR23" s="71"/>
      <c r="IS23" s="71"/>
      <c r="IT23" s="71"/>
    </row>
    <row r="24" spans="1:254" s="1" customFormat="1" ht="19.5" customHeight="1" x14ac:dyDescent="0.4">
      <c r="A24" s="72"/>
      <c r="B24" s="72"/>
      <c r="C24" s="72"/>
      <c r="G24" s="331"/>
      <c r="H24" s="331"/>
      <c r="K24" s="70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1"/>
      <c r="IO24" s="71"/>
      <c r="IP24" s="71"/>
      <c r="IQ24" s="71"/>
      <c r="IR24" s="71"/>
      <c r="IS24" s="71"/>
      <c r="IT24" s="71"/>
    </row>
    <row r="25" spans="1:254" s="1" customFormat="1" ht="19.5" customHeight="1" x14ac:dyDescent="0.4">
      <c r="A25" s="70"/>
      <c r="B25" s="70"/>
      <c r="C25" s="70"/>
      <c r="G25" s="331"/>
      <c r="H25" s="331"/>
      <c r="K25" s="70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1"/>
      <c r="IA25" s="71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1"/>
      <c r="IN25" s="71"/>
      <c r="IO25" s="71"/>
      <c r="IP25" s="71"/>
      <c r="IQ25" s="71"/>
      <c r="IR25" s="71"/>
      <c r="IS25" s="71"/>
      <c r="IT25" s="71"/>
    </row>
    <row r="26" spans="1:254" s="1" customFormat="1" ht="9.75" customHeight="1" x14ac:dyDescent="0.3">
      <c r="C26" s="12"/>
      <c r="D26" s="13"/>
      <c r="E26" s="13"/>
      <c r="F26" s="13"/>
      <c r="G26" s="13"/>
      <c r="H26" s="13"/>
      <c r="I26" s="12"/>
    </row>
    <row r="27" spans="1:254" s="1" customFormat="1" ht="18.75" customHeight="1" x14ac:dyDescent="0.25">
      <c r="A27" s="325"/>
      <c r="B27" s="325"/>
      <c r="C27" s="325"/>
      <c r="D27" s="325"/>
      <c r="E27" s="325"/>
      <c r="F27" s="325"/>
      <c r="G27" s="325"/>
      <c r="H27" s="325"/>
      <c r="I27" s="73"/>
      <c r="J27" s="73"/>
      <c r="K27" s="73"/>
      <c r="L27" s="73"/>
    </row>
  </sheetData>
  <mergeCells count="7">
    <mergeCell ref="A27:H27"/>
    <mergeCell ref="A4:H4"/>
    <mergeCell ref="A5:H5"/>
    <mergeCell ref="A7:H7"/>
    <mergeCell ref="G24:H24"/>
    <mergeCell ref="G25:H25"/>
    <mergeCell ref="D11:G11"/>
  </mergeCells>
  <pageMargins left="0.74803149606299213" right="0.51181102362204722" top="0.47" bottom="0.59055118110236227" header="0.27559055118110237" footer="0.15748031496062992"/>
  <pageSetup paperSize="9" orientation="landscape" r:id="rId1"/>
  <headerFooter alignWithMargins="0">
    <oddFooter>&amp;C
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K162"/>
  <sheetViews>
    <sheetView topLeftCell="A55" zoomScale="89" zoomScaleNormal="89" workbookViewId="0">
      <selection activeCell="Q22" sqref="Q22"/>
    </sheetView>
  </sheetViews>
  <sheetFormatPr defaultRowHeight="16.5" x14ac:dyDescent="0.3"/>
  <cols>
    <col min="1" max="1" width="3.85546875" style="156" customWidth="1"/>
    <col min="2" max="2" width="11.140625" style="156" customWidth="1"/>
    <col min="3" max="3" width="40" style="156" customWidth="1"/>
    <col min="4" max="4" width="7.5703125" style="156" customWidth="1"/>
    <col min="5" max="5" width="8.42578125" style="156" customWidth="1"/>
    <col min="6" max="6" width="10.42578125" style="156" customWidth="1"/>
    <col min="7" max="7" width="7.140625" style="156" customWidth="1"/>
    <col min="8" max="8" width="10.7109375" style="156" customWidth="1"/>
    <col min="9" max="9" width="9.42578125" style="156" customWidth="1"/>
    <col min="10" max="10" width="11.5703125" style="156" customWidth="1"/>
    <col min="11" max="11" width="7" style="156" customWidth="1"/>
    <col min="12" max="12" width="9.42578125" style="156" customWidth="1"/>
    <col min="13" max="13" width="11.42578125" style="156" customWidth="1"/>
    <col min="14" max="14" width="11.42578125" style="156" bestFit="1" customWidth="1"/>
    <col min="15" max="16384" width="9.140625" style="156"/>
  </cols>
  <sheetData>
    <row r="1" spans="1:63" ht="15" customHeight="1" x14ac:dyDescent="0.3">
      <c r="A1" s="335" t="str">
        <f>TAV!A12</f>
        <v>q. Tbilisi, didi lilos baga-baRis saremonto samuSaoebi</v>
      </c>
      <c r="B1" s="335"/>
      <c r="C1" s="335"/>
      <c r="D1" s="335"/>
      <c r="E1" s="335"/>
      <c r="F1" s="335"/>
      <c r="G1" s="153"/>
      <c r="H1" s="153"/>
      <c r="I1" s="154"/>
      <c r="J1" s="154"/>
      <c r="K1" s="154"/>
      <c r="L1" s="154"/>
      <c r="M1" s="154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</row>
    <row r="2" spans="1:63" ht="14.25" customHeight="1" x14ac:dyDescent="0.3">
      <c r="A2" s="335"/>
      <c r="B2" s="335"/>
      <c r="C2" s="335"/>
      <c r="D2" s="335"/>
      <c r="E2" s="335"/>
      <c r="F2" s="335"/>
      <c r="G2" s="153"/>
      <c r="H2" s="153"/>
      <c r="I2" s="154"/>
      <c r="J2" s="154"/>
      <c r="K2" s="154"/>
      <c r="L2" s="154"/>
      <c r="M2" s="154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</row>
    <row r="3" spans="1:63" ht="15" customHeight="1" x14ac:dyDescent="0.3">
      <c r="A3" s="86" t="s">
        <v>0</v>
      </c>
      <c r="B3" s="86"/>
      <c r="C3" s="86"/>
      <c r="D3" s="86"/>
      <c r="E3" s="86"/>
      <c r="F3" s="86"/>
      <c r="G3" s="86"/>
      <c r="H3" s="86"/>
      <c r="I3" s="85"/>
      <c r="J3" s="85"/>
      <c r="K3" s="85"/>
      <c r="L3" s="85"/>
      <c r="M3" s="8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</row>
    <row r="4" spans="1:63" ht="15" customHeight="1" x14ac:dyDescent="0.3">
      <c r="A4" s="86"/>
      <c r="B4" s="86"/>
      <c r="C4" s="157" t="s">
        <v>1</v>
      </c>
      <c r="D4" s="86"/>
      <c r="E4" s="86"/>
      <c r="F4" s="86"/>
      <c r="G4" s="86"/>
      <c r="H4" s="86"/>
      <c r="I4" s="85"/>
      <c r="J4" s="85"/>
      <c r="K4" s="85"/>
      <c r="L4" s="85"/>
      <c r="M4" s="8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</row>
    <row r="5" spans="1:63" ht="12" customHeight="1" x14ac:dyDescent="0.3">
      <c r="A5" s="86"/>
      <c r="B5" s="86"/>
      <c r="C5" s="86"/>
      <c r="D5" s="86"/>
      <c r="E5" s="86"/>
      <c r="F5" s="86"/>
      <c r="G5" s="86"/>
      <c r="H5" s="86"/>
      <c r="I5" s="85"/>
      <c r="J5" s="85"/>
      <c r="K5" s="85"/>
      <c r="L5" s="85"/>
      <c r="M5" s="8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</row>
    <row r="6" spans="1:63" ht="12" customHeight="1" x14ac:dyDescent="0.3">
      <c r="A6" s="86"/>
      <c r="B6" s="86"/>
      <c r="C6" s="86"/>
      <c r="D6" s="86"/>
      <c r="E6" s="86"/>
      <c r="F6" s="86"/>
      <c r="G6" s="86"/>
      <c r="H6" s="86"/>
      <c r="I6" s="85"/>
      <c r="J6" s="85"/>
      <c r="K6" s="85" t="s">
        <v>72</v>
      </c>
      <c r="L6" s="85"/>
      <c r="M6" s="8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</row>
    <row r="7" spans="1:63" ht="18" customHeight="1" x14ac:dyDescent="0.4">
      <c r="A7" s="86"/>
      <c r="B7" s="86"/>
      <c r="C7" s="158" t="s">
        <v>64</v>
      </c>
      <c r="D7" s="86"/>
      <c r="E7" s="86"/>
      <c r="F7" s="86"/>
      <c r="G7" s="86"/>
      <c r="H7" s="86"/>
      <c r="I7" s="85"/>
      <c r="J7" s="85"/>
      <c r="K7" s="85"/>
      <c r="L7" s="85"/>
      <c r="M7" s="8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</row>
    <row r="8" spans="1:63" ht="16.5" customHeight="1" x14ac:dyDescent="0.3">
      <c r="A8" s="86"/>
      <c r="B8" s="86"/>
      <c r="C8" s="159" t="s">
        <v>50</v>
      </c>
      <c r="D8" s="86"/>
      <c r="E8" s="86"/>
      <c r="F8" s="86"/>
      <c r="G8" s="86"/>
      <c r="H8" s="86"/>
      <c r="I8" s="85"/>
      <c r="J8" s="85"/>
      <c r="K8" s="85"/>
      <c r="L8" s="85"/>
      <c r="M8" s="8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</row>
    <row r="9" spans="1:63" ht="12" customHeight="1" x14ac:dyDescent="0.3">
      <c r="A9" s="86"/>
      <c r="B9" s="86"/>
      <c r="C9" s="86" t="s">
        <v>2</v>
      </c>
      <c r="D9" s="86"/>
      <c r="E9" s="86"/>
      <c r="F9" s="86"/>
      <c r="G9" s="86"/>
      <c r="H9" s="86"/>
      <c r="I9" s="85"/>
      <c r="J9" s="85"/>
      <c r="K9" s="85"/>
      <c r="L9" s="85"/>
      <c r="M9" s="8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</row>
    <row r="10" spans="1:63" ht="15" customHeight="1" x14ac:dyDescent="0.3">
      <c r="A10" s="86"/>
      <c r="B10" s="86"/>
      <c r="C10" s="157" t="s">
        <v>3</v>
      </c>
      <c r="D10" s="86"/>
      <c r="E10" s="86"/>
      <c r="F10" s="86"/>
      <c r="G10" s="86"/>
      <c r="H10" s="86"/>
      <c r="I10" s="85"/>
      <c r="J10" s="85"/>
      <c r="K10" s="85"/>
      <c r="L10" s="85"/>
      <c r="M10" s="8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</row>
    <row r="11" spans="1:63" ht="15" customHeight="1" x14ac:dyDescent="0.3">
      <c r="A11" s="86"/>
      <c r="B11" s="86"/>
      <c r="C11" s="160"/>
      <c r="D11" s="86"/>
      <c r="E11" s="86"/>
      <c r="F11" s="86"/>
      <c r="G11" s="86"/>
      <c r="H11" s="86"/>
      <c r="I11" s="85"/>
      <c r="J11" s="85"/>
      <c r="K11" s="85"/>
      <c r="L11" s="85"/>
      <c r="M11" s="8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</row>
    <row r="12" spans="1:63" ht="15" customHeight="1" x14ac:dyDescent="0.3">
      <c r="A12" s="161"/>
      <c r="B12" s="162"/>
      <c r="C12" s="162"/>
      <c r="D12" s="163"/>
      <c r="E12" s="162"/>
      <c r="F12" s="163"/>
      <c r="G12" s="163"/>
      <c r="H12" s="163"/>
      <c r="I12" s="163"/>
      <c r="J12" s="163"/>
      <c r="K12" s="164" t="s">
        <v>4</v>
      </c>
      <c r="L12" s="314">
        <f>M74</f>
        <v>0</v>
      </c>
      <c r="M12" s="165" t="s">
        <v>5</v>
      </c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</row>
    <row r="13" spans="1:63" s="155" customFormat="1" ht="15" customHeight="1" x14ac:dyDescent="0.3">
      <c r="A13" s="166"/>
      <c r="B13" s="162"/>
      <c r="C13" s="162"/>
      <c r="D13" s="163"/>
      <c r="E13" s="89"/>
      <c r="F13" s="167"/>
      <c r="G13" s="167"/>
      <c r="H13" s="163"/>
      <c r="I13" s="163"/>
      <c r="J13" s="163"/>
      <c r="K13" s="164" t="s">
        <v>6</v>
      </c>
      <c r="L13" s="314">
        <f>H70</f>
        <v>0</v>
      </c>
      <c r="M13" s="165" t="s">
        <v>5</v>
      </c>
    </row>
    <row r="14" spans="1:63" s="86" customFormat="1" ht="12" customHeight="1" x14ac:dyDescent="0.3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168"/>
      <c r="L14" s="169"/>
      <c r="M14" s="16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</row>
    <row r="15" spans="1:63" s="86" customFormat="1" ht="16.5" customHeight="1" x14ac:dyDescent="0.3">
      <c r="A15" s="77"/>
      <c r="B15" s="78"/>
      <c r="C15" s="79" t="s">
        <v>7</v>
      </c>
      <c r="D15" s="80"/>
      <c r="E15" s="81" t="s">
        <v>46</v>
      </c>
      <c r="F15" s="82"/>
      <c r="G15" s="336" t="s">
        <v>121</v>
      </c>
      <c r="H15" s="337"/>
      <c r="I15" s="336" t="s">
        <v>122</v>
      </c>
      <c r="J15" s="337"/>
      <c r="K15" s="83" t="s">
        <v>8</v>
      </c>
      <c r="L15" s="84"/>
      <c r="M15" s="78" t="s">
        <v>9</v>
      </c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</row>
    <row r="16" spans="1:63" s="86" customFormat="1" x14ac:dyDescent="0.3">
      <c r="A16" s="87" t="s">
        <v>10</v>
      </c>
      <c r="B16" s="88" t="s">
        <v>11</v>
      </c>
      <c r="C16" s="86" t="s">
        <v>12</v>
      </c>
      <c r="D16" s="88" t="s">
        <v>47</v>
      </c>
      <c r="E16" s="88" t="s">
        <v>13</v>
      </c>
      <c r="F16" s="89" t="s">
        <v>14</v>
      </c>
      <c r="G16" s="88" t="s">
        <v>48</v>
      </c>
      <c r="H16" s="89" t="s">
        <v>14</v>
      </c>
      <c r="I16" s="88" t="s">
        <v>48</v>
      </c>
      <c r="J16" s="89" t="s">
        <v>14</v>
      </c>
      <c r="K16" s="88" t="s">
        <v>48</v>
      </c>
      <c r="L16" s="89" t="s">
        <v>14</v>
      </c>
      <c r="M16" s="88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</row>
    <row r="17" spans="1:63" s="86" customFormat="1" x14ac:dyDescent="0.3">
      <c r="A17" s="90"/>
      <c r="B17" s="91"/>
      <c r="C17" s="92"/>
      <c r="D17" s="93"/>
      <c r="E17" s="91"/>
      <c r="F17" s="92"/>
      <c r="G17" s="91" t="s">
        <v>49</v>
      </c>
      <c r="H17" s="92"/>
      <c r="I17" s="91" t="s">
        <v>49</v>
      </c>
      <c r="J17" s="92"/>
      <c r="K17" s="91" t="s">
        <v>49</v>
      </c>
      <c r="L17" s="92"/>
      <c r="M17" s="91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</row>
    <row r="18" spans="1:63" s="86" customFormat="1" x14ac:dyDescent="0.3">
      <c r="A18" s="81" t="s">
        <v>15</v>
      </c>
      <c r="B18" s="94" t="s">
        <v>16</v>
      </c>
      <c r="C18" s="95" t="s">
        <v>17</v>
      </c>
      <c r="D18" s="81" t="s">
        <v>18</v>
      </c>
      <c r="E18" s="94" t="s">
        <v>19</v>
      </c>
      <c r="F18" s="96" t="s">
        <v>20</v>
      </c>
      <c r="G18" s="95" t="s">
        <v>21</v>
      </c>
      <c r="H18" s="81" t="s">
        <v>22</v>
      </c>
      <c r="I18" s="94" t="s">
        <v>23</v>
      </c>
      <c r="J18" s="95" t="s">
        <v>24</v>
      </c>
      <c r="K18" s="94" t="s">
        <v>25</v>
      </c>
      <c r="L18" s="81" t="s">
        <v>26</v>
      </c>
      <c r="M18" s="94" t="s">
        <v>27</v>
      </c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</row>
    <row r="19" spans="1:63" s="86" customFormat="1" ht="24.75" customHeight="1" x14ac:dyDescent="0.3">
      <c r="A19" s="78"/>
      <c r="B19" s="78"/>
      <c r="C19" s="190" t="s">
        <v>78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</row>
    <row r="20" spans="1:63" s="98" customFormat="1" ht="31.5" x14ac:dyDescent="0.3">
      <c r="A20" s="254">
        <v>1</v>
      </c>
      <c r="B20" s="220" t="s">
        <v>79</v>
      </c>
      <c r="C20" s="198" t="s">
        <v>108</v>
      </c>
      <c r="D20" s="239" t="s">
        <v>80</v>
      </c>
      <c r="E20" s="240"/>
      <c r="F20" s="241">
        <f>2*1.2*0.25</f>
        <v>0.6</v>
      </c>
      <c r="G20" s="197"/>
      <c r="H20" s="220"/>
      <c r="I20" s="197"/>
      <c r="J20" s="220"/>
      <c r="K20" s="197"/>
      <c r="L20" s="220"/>
      <c r="M20" s="199"/>
    </row>
    <row r="21" spans="1:63" s="98" customFormat="1" ht="15.75" x14ac:dyDescent="0.3">
      <c r="A21" s="255"/>
      <c r="B21" s="97"/>
      <c r="C21" s="98" t="s">
        <v>28</v>
      </c>
      <c r="D21" s="97" t="s">
        <v>29</v>
      </c>
      <c r="E21" s="100">
        <v>7.3</v>
      </c>
      <c r="F21" s="99">
        <f>F20*E21</f>
        <v>4.38</v>
      </c>
      <c r="G21" s="103">
        <v>0</v>
      </c>
      <c r="H21" s="102">
        <f>F21*G21</f>
        <v>0</v>
      </c>
      <c r="I21" s="105"/>
      <c r="J21" s="104"/>
      <c r="K21" s="105"/>
      <c r="L21" s="104"/>
      <c r="M21" s="200">
        <f>H21</f>
        <v>0</v>
      </c>
    </row>
    <row r="22" spans="1:63" s="98" customFormat="1" ht="15.75" x14ac:dyDescent="0.3">
      <c r="A22" s="255"/>
      <c r="B22" s="97"/>
      <c r="C22" s="98" t="s">
        <v>30</v>
      </c>
      <c r="D22" s="97" t="s">
        <v>5</v>
      </c>
      <c r="E22" s="100">
        <v>2.9</v>
      </c>
      <c r="F22" s="99">
        <f>F20*E22</f>
        <v>1.74</v>
      </c>
      <c r="G22" s="103"/>
      <c r="H22" s="102"/>
      <c r="I22" s="103"/>
      <c r="J22" s="102"/>
      <c r="K22" s="103">
        <v>0</v>
      </c>
      <c r="L22" s="102">
        <f>F22*K22</f>
        <v>0</v>
      </c>
      <c r="M22" s="200">
        <f>L22</f>
        <v>0</v>
      </c>
    </row>
    <row r="23" spans="1:63" s="110" customFormat="1" ht="31.5" x14ac:dyDescent="0.25">
      <c r="A23" s="315">
        <v>2</v>
      </c>
      <c r="B23" s="221" t="s">
        <v>116</v>
      </c>
      <c r="C23" s="208" t="s">
        <v>118</v>
      </c>
      <c r="D23" s="242" t="s">
        <v>117</v>
      </c>
      <c r="E23" s="243"/>
      <c r="F23" s="244">
        <f>8.5*1.1</f>
        <v>9.3500000000000014</v>
      </c>
      <c r="G23" s="209"/>
      <c r="H23" s="233"/>
      <c r="I23" s="210"/>
      <c r="J23" s="236"/>
      <c r="K23" s="210"/>
      <c r="L23" s="236"/>
      <c r="M23" s="211"/>
    </row>
    <row r="24" spans="1:63" s="110" customFormat="1" ht="31.5" x14ac:dyDescent="0.25">
      <c r="A24" s="316"/>
      <c r="B24" s="118"/>
      <c r="C24" s="212" t="s">
        <v>28</v>
      </c>
      <c r="D24" s="118" t="s">
        <v>29</v>
      </c>
      <c r="E24" s="119">
        <v>0.38800000000000001</v>
      </c>
      <c r="F24" s="147">
        <f>F23*E24</f>
        <v>3.6278000000000006</v>
      </c>
      <c r="G24" s="122">
        <v>0</v>
      </c>
      <c r="H24" s="121">
        <f>F24*G24</f>
        <v>0</v>
      </c>
      <c r="I24" s="120"/>
      <c r="J24" s="123"/>
      <c r="K24" s="120"/>
      <c r="L24" s="237"/>
      <c r="M24" s="213">
        <f>H24</f>
        <v>0</v>
      </c>
    </row>
    <row r="25" spans="1:63" s="111" customFormat="1" ht="31.5" x14ac:dyDescent="0.3">
      <c r="A25" s="317">
        <v>3</v>
      </c>
      <c r="B25" s="222" t="s">
        <v>81</v>
      </c>
      <c r="C25" s="191" t="s">
        <v>82</v>
      </c>
      <c r="D25" s="288" t="s">
        <v>83</v>
      </c>
      <c r="E25" s="289"/>
      <c r="F25" s="290">
        <f>F20*2.2+F23*2.2*0.1</f>
        <v>3.3770000000000007</v>
      </c>
      <c r="G25" s="291"/>
      <c r="H25" s="279"/>
      <c r="I25" s="292"/>
      <c r="J25" s="279"/>
      <c r="K25" s="292"/>
      <c r="L25" s="281"/>
      <c r="M25" s="200">
        <f t="shared" ref="M25:M44" si="0">L25+J25+H25</f>
        <v>0</v>
      </c>
    </row>
    <row r="26" spans="1:63" s="112" customFormat="1" ht="15.75" x14ac:dyDescent="0.3">
      <c r="A26" s="318"/>
      <c r="B26" s="223"/>
      <c r="C26" s="293" t="s">
        <v>84</v>
      </c>
      <c r="D26" s="248" t="s">
        <v>85</v>
      </c>
      <c r="E26" s="294">
        <v>1.85</v>
      </c>
      <c r="F26" s="295">
        <f>F25*E26</f>
        <v>6.2474500000000015</v>
      </c>
      <c r="G26" s="296">
        <v>0</v>
      </c>
      <c r="H26" s="279">
        <f t="shared" ref="H26:H37" si="1">F26*G26</f>
        <v>0</v>
      </c>
      <c r="I26" s="297"/>
      <c r="J26" s="279"/>
      <c r="K26" s="297"/>
      <c r="L26" s="281"/>
      <c r="M26" s="200">
        <f t="shared" si="0"/>
        <v>0</v>
      </c>
      <c r="S26" s="111"/>
    </row>
    <row r="27" spans="1:63" s="113" customFormat="1" ht="33.75" customHeight="1" x14ac:dyDescent="0.3">
      <c r="A27" s="319">
        <v>4</v>
      </c>
      <c r="B27" s="224" t="s">
        <v>86</v>
      </c>
      <c r="C27" s="198" t="s">
        <v>87</v>
      </c>
      <c r="D27" s="238" t="s">
        <v>88</v>
      </c>
      <c r="E27" s="298"/>
      <c r="F27" s="299">
        <f>F20+F23*0.1</f>
        <v>1.5350000000000001</v>
      </c>
      <c r="G27" s="300"/>
      <c r="H27" s="275"/>
      <c r="I27" s="301"/>
      <c r="J27" s="275"/>
      <c r="K27" s="301"/>
      <c r="L27" s="276"/>
      <c r="M27" s="277">
        <f t="shared" si="0"/>
        <v>0</v>
      </c>
    </row>
    <row r="28" spans="1:63" s="114" customFormat="1" ht="15.75" x14ac:dyDescent="0.3">
      <c r="A28" s="320"/>
      <c r="B28" s="225"/>
      <c r="C28" s="302" t="s">
        <v>84</v>
      </c>
      <c r="D28" s="303" t="s">
        <v>85</v>
      </c>
      <c r="E28" s="304">
        <v>0.87</v>
      </c>
      <c r="F28" s="305">
        <f>F27*E28</f>
        <v>1.33545</v>
      </c>
      <c r="G28" s="306">
        <v>0</v>
      </c>
      <c r="H28" s="285">
        <f t="shared" si="1"/>
        <v>0</v>
      </c>
      <c r="I28" s="307"/>
      <c r="J28" s="285"/>
      <c r="K28" s="307"/>
      <c r="L28" s="308"/>
      <c r="M28" s="287">
        <f t="shared" si="0"/>
        <v>0</v>
      </c>
      <c r="S28" s="113"/>
    </row>
    <row r="29" spans="1:63" s="115" customFormat="1" ht="31.5" x14ac:dyDescent="0.3">
      <c r="A29" s="321">
        <v>5</v>
      </c>
      <c r="B29" s="226"/>
      <c r="C29" s="191" t="s">
        <v>89</v>
      </c>
      <c r="D29" s="309"/>
      <c r="E29" s="310"/>
      <c r="F29" s="311"/>
      <c r="G29" s="262"/>
      <c r="H29" s="279"/>
      <c r="I29" s="262"/>
      <c r="J29" s="279"/>
      <c r="K29" s="262"/>
      <c r="L29" s="281"/>
      <c r="M29" s="200">
        <f t="shared" si="0"/>
        <v>0</v>
      </c>
      <c r="S29" s="116"/>
    </row>
    <row r="30" spans="1:63" s="115" customFormat="1" ht="15.75" x14ac:dyDescent="0.3">
      <c r="A30" s="321"/>
      <c r="B30" s="227"/>
      <c r="C30" s="312" t="s">
        <v>90</v>
      </c>
      <c r="D30" s="309" t="s">
        <v>83</v>
      </c>
      <c r="E30" s="310"/>
      <c r="F30" s="290">
        <f>F25</f>
        <v>3.3770000000000007</v>
      </c>
      <c r="G30" s="262"/>
      <c r="H30" s="279"/>
      <c r="I30" s="262"/>
      <c r="J30" s="279"/>
      <c r="K30" s="313">
        <v>0</v>
      </c>
      <c r="L30" s="281">
        <f t="shared" ref="L30:L38" si="2">F30*K30</f>
        <v>0</v>
      </c>
      <c r="M30" s="200">
        <f t="shared" si="0"/>
        <v>0</v>
      </c>
      <c r="S30" s="116"/>
    </row>
    <row r="31" spans="1:63" s="117" customFormat="1" ht="15.75" x14ac:dyDescent="0.3">
      <c r="A31" s="254">
        <v>6</v>
      </c>
      <c r="B31" s="220" t="s">
        <v>69</v>
      </c>
      <c r="C31" s="214" t="s">
        <v>91</v>
      </c>
      <c r="D31" s="245" t="s">
        <v>65</v>
      </c>
      <c r="E31" s="246"/>
      <c r="F31" s="247">
        <f>8.5*1.1*0.1</f>
        <v>0.93500000000000016</v>
      </c>
      <c r="G31" s="215"/>
      <c r="H31" s="234"/>
      <c r="I31" s="215"/>
      <c r="J31" s="234"/>
      <c r="K31" s="215"/>
      <c r="L31" s="234"/>
      <c r="M31" s="216"/>
    </row>
    <row r="32" spans="1:63" s="117" customFormat="1" ht="15.75" x14ac:dyDescent="0.3">
      <c r="A32" s="255"/>
      <c r="B32" s="228"/>
      <c r="C32" s="98" t="s">
        <v>28</v>
      </c>
      <c r="D32" s="97" t="s">
        <v>29</v>
      </c>
      <c r="E32" s="100">
        <v>0.89</v>
      </c>
      <c r="F32" s="99">
        <f>F31*E32</f>
        <v>0.83215000000000017</v>
      </c>
      <c r="G32" s="103">
        <v>0</v>
      </c>
      <c r="H32" s="102">
        <f>F32*G32</f>
        <v>0</v>
      </c>
      <c r="I32" s="133"/>
      <c r="J32" s="132"/>
      <c r="K32" s="133"/>
      <c r="L32" s="132"/>
      <c r="M32" s="200">
        <f>H32</f>
        <v>0</v>
      </c>
    </row>
    <row r="33" spans="1:19" s="117" customFormat="1" ht="15.75" x14ac:dyDescent="0.3">
      <c r="A33" s="255"/>
      <c r="B33" s="97"/>
      <c r="C33" s="98" t="s">
        <v>30</v>
      </c>
      <c r="D33" s="97" t="s">
        <v>5</v>
      </c>
      <c r="E33" s="100">
        <v>0.37</v>
      </c>
      <c r="F33" s="99">
        <f>F31*E33</f>
        <v>0.34595000000000004</v>
      </c>
      <c r="G33" s="133"/>
      <c r="H33" s="132"/>
      <c r="I33" s="133"/>
      <c r="J33" s="132"/>
      <c r="K33" s="103">
        <v>0</v>
      </c>
      <c r="L33" s="97">
        <f>F33*K33</f>
        <v>0</v>
      </c>
      <c r="M33" s="200">
        <f>L33</f>
        <v>0</v>
      </c>
    </row>
    <row r="34" spans="1:19" s="117" customFormat="1" ht="15.75" x14ac:dyDescent="0.3">
      <c r="A34" s="255"/>
      <c r="B34" s="229"/>
      <c r="C34" s="98" t="s">
        <v>70</v>
      </c>
      <c r="D34" s="97" t="s">
        <v>65</v>
      </c>
      <c r="E34" s="100">
        <v>1.1499999999999999</v>
      </c>
      <c r="F34" s="99">
        <f>F31*E34</f>
        <v>1.07525</v>
      </c>
      <c r="G34" s="133"/>
      <c r="H34" s="132"/>
      <c r="I34" s="103">
        <v>0</v>
      </c>
      <c r="J34" s="102">
        <f>F34*I34</f>
        <v>0</v>
      </c>
      <c r="K34" s="133"/>
      <c r="L34" s="132"/>
      <c r="M34" s="200">
        <f>J34</f>
        <v>0</v>
      </c>
    </row>
    <row r="35" spans="1:19" s="117" customFormat="1" ht="15.75" x14ac:dyDescent="0.3">
      <c r="A35" s="255"/>
      <c r="B35" s="97"/>
      <c r="C35" s="98" t="s">
        <v>39</v>
      </c>
      <c r="D35" s="97" t="s">
        <v>5</v>
      </c>
      <c r="E35" s="100">
        <v>0.02</v>
      </c>
      <c r="F35" s="99">
        <f>F31*E35</f>
        <v>1.8700000000000005E-2</v>
      </c>
      <c r="G35" s="133"/>
      <c r="H35" s="132"/>
      <c r="I35" s="103">
        <v>0</v>
      </c>
      <c r="J35" s="102">
        <f>F35*I35</f>
        <v>0</v>
      </c>
      <c r="K35" s="133"/>
      <c r="L35" s="132"/>
      <c r="M35" s="200">
        <f>J35</f>
        <v>0</v>
      </c>
    </row>
    <row r="36" spans="1:19" s="117" customFormat="1" ht="31.5" x14ac:dyDescent="0.3">
      <c r="A36" s="254">
        <v>7</v>
      </c>
      <c r="B36" s="220" t="s">
        <v>92</v>
      </c>
      <c r="C36" s="198" t="s">
        <v>109</v>
      </c>
      <c r="D36" s="239" t="s">
        <v>65</v>
      </c>
      <c r="E36" s="240"/>
      <c r="F36" s="241">
        <f>8.5*0.2*1.2+8.5*0.15*1.1</f>
        <v>3.4424999999999999</v>
      </c>
      <c r="G36" s="274"/>
      <c r="H36" s="275"/>
      <c r="I36" s="274"/>
      <c r="J36" s="275"/>
      <c r="K36" s="274"/>
      <c r="L36" s="276"/>
      <c r="M36" s="277"/>
    </row>
    <row r="37" spans="1:19" s="117" customFormat="1" ht="15.75" x14ac:dyDescent="0.3">
      <c r="A37" s="255"/>
      <c r="B37" s="228"/>
      <c r="C37" s="278" t="s">
        <v>28</v>
      </c>
      <c r="D37" s="97" t="s">
        <v>29</v>
      </c>
      <c r="E37" s="100">
        <v>3.83</v>
      </c>
      <c r="F37" s="99">
        <f>F36*E37</f>
        <v>13.184775</v>
      </c>
      <c r="G37" s="103">
        <v>0</v>
      </c>
      <c r="H37" s="279">
        <f t="shared" si="1"/>
        <v>0</v>
      </c>
      <c r="I37" s="280"/>
      <c r="J37" s="279">
        <f t="shared" ref="J37:J44" si="3">F37*I37</f>
        <v>0</v>
      </c>
      <c r="K37" s="280"/>
      <c r="L37" s="281">
        <f t="shared" si="2"/>
        <v>0</v>
      </c>
      <c r="M37" s="200">
        <f t="shared" si="0"/>
        <v>0</v>
      </c>
    </row>
    <row r="38" spans="1:19" s="117" customFormat="1" ht="15.75" x14ac:dyDescent="0.3">
      <c r="A38" s="255"/>
      <c r="B38" s="97"/>
      <c r="C38" s="278" t="s">
        <v>30</v>
      </c>
      <c r="D38" s="97" t="s">
        <v>5</v>
      </c>
      <c r="E38" s="100">
        <v>1.37</v>
      </c>
      <c r="F38" s="99">
        <f>F36*E38</f>
        <v>4.7162250000000006</v>
      </c>
      <c r="G38" s="280"/>
      <c r="H38" s="279"/>
      <c r="I38" s="280"/>
      <c r="J38" s="279">
        <f t="shared" si="3"/>
        <v>0</v>
      </c>
      <c r="K38" s="103">
        <v>0</v>
      </c>
      <c r="L38" s="281">
        <f t="shared" si="2"/>
        <v>0</v>
      </c>
      <c r="M38" s="200">
        <f t="shared" si="0"/>
        <v>0</v>
      </c>
    </row>
    <row r="39" spans="1:19" s="117" customFormat="1" ht="15.75" x14ac:dyDescent="0.3">
      <c r="A39" s="255"/>
      <c r="B39" s="97"/>
      <c r="C39" s="278" t="s">
        <v>93</v>
      </c>
      <c r="D39" s="97" t="s">
        <v>65</v>
      </c>
      <c r="E39" s="100">
        <v>1.0149999999999999</v>
      </c>
      <c r="F39" s="99">
        <f>F36*E39</f>
        <v>3.4941374999999995</v>
      </c>
      <c r="G39" s="280"/>
      <c r="H39" s="279"/>
      <c r="I39" s="103">
        <v>0</v>
      </c>
      <c r="J39" s="279">
        <f t="shared" si="3"/>
        <v>0</v>
      </c>
      <c r="K39" s="280"/>
      <c r="L39" s="282"/>
      <c r="M39" s="200">
        <f t="shared" si="0"/>
        <v>0</v>
      </c>
    </row>
    <row r="40" spans="1:19" s="117" customFormat="1" ht="15.75" x14ac:dyDescent="0.3">
      <c r="A40" s="255"/>
      <c r="B40" s="97"/>
      <c r="C40" s="278" t="s">
        <v>94</v>
      </c>
      <c r="D40" s="97" t="s">
        <v>40</v>
      </c>
      <c r="E40" s="100">
        <v>0.25600000000000001</v>
      </c>
      <c r="F40" s="99">
        <f>F36*E40</f>
        <v>0.88127999999999995</v>
      </c>
      <c r="G40" s="280"/>
      <c r="H40" s="279"/>
      <c r="I40" s="103">
        <v>0</v>
      </c>
      <c r="J40" s="279">
        <f t="shared" si="3"/>
        <v>0</v>
      </c>
      <c r="K40" s="280"/>
      <c r="L40" s="282"/>
      <c r="M40" s="200">
        <f t="shared" si="0"/>
        <v>0</v>
      </c>
    </row>
    <row r="41" spans="1:19" s="117" customFormat="1" ht="15.75" x14ac:dyDescent="0.3">
      <c r="A41" s="255"/>
      <c r="B41" s="97"/>
      <c r="C41" s="278" t="s">
        <v>95</v>
      </c>
      <c r="D41" s="97" t="s">
        <v>65</v>
      </c>
      <c r="E41" s="196">
        <v>2.7000000000000001E-3</v>
      </c>
      <c r="F41" s="99">
        <f>F36*E41</f>
        <v>9.2947500000000009E-3</v>
      </c>
      <c r="G41" s="280"/>
      <c r="H41" s="279"/>
      <c r="I41" s="103">
        <v>0</v>
      </c>
      <c r="J41" s="279">
        <f t="shared" si="3"/>
        <v>0</v>
      </c>
      <c r="K41" s="280"/>
      <c r="L41" s="282"/>
      <c r="M41" s="200">
        <f t="shared" si="0"/>
        <v>0</v>
      </c>
    </row>
    <row r="42" spans="1:19" s="117" customFormat="1" ht="15.75" x14ac:dyDescent="0.3">
      <c r="A42" s="255"/>
      <c r="B42" s="97"/>
      <c r="C42" s="278" t="s">
        <v>96</v>
      </c>
      <c r="D42" s="97" t="s">
        <v>65</v>
      </c>
      <c r="E42" s="196">
        <v>2.9999999999999997E-4</v>
      </c>
      <c r="F42" s="99">
        <f>F36*E42</f>
        <v>1.0327499999999998E-3</v>
      </c>
      <c r="G42" s="280"/>
      <c r="H42" s="279"/>
      <c r="I42" s="195">
        <v>0</v>
      </c>
      <c r="J42" s="279">
        <f t="shared" si="3"/>
        <v>0</v>
      </c>
      <c r="K42" s="280"/>
      <c r="L42" s="282"/>
      <c r="M42" s="200">
        <f t="shared" si="0"/>
        <v>0</v>
      </c>
    </row>
    <row r="43" spans="1:19" s="117" customFormat="1" ht="15.75" x14ac:dyDescent="0.3">
      <c r="A43" s="255"/>
      <c r="B43" s="97"/>
      <c r="C43" s="278" t="s">
        <v>97</v>
      </c>
      <c r="D43" s="97" t="s">
        <v>98</v>
      </c>
      <c r="E43" s="100" t="s">
        <v>99</v>
      </c>
      <c r="F43" s="99">
        <f>(8.5*1.1*12+8.5*1.2*12)*0.89/1000</f>
        <v>0.20879400000000001</v>
      </c>
      <c r="G43" s="280"/>
      <c r="H43" s="279"/>
      <c r="I43" s="195">
        <v>0</v>
      </c>
      <c r="J43" s="279">
        <f t="shared" si="3"/>
        <v>0</v>
      </c>
      <c r="K43" s="280"/>
      <c r="L43" s="282"/>
      <c r="M43" s="200">
        <f t="shared" si="0"/>
        <v>0</v>
      </c>
      <c r="S43" s="117">
        <f>1/0.15*12*0.89</f>
        <v>71.2</v>
      </c>
    </row>
    <row r="44" spans="1:19" s="117" customFormat="1" ht="15.75" x14ac:dyDescent="0.3">
      <c r="A44" s="256"/>
      <c r="B44" s="106"/>
      <c r="C44" s="283" t="s">
        <v>39</v>
      </c>
      <c r="D44" s="106" t="s">
        <v>5</v>
      </c>
      <c r="E44" s="108">
        <v>0.63</v>
      </c>
      <c r="F44" s="107">
        <f>F36*E44</f>
        <v>2.1687750000000001</v>
      </c>
      <c r="G44" s="284"/>
      <c r="H44" s="285"/>
      <c r="I44" s="109">
        <v>0</v>
      </c>
      <c r="J44" s="285">
        <f t="shared" si="3"/>
        <v>0</v>
      </c>
      <c r="K44" s="284"/>
      <c r="L44" s="286"/>
      <c r="M44" s="287">
        <f t="shared" si="0"/>
        <v>0</v>
      </c>
    </row>
    <row r="45" spans="1:19" s="117" customFormat="1" ht="31.5" x14ac:dyDescent="0.3">
      <c r="A45" s="255">
        <v>8</v>
      </c>
      <c r="B45" s="97" t="s">
        <v>69</v>
      </c>
      <c r="C45" s="193" t="s">
        <v>119</v>
      </c>
      <c r="D45" s="249" t="s">
        <v>65</v>
      </c>
      <c r="E45" s="250"/>
      <c r="F45" s="251">
        <f>8.5*1.1*0.9/2</f>
        <v>4.2075000000000005</v>
      </c>
      <c r="G45" s="133"/>
      <c r="H45" s="132"/>
      <c r="I45" s="133"/>
      <c r="J45" s="132"/>
      <c r="K45" s="133"/>
      <c r="L45" s="132"/>
      <c r="M45" s="201"/>
    </row>
    <row r="46" spans="1:19" s="117" customFormat="1" ht="15.75" x14ac:dyDescent="0.3">
      <c r="A46" s="255"/>
      <c r="B46" s="228"/>
      <c r="C46" s="98" t="s">
        <v>28</v>
      </c>
      <c r="D46" s="97" t="s">
        <v>29</v>
      </c>
      <c r="E46" s="100">
        <v>0.89</v>
      </c>
      <c r="F46" s="99">
        <f>F45*E46</f>
        <v>3.7446750000000004</v>
      </c>
      <c r="G46" s="103">
        <v>0</v>
      </c>
      <c r="H46" s="102">
        <f>F46*G46</f>
        <v>0</v>
      </c>
      <c r="I46" s="133"/>
      <c r="J46" s="132"/>
      <c r="K46" s="133"/>
      <c r="L46" s="132"/>
      <c r="M46" s="200">
        <f>H46</f>
        <v>0</v>
      </c>
    </row>
    <row r="47" spans="1:19" s="117" customFormat="1" ht="15.75" x14ac:dyDescent="0.3">
      <c r="A47" s="255"/>
      <c r="B47" s="97"/>
      <c r="C47" s="98" t="s">
        <v>30</v>
      </c>
      <c r="D47" s="97" t="s">
        <v>5</v>
      </c>
      <c r="E47" s="100">
        <v>0.37</v>
      </c>
      <c r="F47" s="99">
        <f>F45*E47</f>
        <v>1.5567750000000002</v>
      </c>
      <c r="G47" s="133"/>
      <c r="H47" s="132"/>
      <c r="I47" s="133"/>
      <c r="J47" s="132"/>
      <c r="K47" s="103">
        <v>0</v>
      </c>
      <c r="L47" s="102">
        <f>F47*K47</f>
        <v>0</v>
      </c>
      <c r="M47" s="200">
        <f>L47</f>
        <v>0</v>
      </c>
    </row>
    <row r="48" spans="1:19" s="117" customFormat="1" ht="15.75" x14ac:dyDescent="0.3">
      <c r="A48" s="255"/>
      <c r="B48" s="229"/>
      <c r="C48" s="98" t="s">
        <v>70</v>
      </c>
      <c r="D48" s="97" t="s">
        <v>65</v>
      </c>
      <c r="E48" s="100">
        <v>1.1499999999999999</v>
      </c>
      <c r="F48" s="99">
        <f>F45*E48</f>
        <v>4.8386250000000004</v>
      </c>
      <c r="G48" s="133"/>
      <c r="H48" s="132"/>
      <c r="I48" s="103">
        <v>0</v>
      </c>
      <c r="J48" s="102">
        <f>F48*I48</f>
        <v>0</v>
      </c>
      <c r="K48" s="133"/>
      <c r="L48" s="132"/>
      <c r="M48" s="200">
        <f>J48</f>
        <v>0</v>
      </c>
    </row>
    <row r="49" spans="1:13" s="117" customFormat="1" ht="15.75" x14ac:dyDescent="0.3">
      <c r="A49" s="255"/>
      <c r="B49" s="97"/>
      <c r="C49" s="98" t="s">
        <v>39</v>
      </c>
      <c r="D49" s="97" t="s">
        <v>5</v>
      </c>
      <c r="E49" s="100">
        <v>0.02</v>
      </c>
      <c r="F49" s="99">
        <f>F45*E49</f>
        <v>8.4150000000000016E-2</v>
      </c>
      <c r="G49" s="133"/>
      <c r="H49" s="132"/>
      <c r="I49" s="103">
        <v>0</v>
      </c>
      <c r="J49" s="102">
        <f>F49*I49</f>
        <v>0</v>
      </c>
      <c r="K49" s="133"/>
      <c r="L49" s="132"/>
      <c r="M49" s="200">
        <f>J49</f>
        <v>0</v>
      </c>
    </row>
    <row r="50" spans="1:13" s="140" customFormat="1" ht="15.75" x14ac:dyDescent="0.25">
      <c r="A50" s="258">
        <v>9</v>
      </c>
      <c r="B50" s="230" t="s">
        <v>100</v>
      </c>
      <c r="C50" s="198" t="s">
        <v>110</v>
      </c>
      <c r="D50" s="252" t="s">
        <v>67</v>
      </c>
      <c r="E50" s="253"/>
      <c r="F50" s="244">
        <v>17</v>
      </c>
      <c r="G50" s="217"/>
      <c r="H50" s="230"/>
      <c r="I50" s="218"/>
      <c r="J50" s="235"/>
      <c r="K50" s="218"/>
      <c r="L50" s="235"/>
      <c r="M50" s="219"/>
    </row>
    <row r="51" spans="1:13" s="140" customFormat="1" ht="31.5" x14ac:dyDescent="0.25">
      <c r="A51" s="257"/>
      <c r="B51" s="134"/>
      <c r="C51" s="135" t="s">
        <v>28</v>
      </c>
      <c r="D51" s="134" t="s">
        <v>29</v>
      </c>
      <c r="E51" s="137">
        <v>1.83</v>
      </c>
      <c r="F51" s="136">
        <f>F50*E51</f>
        <v>31.11</v>
      </c>
      <c r="G51" s="142">
        <v>0</v>
      </c>
      <c r="H51" s="139">
        <f>F51*G51</f>
        <v>0</v>
      </c>
      <c r="I51" s="144"/>
      <c r="J51" s="143"/>
      <c r="K51" s="144"/>
      <c r="L51" s="143"/>
      <c r="M51" s="203">
        <f>H51</f>
        <v>0</v>
      </c>
    </row>
    <row r="52" spans="1:13" s="140" customFormat="1" ht="15.75" x14ac:dyDescent="0.25">
      <c r="A52" s="257"/>
      <c r="B52" s="134"/>
      <c r="C52" s="135" t="s">
        <v>30</v>
      </c>
      <c r="D52" s="134" t="s">
        <v>5</v>
      </c>
      <c r="E52" s="137">
        <v>3.5999999999999997E-2</v>
      </c>
      <c r="F52" s="136">
        <f>F50*E52</f>
        <v>0.61199999999999999</v>
      </c>
      <c r="G52" s="141"/>
      <c r="H52" s="143"/>
      <c r="I52" s="144"/>
      <c r="J52" s="143"/>
      <c r="K52" s="142">
        <v>0</v>
      </c>
      <c r="L52" s="139">
        <f>F52*K52</f>
        <v>0</v>
      </c>
      <c r="M52" s="203">
        <f>L52</f>
        <v>0</v>
      </c>
    </row>
    <row r="53" spans="1:13" s="140" customFormat="1" ht="15.75" x14ac:dyDescent="0.25">
      <c r="A53" s="257"/>
      <c r="B53" s="134"/>
      <c r="C53" s="135" t="s">
        <v>101</v>
      </c>
      <c r="D53" s="134" t="s">
        <v>67</v>
      </c>
      <c r="E53" s="137">
        <v>1</v>
      </c>
      <c r="F53" s="136">
        <f>F50*E53</f>
        <v>17</v>
      </c>
      <c r="G53" s="141"/>
      <c r="H53" s="143"/>
      <c r="I53" s="142">
        <v>0</v>
      </c>
      <c r="J53" s="139">
        <f>F53*I53</f>
        <v>0</v>
      </c>
      <c r="K53" s="144"/>
      <c r="L53" s="143"/>
      <c r="M53" s="203">
        <f>J53</f>
        <v>0</v>
      </c>
    </row>
    <row r="54" spans="1:13" s="140" customFormat="1" ht="15.75" x14ac:dyDescent="0.25">
      <c r="A54" s="257"/>
      <c r="B54" s="134"/>
      <c r="C54" s="135" t="s">
        <v>111</v>
      </c>
      <c r="D54" s="134" t="s">
        <v>67</v>
      </c>
      <c r="E54" s="137"/>
      <c r="F54" s="136">
        <v>17</v>
      </c>
      <c r="G54" s="141"/>
      <c r="H54" s="143"/>
      <c r="I54" s="142">
        <v>0</v>
      </c>
      <c r="J54" s="139">
        <f>F54*I54</f>
        <v>0</v>
      </c>
      <c r="K54" s="144"/>
      <c r="L54" s="143"/>
      <c r="M54" s="203">
        <f>J54</f>
        <v>0</v>
      </c>
    </row>
    <row r="55" spans="1:13" s="140" customFormat="1" ht="15.75" x14ac:dyDescent="0.25">
      <c r="A55" s="257"/>
      <c r="B55" s="134"/>
      <c r="C55" s="135" t="s">
        <v>102</v>
      </c>
      <c r="D55" s="134" t="s">
        <v>98</v>
      </c>
      <c r="E55" s="194">
        <v>1.5E-3</v>
      </c>
      <c r="F55" s="136">
        <f>F50*E55</f>
        <v>2.5500000000000002E-2</v>
      </c>
      <c r="G55" s="141"/>
      <c r="H55" s="143"/>
      <c r="I55" s="142">
        <v>0</v>
      </c>
      <c r="J55" s="139">
        <f>F55*I55</f>
        <v>0</v>
      </c>
      <c r="K55" s="144"/>
      <c r="L55" s="143"/>
      <c r="M55" s="203">
        <f>J55</f>
        <v>0</v>
      </c>
    </row>
    <row r="56" spans="1:13" s="140" customFormat="1" ht="15.75" x14ac:dyDescent="0.25">
      <c r="A56" s="259"/>
      <c r="B56" s="145"/>
      <c r="C56" s="146" t="s">
        <v>39</v>
      </c>
      <c r="D56" s="145" t="s">
        <v>5</v>
      </c>
      <c r="E56" s="148">
        <v>0.432</v>
      </c>
      <c r="F56" s="147">
        <f>F50*E56</f>
        <v>7.3440000000000003</v>
      </c>
      <c r="G56" s="206"/>
      <c r="H56" s="152"/>
      <c r="I56" s="151">
        <v>0</v>
      </c>
      <c r="J56" s="150">
        <f>F56*I56</f>
        <v>0</v>
      </c>
      <c r="K56" s="149"/>
      <c r="L56" s="152"/>
      <c r="M56" s="207">
        <f>J56</f>
        <v>0</v>
      </c>
    </row>
    <row r="57" spans="1:13" s="101" customFormat="1" ht="15.75" x14ac:dyDescent="0.3">
      <c r="A57" s="255">
        <v>10</v>
      </c>
      <c r="B57" s="231" t="s">
        <v>103</v>
      </c>
      <c r="C57" s="192" t="s">
        <v>104</v>
      </c>
      <c r="D57" s="131" t="s">
        <v>40</v>
      </c>
      <c r="E57" s="103"/>
      <c r="F57" s="232">
        <f>17*0.9</f>
        <v>15.3</v>
      </c>
      <c r="G57" s="133"/>
      <c r="H57" s="132"/>
      <c r="I57" s="103"/>
      <c r="J57" s="97"/>
      <c r="K57" s="133"/>
      <c r="L57" s="132"/>
      <c r="M57" s="204"/>
    </row>
    <row r="58" spans="1:13" s="101" customFormat="1" ht="15.75" x14ac:dyDescent="0.3">
      <c r="A58" s="255"/>
      <c r="B58" s="97"/>
      <c r="C58" s="98" t="s">
        <v>28</v>
      </c>
      <c r="D58" s="97" t="s">
        <v>29</v>
      </c>
      <c r="E58" s="103">
        <v>0.68</v>
      </c>
      <c r="F58" s="102">
        <f>F57*E58</f>
        <v>10.404000000000002</v>
      </c>
      <c r="G58" s="103">
        <v>0</v>
      </c>
      <c r="H58" s="102">
        <f>F58*G58</f>
        <v>0</v>
      </c>
      <c r="I58" s="133"/>
      <c r="J58" s="132"/>
      <c r="K58" s="133"/>
      <c r="L58" s="132"/>
      <c r="M58" s="200">
        <f>H58</f>
        <v>0</v>
      </c>
    </row>
    <row r="59" spans="1:13" s="101" customFormat="1" ht="15.75" x14ac:dyDescent="0.3">
      <c r="A59" s="255"/>
      <c r="B59" s="97"/>
      <c r="C59" s="98" t="s">
        <v>30</v>
      </c>
      <c r="D59" s="97" t="s">
        <v>5</v>
      </c>
      <c r="E59" s="196">
        <f>0.03/100</f>
        <v>2.9999999999999997E-4</v>
      </c>
      <c r="F59" s="102">
        <f>F57*E59</f>
        <v>4.5899999999999995E-3</v>
      </c>
      <c r="G59" s="133"/>
      <c r="H59" s="132"/>
      <c r="I59" s="103"/>
      <c r="J59" s="97"/>
      <c r="K59" s="103">
        <v>0</v>
      </c>
      <c r="L59" s="102">
        <f>F59*K59</f>
        <v>0</v>
      </c>
      <c r="M59" s="200">
        <f>L59</f>
        <v>0</v>
      </c>
    </row>
    <row r="60" spans="1:13" s="101" customFormat="1" ht="15.75" x14ac:dyDescent="0.3">
      <c r="A60" s="255"/>
      <c r="B60" s="97"/>
      <c r="C60" s="98" t="s">
        <v>105</v>
      </c>
      <c r="D60" s="97" t="s">
        <v>31</v>
      </c>
      <c r="E60" s="100">
        <v>0.251</v>
      </c>
      <c r="F60" s="102">
        <f>F57*E60</f>
        <v>3.8403</v>
      </c>
      <c r="G60" s="133"/>
      <c r="H60" s="132"/>
      <c r="I60" s="103">
        <v>0</v>
      </c>
      <c r="J60" s="102">
        <f>F60*I60</f>
        <v>0</v>
      </c>
      <c r="K60" s="133"/>
      <c r="L60" s="132"/>
      <c r="M60" s="200">
        <f>J60</f>
        <v>0</v>
      </c>
    </row>
    <row r="61" spans="1:13" s="101" customFormat="1" ht="15.75" x14ac:dyDescent="0.3">
      <c r="A61" s="255"/>
      <c r="B61" s="97"/>
      <c r="C61" s="98" t="s">
        <v>106</v>
      </c>
      <c r="D61" s="97" t="s">
        <v>31</v>
      </c>
      <c r="E61" s="100">
        <v>2E-3</v>
      </c>
      <c r="F61" s="102">
        <f>F57*E61</f>
        <v>3.0600000000000002E-2</v>
      </c>
      <c r="G61" s="133"/>
      <c r="H61" s="132"/>
      <c r="I61" s="103">
        <v>0</v>
      </c>
      <c r="J61" s="102">
        <f>F61*I61</f>
        <v>0</v>
      </c>
      <c r="K61" s="133"/>
      <c r="L61" s="132"/>
      <c r="M61" s="200">
        <f>J61</f>
        <v>0</v>
      </c>
    </row>
    <row r="62" spans="1:13" s="101" customFormat="1" ht="15.75" x14ac:dyDescent="0.3">
      <c r="A62" s="255"/>
      <c r="B62" s="97"/>
      <c r="C62" s="98" t="s">
        <v>107</v>
      </c>
      <c r="D62" s="97" t="s">
        <v>31</v>
      </c>
      <c r="E62" s="100">
        <v>2.7E-2</v>
      </c>
      <c r="F62" s="102">
        <f>F57*E62</f>
        <v>0.41310000000000002</v>
      </c>
      <c r="G62" s="133"/>
      <c r="H62" s="132"/>
      <c r="I62" s="103">
        <v>0</v>
      </c>
      <c r="J62" s="102">
        <f>F62*I62</f>
        <v>0</v>
      </c>
      <c r="K62" s="133"/>
      <c r="L62" s="132"/>
      <c r="M62" s="200">
        <f>J62</f>
        <v>0</v>
      </c>
    </row>
    <row r="63" spans="1:13" s="101" customFormat="1" ht="15.75" x14ac:dyDescent="0.3">
      <c r="A63" s="255"/>
      <c r="B63" s="97"/>
      <c r="C63" s="98" t="s">
        <v>39</v>
      </c>
      <c r="D63" s="97" t="s">
        <v>5</v>
      </c>
      <c r="E63" s="196">
        <v>1.9E-3</v>
      </c>
      <c r="F63" s="102">
        <f>F57*E63</f>
        <v>2.9070000000000002E-2</v>
      </c>
      <c r="G63" s="133"/>
      <c r="H63" s="132"/>
      <c r="I63" s="103">
        <v>0</v>
      </c>
      <c r="J63" s="102">
        <f>F63*I63</f>
        <v>0</v>
      </c>
      <c r="K63" s="133"/>
      <c r="L63" s="132"/>
      <c r="M63" s="200">
        <f>J63</f>
        <v>0</v>
      </c>
    </row>
    <row r="64" spans="1:13" s="138" customFormat="1" ht="15.75" x14ac:dyDescent="0.25">
      <c r="A64" s="258">
        <v>11</v>
      </c>
      <c r="B64" s="230" t="s">
        <v>112</v>
      </c>
      <c r="C64" s="198" t="s">
        <v>113</v>
      </c>
      <c r="D64" s="252" t="s">
        <v>40</v>
      </c>
      <c r="E64" s="253"/>
      <c r="F64" s="244">
        <f>8.5*1.1+8.8*1.2</f>
        <v>19.910000000000004</v>
      </c>
      <c r="G64" s="218"/>
      <c r="H64" s="235"/>
      <c r="I64" s="217"/>
      <c r="J64" s="230"/>
      <c r="K64" s="218"/>
      <c r="L64" s="235"/>
      <c r="M64" s="219"/>
    </row>
    <row r="65" spans="1:13" s="138" customFormat="1" ht="18.75" customHeight="1" x14ac:dyDescent="0.25">
      <c r="A65" s="257"/>
      <c r="B65" s="134"/>
      <c r="C65" s="135" t="s">
        <v>28</v>
      </c>
      <c r="D65" s="134" t="s">
        <v>29</v>
      </c>
      <c r="E65" s="137">
        <v>3.86</v>
      </c>
      <c r="F65" s="136">
        <f>F64*E65</f>
        <v>76.85260000000001</v>
      </c>
      <c r="G65" s="142">
        <v>0</v>
      </c>
      <c r="H65" s="139">
        <f>F65*G65</f>
        <v>0</v>
      </c>
      <c r="I65" s="144"/>
      <c r="J65" s="143"/>
      <c r="K65" s="144"/>
      <c r="L65" s="143"/>
      <c r="M65" s="203">
        <f>H65</f>
        <v>0</v>
      </c>
    </row>
    <row r="66" spans="1:13" s="138" customFormat="1" ht="15.75" x14ac:dyDescent="0.25">
      <c r="A66" s="257"/>
      <c r="B66" s="134"/>
      <c r="C66" s="135" t="s">
        <v>30</v>
      </c>
      <c r="D66" s="134" t="s">
        <v>5</v>
      </c>
      <c r="E66" s="194">
        <v>3.5999999999999997E-2</v>
      </c>
      <c r="F66" s="136">
        <f>F64*E66</f>
        <v>0.71676000000000006</v>
      </c>
      <c r="G66" s="141"/>
      <c r="H66" s="143"/>
      <c r="I66" s="142"/>
      <c r="J66" s="139"/>
      <c r="K66" s="142">
        <v>0</v>
      </c>
      <c r="L66" s="139">
        <f>F66*K66</f>
        <v>0</v>
      </c>
      <c r="M66" s="203">
        <f>L66</f>
        <v>0</v>
      </c>
    </row>
    <row r="67" spans="1:13" s="138" customFormat="1" ht="15.75" x14ac:dyDescent="0.25">
      <c r="A67" s="202"/>
      <c r="B67" s="134"/>
      <c r="C67" s="135" t="s">
        <v>114</v>
      </c>
      <c r="D67" s="134" t="s">
        <v>40</v>
      </c>
      <c r="E67" s="137">
        <v>1</v>
      </c>
      <c r="F67" s="136">
        <f>F64*E67</f>
        <v>19.910000000000004</v>
      </c>
      <c r="G67" s="141"/>
      <c r="H67" s="143"/>
      <c r="I67" s="142">
        <v>0</v>
      </c>
      <c r="J67" s="139">
        <f>F67*I67</f>
        <v>0</v>
      </c>
      <c r="K67" s="144"/>
      <c r="L67" s="143"/>
      <c r="M67" s="203">
        <f>J67</f>
        <v>0</v>
      </c>
    </row>
    <row r="68" spans="1:13" s="138" customFormat="1" ht="15.75" x14ac:dyDescent="0.25">
      <c r="A68" s="202"/>
      <c r="B68" s="134"/>
      <c r="C68" s="135" t="s">
        <v>115</v>
      </c>
      <c r="D68" s="134" t="s">
        <v>65</v>
      </c>
      <c r="E68" s="137">
        <v>0.03</v>
      </c>
      <c r="F68" s="136">
        <f>F64*E68</f>
        <v>0.59730000000000005</v>
      </c>
      <c r="G68" s="141"/>
      <c r="H68" s="143"/>
      <c r="I68" s="142">
        <v>0</v>
      </c>
      <c r="J68" s="139">
        <f>F68*I68</f>
        <v>0</v>
      </c>
      <c r="K68" s="144"/>
      <c r="L68" s="143"/>
      <c r="M68" s="203">
        <f>J68</f>
        <v>0</v>
      </c>
    </row>
    <row r="69" spans="1:13" s="138" customFormat="1" ht="15.75" x14ac:dyDescent="0.25">
      <c r="A69" s="205"/>
      <c r="B69" s="145"/>
      <c r="C69" s="146" t="s">
        <v>39</v>
      </c>
      <c r="D69" s="145" t="s">
        <v>5</v>
      </c>
      <c r="E69" s="148">
        <v>4.2999999999999997E-2</v>
      </c>
      <c r="F69" s="147">
        <f>F64*E69</f>
        <v>0.85613000000000006</v>
      </c>
      <c r="G69" s="206"/>
      <c r="H69" s="152"/>
      <c r="I69" s="151">
        <v>0</v>
      </c>
      <c r="J69" s="150">
        <f>F69*I69</f>
        <v>0</v>
      </c>
      <c r="K69" s="149"/>
      <c r="L69" s="152"/>
      <c r="M69" s="207">
        <f>J69</f>
        <v>0</v>
      </c>
    </row>
    <row r="70" spans="1:13" s="262" customFormat="1" ht="21" customHeight="1" x14ac:dyDescent="0.25">
      <c r="A70" s="260"/>
      <c r="B70" s="260"/>
      <c r="C70" s="260" t="s">
        <v>41</v>
      </c>
      <c r="D70" s="260"/>
      <c r="E70" s="260"/>
      <c r="F70" s="260"/>
      <c r="G70" s="260"/>
      <c r="H70" s="261">
        <f>SUM(H19:H69)</f>
        <v>0</v>
      </c>
      <c r="I70" s="261"/>
      <c r="J70" s="261">
        <f>SUM(J19:J69)</f>
        <v>0</v>
      </c>
      <c r="K70" s="261"/>
      <c r="L70" s="261">
        <f>SUM(L19:L69)</f>
        <v>0</v>
      </c>
      <c r="M70" s="261">
        <f>SUM(M19:M69)</f>
        <v>0</v>
      </c>
    </row>
    <row r="71" spans="1:13" s="263" customFormat="1" ht="21" customHeight="1" x14ac:dyDescent="0.25">
      <c r="A71" s="170"/>
      <c r="B71" s="170"/>
      <c r="C71" s="171" t="s">
        <v>42</v>
      </c>
      <c r="D71" s="172">
        <v>0.1</v>
      </c>
      <c r="E71" s="173"/>
      <c r="F71" s="173"/>
      <c r="G71" s="174"/>
      <c r="H71" s="175">
        <f>H70*D71</f>
        <v>0</v>
      </c>
      <c r="I71" s="175"/>
      <c r="J71" s="175">
        <f>J70*D71</f>
        <v>0</v>
      </c>
      <c r="K71" s="175"/>
      <c r="L71" s="175">
        <f>L70*D71</f>
        <v>0</v>
      </c>
      <c r="M71" s="175">
        <f>SUM(H71:L71)</f>
        <v>0</v>
      </c>
    </row>
    <row r="72" spans="1:13" s="262" customFormat="1" ht="21" customHeight="1" x14ac:dyDescent="0.25">
      <c r="A72" s="264"/>
      <c r="B72" s="264"/>
      <c r="C72" s="264" t="s">
        <v>41</v>
      </c>
      <c r="D72" s="264"/>
      <c r="E72" s="264"/>
      <c r="F72" s="264"/>
      <c r="G72" s="264"/>
      <c r="H72" s="265">
        <f>H70+H71</f>
        <v>0</v>
      </c>
      <c r="I72" s="265"/>
      <c r="J72" s="266">
        <f>J70+J71</f>
        <v>0</v>
      </c>
      <c r="K72" s="265"/>
      <c r="L72" s="265">
        <f>L70+L71</f>
        <v>0</v>
      </c>
      <c r="M72" s="176">
        <f>SUM(H72:L72)</f>
        <v>0</v>
      </c>
    </row>
    <row r="73" spans="1:13" s="263" customFormat="1" ht="21" customHeight="1" x14ac:dyDescent="0.25">
      <c r="A73" s="170"/>
      <c r="B73" s="170"/>
      <c r="C73" s="171" t="s">
        <v>43</v>
      </c>
      <c r="D73" s="172">
        <v>0.08</v>
      </c>
      <c r="E73" s="173"/>
      <c r="F73" s="173"/>
      <c r="G73" s="174"/>
      <c r="H73" s="175">
        <f>H72*D73</f>
        <v>0</v>
      </c>
      <c r="I73" s="175"/>
      <c r="J73" s="175">
        <f>J72*D73</f>
        <v>0</v>
      </c>
      <c r="K73" s="175"/>
      <c r="L73" s="175">
        <f>D73*L72</f>
        <v>0</v>
      </c>
      <c r="M73" s="175">
        <f>SUM(H73:L73)</f>
        <v>0</v>
      </c>
    </row>
    <row r="74" spans="1:13" s="124" customFormat="1" ht="21" customHeight="1" x14ac:dyDescent="0.25">
      <c r="A74" s="267"/>
      <c r="B74" s="267"/>
      <c r="C74" s="268" t="s">
        <v>14</v>
      </c>
      <c r="D74" s="268"/>
      <c r="E74" s="269"/>
      <c r="F74" s="270"/>
      <c r="G74" s="271"/>
      <c r="H74" s="272">
        <f>H72+H73</f>
        <v>0</v>
      </c>
      <c r="I74" s="272"/>
      <c r="J74" s="273">
        <f>J72+J73</f>
        <v>0</v>
      </c>
      <c r="K74" s="272"/>
      <c r="L74" s="272">
        <f>L72+L73</f>
        <v>0</v>
      </c>
      <c r="M74" s="273">
        <f>M72+M73</f>
        <v>0</v>
      </c>
    </row>
    <row r="76" spans="1:13" s="177" customFormat="1" ht="11.25" customHeight="1" x14ac:dyDescent="0.3"/>
    <row r="77" spans="1:13" s="177" customFormat="1" ht="11.25" customHeight="1" x14ac:dyDescent="0.3"/>
    <row r="78" spans="1:13" s="177" customFormat="1" ht="15.75" customHeight="1" x14ac:dyDescent="0.3"/>
    <row r="79" spans="1:13" s="125" customFormat="1" ht="15.75" x14ac:dyDescent="0.3">
      <c r="B79" s="126"/>
      <c r="E79" s="127"/>
      <c r="F79" s="127"/>
      <c r="G79" s="128"/>
      <c r="I79" s="129"/>
      <c r="K79" s="129"/>
      <c r="M79" s="130"/>
    </row>
    <row r="80" spans="1:13" s="125" customFormat="1" ht="15.75" x14ac:dyDescent="0.3">
      <c r="E80" s="127"/>
      <c r="F80" s="127"/>
      <c r="G80" s="128"/>
      <c r="H80" s="129"/>
      <c r="I80" s="129"/>
      <c r="J80" s="129"/>
      <c r="K80" s="129"/>
      <c r="L80" s="129"/>
      <c r="M80" s="129"/>
    </row>
    <row r="81" spans="1:13" s="125" customFormat="1" ht="15.75" x14ac:dyDescent="0.3">
      <c r="B81" s="126"/>
      <c r="E81" s="127"/>
      <c r="F81" s="127"/>
      <c r="G81" s="128"/>
      <c r="I81" s="129"/>
      <c r="K81" s="129"/>
      <c r="M81" s="130"/>
    </row>
    <row r="82" spans="1:13" s="125" customFormat="1" ht="15.75" x14ac:dyDescent="0.3">
      <c r="E82" s="127"/>
      <c r="F82" s="127"/>
      <c r="G82" s="128"/>
      <c r="H82" s="129"/>
      <c r="I82" s="129"/>
      <c r="J82" s="129"/>
      <c r="K82" s="129"/>
      <c r="L82" s="129"/>
      <c r="M82" s="129"/>
    </row>
    <row r="83" spans="1:13" s="125" customFormat="1" ht="15.75" x14ac:dyDescent="0.3">
      <c r="B83" s="126"/>
      <c r="E83" s="127"/>
      <c r="F83" s="127"/>
      <c r="G83" s="128"/>
      <c r="I83" s="129"/>
      <c r="K83" s="129"/>
      <c r="M83" s="130"/>
    </row>
    <row r="84" spans="1:13" s="125" customFormat="1" ht="15.75" x14ac:dyDescent="0.3">
      <c r="E84" s="127"/>
      <c r="F84" s="127"/>
      <c r="G84" s="128"/>
      <c r="H84" s="129"/>
      <c r="I84" s="129"/>
      <c r="J84" s="129"/>
      <c r="K84" s="129"/>
      <c r="L84" s="129"/>
      <c r="M84" s="129"/>
    </row>
    <row r="85" spans="1:13" s="125" customFormat="1" ht="15.75" x14ac:dyDescent="0.3">
      <c r="B85" s="126"/>
      <c r="E85" s="127"/>
      <c r="F85" s="127"/>
      <c r="G85" s="128"/>
      <c r="I85" s="129"/>
      <c r="K85" s="129"/>
      <c r="M85" s="130"/>
    </row>
    <row r="86" spans="1:13" s="125" customFormat="1" ht="15.75" x14ac:dyDescent="0.3">
      <c r="E86" s="127"/>
      <c r="F86" s="127"/>
      <c r="G86" s="128"/>
      <c r="H86" s="129"/>
      <c r="I86" s="129"/>
      <c r="J86" s="129"/>
      <c r="K86" s="129"/>
      <c r="L86" s="129"/>
      <c r="M86" s="129"/>
    </row>
    <row r="87" spans="1:13" s="125" customFormat="1" ht="15.75" x14ac:dyDescent="0.3">
      <c r="B87" s="126"/>
      <c r="E87" s="127"/>
      <c r="F87" s="127"/>
      <c r="G87" s="128"/>
      <c r="I87" s="129"/>
      <c r="K87" s="129"/>
      <c r="M87" s="130"/>
    </row>
    <row r="88" spans="1:13" s="125" customFormat="1" ht="15.75" x14ac:dyDescent="0.3">
      <c r="E88" s="127"/>
      <c r="F88" s="127"/>
      <c r="G88" s="128"/>
      <c r="H88" s="129"/>
      <c r="I88" s="129"/>
      <c r="J88" s="129"/>
      <c r="K88" s="129"/>
      <c r="L88" s="129"/>
      <c r="M88" s="129"/>
    </row>
    <row r="89" spans="1:13" s="125" customFormat="1" ht="15.75" x14ac:dyDescent="0.3">
      <c r="B89" s="126"/>
      <c r="E89" s="127"/>
      <c r="F89" s="127"/>
      <c r="G89" s="128"/>
      <c r="H89" s="130"/>
      <c r="I89" s="128"/>
      <c r="K89" s="129"/>
      <c r="L89" s="129"/>
      <c r="M89" s="178"/>
    </row>
    <row r="90" spans="1:13" s="125" customFormat="1" ht="15.75" x14ac:dyDescent="0.3">
      <c r="E90" s="127"/>
      <c r="F90" s="127"/>
      <c r="G90" s="128"/>
      <c r="H90" s="129"/>
      <c r="I90" s="129"/>
      <c r="J90" s="129"/>
      <c r="K90" s="129"/>
      <c r="L90" s="129"/>
      <c r="M90" s="129"/>
    </row>
    <row r="91" spans="1:13" s="125" customFormat="1" ht="15.75" x14ac:dyDescent="0.3">
      <c r="B91" s="126"/>
      <c r="C91" s="179"/>
      <c r="E91" s="127"/>
      <c r="F91" s="127"/>
      <c r="G91" s="128"/>
      <c r="I91" s="129"/>
      <c r="K91" s="129"/>
      <c r="M91" s="130"/>
    </row>
    <row r="92" spans="1:13" s="125" customFormat="1" ht="15.75" x14ac:dyDescent="0.3">
      <c r="E92" s="127"/>
      <c r="F92" s="127"/>
      <c r="G92" s="128"/>
      <c r="H92" s="129"/>
      <c r="I92" s="129"/>
      <c r="J92" s="129"/>
      <c r="K92" s="129"/>
      <c r="L92" s="129"/>
      <c r="M92" s="129"/>
    </row>
    <row r="93" spans="1:13" s="181" customFormat="1" x14ac:dyDescent="0.3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</row>
    <row r="94" spans="1:13" s="125" customFormat="1" ht="15.75" x14ac:dyDescent="0.3">
      <c r="B94" s="126"/>
      <c r="C94" s="179"/>
      <c r="E94" s="127"/>
      <c r="F94" s="127"/>
      <c r="G94" s="128"/>
      <c r="I94" s="129"/>
      <c r="K94" s="129"/>
      <c r="M94" s="130"/>
    </row>
    <row r="95" spans="1:13" s="125" customFormat="1" ht="15.75" x14ac:dyDescent="0.3">
      <c r="E95" s="127"/>
      <c r="F95" s="127"/>
      <c r="G95" s="128"/>
      <c r="H95" s="129"/>
      <c r="I95" s="129"/>
      <c r="J95" s="129"/>
      <c r="K95" s="129"/>
      <c r="L95" s="129"/>
      <c r="M95" s="129"/>
    </row>
    <row r="96" spans="1:13" s="125" customFormat="1" ht="15.75" x14ac:dyDescent="0.3">
      <c r="B96" s="126"/>
      <c r="C96" s="179"/>
      <c r="E96" s="127"/>
      <c r="F96" s="127"/>
      <c r="G96" s="128"/>
      <c r="I96" s="129"/>
      <c r="K96" s="129"/>
      <c r="M96" s="130"/>
    </row>
    <row r="97" spans="1:13" s="125" customFormat="1" ht="15.75" x14ac:dyDescent="0.3">
      <c r="E97" s="127"/>
      <c r="F97" s="127"/>
      <c r="G97" s="128"/>
      <c r="H97" s="129"/>
      <c r="I97" s="129"/>
      <c r="J97" s="129"/>
      <c r="K97" s="129"/>
      <c r="L97" s="129"/>
      <c r="M97" s="129"/>
    </row>
    <row r="98" spans="1:13" s="125" customFormat="1" ht="15.75" x14ac:dyDescent="0.3">
      <c r="C98" s="179"/>
      <c r="E98" s="127"/>
      <c r="F98" s="127"/>
      <c r="G98" s="128"/>
      <c r="I98" s="129"/>
      <c r="K98" s="129"/>
      <c r="M98" s="130"/>
    </row>
    <row r="99" spans="1:13" s="125" customFormat="1" ht="15.75" x14ac:dyDescent="0.3">
      <c r="E99" s="127"/>
      <c r="F99" s="127"/>
      <c r="G99" s="128"/>
      <c r="H99" s="129"/>
      <c r="I99" s="129"/>
      <c r="J99" s="129"/>
      <c r="K99" s="129"/>
      <c r="L99" s="129"/>
      <c r="M99" s="129"/>
    </row>
    <row r="100" spans="1:13" s="125" customFormat="1" ht="15.75" x14ac:dyDescent="0.3">
      <c r="B100" s="126"/>
      <c r="C100" s="179"/>
      <c r="E100" s="127"/>
      <c r="F100" s="127"/>
      <c r="G100" s="128"/>
      <c r="I100" s="129"/>
      <c r="K100" s="129"/>
      <c r="M100" s="130"/>
    </row>
    <row r="101" spans="1:13" s="125" customFormat="1" ht="15.75" x14ac:dyDescent="0.3">
      <c r="E101" s="127"/>
      <c r="F101" s="127"/>
      <c r="G101" s="128"/>
      <c r="H101" s="129"/>
      <c r="I101" s="129"/>
      <c r="J101" s="129"/>
      <c r="K101" s="129"/>
      <c r="L101" s="129"/>
      <c r="M101" s="129"/>
    </row>
    <row r="102" spans="1:13" s="125" customFormat="1" ht="15.75" x14ac:dyDescent="0.3">
      <c r="C102" s="179"/>
      <c r="E102" s="127"/>
      <c r="F102" s="127"/>
      <c r="G102" s="128"/>
      <c r="I102" s="129"/>
      <c r="K102" s="129"/>
      <c r="M102" s="130"/>
    </row>
    <row r="103" spans="1:13" s="125" customFormat="1" ht="15.75" x14ac:dyDescent="0.3">
      <c r="E103" s="127"/>
      <c r="F103" s="127"/>
      <c r="G103" s="128"/>
      <c r="H103" s="129"/>
      <c r="I103" s="129"/>
      <c r="J103" s="129"/>
      <c r="K103" s="129"/>
      <c r="L103" s="129"/>
      <c r="M103" s="129"/>
    </row>
    <row r="104" spans="1:13" s="125" customFormat="1" ht="15.75" x14ac:dyDescent="0.3">
      <c r="C104" s="179"/>
      <c r="E104" s="127"/>
      <c r="F104" s="127"/>
      <c r="G104" s="128"/>
      <c r="I104" s="129"/>
      <c r="K104" s="129"/>
      <c r="M104" s="130"/>
    </row>
    <row r="105" spans="1:13" s="125" customFormat="1" ht="15.75" x14ac:dyDescent="0.3">
      <c r="E105" s="127"/>
      <c r="F105" s="127"/>
      <c r="G105" s="128"/>
      <c r="H105" s="129"/>
      <c r="I105" s="129"/>
      <c r="J105" s="129"/>
      <c r="K105" s="129"/>
      <c r="L105" s="129"/>
      <c r="M105" s="129"/>
    </row>
    <row r="106" spans="1:13" s="125" customFormat="1" ht="15.75" x14ac:dyDescent="0.3">
      <c r="C106" s="179"/>
      <c r="E106" s="127"/>
      <c r="F106" s="127"/>
      <c r="G106" s="128"/>
      <c r="I106" s="129"/>
      <c r="K106" s="129"/>
      <c r="M106" s="130"/>
    </row>
    <row r="107" spans="1:13" s="125" customFormat="1" ht="15.75" x14ac:dyDescent="0.3">
      <c r="E107" s="127"/>
      <c r="F107" s="127"/>
      <c r="G107" s="128"/>
      <c r="H107" s="129"/>
      <c r="I107" s="129"/>
      <c r="J107" s="129"/>
      <c r="K107" s="129"/>
      <c r="L107" s="129"/>
      <c r="M107" s="129"/>
    </row>
    <row r="108" spans="1:13" s="125" customFormat="1" ht="15.75" x14ac:dyDescent="0.3">
      <c r="C108" s="179"/>
      <c r="E108" s="127"/>
      <c r="F108" s="127"/>
      <c r="G108" s="128"/>
      <c r="I108" s="129"/>
      <c r="K108" s="129"/>
      <c r="M108" s="130"/>
    </row>
    <row r="109" spans="1:13" s="125" customFormat="1" ht="15.75" x14ac:dyDescent="0.3">
      <c r="E109" s="127"/>
      <c r="F109" s="127"/>
      <c r="G109" s="128"/>
      <c r="H109" s="129"/>
      <c r="I109" s="129"/>
      <c r="J109" s="129"/>
      <c r="K109" s="129"/>
      <c r="L109" s="129"/>
      <c r="M109" s="129"/>
    </row>
    <row r="110" spans="1:13" s="181" customFormat="1" x14ac:dyDescent="0.3">
      <c r="A110" s="125"/>
      <c r="B110" s="125"/>
      <c r="C110" s="179"/>
      <c r="D110" s="125"/>
      <c r="E110" s="125"/>
      <c r="F110" s="125"/>
      <c r="G110" s="128"/>
      <c r="H110" s="125"/>
      <c r="I110" s="129"/>
      <c r="J110" s="129"/>
      <c r="K110" s="129"/>
      <c r="L110" s="129"/>
      <c r="M110" s="129"/>
    </row>
    <row r="111" spans="1:13" s="181" customFormat="1" x14ac:dyDescent="0.3">
      <c r="A111" s="125"/>
      <c r="B111" s="125"/>
      <c r="C111" s="125"/>
      <c r="D111" s="125"/>
      <c r="E111" s="127"/>
      <c r="F111" s="127"/>
      <c r="G111" s="128"/>
      <c r="H111" s="125"/>
      <c r="I111" s="129"/>
      <c r="J111" s="129"/>
      <c r="K111" s="129"/>
      <c r="L111" s="129"/>
      <c r="M111" s="130"/>
    </row>
    <row r="112" spans="1:13" s="181" customFormat="1" x14ac:dyDescent="0.3">
      <c r="A112" s="125"/>
      <c r="B112" s="125"/>
      <c r="C112" s="125"/>
      <c r="D112" s="125"/>
      <c r="E112" s="127"/>
      <c r="F112" s="127"/>
      <c r="G112" s="128"/>
      <c r="H112" s="130"/>
      <c r="I112" s="128"/>
      <c r="J112" s="125"/>
      <c r="K112" s="128"/>
      <c r="L112" s="125"/>
      <c r="M112" s="128"/>
    </row>
    <row r="113" spans="1:13" s="181" customFormat="1" x14ac:dyDescent="0.3">
      <c r="A113" s="125"/>
      <c r="B113" s="125"/>
      <c r="C113" s="125"/>
      <c r="D113" s="125"/>
      <c r="E113" s="128"/>
      <c r="F113" s="127"/>
      <c r="G113" s="128"/>
      <c r="H113" s="130"/>
      <c r="I113" s="182"/>
      <c r="J113" s="125"/>
      <c r="K113" s="129"/>
      <c r="L113" s="129"/>
      <c r="M113" s="130"/>
    </row>
    <row r="114" spans="1:13" s="181" customFormat="1" x14ac:dyDescent="0.3">
      <c r="A114" s="125"/>
      <c r="B114" s="125"/>
      <c r="C114" s="125"/>
      <c r="D114" s="125"/>
      <c r="E114" s="127"/>
      <c r="F114" s="127"/>
      <c r="G114" s="128"/>
      <c r="I114" s="182"/>
      <c r="J114" s="125"/>
      <c r="K114" s="129"/>
      <c r="L114" s="129"/>
      <c r="M114" s="130"/>
    </row>
    <row r="115" spans="1:13" s="181" customFormat="1" x14ac:dyDescent="0.3">
      <c r="A115" s="125"/>
      <c r="B115" s="125"/>
      <c r="C115" s="125"/>
      <c r="D115" s="125"/>
      <c r="E115" s="127"/>
      <c r="F115" s="127"/>
      <c r="G115" s="128"/>
      <c r="H115" s="130"/>
      <c r="I115" s="182"/>
      <c r="J115" s="125"/>
      <c r="K115" s="129"/>
      <c r="L115" s="129"/>
      <c r="M115" s="130"/>
    </row>
    <row r="116" spans="1:13" s="125" customFormat="1" ht="15.75" x14ac:dyDescent="0.3">
      <c r="E116" s="127"/>
      <c r="F116" s="127"/>
      <c r="G116" s="128"/>
      <c r="H116" s="129"/>
      <c r="I116" s="129"/>
      <c r="J116" s="129"/>
      <c r="K116" s="129"/>
      <c r="L116" s="129"/>
      <c r="M116" s="129"/>
    </row>
    <row r="117" spans="1:13" s="181" customFormat="1" x14ac:dyDescent="0.3">
      <c r="A117" s="125"/>
      <c r="B117" s="125"/>
      <c r="C117" s="179"/>
      <c r="D117" s="125"/>
      <c r="E117" s="125"/>
      <c r="F117" s="125"/>
      <c r="G117" s="128"/>
      <c r="H117" s="125"/>
      <c r="I117" s="129"/>
      <c r="J117" s="129"/>
      <c r="K117" s="129"/>
      <c r="L117" s="129"/>
      <c r="M117" s="129"/>
    </row>
    <row r="118" spans="1:13" s="181" customFormat="1" x14ac:dyDescent="0.3">
      <c r="A118" s="125"/>
      <c r="B118" s="125"/>
      <c r="C118" s="125"/>
      <c r="D118" s="125"/>
      <c r="E118" s="127"/>
      <c r="F118" s="127"/>
      <c r="G118" s="128"/>
      <c r="H118" s="125"/>
      <c r="I118" s="129"/>
      <c r="J118" s="129"/>
      <c r="K118" s="129"/>
      <c r="L118" s="129"/>
      <c r="M118" s="130"/>
    </row>
    <row r="119" spans="1:13" s="181" customFormat="1" x14ac:dyDescent="0.3">
      <c r="A119" s="125"/>
      <c r="B119" s="125"/>
      <c r="C119" s="125"/>
      <c r="D119" s="125"/>
      <c r="E119" s="183"/>
      <c r="F119" s="127"/>
      <c r="G119" s="128"/>
      <c r="H119" s="130"/>
      <c r="I119" s="128"/>
      <c r="J119" s="125"/>
      <c r="K119" s="128"/>
      <c r="L119" s="125"/>
      <c r="M119" s="128"/>
    </row>
    <row r="120" spans="1:13" s="181" customFormat="1" x14ac:dyDescent="0.3">
      <c r="A120" s="125"/>
      <c r="B120" s="125"/>
      <c r="C120" s="125"/>
      <c r="D120" s="125"/>
      <c r="E120" s="128"/>
      <c r="F120" s="127"/>
      <c r="G120" s="128"/>
      <c r="H120" s="130"/>
      <c r="I120" s="182"/>
      <c r="J120" s="125"/>
      <c r="K120" s="129"/>
      <c r="L120" s="129"/>
      <c r="M120" s="130"/>
    </row>
    <row r="121" spans="1:13" s="181" customFormat="1" x14ac:dyDescent="0.3">
      <c r="A121" s="125"/>
      <c r="B121" s="125"/>
      <c r="C121" s="125"/>
      <c r="D121" s="125"/>
      <c r="E121" s="183"/>
      <c r="F121" s="127"/>
      <c r="G121" s="128"/>
      <c r="H121" s="130"/>
      <c r="I121" s="182"/>
      <c r="J121" s="125"/>
      <c r="K121" s="129"/>
      <c r="L121" s="129"/>
      <c r="M121" s="130"/>
    </row>
    <row r="122" spans="1:13" s="125" customFormat="1" ht="15.75" x14ac:dyDescent="0.3">
      <c r="E122" s="127"/>
      <c r="F122" s="127"/>
      <c r="G122" s="128"/>
      <c r="H122" s="129"/>
      <c r="I122" s="129"/>
      <c r="J122" s="129"/>
      <c r="K122" s="129"/>
      <c r="L122" s="129"/>
      <c r="M122" s="129"/>
    </row>
    <row r="123" spans="1:13" s="181" customFormat="1" x14ac:dyDescent="0.3">
      <c r="A123" s="180"/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</row>
    <row r="124" spans="1:13" s="181" customFormat="1" x14ac:dyDescent="0.3">
      <c r="A124" s="125"/>
      <c r="B124" s="125"/>
      <c r="C124" s="179"/>
      <c r="D124" s="125"/>
      <c r="E124" s="125"/>
      <c r="F124" s="125"/>
      <c r="G124" s="128"/>
      <c r="H124" s="125"/>
      <c r="I124" s="129"/>
      <c r="J124" s="129"/>
      <c r="K124" s="129"/>
      <c r="L124" s="129"/>
      <c r="M124" s="129"/>
    </row>
    <row r="125" spans="1:13" s="181" customFormat="1" x14ac:dyDescent="0.3">
      <c r="A125" s="125"/>
      <c r="B125" s="125"/>
      <c r="C125" s="125"/>
      <c r="D125" s="125"/>
      <c r="E125" s="127"/>
      <c r="F125" s="127"/>
      <c r="G125" s="128"/>
      <c r="H125" s="125"/>
      <c r="I125" s="129"/>
      <c r="J125" s="129"/>
      <c r="K125" s="129"/>
      <c r="L125" s="129"/>
      <c r="M125" s="130"/>
    </row>
    <row r="126" spans="1:13" s="181" customFormat="1" x14ac:dyDescent="0.3">
      <c r="A126" s="125"/>
      <c r="B126" s="125"/>
      <c r="C126" s="125"/>
      <c r="D126" s="125"/>
      <c r="E126" s="183"/>
      <c r="F126" s="127"/>
      <c r="G126" s="128"/>
      <c r="H126" s="130"/>
      <c r="I126" s="128"/>
      <c r="J126" s="125"/>
      <c r="K126" s="128"/>
      <c r="L126" s="125"/>
      <c r="M126" s="128"/>
    </row>
    <row r="127" spans="1:13" s="181" customFormat="1" x14ac:dyDescent="0.3">
      <c r="A127" s="125"/>
      <c r="B127" s="125"/>
      <c r="C127" s="125"/>
      <c r="D127" s="125"/>
      <c r="E127" s="128"/>
      <c r="F127" s="127"/>
      <c r="G127" s="128"/>
      <c r="H127" s="130"/>
      <c r="I127" s="182"/>
      <c r="J127" s="125"/>
      <c r="K127" s="129"/>
      <c r="L127" s="129"/>
      <c r="M127" s="130"/>
    </row>
    <row r="128" spans="1:13" s="181" customFormat="1" x14ac:dyDescent="0.3">
      <c r="A128" s="125"/>
      <c r="B128" s="125"/>
      <c r="C128" s="125"/>
      <c r="D128" s="125"/>
      <c r="E128" s="183"/>
      <c r="F128" s="127"/>
      <c r="G128" s="128"/>
      <c r="H128" s="130"/>
      <c r="I128" s="182"/>
      <c r="J128" s="125"/>
      <c r="K128" s="129"/>
      <c r="L128" s="129"/>
      <c r="M128" s="130"/>
    </row>
    <row r="129" spans="1:13" s="125" customFormat="1" ht="15.75" x14ac:dyDescent="0.3">
      <c r="E129" s="127"/>
      <c r="F129" s="127"/>
      <c r="G129" s="128"/>
      <c r="H129" s="129"/>
      <c r="I129" s="129"/>
      <c r="J129" s="129"/>
      <c r="K129" s="129"/>
      <c r="L129" s="129"/>
      <c r="M129" s="129"/>
    </row>
    <row r="130" spans="1:13" s="181" customFormat="1" x14ac:dyDescent="0.3">
      <c r="A130" s="125"/>
      <c r="B130" s="125"/>
      <c r="C130" s="179"/>
      <c r="D130" s="125"/>
      <c r="E130" s="125"/>
      <c r="F130" s="125"/>
      <c r="G130" s="128"/>
      <c r="H130" s="125"/>
      <c r="I130" s="129"/>
      <c r="J130" s="129"/>
      <c r="K130" s="129"/>
      <c r="L130" s="129"/>
      <c r="M130" s="129"/>
    </row>
    <row r="131" spans="1:13" s="181" customFormat="1" x14ac:dyDescent="0.3">
      <c r="A131" s="125"/>
      <c r="B131" s="125"/>
      <c r="C131" s="125"/>
      <c r="D131" s="125"/>
      <c r="E131" s="127"/>
      <c r="F131" s="127"/>
      <c r="G131" s="128"/>
      <c r="H131" s="125"/>
      <c r="I131" s="129"/>
      <c r="J131" s="129"/>
      <c r="K131" s="129"/>
      <c r="L131" s="129"/>
      <c r="M131" s="130"/>
    </row>
    <row r="132" spans="1:13" s="181" customFormat="1" x14ac:dyDescent="0.3">
      <c r="A132" s="125"/>
      <c r="B132" s="125"/>
      <c r="C132" s="125"/>
      <c r="D132" s="125"/>
      <c r="E132" s="183"/>
      <c r="F132" s="127"/>
      <c r="G132" s="128"/>
      <c r="H132" s="130"/>
      <c r="I132" s="128"/>
      <c r="J132" s="125"/>
      <c r="K132" s="128"/>
      <c r="L132" s="125"/>
      <c r="M132" s="128"/>
    </row>
    <row r="133" spans="1:13" s="181" customFormat="1" x14ac:dyDescent="0.3">
      <c r="A133" s="125"/>
      <c r="B133" s="125"/>
      <c r="C133" s="125"/>
      <c r="D133" s="125"/>
      <c r="E133" s="128"/>
      <c r="F133" s="127"/>
      <c r="G133" s="128"/>
      <c r="H133" s="130"/>
      <c r="I133" s="182"/>
      <c r="J133" s="125"/>
      <c r="K133" s="129"/>
      <c r="L133" s="129"/>
      <c r="M133" s="130"/>
    </row>
    <row r="134" spans="1:13" s="181" customFormat="1" x14ac:dyDescent="0.3">
      <c r="A134" s="125"/>
      <c r="B134" s="125"/>
      <c r="C134" s="125"/>
      <c r="D134" s="125"/>
      <c r="E134" s="183"/>
      <c r="F134" s="127"/>
      <c r="G134" s="128"/>
      <c r="H134" s="130"/>
      <c r="I134" s="182"/>
      <c r="J134" s="125"/>
      <c r="K134" s="129"/>
      <c r="L134" s="129"/>
      <c r="M134" s="130"/>
    </row>
    <row r="135" spans="1:13" s="125" customFormat="1" ht="15.75" x14ac:dyDescent="0.3">
      <c r="E135" s="127"/>
      <c r="F135" s="127"/>
      <c r="G135" s="128"/>
      <c r="H135" s="129"/>
      <c r="I135" s="129"/>
      <c r="J135" s="129"/>
      <c r="K135" s="129"/>
      <c r="L135" s="129"/>
      <c r="M135" s="129"/>
    </row>
    <row r="136" spans="1:13" s="181" customFormat="1" x14ac:dyDescent="0.3">
      <c r="A136" s="125"/>
      <c r="B136" s="125"/>
      <c r="C136" s="179"/>
      <c r="D136" s="125"/>
      <c r="E136" s="125"/>
      <c r="F136" s="125"/>
      <c r="G136" s="128"/>
      <c r="H136" s="125"/>
      <c r="I136" s="129"/>
      <c r="J136" s="129"/>
      <c r="K136" s="129"/>
      <c r="L136" s="129"/>
      <c r="M136" s="129"/>
    </row>
    <row r="137" spans="1:13" s="181" customFormat="1" x14ac:dyDescent="0.3">
      <c r="A137" s="125"/>
      <c r="B137" s="125"/>
      <c r="C137" s="125"/>
      <c r="D137" s="125"/>
      <c r="E137" s="127"/>
      <c r="F137" s="127"/>
      <c r="G137" s="128"/>
      <c r="H137" s="125"/>
      <c r="I137" s="129"/>
      <c r="J137" s="129"/>
      <c r="K137" s="129"/>
      <c r="L137" s="129"/>
      <c r="M137" s="130"/>
    </row>
    <row r="138" spans="1:13" s="181" customFormat="1" x14ac:dyDescent="0.3">
      <c r="A138" s="125"/>
      <c r="B138" s="125"/>
      <c r="C138" s="125"/>
      <c r="D138" s="125"/>
      <c r="E138" s="183"/>
      <c r="F138" s="127"/>
      <c r="G138" s="128"/>
      <c r="H138" s="130"/>
      <c r="I138" s="128"/>
      <c r="J138" s="125"/>
      <c r="K138" s="128"/>
      <c r="L138" s="125"/>
      <c r="M138" s="128"/>
    </row>
    <row r="139" spans="1:13" s="181" customFormat="1" x14ac:dyDescent="0.3">
      <c r="A139" s="125"/>
      <c r="B139" s="125"/>
      <c r="C139" s="125"/>
      <c r="D139" s="125"/>
      <c r="E139" s="128"/>
      <c r="F139" s="127"/>
      <c r="G139" s="128"/>
      <c r="H139" s="130"/>
      <c r="I139" s="182"/>
      <c r="J139" s="125"/>
      <c r="K139" s="129"/>
      <c r="L139" s="129"/>
      <c r="M139" s="130"/>
    </row>
    <row r="140" spans="1:13" s="181" customFormat="1" x14ac:dyDescent="0.3">
      <c r="A140" s="125"/>
      <c r="B140" s="125"/>
      <c r="C140" s="125"/>
      <c r="D140" s="125"/>
      <c r="E140" s="183"/>
      <c r="F140" s="127"/>
      <c r="G140" s="128"/>
      <c r="H140" s="130"/>
      <c r="I140" s="182"/>
      <c r="J140" s="125"/>
      <c r="K140" s="129"/>
      <c r="L140" s="129"/>
      <c r="M140" s="130"/>
    </row>
    <row r="141" spans="1:13" s="125" customFormat="1" ht="15.75" x14ac:dyDescent="0.3">
      <c r="E141" s="127"/>
      <c r="F141" s="127"/>
      <c r="G141" s="128"/>
      <c r="H141" s="129"/>
      <c r="I141" s="129"/>
      <c r="J141" s="129"/>
      <c r="K141" s="129"/>
      <c r="L141" s="129"/>
      <c r="M141" s="129"/>
    </row>
    <row r="142" spans="1:13" s="181" customFormat="1" x14ac:dyDescent="0.3">
      <c r="A142" s="125"/>
      <c r="B142" s="125"/>
      <c r="C142" s="179"/>
      <c r="D142" s="125"/>
      <c r="E142" s="125"/>
      <c r="F142" s="125"/>
      <c r="G142" s="128"/>
      <c r="H142" s="125"/>
      <c r="I142" s="129"/>
      <c r="J142" s="129"/>
      <c r="K142" s="129"/>
      <c r="L142" s="129"/>
      <c r="M142" s="129"/>
    </row>
    <row r="143" spans="1:13" s="181" customFormat="1" x14ac:dyDescent="0.3">
      <c r="A143" s="125"/>
      <c r="B143" s="125"/>
      <c r="C143" s="125"/>
      <c r="D143" s="125"/>
      <c r="E143" s="127"/>
      <c r="F143" s="127"/>
      <c r="G143" s="128"/>
      <c r="H143" s="125"/>
      <c r="I143" s="129"/>
      <c r="J143" s="129"/>
      <c r="K143" s="129"/>
      <c r="L143" s="129"/>
      <c r="M143" s="130"/>
    </row>
    <row r="144" spans="1:13" s="181" customFormat="1" x14ac:dyDescent="0.3">
      <c r="A144" s="125"/>
      <c r="B144" s="125"/>
      <c r="C144" s="125"/>
      <c r="D144" s="125"/>
      <c r="E144" s="183"/>
      <c r="F144" s="127"/>
      <c r="G144" s="128"/>
      <c r="H144" s="130"/>
      <c r="I144" s="128"/>
      <c r="J144" s="125"/>
      <c r="K144" s="128"/>
      <c r="L144" s="125"/>
      <c r="M144" s="128"/>
    </row>
    <row r="145" spans="1:13" s="181" customFormat="1" x14ac:dyDescent="0.3">
      <c r="A145" s="125"/>
      <c r="B145" s="125"/>
      <c r="C145" s="125"/>
      <c r="D145" s="125"/>
      <c r="E145" s="128"/>
      <c r="F145" s="127"/>
      <c r="G145" s="128"/>
      <c r="H145" s="130"/>
      <c r="I145" s="182"/>
      <c r="J145" s="125"/>
      <c r="K145" s="129"/>
      <c r="L145" s="129"/>
      <c r="M145" s="130"/>
    </row>
    <row r="146" spans="1:13" s="181" customFormat="1" x14ac:dyDescent="0.3">
      <c r="A146" s="125"/>
      <c r="B146" s="125"/>
      <c r="C146" s="125"/>
      <c r="D146" s="125"/>
      <c r="E146" s="183"/>
      <c r="F146" s="127"/>
      <c r="G146" s="128"/>
      <c r="H146" s="130"/>
      <c r="I146" s="182"/>
      <c r="J146" s="125"/>
      <c r="K146" s="129"/>
      <c r="L146" s="129"/>
      <c r="M146" s="130"/>
    </row>
    <row r="147" spans="1:13" s="125" customFormat="1" ht="15.75" x14ac:dyDescent="0.3">
      <c r="E147" s="127"/>
      <c r="F147" s="127"/>
      <c r="G147" s="128"/>
      <c r="H147" s="129"/>
      <c r="I147" s="129"/>
      <c r="J147" s="129"/>
      <c r="K147" s="129"/>
      <c r="L147" s="129"/>
      <c r="M147" s="129"/>
    </row>
    <row r="148" spans="1:13" s="181" customFormat="1" x14ac:dyDescent="0.3">
      <c r="A148" s="125"/>
      <c r="B148" s="125"/>
      <c r="C148" s="179"/>
      <c r="D148" s="125"/>
      <c r="E148" s="125"/>
      <c r="F148" s="125"/>
      <c r="G148" s="128"/>
      <c r="H148" s="125"/>
      <c r="I148" s="129"/>
      <c r="J148" s="129"/>
      <c r="K148" s="129"/>
      <c r="L148" s="129"/>
      <c r="M148" s="129"/>
    </row>
    <row r="149" spans="1:13" s="181" customFormat="1" x14ac:dyDescent="0.3">
      <c r="A149" s="125"/>
      <c r="B149" s="125"/>
      <c r="C149" s="125"/>
      <c r="D149" s="125"/>
      <c r="E149" s="127"/>
      <c r="F149" s="127"/>
      <c r="G149" s="128"/>
      <c r="H149" s="125"/>
      <c r="I149" s="129"/>
      <c r="J149" s="129"/>
      <c r="K149" s="129"/>
      <c r="L149" s="129"/>
      <c r="M149" s="130"/>
    </row>
    <row r="150" spans="1:13" s="181" customFormat="1" x14ac:dyDescent="0.3">
      <c r="A150" s="125"/>
      <c r="B150" s="125"/>
      <c r="C150" s="125"/>
      <c r="D150" s="125"/>
      <c r="E150" s="183"/>
      <c r="F150" s="127"/>
      <c r="G150" s="128"/>
      <c r="H150" s="130"/>
      <c r="I150" s="128"/>
      <c r="J150" s="125"/>
      <c r="K150" s="128"/>
      <c r="L150" s="125"/>
      <c r="M150" s="128"/>
    </row>
    <row r="151" spans="1:13" s="181" customFormat="1" x14ac:dyDescent="0.3">
      <c r="A151" s="125"/>
      <c r="B151" s="125"/>
      <c r="C151" s="125"/>
      <c r="D151" s="125"/>
      <c r="E151" s="128"/>
      <c r="F151" s="127"/>
      <c r="G151" s="128"/>
      <c r="H151" s="130"/>
      <c r="I151" s="182"/>
      <c r="J151" s="125"/>
      <c r="K151" s="129"/>
      <c r="L151" s="129"/>
      <c r="M151" s="130"/>
    </row>
    <row r="152" spans="1:13" s="181" customFormat="1" x14ac:dyDescent="0.3">
      <c r="A152" s="125"/>
      <c r="B152" s="125"/>
      <c r="C152" s="125"/>
      <c r="D152" s="125"/>
      <c r="E152" s="183"/>
      <c r="F152" s="127"/>
      <c r="G152" s="128"/>
      <c r="H152" s="130"/>
      <c r="I152" s="182"/>
      <c r="J152" s="125"/>
      <c r="K152" s="129"/>
      <c r="L152" s="129"/>
      <c r="M152" s="130"/>
    </row>
    <row r="153" spans="1:13" s="125" customFormat="1" ht="15.75" x14ac:dyDescent="0.3">
      <c r="E153" s="127"/>
      <c r="F153" s="127"/>
      <c r="G153" s="128"/>
      <c r="H153" s="129"/>
      <c r="I153" s="129"/>
      <c r="J153" s="129"/>
      <c r="K153" s="129"/>
      <c r="L153" s="129"/>
      <c r="M153" s="129"/>
    </row>
    <row r="154" spans="1:13" s="125" customFormat="1" ht="15.75" x14ac:dyDescent="0.3">
      <c r="G154" s="128"/>
      <c r="I154" s="129"/>
      <c r="J154" s="129"/>
      <c r="K154" s="129"/>
      <c r="L154" s="129"/>
      <c r="M154" s="129"/>
    </row>
    <row r="155" spans="1:13" s="125" customFormat="1" ht="15.75" x14ac:dyDescent="0.3">
      <c r="E155" s="127"/>
      <c r="F155" s="127"/>
      <c r="G155" s="128"/>
      <c r="I155" s="129"/>
      <c r="J155" s="129"/>
      <c r="K155" s="129"/>
      <c r="L155" s="129"/>
      <c r="M155" s="130"/>
    </row>
    <row r="156" spans="1:13" s="125" customFormat="1" ht="15.75" x14ac:dyDescent="0.3">
      <c r="E156" s="183"/>
      <c r="F156" s="127"/>
      <c r="G156" s="128"/>
      <c r="H156" s="130"/>
      <c r="I156" s="128"/>
      <c r="K156" s="128"/>
      <c r="M156" s="128"/>
    </row>
    <row r="157" spans="1:13" s="181" customFormat="1" x14ac:dyDescent="0.3">
      <c r="A157" s="180"/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</row>
    <row r="158" spans="1:13" s="125" customFormat="1" x14ac:dyDescent="0.3">
      <c r="E158" s="128"/>
      <c r="F158" s="127"/>
      <c r="G158" s="128"/>
      <c r="H158" s="130"/>
      <c r="I158" s="182"/>
      <c r="K158" s="129"/>
      <c r="L158" s="129"/>
      <c r="M158" s="130"/>
    </row>
    <row r="159" spans="1:13" s="125" customFormat="1" x14ac:dyDescent="0.3">
      <c r="E159" s="127"/>
      <c r="F159" s="127"/>
      <c r="G159" s="128"/>
      <c r="H159" s="130"/>
      <c r="I159" s="182"/>
      <c r="K159" s="129"/>
      <c r="L159" s="129"/>
      <c r="M159" s="130"/>
    </row>
    <row r="160" spans="1:13" s="125" customFormat="1" x14ac:dyDescent="0.3">
      <c r="E160" s="183"/>
      <c r="F160" s="127"/>
      <c r="G160" s="128"/>
      <c r="H160" s="130"/>
      <c r="I160" s="182"/>
      <c r="K160" s="129"/>
      <c r="L160" s="129"/>
      <c r="M160" s="130"/>
    </row>
    <row r="161" spans="1:13" s="125" customFormat="1" ht="15.75" x14ac:dyDescent="0.3">
      <c r="E161" s="127"/>
      <c r="F161" s="127"/>
      <c r="G161" s="128"/>
      <c r="H161" s="129"/>
      <c r="I161" s="129"/>
      <c r="J161" s="129"/>
      <c r="K161" s="129"/>
      <c r="L161" s="129"/>
      <c r="M161" s="129"/>
    </row>
    <row r="162" spans="1:13" s="181" customFormat="1" x14ac:dyDescent="0.3">
      <c r="A162" s="125"/>
      <c r="B162" s="125"/>
      <c r="C162" s="179"/>
      <c r="D162" s="125"/>
      <c r="E162" s="125"/>
      <c r="F162" s="125"/>
      <c r="G162" s="128"/>
      <c r="H162" s="125"/>
      <c r="I162" s="129"/>
      <c r="J162" s="129"/>
      <c r="K162" s="129"/>
      <c r="L162" s="129"/>
      <c r="M162" s="129"/>
    </row>
  </sheetData>
  <mergeCells count="3">
    <mergeCell ref="A1:F2"/>
    <mergeCell ref="G15:H15"/>
    <mergeCell ref="I15:J15"/>
  </mergeCells>
  <pageMargins left="0.15748031496062992" right="0.27559055118110237" top="0.31496062992125984" bottom="0.43307086614173229" header="0.11811023622047245" footer="0.15748031496062992"/>
  <pageSetup paperSize="9" orientation="landscape" r:id="rId1"/>
  <headerFooter alignWithMargins="0">
    <oddFooter>&amp;C
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TAV</vt:lpstr>
      <vt:lpstr>G.B.</vt:lpstr>
      <vt:lpstr>O.X2-1</vt:lpstr>
      <vt:lpstr>x.2-1</vt:lpstr>
      <vt:lpstr>Sheet1</vt:lpstr>
      <vt:lpstr>Sheet2</vt:lpstr>
      <vt:lpstr>Sheet3</vt:lpstr>
      <vt:lpstr>'x.2-1'!Print_Area</vt:lpstr>
      <vt:lpstr>'x.2-1'!Print_Titles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2019-03-15T11:55:11Z</dcterms:modified>
</cp:coreProperties>
</file>