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TAV" sheetId="6" r:id="rId1"/>
    <sheet name="G.B." sheetId="7" r:id="rId2"/>
    <sheet name="O.X2-1" sheetId="20" r:id="rId3"/>
    <sheet name="x.2-1" sheetId="17" r:id="rId4"/>
  </sheets>
  <definedNames>
    <definedName name="_xlnm.Print_Area" localSheetId="3">'x.2-1'!$A$1:$M$77</definedName>
    <definedName name="_xlnm.Print_Titles" localSheetId="3">'x.2-1'!$18:$18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calcId="162913"/>
</workbook>
</file>

<file path=xl/calcChain.xml><?xml version="1.0" encoding="utf-8"?>
<calcChain xmlns="http://schemas.openxmlformats.org/spreadsheetml/2006/main">
  <c r="F25" i="17" l="1"/>
  <c r="F23" i="17"/>
  <c r="F24" i="17" s="1"/>
  <c r="J24" i="17" s="1"/>
  <c r="M24" i="17" s="1"/>
  <c r="F30" i="17" l="1"/>
  <c r="F41" i="17"/>
  <c r="F32" i="17" l="1"/>
  <c r="F53" i="17" l="1"/>
  <c r="F59" i="17"/>
  <c r="F54" i="17"/>
  <c r="J54" i="17"/>
  <c r="M54" i="17" s="1"/>
  <c r="F55" i="17"/>
  <c r="L55" i="17" s="1"/>
  <c r="M55" i="17" s="1"/>
  <c r="F56" i="17"/>
  <c r="H56" i="17" s="1"/>
  <c r="M56" i="17" s="1"/>
  <c r="F57" i="17"/>
  <c r="H57" i="17" s="1"/>
  <c r="M57" i="17" s="1"/>
  <c r="F58" i="17"/>
  <c r="H58" i="17" s="1"/>
  <c r="M58" i="17" s="1"/>
  <c r="F46" i="17"/>
  <c r="F50" i="17" s="1"/>
  <c r="H50" i="17" s="1"/>
  <c r="M50" i="17" s="1"/>
  <c r="F49" i="17"/>
  <c r="H49" i="17" s="1"/>
  <c r="M49" i="17" s="1"/>
  <c r="F51" i="17"/>
  <c r="H51" i="17" s="1"/>
  <c r="M51" i="17" s="1"/>
  <c r="F37" i="17"/>
  <c r="F22" i="17"/>
  <c r="J22" i="17" s="1"/>
  <c r="M22" i="17" s="1"/>
  <c r="F47" i="17" l="1"/>
  <c r="J47" i="17" s="1"/>
  <c r="M47" i="17" s="1"/>
  <c r="F52" i="17"/>
  <c r="H52" i="17" s="1"/>
  <c r="M52" i="17" s="1"/>
  <c r="F48" i="17"/>
  <c r="L48" i="17" s="1"/>
  <c r="M48" i="17" s="1"/>
  <c r="F60" i="17"/>
  <c r="F64" i="17" l="1"/>
  <c r="H64" i="17" s="1"/>
  <c r="M64" i="17" s="1"/>
  <c r="F63" i="17"/>
  <c r="H63" i="17" s="1"/>
  <c r="M63" i="17" s="1"/>
  <c r="F62" i="17"/>
  <c r="H62" i="17" s="1"/>
  <c r="M62" i="17" s="1"/>
  <c r="F61" i="17"/>
  <c r="L61" i="17" s="1"/>
  <c r="M61" i="17" s="1"/>
  <c r="J60" i="17"/>
  <c r="M60" i="17" s="1"/>
  <c r="F44" i="17" l="1"/>
  <c r="E43" i="17"/>
  <c r="F43" i="17" s="1"/>
  <c r="E42" i="17"/>
  <c r="F42" i="17" s="1"/>
  <c r="E40" i="17"/>
  <c r="F40" i="17" s="1"/>
  <c r="H40" i="17" s="1"/>
  <c r="M40" i="17" s="1"/>
  <c r="F39" i="17"/>
  <c r="L39" i="17" s="1"/>
  <c r="M39" i="17" s="1"/>
  <c r="F38" i="17"/>
  <c r="J38" i="17" s="1"/>
  <c r="M38" i="17" s="1"/>
  <c r="F36" i="17"/>
  <c r="H36" i="17" s="1"/>
  <c r="F35" i="17"/>
  <c r="H35" i="17" s="1"/>
  <c r="F34" i="17"/>
  <c r="L34" i="17" s="1"/>
  <c r="M34" i="17" s="1"/>
  <c r="F33" i="17"/>
  <c r="J33" i="17" s="1"/>
  <c r="M33" i="17" s="1"/>
  <c r="F31" i="17"/>
  <c r="J31" i="17" s="1"/>
  <c r="A30" i="17"/>
  <c r="F27" i="17" l="1"/>
  <c r="H41" i="17"/>
  <c r="H42" i="17"/>
  <c r="M42" i="17" s="1"/>
  <c r="M36" i="17"/>
  <c r="M35" i="17"/>
  <c r="M31" i="17"/>
  <c r="H43" i="17"/>
  <c r="M43" i="17" s="1"/>
  <c r="H44" i="17"/>
  <c r="M44" i="17" s="1"/>
  <c r="M41" i="17" l="1"/>
  <c r="H66" i="17"/>
  <c r="F28" i="17"/>
  <c r="F26" i="17"/>
  <c r="J26" i="17" s="1"/>
  <c r="M26" i="17" l="1"/>
  <c r="J66" i="17"/>
  <c r="H67" i="17"/>
  <c r="L28" i="17"/>
  <c r="L66" i="17" s="1"/>
  <c r="A5" i="20"/>
  <c r="A1" i="17"/>
  <c r="L67" i="17" l="1"/>
  <c r="L68" i="17" s="1"/>
  <c r="J67" i="17"/>
  <c r="J68" i="17" s="1"/>
  <c r="H68" i="17"/>
  <c r="H15" i="20"/>
  <c r="L13" i="17"/>
  <c r="M28" i="17"/>
  <c r="G10" i="20" l="1"/>
  <c r="G18" i="20"/>
  <c r="M67" i="17"/>
  <c r="L69" i="17"/>
  <c r="L70" i="17" s="1"/>
  <c r="J69" i="17"/>
  <c r="J70" i="17" s="1"/>
  <c r="M68" i="17"/>
  <c r="H69" i="17"/>
  <c r="M66" i="17"/>
  <c r="M69" i="17" l="1"/>
  <c r="M70" i="17" s="1"/>
  <c r="H70" i="17"/>
  <c r="D14" i="20" l="1"/>
  <c r="D15" i="20" s="1"/>
  <c r="L12" i="17"/>
  <c r="G14" i="20" l="1"/>
  <c r="G15" i="20" s="1"/>
  <c r="G16" i="20" s="1"/>
  <c r="G17" i="20" s="1"/>
  <c r="G19" i="20" s="1"/>
  <c r="G20" i="20" l="1"/>
  <c r="C10" i="7" s="1"/>
  <c r="G21" i="20" l="1"/>
  <c r="G22" i="20" s="1"/>
  <c r="G23" i="20" s="1"/>
  <c r="G9" i="20" s="1"/>
  <c r="F9" i="7" l="1"/>
  <c r="L16" i="6" s="1"/>
</calcChain>
</file>

<file path=xl/sharedStrings.xml><?xml version="1.0" encoding="utf-8"?>
<sst xmlns="http://schemas.openxmlformats.org/spreadsheetml/2006/main" count="195" uniqueCount="125">
  <si>
    <t>______________________________________________</t>
  </si>
  <si>
    <t>/mSeneblobis dasaxeleba/</t>
  </si>
  <si>
    <t>______________________________</t>
  </si>
  <si>
    <t xml:space="preserve"> /obieqtis, samuSaos da danaxarjebis dasaxeleba/</t>
  </si>
  <si>
    <t xml:space="preserve">saxarjTaRricxvo Rirebuleba </t>
  </si>
  <si>
    <t>lari</t>
  </si>
  <si>
    <t xml:space="preserve"> maT Soris xelfasi</t>
  </si>
  <si>
    <t>s a m u S a o s</t>
  </si>
  <si>
    <t xml:space="preserve">   meqanizmebi</t>
  </si>
  <si>
    <t>jami</t>
  </si>
  <si>
    <t>#</t>
  </si>
  <si>
    <t>safuZveli</t>
  </si>
  <si>
    <t>dasaxeleba</t>
  </si>
  <si>
    <t>erTeulze</t>
  </si>
  <si>
    <t>sul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</si>
  <si>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</si>
  <si>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</si>
  <si>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</si>
  <si>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</si>
  <si>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</si>
  <si>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</si>
  <si>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</si>
  <si>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</si>
  <si>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</si>
  <si>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</si>
  <si>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</si>
  <si>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</si>
  <si>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</si>
  <si>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</si>
  <si>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</si>
  <si>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manqanebi</t>
  </si>
  <si>
    <t xml:space="preserve">saxarjTaRricxvo Rirebuleba   </t>
  </si>
  <si>
    <t>aTasi  lari</t>
  </si>
  <si>
    <t>ganmartebiTi baraTi</t>
  </si>
  <si>
    <t xml:space="preserve">saerTo saxarjTaRricxvo Rirebulebaa _   </t>
  </si>
  <si>
    <t>aTasi lari.</t>
  </si>
  <si>
    <t xml:space="preserve"> d.R.g. _ </t>
  </si>
  <si>
    <t xml:space="preserve">aTasi  lari, </t>
  </si>
  <si>
    <t>sxva xarjebi</t>
  </si>
  <si>
    <t>kv.m.</t>
  </si>
  <si>
    <t xml:space="preserve"> jami</t>
  </si>
  <si>
    <t xml:space="preserve">zednadebi xarjebi </t>
  </si>
  <si>
    <t>saxarjTaRricxvo mogeba</t>
  </si>
  <si>
    <t xml:space="preserve">   saxarjTaRricxvo dokumentacia sabazro urTierTobaTa pirobebSi gansazRvravs winaswar Rirebulebas da ar warmoadgens damkveTsa da moijarades Soris gadaxdis saSualebas. maT Soris angariSsworeba xdeba faqtiuri danaxarjebis mixedviT, saTanado dokumentaciis wardgeniT.</t>
  </si>
  <si>
    <t xml:space="preserve">zednadebi xarjebi 10%; </t>
  </si>
  <si>
    <t xml:space="preserve">     resursi</t>
  </si>
  <si>
    <t>ganz.</t>
  </si>
  <si>
    <t>erT.</t>
  </si>
  <si>
    <t>fasi</t>
  </si>
  <si>
    <t>samSeneblo samuSaoebi</t>
  </si>
  <si>
    <t xml:space="preserve">saxarjTaRicxvo Rirebuleba </t>
  </si>
  <si>
    <t>aTasi lari</t>
  </si>
  <si>
    <t xml:space="preserve">saxarjTaRricxvo xelfasi  </t>
  </si>
  <si>
    <t>saxarjTaRricxvo Rirebuleba</t>
  </si>
  <si>
    <t>saxarjT-aRricxvo gaangariSebis #</t>
  </si>
  <si>
    <t>samuSaoebis da danaxarjebis                                         dasaxeleba</t>
  </si>
  <si>
    <t>samSeneblo samuSaoebis</t>
  </si>
  <si>
    <t>samontaJo samuSaoebis</t>
  </si>
  <si>
    <t>mowyob-ilob-s, avejis inventa-ris</t>
  </si>
  <si>
    <t>xelfasis Tanxebi</t>
  </si>
  <si>
    <t xml:space="preserve">samSeneblo samuSaoebi </t>
  </si>
  <si>
    <t>dRg 18%</t>
  </si>
  <si>
    <t xml:space="preserve">saobieqto xarjTaRricxva </t>
  </si>
  <si>
    <t xml:space="preserve">lokalur-resursuli xarjTaRricxva </t>
  </si>
  <si>
    <t>kub.m.</t>
  </si>
  <si>
    <t>lok.x.#2-1</t>
  </si>
  <si>
    <t>grZ.m.</t>
  </si>
  <si>
    <t>Tbilisi 2019 weli</t>
  </si>
  <si>
    <t>1-80-3</t>
  </si>
  <si>
    <t>tona</t>
  </si>
  <si>
    <t>15-12-1.</t>
  </si>
  <si>
    <t xml:space="preserve">bazaltis fila </t>
  </si>
  <si>
    <t xml:space="preserve">cementis xsnari </t>
  </si>
  <si>
    <t xml:space="preserve">pandusi </t>
  </si>
  <si>
    <t>eqspertis xarji 2.8%</t>
  </si>
  <si>
    <t>Sedgenilia 2019 w.  I kv. fasebiT</t>
  </si>
  <si>
    <t>gauTvaliswinebeli xarjebi 5%</t>
  </si>
  <si>
    <t>I</t>
  </si>
  <si>
    <t>Sromis danaxarjebi</t>
  </si>
  <si>
    <r>
      <t>m</t>
    </r>
    <r>
      <rPr>
        <vertAlign val="superscript"/>
        <sz val="10"/>
        <rFont val="AcadNusx"/>
      </rPr>
      <t>2</t>
    </r>
  </si>
  <si>
    <t>sabazro</t>
  </si>
  <si>
    <r>
      <t>m</t>
    </r>
    <r>
      <rPr>
        <b/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</si>
  <si>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3</t>
    </r>
  </si>
  <si>
    <t>srf. 15-20 gam.</t>
  </si>
  <si>
    <t>samSneblo narCenebis gatana avtoTviTmclelebiT 20 km-mde manZilze</t>
  </si>
  <si>
    <t>sxva manqanebi</t>
  </si>
  <si>
    <t>II</t>
  </si>
  <si>
    <t>მასალა</t>
  </si>
  <si>
    <t>ხელფასი</t>
  </si>
  <si>
    <t>gruntis damuSaveba xeliT</t>
  </si>
  <si>
    <t>8-3-2</t>
  </si>
  <si>
    <t>4.1-210</t>
  </si>
  <si>
    <t>RorRi</t>
  </si>
  <si>
    <t>sxva masalebi</t>
  </si>
  <si>
    <r>
      <t xml:space="preserve"> betoni </t>
    </r>
    <r>
      <rPr>
        <sz val="11"/>
        <rFont val="Arial"/>
        <family val="2"/>
        <charset val="204"/>
      </rPr>
      <t>B20</t>
    </r>
  </si>
  <si>
    <t>1.1-12</t>
  </si>
  <si>
    <r>
      <t xml:space="preserve">armatura </t>
    </r>
    <r>
      <rPr>
        <sz val="11"/>
        <rFont val="Arial"/>
        <family val="2"/>
        <charset val="204"/>
      </rPr>
      <t>A-III</t>
    </r>
  </si>
  <si>
    <t>xis masala</t>
  </si>
  <si>
    <t>6-1-15</t>
  </si>
  <si>
    <t>yalibis laminirebuli fari</t>
  </si>
  <si>
    <t>III</t>
  </si>
  <si>
    <t>mosapirkeTebeli samuSaoebi</t>
  </si>
  <si>
    <t>proeqtiT</t>
  </si>
  <si>
    <t>sademontaJo da gruntis samuSaoebi</t>
  </si>
  <si>
    <t>27-9-7.</t>
  </si>
  <si>
    <t>100m.</t>
  </si>
  <si>
    <t xml:space="preserve">betonis bordiurebis daSla </t>
  </si>
  <si>
    <t>samSeneblo nagvis da gruntis  datvirTva avtoTviTmclelebze xeliT</t>
  </si>
  <si>
    <t>RorRis fenis mowyoba (pandusis da bilikis filis qveS)</t>
  </si>
  <si>
    <t>monoliTuri betonis pandusis da bilikis filis  mowyoba</t>
  </si>
  <si>
    <t>27-19-4.</t>
  </si>
  <si>
    <t>betoni ~m200~</t>
  </si>
  <si>
    <t>cementis xsnari</t>
  </si>
  <si>
    <t xml:space="preserve">bazaltis bordiuris qva 15X30 </t>
  </si>
  <si>
    <t>100 grZ.m</t>
  </si>
  <si>
    <t>kibis baqnis mopirkeTeba bazaltiT</t>
  </si>
  <si>
    <t>bazaltis bordiuris mowyoba betonis safuZvelze</t>
  </si>
  <si>
    <t>pandusis da bilikis mopirkeTeba bazaltiT</t>
  </si>
  <si>
    <t>1-80-7</t>
  </si>
  <si>
    <t xml:space="preserve">gruntis  damuSaveba xeliT III kat. gruntSi </t>
  </si>
  <si>
    <t xml:space="preserve"> xarjTaRricxva Sedgenilia  saqarTvelos premier-ministris brZaneba #52-is da dadgenileba #55-is (2014 w. 14 ianavri) safuZvelze 1984 wlis normebiTa da mSeneblobis SemfasebelTa  kavSiris mier gamocemuli samSeneblo  resursebis fasebiT  2019 wlis I kvartlis doneze, agreTve meToduri cnobaris (mSeneblobis da saremonto samuSaoebis saxarjTaRricxvo fasebis gaangariSebis Sesaxeb) 2019w.</t>
  </si>
  <si>
    <t xml:space="preserve">saxarjTaRricxvo mogeba 8%  gauTvaliswinebeli xarjebi 5%;  (ВЗЕР-84 miTiTebebi nakreb saxarjTaRicxvo  </t>
  </si>
  <si>
    <t>gaangariSebaze p.14 gv.58)  d.R.g. _ 18%. dagrovebiTi sapensio gadasaxadi 2%, ექსპერტის ხარჯი 2.8%</t>
  </si>
  <si>
    <t>dagroviTi sapensio gadasaxadi (xelfasidan) 2%</t>
  </si>
  <si>
    <t>q. Tbilisis 182-e  baga-baRis saremonto samuSaoebi (pandusis mowyoba)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</si>
</sst>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_-* #,##0.00\ _L_a_r_i_-;\-* #,##0.00\ _L_a_r_i_-;_-* &quot;-&quot;??\ _L_a_r_i_-;_-@_-"/>
    <numFmt numFmtId="166" formatCode="0.0"/>
    <numFmt numFmtId="167" formatCode="0.000"/>
    <numFmt numFmtId="168" formatCode="0.0000"/>
    <numFmt numFmtId="169" formatCode="_-* #,##0.00_-;\-* #,##0.00_-;_-* &quot;-&quot;??_-;_-@_-"/>
    <numFmt numFmtId="170" formatCode="_-* #,##0.000_-;\-* #,##0.000_-;_-* &quot;-&quot;??_-;_-@_-"/>
    <numFmt numFmtId="171" formatCode="_-* #,##0.0000_-;\-* #,##0.0000_-;_-* &quot;-&quot;??_-;_-@_-"/>
    <numFmt numFmtId="172" formatCode="_-* #,##0_-;\-* #,##0_-;_-* &quot;-&quot;??_-;_-@_-"/>
    <numFmt numFmtId="173" formatCode="_-* #,##0.000_р_._-;\-* #,##0.000_р_._-;_-* &quot;-&quot;??_р_._-;_-@_-"/>
  </numFmts>
  <fonts count="5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AcadNusx"/>
    </font>
    <font>
      <sz val="12"/>
      <name val="AcadNusx"/>
    </font>
    <font>
      <sz val="10"/>
      <name val="AcadNusx"/>
    </font>
    <font>
      <sz val="14"/>
      <name val="AcadNusx"/>
    </font>
    <font>
      <b/>
      <sz val="10"/>
      <name val="AcadNusx"/>
    </font>
    <font>
      <sz val="9"/>
      <name val="AcadNusx"/>
    </font>
    <font>
      <b/>
      <sz val="11"/>
      <name val="AcadNusx"/>
    </font>
    <font>
      <b/>
      <sz val="16"/>
      <name val="AcadNusx"/>
    </font>
    <font>
      <b/>
      <sz val="14"/>
      <name val="AcadNusx"/>
    </font>
    <font>
      <b/>
      <sz val="12"/>
      <name val="AcadNusx"/>
    </font>
    <font>
      <sz val="16"/>
      <name val="AcadNusx"/>
    </font>
    <font>
      <sz val="8"/>
      <name val="AcadNusx"/>
    </font>
    <font>
      <u/>
      <sz val="12"/>
      <name val="AcadNusx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Arial"/>
      <family val="2"/>
      <charset val="204"/>
    </font>
    <font>
      <sz val="11"/>
      <name val="Arial"/>
      <family val="2"/>
    </font>
    <font>
      <vertAlign val="superscript"/>
      <sz val="10"/>
      <name val="AcadNusx"/>
    </font>
    <font>
      <b/>
      <vertAlign val="superscript"/>
      <sz val="10"/>
      <name val="AcadNusx"/>
    </font>
    <font>
      <sz val="11"/>
      <name val="Arachveulebrivi Thin"/>
      <family val="2"/>
    </font>
    <font>
      <b/>
      <sz val="11"/>
      <name val="Arachveulebrivi Thin"/>
      <family val="2"/>
    </font>
    <font>
      <sz val="12"/>
      <name val="Arachveulebrivi Thin"/>
      <family val="2"/>
    </font>
    <font>
      <sz val="10"/>
      <name val="Arachveulebrivi Thin"/>
      <family val="2"/>
    </font>
    <font>
      <sz val="9"/>
      <name val="Arachveulebrivi Thin"/>
      <family val="2"/>
    </font>
    <font>
      <b/>
      <sz val="10"/>
      <name val="Arachveulebrivi Thin"/>
      <family val="2"/>
    </font>
    <font>
      <b/>
      <sz val="8"/>
      <name val="AcadNusx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59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4" fillId="0" borderId="0"/>
    <xf numFmtId="0" fontId="38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39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</cellStyleXfs>
  <cellXfs count="382">
    <xf numFmtId="0" fontId="0" fillId="0" borderId="0" xfId="0"/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639" applyFont="1" applyBorder="1" applyAlignment="1">
      <alignment horizontal="center"/>
    </xf>
    <xf numFmtId="0" fontId="26" fillId="0" borderId="0" xfId="639" applyFont="1" applyAlignment="1">
      <alignment horizontal="center"/>
    </xf>
    <xf numFmtId="0" fontId="26" fillId="0" borderId="0" xfId="650" applyFont="1" applyAlignment="1">
      <alignment horizontal="center"/>
    </xf>
    <xf numFmtId="0" fontId="26" fillId="0" borderId="0" xfId="650" applyFont="1" applyBorder="1" applyAlignment="1">
      <alignment horizontal="center"/>
    </xf>
    <xf numFmtId="0" fontId="27" fillId="0" borderId="0" xfId="650" applyFont="1" applyAlignment="1">
      <alignment horizontal="left"/>
    </xf>
    <xf numFmtId="0" fontId="28" fillId="0" borderId="0" xfId="650" applyFont="1" applyAlignment="1">
      <alignment horizontal="left"/>
    </xf>
    <xf numFmtId="0" fontId="26" fillId="0" borderId="0" xfId="550" applyFont="1" applyAlignment="1">
      <alignment horizontal="center"/>
    </xf>
    <xf numFmtId="0" fontId="27" fillId="0" borderId="0" xfId="650" applyFont="1" applyAlignment="1">
      <alignment horizontal="center"/>
    </xf>
    <xf numFmtId="0" fontId="26" fillId="24" borderId="0" xfId="561" applyFont="1" applyFill="1"/>
    <xf numFmtId="0" fontId="27" fillId="0" borderId="0" xfId="563" applyFont="1" applyAlignment="1">
      <alignment horizontal="center"/>
    </xf>
    <xf numFmtId="0" fontId="27" fillId="0" borderId="0" xfId="563" applyFont="1"/>
    <xf numFmtId="0" fontId="26" fillId="0" borderId="0" xfId="564" applyFont="1" applyAlignment="1">
      <alignment horizontal="right"/>
    </xf>
    <xf numFmtId="0" fontId="26" fillId="0" borderId="0" xfId="564" applyFont="1" applyAlignment="1">
      <alignment horizontal="center"/>
    </xf>
    <xf numFmtId="0" fontId="26" fillId="24" borderId="0" xfId="561" applyFont="1" applyFill="1" applyAlignment="1">
      <alignment horizontal="left"/>
    </xf>
    <xf numFmtId="0" fontId="27" fillId="0" borderId="0" xfId="563" applyFont="1" applyBorder="1" applyAlignment="1">
      <alignment horizontal="center"/>
    </xf>
    <xf numFmtId="0" fontId="27" fillId="0" borderId="0" xfId="563" applyFont="1" applyBorder="1"/>
    <xf numFmtId="0" fontId="26" fillId="0" borderId="0" xfId="650" applyFont="1" applyBorder="1" applyAlignment="1">
      <alignment horizontal="right"/>
    </xf>
    <xf numFmtId="1" fontId="27" fillId="0" borderId="0" xfId="650" applyNumberFormat="1" applyFont="1" applyBorder="1" applyAlignment="1">
      <alignment horizontal="center"/>
    </xf>
    <xf numFmtId="0" fontId="27" fillId="0" borderId="10" xfId="563" applyFont="1" applyBorder="1"/>
    <xf numFmtId="0" fontId="27" fillId="0" borderId="11" xfId="563" applyFont="1" applyBorder="1" applyAlignment="1">
      <alignment horizontal="center"/>
    </xf>
    <xf numFmtId="0" fontId="25" fillId="0" borderId="12" xfId="563" applyFont="1" applyBorder="1" applyAlignment="1">
      <alignment horizontal="center"/>
    </xf>
    <xf numFmtId="0" fontId="27" fillId="0" borderId="14" xfId="563" applyFont="1" applyBorder="1" applyAlignment="1">
      <alignment horizontal="center"/>
    </xf>
    <xf numFmtId="0" fontId="27" fillId="0" borderId="17" xfId="563" applyFont="1" applyBorder="1" applyAlignment="1">
      <alignment horizontal="center"/>
    </xf>
    <xf numFmtId="0" fontId="27" fillId="0" borderId="18" xfId="563" applyFont="1" applyBorder="1" applyAlignment="1">
      <alignment horizontal="center"/>
    </xf>
    <xf numFmtId="0" fontId="27" fillId="0" borderId="19" xfId="563" applyFont="1" applyBorder="1"/>
    <xf numFmtId="0" fontId="27" fillId="0" borderId="20" xfId="563" applyFont="1" applyBorder="1" applyAlignment="1">
      <alignment horizontal="center"/>
    </xf>
    <xf numFmtId="0" fontId="27" fillId="0" borderId="21" xfId="563" applyFont="1" applyBorder="1" applyAlignment="1">
      <alignment horizontal="center"/>
    </xf>
    <xf numFmtId="0" fontId="27" fillId="0" borderId="20" xfId="563" applyFont="1" applyBorder="1"/>
    <xf numFmtId="0" fontId="27" fillId="0" borderId="13" xfId="563" applyFont="1" applyBorder="1" applyAlignment="1">
      <alignment horizontal="center"/>
    </xf>
    <xf numFmtId="0" fontId="27" fillId="0" borderId="16" xfId="563" applyFont="1" applyBorder="1" applyAlignment="1">
      <alignment horizontal="center"/>
    </xf>
    <xf numFmtId="0" fontId="27" fillId="0" borderId="15" xfId="563" applyFont="1" applyBorder="1" applyAlignment="1">
      <alignment horizontal="center"/>
    </xf>
    <xf numFmtId="0" fontId="31" fillId="0" borderId="13" xfId="444" applyFont="1" applyBorder="1" applyAlignment="1">
      <alignment horizontal="center"/>
    </xf>
    <xf numFmtId="0" fontId="25" fillId="0" borderId="0" xfId="444" applyFont="1" applyBorder="1" applyAlignment="1">
      <alignment horizontal="center"/>
    </xf>
    <xf numFmtId="0" fontId="25" fillId="0" borderId="13" xfId="650" applyFont="1" applyBorder="1" applyAlignment="1">
      <alignment horizontal="center" vertical="center" wrapText="1"/>
    </xf>
    <xf numFmtId="0" fontId="31" fillId="0" borderId="13" xfId="650" applyFont="1" applyBorder="1" applyAlignment="1">
      <alignment horizontal="center" vertical="center" wrapText="1"/>
    </xf>
    <xf numFmtId="9" fontId="31" fillId="0" borderId="13" xfId="591" applyFont="1" applyBorder="1" applyAlignment="1">
      <alignment horizontal="center" vertical="center" wrapText="1"/>
    </xf>
    <xf numFmtId="167" fontId="25" fillId="0" borderId="13" xfId="650" applyNumberFormat="1" applyFont="1" applyBorder="1" applyAlignment="1">
      <alignment horizontal="center" vertical="center" wrapText="1"/>
    </xf>
    <xf numFmtId="2" fontId="25" fillId="0" borderId="13" xfId="650" applyNumberFormat="1" applyFont="1" applyBorder="1" applyAlignment="1">
      <alignment horizontal="center" vertical="center" wrapText="1"/>
    </xf>
    <xf numFmtId="2" fontId="31" fillId="0" borderId="13" xfId="650" applyNumberFormat="1" applyFont="1" applyBorder="1" applyAlignment="1">
      <alignment horizontal="center" vertical="center" wrapText="1"/>
    </xf>
    <xf numFmtId="0" fontId="26" fillId="0" borderId="0" xfId="447" applyFont="1" applyBorder="1" applyAlignment="1">
      <alignment horizontal="center"/>
    </xf>
    <xf numFmtId="2" fontId="29" fillId="0" borderId="13" xfId="650" applyNumberFormat="1" applyFont="1" applyBorder="1" applyAlignment="1">
      <alignment horizontal="center" vertical="center" wrapText="1"/>
    </xf>
    <xf numFmtId="0" fontId="25" fillId="0" borderId="13" xfId="650" applyFont="1" applyBorder="1" applyAlignment="1">
      <alignment horizontal="center"/>
    </xf>
    <xf numFmtId="0" fontId="25" fillId="0" borderId="0" xfId="447" applyFont="1" applyBorder="1" applyAlignment="1">
      <alignment horizontal="center" vertical="center" wrapText="1"/>
    </xf>
    <xf numFmtId="0" fontId="26" fillId="0" borderId="0" xfId="444" applyFont="1" applyAlignment="1">
      <alignment horizontal="center"/>
    </xf>
    <xf numFmtId="0" fontId="27" fillId="0" borderId="0" xfId="444" applyFont="1" applyBorder="1" applyAlignment="1">
      <alignment horizontal="center"/>
    </xf>
    <xf numFmtId="167" fontId="25" fillId="0" borderId="0" xfId="444" applyNumberFormat="1" applyFont="1" applyBorder="1" applyAlignment="1">
      <alignment horizontal="center"/>
    </xf>
    <xf numFmtId="2" fontId="25" fillId="0" borderId="0" xfId="444" applyNumberFormat="1" applyFont="1" applyBorder="1" applyAlignment="1">
      <alignment horizontal="center"/>
    </xf>
    <xf numFmtId="0" fontId="25" fillId="0" borderId="0" xfId="562" applyFont="1" applyBorder="1" applyAlignment="1">
      <alignment horizontal="center"/>
    </xf>
    <xf numFmtId="1" fontId="25" fillId="0" borderId="0" xfId="444" applyNumberFormat="1" applyFont="1" applyBorder="1" applyAlignment="1">
      <alignment horizontal="center"/>
    </xf>
    <xf numFmtId="166" fontId="25" fillId="0" borderId="0" xfId="444" applyNumberFormat="1" applyFont="1" applyBorder="1" applyAlignment="1">
      <alignment horizontal="center"/>
    </xf>
    <xf numFmtId="0" fontId="25" fillId="0" borderId="0" xfId="444" applyFont="1" applyBorder="1" applyAlignment="1">
      <alignment horizontal="center" wrapText="1"/>
    </xf>
    <xf numFmtId="0" fontId="27" fillId="0" borderId="0" xfId="562" applyFont="1" applyBorder="1" applyAlignment="1">
      <alignment horizontal="center"/>
    </xf>
    <xf numFmtId="0" fontId="26" fillId="0" borderId="0" xfId="444" applyFont="1" applyBorder="1" applyAlignment="1">
      <alignment horizontal="center"/>
    </xf>
    <xf numFmtId="2" fontId="26" fillId="0" borderId="0" xfId="444" applyNumberFormat="1" applyFont="1" applyBorder="1" applyAlignment="1">
      <alignment horizontal="center"/>
    </xf>
    <xf numFmtId="168" fontId="25" fillId="0" borderId="0" xfId="444" applyNumberFormat="1" applyFont="1" applyBorder="1" applyAlignment="1">
      <alignment horizontal="center"/>
    </xf>
    <xf numFmtId="0" fontId="27" fillId="0" borderId="0" xfId="470" applyFont="1"/>
    <xf numFmtId="0" fontId="26" fillId="0" borderId="0" xfId="470" applyFont="1" applyAlignment="1">
      <alignment horizontal="center"/>
    </xf>
    <xf numFmtId="0" fontId="28" fillId="0" borderId="0" xfId="470" applyFont="1"/>
    <xf numFmtId="0" fontId="32" fillId="0" borderId="0" xfId="470" applyFont="1" applyAlignment="1"/>
    <xf numFmtId="0" fontId="26" fillId="0" borderId="0" xfId="470" applyFont="1"/>
    <xf numFmtId="0" fontId="32" fillId="0" borderId="0" xfId="470" applyFont="1" applyAlignment="1">
      <alignment vertical="center"/>
    </xf>
    <xf numFmtId="0" fontId="26" fillId="0" borderId="0" xfId="444" applyFont="1" applyAlignment="1">
      <alignment horizontal="left"/>
    </xf>
    <xf numFmtId="0" fontId="32" fillId="0" borderId="0" xfId="444" applyFont="1" applyAlignment="1">
      <alignment vertical="center" wrapText="1"/>
    </xf>
    <xf numFmtId="0" fontId="33" fillId="0" borderId="0" xfId="550" applyFont="1" applyAlignment="1"/>
    <xf numFmtId="0" fontId="26" fillId="0" borderId="0" xfId="470" applyFont="1" applyAlignment="1">
      <alignment horizontal="left"/>
    </xf>
    <xf numFmtId="0" fontId="26" fillId="0" borderId="0" xfId="470" applyFont="1" applyBorder="1" applyAlignment="1">
      <alignment horizontal="center"/>
    </xf>
    <xf numFmtId="0" fontId="34" fillId="0" borderId="0" xfId="470" applyFont="1"/>
    <xf numFmtId="0" fontId="29" fillId="0" borderId="0" xfId="470" applyFont="1"/>
    <xf numFmtId="0" fontId="26" fillId="0" borderId="0" xfId="508" applyFont="1"/>
    <xf numFmtId="0" fontId="26" fillId="0" borderId="0" xfId="508" applyFont="1" applyBorder="1"/>
    <xf numFmtId="0" fontId="26" fillId="0" borderId="0" xfId="467" applyFont="1"/>
    <xf numFmtId="0" fontId="26" fillId="0" borderId="0" xfId="470" applyFont="1" applyAlignment="1">
      <alignment vertical="center" wrapText="1"/>
    </xf>
    <xf numFmtId="0" fontId="25" fillId="0" borderId="0" xfId="467" applyFont="1"/>
    <xf numFmtId="0" fontId="25" fillId="0" borderId="0" xfId="508" applyFont="1" applyBorder="1"/>
    <xf numFmtId="167" fontId="25" fillId="0" borderId="0" xfId="467" quotePrefix="1" applyNumberFormat="1" applyFont="1" applyAlignment="1">
      <alignment horizontal="center" vertical="center"/>
    </xf>
    <xf numFmtId="167" fontId="25" fillId="0" borderId="0" xfId="467" applyNumberFormat="1" applyFont="1" applyAlignment="1">
      <alignment horizontal="center"/>
    </xf>
    <xf numFmtId="0" fontId="25" fillId="0" borderId="0" xfId="470" applyFont="1"/>
    <xf numFmtId="0" fontId="26" fillId="0" borderId="0" xfId="508" applyFont="1" applyBorder="1" applyAlignment="1">
      <alignment horizontal="center"/>
    </xf>
    <xf numFmtId="170" fontId="26" fillId="0" borderId="0" xfId="303" applyNumberFormat="1" applyFont="1" applyBorder="1"/>
    <xf numFmtId="170" fontId="26" fillId="0" borderId="0" xfId="303" applyNumberFormat="1" applyFont="1" applyBorder="1" applyAlignment="1">
      <alignment horizontal="center"/>
    </xf>
    <xf numFmtId="172" fontId="26" fillId="0" borderId="0" xfId="470" applyNumberFormat="1" applyFont="1"/>
    <xf numFmtId="0" fontId="36" fillId="0" borderId="0" xfId="508" applyFont="1" applyBorder="1" applyAlignment="1">
      <alignment horizontal="center"/>
    </xf>
    <xf numFmtId="0" fontId="37" fillId="0" borderId="0" xfId="508" applyFont="1" applyBorder="1" applyAlignment="1">
      <alignment horizontal="center"/>
    </xf>
    <xf numFmtId="0" fontId="26" fillId="0" borderId="0" xfId="508" applyFont="1" applyBorder="1" applyAlignment="1">
      <alignment horizontal="center" vertical="center" wrapText="1"/>
    </xf>
    <xf numFmtId="0" fontId="30" fillId="0" borderId="0" xfId="508" applyFont="1" applyBorder="1" applyAlignment="1">
      <alignment vertical="center" wrapText="1"/>
    </xf>
    <xf numFmtId="9" fontId="26" fillId="0" borderId="0" xfId="591" applyFont="1" applyBorder="1" applyAlignment="1">
      <alignment horizontal="center" vertical="center" wrapText="1"/>
    </xf>
    <xf numFmtId="170" fontId="26" fillId="0" borderId="0" xfId="303" applyNumberFormat="1" applyFont="1" applyBorder="1" applyAlignment="1">
      <alignment vertical="center" wrapText="1"/>
    </xf>
    <xf numFmtId="170" fontId="26" fillId="0" borderId="0" xfId="303" applyNumberFormat="1" applyFont="1" applyBorder="1" applyAlignment="1">
      <alignment horizontal="center" vertical="center" wrapText="1"/>
    </xf>
    <xf numFmtId="0" fontId="26" fillId="0" borderId="0" xfId="508" applyFont="1" applyBorder="1" applyAlignment="1">
      <alignment vertical="center" wrapText="1"/>
    </xf>
    <xf numFmtId="0" fontId="25" fillId="0" borderId="0" xfId="506" applyFont="1" applyBorder="1"/>
    <xf numFmtId="0" fontId="31" fillId="0" borderId="0" xfId="506" applyFont="1" applyBorder="1"/>
    <xf numFmtId="0" fontId="34" fillId="0" borderId="0" xfId="470" applyFont="1" applyBorder="1"/>
    <xf numFmtId="0" fontId="26" fillId="0" borderId="0" xfId="470" applyFont="1" applyBorder="1"/>
    <xf numFmtId="0" fontId="25" fillId="0" borderId="0" xfId="506" applyFont="1" applyBorder="1" applyAlignment="1">
      <alignment horizontal="center"/>
    </xf>
    <xf numFmtId="0" fontId="27" fillId="0" borderId="0" xfId="470" applyFont="1" applyBorder="1"/>
    <xf numFmtId="0" fontId="29" fillId="0" borderId="0" xfId="470" applyFont="1" applyBorder="1"/>
    <xf numFmtId="166" fontId="26" fillId="0" borderId="0" xfId="508" applyNumberFormat="1" applyFont="1"/>
    <xf numFmtId="0" fontId="26" fillId="0" borderId="0" xfId="508" applyFont="1" applyAlignment="1">
      <alignment horizontal="left"/>
    </xf>
    <xf numFmtId="0" fontId="25" fillId="0" borderId="0" xfId="508" applyFont="1"/>
    <xf numFmtId="0" fontId="25" fillId="0" borderId="0" xfId="508" applyFont="1" applyAlignment="1">
      <alignment horizontal="left"/>
    </xf>
    <xf numFmtId="0" fontId="25" fillId="0" borderId="21" xfId="508" applyFont="1" applyBorder="1"/>
    <xf numFmtId="0" fontId="25" fillId="0" borderId="21" xfId="508" applyFont="1" applyBorder="1" applyAlignment="1">
      <alignment horizontal="left"/>
    </xf>
    <xf numFmtId="0" fontId="26" fillId="0" borderId="10" xfId="508" applyFont="1" applyBorder="1"/>
    <xf numFmtId="0" fontId="27" fillId="0" borderId="11" xfId="508" applyFont="1" applyBorder="1"/>
    <xf numFmtId="0" fontId="27" fillId="0" borderId="0" xfId="508" applyFont="1" applyBorder="1"/>
    <xf numFmtId="0" fontId="26" fillId="0" borderId="20" xfId="508" applyFont="1" applyBorder="1" applyAlignment="1">
      <alignment horizontal="center"/>
    </xf>
    <xf numFmtId="0" fontId="27" fillId="0" borderId="20" xfId="508" applyFont="1" applyBorder="1" applyAlignment="1">
      <alignment wrapText="1"/>
    </xf>
    <xf numFmtId="0" fontId="26" fillId="0" borderId="13" xfId="508" applyFont="1" applyBorder="1" applyAlignment="1">
      <alignment horizontal="center"/>
    </xf>
    <xf numFmtId="0" fontId="26" fillId="0" borderId="16" xfId="508" applyFont="1" applyBorder="1" applyAlignment="1">
      <alignment horizontal="center"/>
    </xf>
    <xf numFmtId="0" fontId="25" fillId="0" borderId="13" xfId="508" applyFont="1" applyBorder="1" applyAlignment="1">
      <alignment horizontal="center" vertical="center" wrapText="1"/>
    </xf>
    <xf numFmtId="0" fontId="30" fillId="0" borderId="13" xfId="508" applyFont="1" applyBorder="1" applyAlignment="1">
      <alignment horizontal="center" vertical="center" wrapText="1"/>
    </xf>
    <xf numFmtId="0" fontId="25" fillId="0" borderId="0" xfId="508" applyFont="1" applyBorder="1" applyAlignment="1">
      <alignment vertical="center" wrapText="1"/>
    </xf>
    <xf numFmtId="0" fontId="25" fillId="0" borderId="0" xfId="508" applyFont="1" applyAlignment="1">
      <alignment vertical="center" wrapText="1"/>
    </xf>
    <xf numFmtId="0" fontId="25" fillId="0" borderId="13" xfId="508" applyFont="1" applyBorder="1" applyAlignment="1">
      <alignment horizontal="center"/>
    </xf>
    <xf numFmtId="0" fontId="27" fillId="0" borderId="13" xfId="508" applyFont="1" applyBorder="1" applyAlignment="1">
      <alignment horizontal="center"/>
    </xf>
    <xf numFmtId="173" fontId="29" fillId="0" borderId="13" xfId="656" applyNumberFormat="1" applyFont="1" applyBorder="1" applyAlignment="1">
      <alignment horizontal="center"/>
    </xf>
    <xf numFmtId="173" fontId="36" fillId="0" borderId="13" xfId="656" applyNumberFormat="1" applyFont="1" applyBorder="1" applyAlignment="1">
      <alignment horizontal="center"/>
    </xf>
    <xf numFmtId="0" fontId="26" fillId="0" borderId="13" xfId="519" applyFont="1" applyBorder="1" applyAlignment="1">
      <alignment vertical="center"/>
    </xf>
    <xf numFmtId="0" fontId="26" fillId="0" borderId="13" xfId="519" applyFont="1" applyBorder="1" applyAlignment="1">
      <alignment horizontal="center" vertical="center"/>
    </xf>
    <xf numFmtId="0" fontId="26" fillId="0" borderId="13" xfId="470" applyFont="1" applyBorder="1"/>
    <xf numFmtId="0" fontId="30" fillId="0" borderId="13" xfId="519" applyFont="1" applyBorder="1" applyAlignment="1">
      <alignment horizontal="center" vertical="center"/>
    </xf>
    <xf numFmtId="0" fontId="26" fillId="0" borderId="0" xfId="519" applyFont="1" applyAlignment="1">
      <alignment vertical="center"/>
    </xf>
    <xf numFmtId="0" fontId="28" fillId="0" borderId="0" xfId="519" applyFont="1"/>
    <xf numFmtId="0" fontId="26" fillId="0" borderId="0" xfId="519" applyFont="1" applyBorder="1" applyAlignment="1">
      <alignment vertical="center"/>
    </xf>
    <xf numFmtId="0" fontId="26" fillId="0" borderId="0" xfId="519" applyFont="1" applyBorder="1" applyAlignment="1">
      <alignment horizontal="center" vertical="center"/>
    </xf>
    <xf numFmtId="0" fontId="26" fillId="0" borderId="0" xfId="519" applyFont="1" applyAlignment="1">
      <alignment horizontal="left" vertical="center"/>
    </xf>
    <xf numFmtId="0" fontId="35" fillId="0" borderId="0" xfId="470" applyFont="1" applyAlignment="1">
      <alignment vertical="center"/>
    </xf>
    <xf numFmtId="0" fontId="41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1" fillId="24" borderId="0" xfId="0" applyFont="1" applyFill="1" applyAlignment="1">
      <alignment vertical="center" wrapText="1"/>
    </xf>
    <xf numFmtId="0" fontId="25" fillId="24" borderId="0" xfId="476" applyFont="1" applyFill="1" applyAlignment="1">
      <alignment horizontal="center" vertical="center" wrapText="1"/>
    </xf>
    <xf numFmtId="0" fontId="29" fillId="25" borderId="18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vertical="center" wrapText="1"/>
    </xf>
    <xf numFmtId="49" fontId="31" fillId="25" borderId="18" xfId="0" applyNumberFormat="1" applyFont="1" applyFill="1" applyBorder="1" applyAlignment="1">
      <alignment horizontal="center" vertical="center" wrapText="1"/>
    </xf>
    <xf numFmtId="0" fontId="29" fillId="25" borderId="18" xfId="0" applyFont="1" applyFill="1" applyBorder="1" applyAlignment="1">
      <alignment vertical="center" wrapText="1"/>
    </xf>
    <xf numFmtId="0" fontId="25" fillId="25" borderId="18" xfId="0" applyFont="1" applyFill="1" applyBorder="1" applyAlignment="1">
      <alignment horizontal="center" vertical="center" wrapText="1"/>
    </xf>
    <xf numFmtId="0" fontId="31" fillId="25" borderId="18" xfId="0" applyFont="1" applyFill="1" applyBorder="1" applyAlignment="1">
      <alignment vertical="center" wrapText="1"/>
    </xf>
    <xf numFmtId="2" fontId="31" fillId="25" borderId="18" xfId="0" applyNumberFormat="1" applyFont="1" applyFill="1" applyBorder="1" applyAlignment="1">
      <alignment vertical="center" wrapText="1"/>
    </xf>
    <xf numFmtId="0" fontId="40" fillId="25" borderId="18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2" fontId="31" fillId="0" borderId="12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166" fontId="31" fillId="0" borderId="11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166" fontId="25" fillId="0" borderId="18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31" fillId="0" borderId="11" xfId="476" applyFont="1" applyFill="1" applyBorder="1" applyAlignment="1">
      <alignment horizontal="center" vertical="center" wrapText="1"/>
    </xf>
    <xf numFmtId="0" fontId="29" fillId="0" borderId="12" xfId="476" applyFont="1" applyFill="1" applyBorder="1" applyAlignment="1">
      <alignment horizontal="center" vertical="center" wrapText="1"/>
    </xf>
    <xf numFmtId="167" fontId="25" fillId="0" borderId="11" xfId="476" applyNumberFormat="1" applyFont="1" applyFill="1" applyBorder="1" applyAlignment="1">
      <alignment horizontal="center" vertical="center" wrapText="1"/>
    </xf>
    <xf numFmtId="2" fontId="25" fillId="0" borderId="11" xfId="476" applyNumberFormat="1" applyFont="1" applyFill="1" applyBorder="1" applyAlignment="1">
      <alignment horizontal="center" vertical="center" wrapText="1"/>
    </xf>
    <xf numFmtId="166" fontId="25" fillId="0" borderId="12" xfId="476" applyNumberFormat="1" applyFont="1" applyFill="1" applyBorder="1" applyAlignment="1">
      <alignment horizontal="center" vertical="center" wrapText="1"/>
    </xf>
    <xf numFmtId="0" fontId="25" fillId="0" borderId="11" xfId="476" applyFont="1" applyFill="1" applyBorder="1" applyAlignment="1">
      <alignment horizontal="center" vertical="center" wrapText="1"/>
    </xf>
    <xf numFmtId="166" fontId="25" fillId="0" borderId="11" xfId="476" applyNumberFormat="1" applyFont="1" applyFill="1" applyBorder="1" applyAlignment="1">
      <alignment horizontal="center" vertical="center" wrapText="1"/>
    </xf>
    <xf numFmtId="2" fontId="27" fillId="0" borderId="0" xfId="476" applyNumberFormat="1" applyFont="1" applyFill="1" applyBorder="1" applyAlignment="1">
      <alignment horizontal="center" vertical="center" wrapText="1"/>
    </xf>
    <xf numFmtId="49" fontId="27" fillId="0" borderId="12" xfId="476" applyNumberFormat="1" applyFont="1" applyFill="1" applyBorder="1" applyAlignment="1">
      <alignment horizontal="center" vertical="center" wrapText="1"/>
    </xf>
    <xf numFmtId="0" fontId="27" fillId="0" borderId="20" xfId="476" applyFont="1" applyFill="1" applyBorder="1" applyAlignment="1">
      <alignment horizontal="center" vertical="center" wrapText="1"/>
    </xf>
    <xf numFmtId="0" fontId="27" fillId="0" borderId="21" xfId="476" applyFont="1" applyFill="1" applyBorder="1" applyAlignment="1">
      <alignment horizontal="center" vertical="center" wrapText="1"/>
    </xf>
    <xf numFmtId="2" fontId="27" fillId="0" borderId="21" xfId="476" applyNumberFormat="1" applyFont="1" applyFill="1" applyBorder="1" applyAlignment="1">
      <alignment horizontal="center" vertical="center" wrapText="1"/>
    </xf>
    <xf numFmtId="2" fontId="25" fillId="0" borderId="20" xfId="476" applyNumberFormat="1" applyFont="1" applyFill="1" applyBorder="1" applyAlignment="1">
      <alignment horizontal="center" vertical="center" wrapText="1"/>
    </xf>
    <xf numFmtId="166" fontId="25" fillId="0" borderId="21" xfId="476" applyNumberFormat="1" applyFont="1" applyFill="1" applyBorder="1" applyAlignment="1">
      <alignment horizontal="center" vertical="center" wrapText="1"/>
    </xf>
    <xf numFmtId="2" fontId="25" fillId="0" borderId="21" xfId="476" applyNumberFormat="1" applyFont="1" applyFill="1" applyBorder="1" applyAlignment="1">
      <alignment horizontal="center" vertical="center" wrapText="1"/>
    </xf>
    <xf numFmtId="166" fontId="25" fillId="0" borderId="20" xfId="476" applyNumberFormat="1" applyFont="1" applyFill="1" applyBorder="1" applyAlignment="1">
      <alignment horizontal="center" vertical="center" wrapText="1"/>
    </xf>
    <xf numFmtId="0" fontId="27" fillId="0" borderId="13" xfId="563" applyFont="1" applyBorder="1" applyAlignment="1">
      <alignment vertical="center"/>
    </xf>
    <xf numFmtId="0" fontId="27" fillId="0" borderId="14" xfId="563" applyFont="1" applyBorder="1" applyAlignment="1">
      <alignment horizontal="center" vertical="center"/>
    </xf>
    <xf numFmtId="0" fontId="27" fillId="0" borderId="15" xfId="563" applyFont="1" applyBorder="1" applyAlignment="1">
      <alignment vertical="center"/>
    </xf>
    <xf numFmtId="0" fontId="27" fillId="0" borderId="14" xfId="563" applyFont="1" applyBorder="1" applyAlignment="1">
      <alignment vertical="center"/>
    </xf>
    <xf numFmtId="0" fontId="27" fillId="0" borderId="16" xfId="563" applyFont="1" applyBorder="1" applyAlignment="1">
      <alignment vertical="center"/>
    </xf>
    <xf numFmtId="0" fontId="27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21" xfId="0" applyNumberFormat="1" applyFont="1" applyFill="1" applyBorder="1" applyAlignment="1">
      <alignment horizontal="center" vertical="center" wrapText="1"/>
    </xf>
    <xf numFmtId="166" fontId="25" fillId="0" borderId="20" xfId="0" applyNumberFormat="1" applyFont="1" applyFill="1" applyBorder="1" applyAlignment="1">
      <alignment horizontal="center" vertical="center" wrapText="1"/>
    </xf>
    <xf numFmtId="166" fontId="25" fillId="0" borderId="21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44" fillId="0" borderId="18" xfId="0" applyFont="1" applyBorder="1" applyAlignment="1">
      <alignment horizontal="center"/>
    </xf>
    <xf numFmtId="167" fontId="44" fillId="0" borderId="18" xfId="0" applyNumberFormat="1" applyFont="1" applyBorder="1" applyAlignment="1">
      <alignment horizontal="center"/>
    </xf>
    <xf numFmtId="167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8" xfId="560" applyFont="1" applyBorder="1" applyAlignment="1">
      <alignment horizontal="center"/>
    </xf>
    <xf numFmtId="0" fontId="44" fillId="0" borderId="0" xfId="560" applyFont="1" applyBorder="1" applyAlignment="1">
      <alignment horizontal="center"/>
    </xf>
    <xf numFmtId="2" fontId="44" fillId="0" borderId="18" xfId="0" applyNumberFormat="1" applyFont="1" applyBorder="1" applyAlignment="1">
      <alignment horizontal="center"/>
    </xf>
    <xf numFmtId="167" fontId="44" fillId="0" borderId="0" xfId="0" applyNumberFormat="1" applyFont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44" fillId="0" borderId="18" xfId="560" applyNumberFormat="1" applyFont="1" applyBorder="1" applyAlignment="1">
      <alignment horizontal="center"/>
    </xf>
    <xf numFmtId="2" fontId="44" fillId="0" borderId="0" xfId="560" applyNumberFormat="1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167" fontId="44" fillId="0" borderId="20" xfId="0" applyNumberFormat="1" applyFont="1" applyBorder="1" applyAlignment="1">
      <alignment horizontal="center"/>
    </xf>
    <xf numFmtId="167" fontId="44" fillId="0" borderId="21" xfId="0" applyNumberFormat="1" applyFont="1" applyBorder="1" applyAlignment="1">
      <alignment horizontal="center"/>
    </xf>
    <xf numFmtId="2" fontId="44" fillId="0" borderId="20" xfId="0" applyNumberFormat="1" applyFont="1" applyBorder="1" applyAlignment="1">
      <alignment horizontal="center"/>
    </xf>
    <xf numFmtId="2" fontId="44" fillId="0" borderId="21" xfId="0" applyNumberFormat="1" applyFont="1" applyBorder="1" applyAlignment="1">
      <alignment horizontal="center"/>
    </xf>
    <xf numFmtId="0" fontId="44" fillId="0" borderId="20" xfId="560" applyFont="1" applyBorder="1" applyAlignment="1">
      <alignment horizontal="center"/>
    </xf>
    <xf numFmtId="0" fontId="44" fillId="0" borderId="21" xfId="56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29" fillId="0" borderId="18" xfId="0" applyFont="1" applyFill="1" applyBorder="1" applyAlignment="1">
      <alignment horizontal="center"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0" fontId="25" fillId="0" borderId="0" xfId="476" applyFont="1" applyFill="1" applyAlignment="1">
      <alignment horizontal="center" vertical="center" wrapText="1"/>
    </xf>
    <xf numFmtId="167" fontId="25" fillId="0" borderId="20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Alignment="1">
      <alignment horizontal="center" vertical="center" wrapText="1"/>
    </xf>
    <xf numFmtId="0" fontId="25" fillId="0" borderId="0" xfId="0" applyFont="1" applyFill="1"/>
    <xf numFmtId="0" fontId="25" fillId="0" borderId="0" xfId="444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7" fontId="25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167" fontId="25" fillId="0" borderId="18" xfId="0" applyNumberFormat="1" applyFont="1" applyFill="1" applyBorder="1" applyAlignment="1">
      <alignment horizontal="center" vertical="center" wrapText="1"/>
    </xf>
    <xf numFmtId="0" fontId="31" fillId="0" borderId="20" xfId="444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0" fontId="25" fillId="0" borderId="16" xfId="560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center"/>
    </xf>
    <xf numFmtId="0" fontId="31" fillId="0" borderId="20" xfId="444" applyFont="1" applyFill="1" applyBorder="1" applyAlignment="1">
      <alignment horizontal="center" vertical="center"/>
    </xf>
    <xf numFmtId="2" fontId="31" fillId="0" borderId="20" xfId="444" applyNumberFormat="1" applyFont="1" applyFill="1" applyBorder="1" applyAlignment="1">
      <alignment horizontal="center" vertical="center"/>
    </xf>
    <xf numFmtId="0" fontId="31" fillId="0" borderId="13" xfId="444" applyFont="1" applyBorder="1" applyAlignment="1">
      <alignment horizontal="center" vertical="center"/>
    </xf>
    <xf numFmtId="2" fontId="31" fillId="0" borderId="13" xfId="444" applyNumberFormat="1" applyFont="1" applyBorder="1" applyAlignment="1">
      <alignment horizontal="center" vertical="center"/>
    </xf>
    <xf numFmtId="2" fontId="29" fillId="0" borderId="13" xfId="444" applyNumberFormat="1" applyFont="1" applyBorder="1" applyAlignment="1">
      <alignment horizontal="center" vertical="center"/>
    </xf>
    <xf numFmtId="0" fontId="31" fillId="0" borderId="13" xfId="650" applyFont="1" applyBorder="1" applyAlignment="1">
      <alignment horizontal="center" vertical="center"/>
    </xf>
    <xf numFmtId="167" fontId="25" fillId="0" borderId="13" xfId="650" applyNumberFormat="1" applyFont="1" applyBorder="1" applyAlignment="1">
      <alignment horizontal="center" vertical="center"/>
    </xf>
    <xf numFmtId="168" fontId="25" fillId="0" borderId="13" xfId="650" applyNumberFormat="1" applyFont="1" applyBorder="1" applyAlignment="1">
      <alignment horizontal="center" vertical="center"/>
    </xf>
    <xf numFmtId="2" fontId="25" fillId="0" borderId="13" xfId="650" applyNumberFormat="1" applyFont="1" applyBorder="1" applyAlignment="1">
      <alignment horizontal="center" vertical="center"/>
    </xf>
    <xf numFmtId="2" fontId="31" fillId="0" borderId="13" xfId="650" applyNumberFormat="1" applyFont="1" applyBorder="1" applyAlignment="1">
      <alignment horizontal="center" vertical="center"/>
    </xf>
    <xf numFmtId="2" fontId="29" fillId="0" borderId="13" xfId="65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2" fontId="44" fillId="0" borderId="21" xfId="560" applyNumberFormat="1" applyFont="1" applyBorder="1" applyAlignment="1">
      <alignment horizontal="center"/>
    </xf>
    <xf numFmtId="0" fontId="27" fillId="0" borderId="21" xfId="508" applyFont="1" applyBorder="1" applyAlignment="1">
      <alignment vertical="center" wrapText="1"/>
    </xf>
    <xf numFmtId="0" fontId="27" fillId="0" borderId="20" xfId="508" applyFont="1" applyBorder="1" applyAlignment="1">
      <alignment vertical="center" wrapText="1"/>
    </xf>
    <xf numFmtId="0" fontId="27" fillId="0" borderId="21" xfId="508" applyFont="1" applyBorder="1" applyAlignment="1">
      <alignment horizontal="center" vertical="center" wrapText="1"/>
    </xf>
    <xf numFmtId="0" fontId="27" fillId="0" borderId="20" xfId="508" applyFont="1" applyBorder="1" applyAlignment="1">
      <alignment horizontal="center" vertical="center" wrapText="1"/>
    </xf>
    <xf numFmtId="0" fontId="26" fillId="0" borderId="20" xfId="508" applyFont="1" applyBorder="1" applyAlignment="1">
      <alignment horizontal="center" vertical="center"/>
    </xf>
    <xf numFmtId="0" fontId="30" fillId="0" borderId="21" xfId="508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1" xfId="560" applyFont="1" applyFill="1" applyBorder="1" applyAlignment="1">
      <alignment horizontal="center"/>
    </xf>
    <xf numFmtId="0" fontId="25" fillId="0" borderId="12" xfId="560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7" fontId="25" fillId="0" borderId="18" xfId="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5" fillId="0" borderId="18" xfId="560" applyFont="1" applyFill="1" applyBorder="1" applyAlignment="1">
      <alignment horizontal="center"/>
    </xf>
    <xf numFmtId="0" fontId="25" fillId="0" borderId="0" xfId="56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167" fontId="25" fillId="0" borderId="20" xfId="0" applyNumberFormat="1" applyFont="1" applyFill="1" applyBorder="1" applyAlignment="1">
      <alignment horizontal="center"/>
    </xf>
    <xf numFmtId="167" fontId="25" fillId="0" borderId="21" xfId="0" applyNumberFormat="1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0" fontId="25" fillId="0" borderId="20" xfId="560" applyFont="1" applyFill="1" applyBorder="1" applyAlignment="1">
      <alignment horizontal="center"/>
    </xf>
    <xf numFmtId="0" fontId="44" fillId="0" borderId="0" xfId="0" applyFont="1"/>
    <xf numFmtId="2" fontId="44" fillId="0" borderId="18" xfId="658" applyNumberFormat="1" applyFont="1" applyBorder="1" applyAlignment="1">
      <alignment horizontal="center"/>
    </xf>
    <xf numFmtId="2" fontId="44" fillId="0" borderId="0" xfId="658" applyNumberFormat="1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67" fontId="45" fillId="0" borderId="18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166" fontId="25" fillId="0" borderId="18" xfId="0" applyNumberFormat="1" applyFont="1" applyFill="1" applyBorder="1" applyAlignment="1">
      <alignment horizontal="center"/>
    </xf>
    <xf numFmtId="166" fontId="25" fillId="0" borderId="20" xfId="0" applyNumberFormat="1" applyFont="1" applyFill="1" applyBorder="1" applyAlignment="1">
      <alignment horizontal="center"/>
    </xf>
    <xf numFmtId="166" fontId="44" fillId="0" borderId="18" xfId="560" applyNumberFormat="1" applyFont="1" applyBorder="1" applyAlignment="1">
      <alignment horizontal="center"/>
    </xf>
    <xf numFmtId="166" fontId="44" fillId="0" borderId="20" xfId="560" applyNumberFormat="1" applyFont="1" applyBorder="1" applyAlignment="1">
      <alignment horizontal="center"/>
    </xf>
    <xf numFmtId="2" fontId="31" fillId="0" borderId="12" xfId="476" applyNumberFormat="1" applyFont="1" applyFill="1" applyBorder="1" applyAlignment="1">
      <alignment horizontal="center" vertical="center" wrapText="1"/>
    </xf>
    <xf numFmtId="2" fontId="27" fillId="0" borderId="20" xfId="476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/>
    </xf>
    <xf numFmtId="2" fontId="25" fillId="0" borderId="18" xfId="56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167" fontId="26" fillId="0" borderId="0" xfId="470" applyNumberFormat="1" applyFont="1" applyAlignment="1">
      <alignment horizontal="center" vertical="center"/>
    </xf>
    <xf numFmtId="0" fontId="31" fillId="0" borderId="11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vertical="center"/>
    </xf>
    <xf numFmtId="167" fontId="31" fillId="0" borderId="11" xfId="0" applyNumberFormat="1" applyFont="1" applyFill="1" applyBorder="1" applyAlignment="1">
      <alignment horizontal="center" vertical="center"/>
    </xf>
    <xf numFmtId="2" fontId="31" fillId="0" borderId="12" xfId="0" applyNumberFormat="1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wrapText="1"/>
    </xf>
    <xf numFmtId="0" fontId="0" fillId="0" borderId="11" xfId="0" applyBorder="1"/>
    <xf numFmtId="2" fontId="44" fillId="0" borderId="11" xfId="0" applyNumberFormat="1" applyFont="1" applyBorder="1" applyAlignment="1">
      <alignment horizontal="center"/>
    </xf>
    <xf numFmtId="0" fontId="44" fillId="0" borderId="0" xfId="0" applyFont="1" applyBorder="1"/>
    <xf numFmtId="14" fontId="44" fillId="0" borderId="18" xfId="0" applyNumberFormat="1" applyFont="1" applyBorder="1" applyAlignment="1">
      <alignment horizontal="center"/>
    </xf>
    <xf numFmtId="0" fontId="44" fillId="0" borderId="0" xfId="0" applyFont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167" fontId="45" fillId="0" borderId="11" xfId="0" applyNumberFormat="1" applyFont="1" applyBorder="1" applyAlignment="1">
      <alignment horizontal="center"/>
    </xf>
    <xf numFmtId="167" fontId="45" fillId="0" borderId="12" xfId="0" applyNumberFormat="1" applyFont="1" applyBorder="1" applyAlignment="1">
      <alignment horizontal="center"/>
    </xf>
    <xf numFmtId="0" fontId="44" fillId="0" borderId="18" xfId="447" applyFont="1" applyBorder="1" applyAlignment="1">
      <alignment horizontal="center" vertical="center" wrapText="1"/>
    </xf>
    <xf numFmtId="2" fontId="44" fillId="0" borderId="18" xfId="447" applyNumberFormat="1" applyFont="1" applyBorder="1" applyAlignment="1">
      <alignment horizontal="center" vertical="center" wrapText="1"/>
    </xf>
    <xf numFmtId="0" fontId="44" fillId="0" borderId="18" xfId="658" applyFont="1" applyBorder="1" applyAlignment="1">
      <alignment horizontal="center" vertical="center" wrapText="1"/>
    </xf>
    <xf numFmtId="0" fontId="44" fillId="0" borderId="0" xfId="658" applyFont="1" applyBorder="1" applyAlignment="1">
      <alignment horizontal="center" vertical="center" wrapText="1"/>
    </xf>
    <xf numFmtId="0" fontId="44" fillId="0" borderId="0" xfId="447" applyFont="1" applyBorder="1" applyAlignment="1">
      <alignment horizontal="center" vertical="center" wrapText="1"/>
    </xf>
    <xf numFmtId="0" fontId="44" fillId="0" borderId="0" xfId="447" applyFont="1" applyAlignment="1">
      <alignment horizontal="center" vertical="center" wrapText="1"/>
    </xf>
    <xf numFmtId="0" fontId="44" fillId="0" borderId="18" xfId="447" applyFont="1" applyBorder="1" applyAlignment="1">
      <alignment horizontal="center"/>
    </xf>
    <xf numFmtId="2" fontId="44" fillId="0" borderId="18" xfId="447" applyNumberFormat="1" applyFont="1" applyBorder="1" applyAlignment="1">
      <alignment horizontal="center"/>
    </xf>
    <xf numFmtId="2" fontId="44" fillId="0" borderId="0" xfId="447" applyNumberFormat="1" applyFont="1" applyAlignment="1">
      <alignment horizontal="center"/>
    </xf>
    <xf numFmtId="2" fontId="44" fillId="0" borderId="0" xfId="447" applyNumberFormat="1" applyFont="1" applyBorder="1" applyAlignment="1">
      <alignment horizontal="center"/>
    </xf>
    <xf numFmtId="0" fontId="44" fillId="0" borderId="0" xfId="447" applyFont="1" applyAlignment="1">
      <alignment horizontal="center"/>
    </xf>
    <xf numFmtId="0" fontId="44" fillId="0" borderId="0" xfId="447" applyFont="1" applyBorder="1" applyAlignment="1">
      <alignment horizontal="center"/>
    </xf>
    <xf numFmtId="0" fontId="44" fillId="0" borderId="18" xfId="658" applyFont="1" applyBorder="1" applyAlignment="1">
      <alignment horizontal="center"/>
    </xf>
    <xf numFmtId="0" fontId="47" fillId="0" borderId="0" xfId="447" applyFont="1" applyBorder="1" applyAlignment="1">
      <alignment horizontal="center"/>
    </xf>
    <xf numFmtId="2" fontId="48" fillId="0" borderId="18" xfId="447" applyNumberFormat="1" applyFont="1" applyBorder="1" applyAlignment="1">
      <alignment horizontal="center"/>
    </xf>
    <xf numFmtId="14" fontId="44" fillId="0" borderId="0" xfId="447" applyNumberFormat="1" applyFont="1" applyBorder="1" applyAlignment="1">
      <alignment horizontal="center"/>
    </xf>
    <xf numFmtId="0" fontId="44" fillId="0" borderId="20" xfId="447" applyFont="1" applyBorder="1" applyAlignment="1">
      <alignment horizontal="center"/>
    </xf>
    <xf numFmtId="0" fontId="44" fillId="0" borderId="21" xfId="447" applyFont="1" applyBorder="1" applyAlignment="1">
      <alignment horizontal="center"/>
    </xf>
    <xf numFmtId="2" fontId="44" fillId="0" borderId="20" xfId="447" applyNumberFormat="1" applyFont="1" applyBorder="1" applyAlignment="1">
      <alignment horizontal="center"/>
    </xf>
    <xf numFmtId="2" fontId="44" fillId="0" borderId="21" xfId="447" applyNumberFormat="1" applyFont="1" applyBorder="1" applyAlignment="1">
      <alignment horizontal="center"/>
    </xf>
    <xf numFmtId="2" fontId="44" fillId="0" borderId="21" xfId="658" applyNumberFormat="1" applyFont="1" applyBorder="1" applyAlignment="1">
      <alignment horizontal="center"/>
    </xf>
    <xf numFmtId="2" fontId="44" fillId="0" borderId="20" xfId="658" applyNumberFormat="1" applyFont="1" applyBorder="1" applyAlignment="1">
      <alignment horizontal="center"/>
    </xf>
    <xf numFmtId="0" fontId="29" fillId="25" borderId="13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vertical="center" wrapText="1"/>
    </xf>
    <xf numFmtId="49" fontId="31" fillId="25" borderId="13" xfId="0" applyNumberFormat="1" applyFont="1" applyFill="1" applyBorder="1" applyAlignment="1">
      <alignment horizontal="center" vertical="center" wrapText="1"/>
    </xf>
    <xf numFmtId="0" fontId="29" fillId="25" borderId="13" xfId="0" applyFont="1" applyFill="1" applyBorder="1" applyAlignment="1">
      <alignment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vertical="center" wrapText="1"/>
    </xf>
    <xf numFmtId="2" fontId="31" fillId="25" borderId="13" xfId="0" applyNumberFormat="1" applyFont="1" applyFill="1" applyBorder="1" applyAlignment="1">
      <alignment vertical="center" wrapText="1"/>
    </xf>
    <xf numFmtId="0" fontId="45" fillId="0" borderId="18" xfId="447" applyFont="1" applyBorder="1" applyAlignment="1">
      <alignment horizontal="center" vertical="center" wrapText="1"/>
    </xf>
    <xf numFmtId="0" fontId="49" fillId="0" borderId="0" xfId="447" applyFont="1" applyAlignment="1">
      <alignment horizontal="center" vertical="center" wrapText="1"/>
    </xf>
    <xf numFmtId="2" fontId="45" fillId="0" borderId="18" xfId="447" applyNumberFormat="1" applyFont="1" applyBorder="1" applyAlignment="1">
      <alignment horizontal="center" vertical="center" wrapText="1"/>
    </xf>
    <xf numFmtId="167" fontId="45" fillId="0" borderId="0" xfId="447" applyNumberFormat="1" applyFont="1" applyAlignment="1">
      <alignment horizontal="center" vertical="center" wrapText="1"/>
    </xf>
    <xf numFmtId="167" fontId="31" fillId="0" borderId="12" xfId="0" applyNumberFormat="1" applyFont="1" applyFill="1" applyBorder="1" applyAlignment="1">
      <alignment horizontal="center" vertical="center" wrapText="1"/>
    </xf>
    <xf numFmtId="2" fontId="44" fillId="0" borderId="20" xfId="560" applyNumberFormat="1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4" fillId="0" borderId="11" xfId="644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168" fontId="45" fillId="0" borderId="0" xfId="0" applyNumberFormat="1" applyFont="1" applyBorder="1" applyAlignment="1">
      <alignment horizontal="center" vertical="center" wrapText="1"/>
    </xf>
    <xf numFmtId="0" fontId="31" fillId="0" borderId="13" xfId="563" applyFont="1" applyBorder="1" applyAlignment="1">
      <alignment horizontal="center" vertical="center"/>
    </xf>
    <xf numFmtId="0" fontId="26" fillId="0" borderId="0" xfId="519" applyFont="1" applyAlignment="1">
      <alignment vertical="center"/>
    </xf>
    <xf numFmtId="0" fontId="25" fillId="0" borderId="13" xfId="508" applyFont="1" applyBorder="1" applyAlignment="1">
      <alignment horizontal="center" vertical="center"/>
    </xf>
    <xf numFmtId="0" fontId="27" fillId="0" borderId="13" xfId="508" applyFont="1" applyBorder="1" applyAlignment="1">
      <alignment horizontal="center" vertical="center"/>
    </xf>
    <xf numFmtId="173" fontId="36" fillId="0" borderId="13" xfId="656" applyNumberFormat="1" applyFont="1" applyBorder="1" applyAlignment="1">
      <alignment horizontal="center" vertical="center"/>
    </xf>
    <xf numFmtId="173" fontId="29" fillId="0" borderId="13" xfId="656" applyNumberFormat="1" applyFont="1" applyBorder="1" applyAlignment="1">
      <alignment horizontal="center" vertical="center"/>
    </xf>
    <xf numFmtId="0" fontId="25" fillId="0" borderId="0" xfId="508" applyFont="1" applyAlignment="1">
      <alignment vertical="center"/>
    </xf>
    <xf numFmtId="173" fontId="29" fillId="0" borderId="13" xfId="656" applyNumberFormat="1" applyFont="1" applyBorder="1" applyAlignment="1">
      <alignment horizontal="center" vertical="center" wrapText="1"/>
    </xf>
    <xf numFmtId="173" fontId="50" fillId="0" borderId="13" xfId="656" applyNumberFormat="1" applyFont="1" applyBorder="1" applyAlignment="1">
      <alignment horizontal="center"/>
    </xf>
    <xf numFmtId="173" fontId="29" fillId="0" borderId="0" xfId="656" applyNumberFormat="1" applyFont="1"/>
    <xf numFmtId="173" fontId="29" fillId="0" borderId="0" xfId="656" applyNumberFormat="1" applyFont="1" applyBorder="1"/>
    <xf numFmtId="166" fontId="29" fillId="0" borderId="0" xfId="564" applyNumberFormat="1" applyFont="1" applyAlignment="1">
      <alignment horizontal="right"/>
    </xf>
    <xf numFmtId="166" fontId="44" fillId="0" borderId="0" xfId="560" applyNumberFormat="1" applyFont="1" applyBorder="1" applyAlignment="1">
      <alignment horizontal="center"/>
    </xf>
    <xf numFmtId="2" fontId="25" fillId="0" borderId="0" xfId="560" applyNumberFormat="1" applyFont="1" applyFill="1" applyBorder="1" applyAlignment="1">
      <alignment horizontal="center"/>
    </xf>
    <xf numFmtId="2" fontId="25" fillId="0" borderId="21" xfId="560" applyNumberFormat="1" applyFont="1" applyFill="1" applyBorder="1" applyAlignment="1">
      <alignment horizontal="center"/>
    </xf>
    <xf numFmtId="0" fontId="32" fillId="0" borderId="0" xfId="470" applyFont="1" applyAlignment="1">
      <alignment horizontal="center"/>
    </xf>
    <xf numFmtId="0" fontId="32" fillId="0" borderId="0" xfId="470" applyFont="1" applyAlignment="1">
      <alignment horizontal="center" vertical="center"/>
    </xf>
    <xf numFmtId="0" fontId="32" fillId="0" borderId="0" xfId="444" applyFont="1" applyAlignment="1">
      <alignment horizontal="center" vertical="center" wrapText="1"/>
    </xf>
    <xf numFmtId="0" fontId="35" fillId="0" borderId="0" xfId="470" applyFont="1" applyAlignment="1">
      <alignment horizontal="center" vertical="center"/>
    </xf>
    <xf numFmtId="0" fontId="25" fillId="0" borderId="0" xfId="470" applyFont="1" applyAlignment="1">
      <alignment horizontal="left" vertical="center" wrapText="1"/>
    </xf>
    <xf numFmtId="0" fontId="26" fillId="0" borderId="0" xfId="470" applyFont="1" applyAlignment="1">
      <alignment horizontal="left" vertical="center" wrapText="1"/>
    </xf>
    <xf numFmtId="0" fontId="28" fillId="0" borderId="0" xfId="508" applyFont="1" applyAlignment="1">
      <alignment horizontal="center"/>
    </xf>
    <xf numFmtId="0" fontId="31" fillId="0" borderId="0" xfId="639" applyFont="1" applyAlignment="1">
      <alignment horizontal="center" vertical="center" wrapText="1"/>
    </xf>
    <xf numFmtId="0" fontId="27" fillId="0" borderId="0" xfId="508" applyFont="1" applyAlignment="1">
      <alignment horizontal="center"/>
    </xf>
    <xf numFmtId="0" fontId="26" fillId="0" borderId="0" xfId="519" applyFont="1" applyAlignment="1">
      <alignment vertical="center"/>
    </xf>
    <xf numFmtId="0" fontId="27" fillId="0" borderId="14" xfId="508" applyFont="1" applyBorder="1" applyAlignment="1">
      <alignment horizontal="center" vertical="center"/>
    </xf>
    <xf numFmtId="0" fontId="27" fillId="0" borderId="16" xfId="508" applyFont="1" applyBorder="1" applyAlignment="1">
      <alignment horizontal="center" vertical="center"/>
    </xf>
    <xf numFmtId="0" fontId="27" fillId="0" borderId="15" xfId="508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7" fillId="0" borderId="14" xfId="563" applyFont="1" applyBorder="1" applyAlignment="1">
      <alignment horizontal="center" vertical="center"/>
    </xf>
    <xf numFmtId="0" fontId="27" fillId="0" borderId="15" xfId="563" applyFont="1" applyBorder="1" applyAlignment="1">
      <alignment horizontal="center" vertical="center"/>
    </xf>
    <xf numFmtId="49" fontId="31" fillId="25" borderId="14" xfId="0" applyNumberFormat="1" applyFont="1" applyFill="1" applyBorder="1" applyAlignment="1">
      <alignment horizontal="center" vertical="center" wrapText="1"/>
    </xf>
    <xf numFmtId="49" fontId="31" fillId="25" borderId="16" xfId="0" applyNumberFormat="1" applyFont="1" applyFill="1" applyBorder="1" applyAlignment="1">
      <alignment horizontal="center" vertical="center" wrapText="1"/>
    </xf>
    <xf numFmtId="49" fontId="31" fillId="25" borderId="15" xfId="0" applyNumberFormat="1" applyFont="1" applyFill="1" applyBorder="1" applyAlignment="1">
      <alignment horizontal="center" vertical="center" wrapText="1"/>
    </xf>
  </cellXfs>
  <cellStyles count="659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3" xfId="6"/>
    <cellStyle name="20% - Accent1 4" xfId="7"/>
    <cellStyle name="20% - Accent1 4 2" xfId="8"/>
    <cellStyle name="20% - Accent1 5" xfId="9"/>
    <cellStyle name="20% - Accent1 6" xfId="10"/>
    <cellStyle name="20% - Accent1 7" xfId="11"/>
    <cellStyle name="20% - Accent2 2" xfId="12"/>
    <cellStyle name="20% - Accent2 2 2" xfId="13"/>
    <cellStyle name="20% - Accent2 2 3" xfId="14"/>
    <cellStyle name="20% - Accent2 2 4" xfId="15"/>
    <cellStyle name="20% - Accent2 2 5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2 2" xfId="24"/>
    <cellStyle name="20% - Accent3 2 3" xfId="25"/>
    <cellStyle name="20% - Accent3 2 4" xfId="26"/>
    <cellStyle name="20% - Accent3 2 5" xfId="27"/>
    <cellStyle name="20% - Accent3 3" xfId="28"/>
    <cellStyle name="20% - Accent3 4" xfId="29"/>
    <cellStyle name="20% - Accent3 4 2" xfId="30"/>
    <cellStyle name="20% - Accent3 5" xfId="31"/>
    <cellStyle name="20% - Accent3 6" xfId="32"/>
    <cellStyle name="20% - Accent3 7" xfId="33"/>
    <cellStyle name="20% - Accent4 2" xfId="34"/>
    <cellStyle name="20% - Accent4 2 2" xfId="35"/>
    <cellStyle name="20% - Accent4 2 3" xfId="36"/>
    <cellStyle name="20% - Accent4 2 4" xfId="37"/>
    <cellStyle name="20% - Accent4 2 5" xfId="38"/>
    <cellStyle name="20% - Accent4 3" xfId="39"/>
    <cellStyle name="20% - Accent4 4" xfId="40"/>
    <cellStyle name="20% - Accent4 4 2" xfId="41"/>
    <cellStyle name="20% - Accent4 5" xfId="42"/>
    <cellStyle name="20% - Accent4 6" xfId="43"/>
    <cellStyle name="20% - Accent4 7" xfId="44"/>
    <cellStyle name="20% - Accent5 2" xfId="45"/>
    <cellStyle name="20% - Accent5 2 2" xfId="46"/>
    <cellStyle name="20% - Accent5 2 3" xfId="47"/>
    <cellStyle name="20% - Accent5 2 4" xfId="48"/>
    <cellStyle name="20% - Accent5 2 5" xfId="49"/>
    <cellStyle name="20% - Accent5 3" xfId="50"/>
    <cellStyle name="20% - Accent5 4" xfId="51"/>
    <cellStyle name="20% - Accent5 4 2" xfId="52"/>
    <cellStyle name="20% - Accent5 5" xfId="53"/>
    <cellStyle name="20% - Accent5 6" xfId="54"/>
    <cellStyle name="20% - Accent5 7" xfId="55"/>
    <cellStyle name="20% - Accent6 2" xfId="56"/>
    <cellStyle name="20% - Accent6 2 2" xfId="57"/>
    <cellStyle name="20% - Accent6 2 3" xfId="58"/>
    <cellStyle name="20% - Accent6 2 4" xfId="59"/>
    <cellStyle name="20% - Accent6 2 5" xfId="60"/>
    <cellStyle name="20% - Accent6 3" xfId="61"/>
    <cellStyle name="20% - Accent6 4" xfId="62"/>
    <cellStyle name="20% - Accent6 4 2" xfId="63"/>
    <cellStyle name="20% - Accent6 5" xfId="64"/>
    <cellStyle name="20% - Accent6 6" xfId="65"/>
    <cellStyle name="20% - Accent6 7" xfId="66"/>
    <cellStyle name="40% - Accent1 2" xfId="67"/>
    <cellStyle name="40% - Accent1 2 2" xfId="68"/>
    <cellStyle name="40% - Accent1 2 3" xfId="69"/>
    <cellStyle name="40% - Accent1 2 4" xfId="70"/>
    <cellStyle name="40% - Accent1 2 5" xfId="71"/>
    <cellStyle name="40% - Accent1 3" xfId="72"/>
    <cellStyle name="40% - Accent1 4" xfId="73"/>
    <cellStyle name="40% - Accent1 4 2" xfId="74"/>
    <cellStyle name="40% - Accent1 5" xfId="75"/>
    <cellStyle name="40% - Accent1 6" xfId="76"/>
    <cellStyle name="40% - Accent1 7" xfId="77"/>
    <cellStyle name="40% - Accent2 2" xfId="78"/>
    <cellStyle name="40% - Accent2 2 2" xfId="79"/>
    <cellStyle name="40% - Accent2 2 3" xfId="80"/>
    <cellStyle name="40% - Accent2 2 4" xfId="81"/>
    <cellStyle name="40% - Accent2 2 5" xfId="82"/>
    <cellStyle name="40% - Accent2 3" xfId="83"/>
    <cellStyle name="40% - Accent2 4" xfId="84"/>
    <cellStyle name="40% - Accent2 4 2" xfId="85"/>
    <cellStyle name="40% - Accent2 5" xfId="86"/>
    <cellStyle name="40% - Accent2 6" xfId="87"/>
    <cellStyle name="40% - Accent2 7" xfId="88"/>
    <cellStyle name="40% - Accent3 2" xfId="89"/>
    <cellStyle name="40% - Accent3 2 2" xfId="90"/>
    <cellStyle name="40% - Accent3 2 3" xfId="91"/>
    <cellStyle name="40% - Accent3 2 4" xfId="92"/>
    <cellStyle name="40% - Accent3 2 5" xfId="93"/>
    <cellStyle name="40% - Accent3 3" xfId="94"/>
    <cellStyle name="40% - Accent3 4" xfId="95"/>
    <cellStyle name="40% - Accent3 4 2" xfId="96"/>
    <cellStyle name="40% - Accent3 5" xfId="97"/>
    <cellStyle name="40% - Accent3 6" xfId="98"/>
    <cellStyle name="40% - Accent3 7" xfId="99"/>
    <cellStyle name="40% - Accent4 2" xfId="100"/>
    <cellStyle name="40% - Accent4 2 2" xfId="101"/>
    <cellStyle name="40% - Accent4 2 3" xfId="102"/>
    <cellStyle name="40% - Accent4 2 4" xfId="103"/>
    <cellStyle name="40% - Accent4 2 5" xfId="104"/>
    <cellStyle name="40% - Accent4 3" xfId="105"/>
    <cellStyle name="40% - Accent4 4" xfId="106"/>
    <cellStyle name="40% - Accent4 4 2" xfId="107"/>
    <cellStyle name="40% - Accent4 5" xfId="108"/>
    <cellStyle name="40% - Accent4 6" xfId="109"/>
    <cellStyle name="40% - Accent4 7" xfId="110"/>
    <cellStyle name="40% - Accent5 2" xfId="111"/>
    <cellStyle name="40% - Accent5 2 2" xfId="112"/>
    <cellStyle name="40% - Accent5 2 3" xfId="113"/>
    <cellStyle name="40% - Accent5 2 4" xfId="114"/>
    <cellStyle name="40% - Accent5 2 5" xfId="115"/>
    <cellStyle name="40% - Accent5 3" xfId="116"/>
    <cellStyle name="40% - Accent5 4" xfId="117"/>
    <cellStyle name="40% - Accent5 4 2" xfId="118"/>
    <cellStyle name="40% - Accent5 5" xfId="119"/>
    <cellStyle name="40% - Accent5 6" xfId="120"/>
    <cellStyle name="40% - Accent5 7" xfId="121"/>
    <cellStyle name="40% - Accent6 2" xfId="122"/>
    <cellStyle name="40% - Accent6 2 2" xfId="123"/>
    <cellStyle name="40% - Accent6 2 3" xfId="124"/>
    <cellStyle name="40% - Accent6 2 4" xfId="125"/>
    <cellStyle name="40% - Accent6 2 5" xfId="126"/>
    <cellStyle name="40% - Accent6 3" xfId="127"/>
    <cellStyle name="40% - Accent6 4" xfId="128"/>
    <cellStyle name="40% - Accent6 4 2" xfId="129"/>
    <cellStyle name="40% - Accent6 5" xfId="130"/>
    <cellStyle name="40% - Accent6 6" xfId="131"/>
    <cellStyle name="40% - Accent6 7" xfId="132"/>
    <cellStyle name="60% - Accent1 2" xfId="133"/>
    <cellStyle name="60% - Accent1 2 2" xfId="134"/>
    <cellStyle name="60% - Accent1 2 3" xfId="135"/>
    <cellStyle name="60% - Accent1 2 4" xfId="136"/>
    <cellStyle name="60% - Accent1 2 5" xfId="137"/>
    <cellStyle name="60% - Accent1 3" xfId="138"/>
    <cellStyle name="60% - Accent1 4" xfId="139"/>
    <cellStyle name="60% - Accent1 4 2" xfId="140"/>
    <cellStyle name="60% - Accent1 5" xfId="141"/>
    <cellStyle name="60% - Accent1 6" xfId="142"/>
    <cellStyle name="60% - Accent1 7" xfId="143"/>
    <cellStyle name="60% - Accent2 2" xfId="144"/>
    <cellStyle name="60% - Accent2 2 2" xfId="145"/>
    <cellStyle name="60% - Accent2 2 3" xfId="146"/>
    <cellStyle name="60% - Accent2 2 4" xfId="147"/>
    <cellStyle name="60% - Accent2 2 5" xfId="148"/>
    <cellStyle name="60% - Accent2 3" xfId="149"/>
    <cellStyle name="60% - Accent2 4" xfId="150"/>
    <cellStyle name="60% - Accent2 4 2" xfId="151"/>
    <cellStyle name="60% - Accent2 5" xfId="152"/>
    <cellStyle name="60% - Accent2 6" xfId="153"/>
    <cellStyle name="60% - Accent2 7" xfId="154"/>
    <cellStyle name="60% - Accent3 2" xfId="155"/>
    <cellStyle name="60% - Accent3 2 2" xfId="156"/>
    <cellStyle name="60% - Accent3 2 3" xfId="157"/>
    <cellStyle name="60% - Accent3 2 4" xfId="158"/>
    <cellStyle name="60% - Accent3 2 5" xfId="159"/>
    <cellStyle name="60% - Accent3 3" xfId="160"/>
    <cellStyle name="60% - Accent3 4" xfId="161"/>
    <cellStyle name="60% - Accent3 4 2" xfId="162"/>
    <cellStyle name="60% - Accent3 5" xfId="163"/>
    <cellStyle name="60% - Accent3 6" xfId="164"/>
    <cellStyle name="60% - Accent3 7" xfId="165"/>
    <cellStyle name="60% - Accent4 2" xfId="166"/>
    <cellStyle name="60% - Accent4 2 2" xfId="167"/>
    <cellStyle name="60% - Accent4 2 3" xfId="168"/>
    <cellStyle name="60% - Accent4 2 4" xfId="169"/>
    <cellStyle name="60% - Accent4 2 5" xfId="170"/>
    <cellStyle name="60% - Accent4 3" xfId="171"/>
    <cellStyle name="60% - Accent4 4" xfId="172"/>
    <cellStyle name="60% - Accent4 4 2" xfId="173"/>
    <cellStyle name="60% - Accent4 5" xfId="174"/>
    <cellStyle name="60% - Accent4 6" xfId="175"/>
    <cellStyle name="60% - Accent4 7" xfId="176"/>
    <cellStyle name="60% - Accent5 2" xfId="177"/>
    <cellStyle name="60% - Accent5 2 2" xfId="178"/>
    <cellStyle name="60% - Accent5 2 3" xfId="179"/>
    <cellStyle name="60% - Accent5 2 4" xfId="180"/>
    <cellStyle name="60% - Accent5 2 5" xfId="181"/>
    <cellStyle name="60% - Accent5 3" xfId="182"/>
    <cellStyle name="60% - Accent5 4" xfId="183"/>
    <cellStyle name="60% - Accent5 4 2" xfId="184"/>
    <cellStyle name="60% - Accent5 5" xfId="185"/>
    <cellStyle name="60% - Accent5 6" xfId="186"/>
    <cellStyle name="60% - Accent5 7" xfId="187"/>
    <cellStyle name="60% - Accent6 2" xfId="188"/>
    <cellStyle name="60% - Accent6 2 2" xfId="189"/>
    <cellStyle name="60% - Accent6 2 3" xfId="190"/>
    <cellStyle name="60% - Accent6 2 4" xfId="191"/>
    <cellStyle name="60% - Accent6 2 5" xfId="192"/>
    <cellStyle name="60% - Accent6 3" xfId="193"/>
    <cellStyle name="60% - Accent6 4" xfId="194"/>
    <cellStyle name="60% - Accent6 4 2" xfId="195"/>
    <cellStyle name="60% - Accent6 5" xfId="196"/>
    <cellStyle name="60% - Accent6 6" xfId="197"/>
    <cellStyle name="60% - Accent6 7" xfId="198"/>
    <cellStyle name="Accent1 2" xfId="199"/>
    <cellStyle name="Accent1 2 2" xfId="200"/>
    <cellStyle name="Accent1 2 3" xfId="201"/>
    <cellStyle name="Accent1 2 4" xfId="202"/>
    <cellStyle name="Accent1 2 5" xfId="203"/>
    <cellStyle name="Accent1 3" xfId="204"/>
    <cellStyle name="Accent1 4" xfId="205"/>
    <cellStyle name="Accent1 4 2" xfId="206"/>
    <cellStyle name="Accent1 5" xfId="207"/>
    <cellStyle name="Accent1 6" xfId="208"/>
    <cellStyle name="Accent1 7" xfId="209"/>
    <cellStyle name="Accent2 2" xfId="210"/>
    <cellStyle name="Accent2 2 2" xfId="211"/>
    <cellStyle name="Accent2 2 3" xfId="212"/>
    <cellStyle name="Accent2 2 4" xfId="213"/>
    <cellStyle name="Accent2 2 5" xfId="214"/>
    <cellStyle name="Accent2 3" xfId="215"/>
    <cellStyle name="Accent2 4" xfId="216"/>
    <cellStyle name="Accent2 4 2" xfId="217"/>
    <cellStyle name="Accent2 5" xfId="218"/>
    <cellStyle name="Accent2 6" xfId="219"/>
    <cellStyle name="Accent2 7" xfId="220"/>
    <cellStyle name="Accent3 2" xfId="221"/>
    <cellStyle name="Accent3 2 2" xfId="222"/>
    <cellStyle name="Accent3 2 3" xfId="223"/>
    <cellStyle name="Accent3 2 4" xfId="224"/>
    <cellStyle name="Accent3 2 5" xfId="225"/>
    <cellStyle name="Accent3 3" xfId="226"/>
    <cellStyle name="Accent3 4" xfId="227"/>
    <cellStyle name="Accent3 4 2" xfId="228"/>
    <cellStyle name="Accent3 5" xfId="229"/>
    <cellStyle name="Accent3 6" xfId="230"/>
    <cellStyle name="Accent3 7" xfId="231"/>
    <cellStyle name="Accent4 2" xfId="232"/>
    <cellStyle name="Accent4 2 2" xfId="233"/>
    <cellStyle name="Accent4 2 3" xfId="234"/>
    <cellStyle name="Accent4 2 4" xfId="235"/>
    <cellStyle name="Accent4 2 5" xfId="236"/>
    <cellStyle name="Accent4 3" xfId="237"/>
    <cellStyle name="Accent4 4" xfId="238"/>
    <cellStyle name="Accent4 4 2" xfId="239"/>
    <cellStyle name="Accent4 5" xfId="240"/>
    <cellStyle name="Accent4 6" xfId="241"/>
    <cellStyle name="Accent4 7" xfId="242"/>
    <cellStyle name="Accent5 2" xfId="243"/>
    <cellStyle name="Accent5 2 2" xfId="244"/>
    <cellStyle name="Accent5 2 3" xfId="245"/>
    <cellStyle name="Accent5 2 4" xfId="246"/>
    <cellStyle name="Accent5 2 5" xfId="247"/>
    <cellStyle name="Accent5 3" xfId="248"/>
    <cellStyle name="Accent5 4" xfId="249"/>
    <cellStyle name="Accent5 4 2" xfId="250"/>
    <cellStyle name="Accent5 5" xfId="251"/>
    <cellStyle name="Accent5 6" xfId="252"/>
    <cellStyle name="Accent5 7" xfId="253"/>
    <cellStyle name="Accent6 2" xfId="254"/>
    <cellStyle name="Accent6 2 2" xfId="255"/>
    <cellStyle name="Accent6 2 3" xfId="256"/>
    <cellStyle name="Accent6 2 4" xfId="257"/>
    <cellStyle name="Accent6 2 5" xfId="258"/>
    <cellStyle name="Accent6 3" xfId="259"/>
    <cellStyle name="Accent6 4" xfId="260"/>
    <cellStyle name="Accent6 4 2" xfId="261"/>
    <cellStyle name="Accent6 5" xfId="262"/>
    <cellStyle name="Accent6 6" xfId="263"/>
    <cellStyle name="Accent6 7" xfId="264"/>
    <cellStyle name="Bad 2" xfId="265"/>
    <cellStyle name="Bad 2 2" xfId="266"/>
    <cellStyle name="Bad 2 3" xfId="267"/>
    <cellStyle name="Bad 2 4" xfId="268"/>
    <cellStyle name="Bad 2 5" xfId="269"/>
    <cellStyle name="Bad 3" xfId="270"/>
    <cellStyle name="Bad 4" xfId="271"/>
    <cellStyle name="Bad 4 2" xfId="272"/>
    <cellStyle name="Bad 5" xfId="273"/>
    <cellStyle name="Bad 6" xfId="274"/>
    <cellStyle name="Bad 7" xfId="275"/>
    <cellStyle name="Calculation 2" xfId="276"/>
    <cellStyle name="Calculation 2 2" xfId="277"/>
    <cellStyle name="Calculation 2 3" xfId="278"/>
    <cellStyle name="Calculation 2 4" xfId="279"/>
    <cellStyle name="Calculation 2 5" xfId="280"/>
    <cellStyle name="Calculation 2_anakia II etapi.xls sm. defeqturi" xfId="281"/>
    <cellStyle name="Calculation 3" xfId="282"/>
    <cellStyle name="Calculation 4" xfId="283"/>
    <cellStyle name="Calculation 4 2" xfId="284"/>
    <cellStyle name="Calculation 4_anakia II etapi.xls sm. defeqturi" xfId="285"/>
    <cellStyle name="Calculation 5" xfId="286"/>
    <cellStyle name="Calculation 6" xfId="287"/>
    <cellStyle name="Calculation 7" xfId="288"/>
    <cellStyle name="Check Cell 2" xfId="289"/>
    <cellStyle name="Check Cell 2 2" xfId="290"/>
    <cellStyle name="Check Cell 2 3" xfId="291"/>
    <cellStyle name="Check Cell 2 4" xfId="292"/>
    <cellStyle name="Check Cell 2 5" xfId="293"/>
    <cellStyle name="Check Cell 2_anakia II etapi.xls sm. defeqturi" xfId="294"/>
    <cellStyle name="Check Cell 3" xfId="295"/>
    <cellStyle name="Check Cell 4" xfId="296"/>
    <cellStyle name="Check Cell 4 2" xfId="297"/>
    <cellStyle name="Check Cell 4_anakia II etapi.xls sm. defeqturi" xfId="298"/>
    <cellStyle name="Check Cell 5" xfId="299"/>
    <cellStyle name="Check Cell 6" xfId="300"/>
    <cellStyle name="Check Cell 7" xfId="301"/>
    <cellStyle name="Comma 10" xfId="302"/>
    <cellStyle name="Comma 10 2" xfId="303"/>
    <cellStyle name="Comma 11" xfId="304"/>
    <cellStyle name="Comma 12" xfId="305"/>
    <cellStyle name="Comma 12 2" xfId="306"/>
    <cellStyle name="Comma 12 3" xfId="307"/>
    <cellStyle name="Comma 12 4" xfId="308"/>
    <cellStyle name="Comma 12 5" xfId="309"/>
    <cellStyle name="Comma 12 6" xfId="310"/>
    <cellStyle name="Comma 12 7" xfId="311"/>
    <cellStyle name="Comma 12 8" xfId="312"/>
    <cellStyle name="Comma 13" xfId="313"/>
    <cellStyle name="Comma 14" xfId="314"/>
    <cellStyle name="Comma 15" xfId="315"/>
    <cellStyle name="Comma 16" xfId="316"/>
    <cellStyle name="Comma 17" xfId="317"/>
    <cellStyle name="Comma 18" xfId="318"/>
    <cellStyle name="Comma 19" xfId="319"/>
    <cellStyle name="Comma 2" xfId="320"/>
    <cellStyle name="Comma 2 2" xfId="321"/>
    <cellStyle name="Comma 2 2 2" xfId="322"/>
    <cellStyle name="Comma 2 2 3" xfId="323"/>
    <cellStyle name="Comma 2 3" xfId="324"/>
    <cellStyle name="Comma 20" xfId="325"/>
    <cellStyle name="Comma 21" xfId="326"/>
    <cellStyle name="Comma 22" xfId="327"/>
    <cellStyle name="Comma 3" xfId="328"/>
    <cellStyle name="Comma 4" xfId="329"/>
    <cellStyle name="Comma 5" xfId="330"/>
    <cellStyle name="Comma 6" xfId="331"/>
    <cellStyle name="Comma 7" xfId="332"/>
    <cellStyle name="Comma 8" xfId="333"/>
    <cellStyle name="Comma 9" xfId="334"/>
    <cellStyle name="Explanatory Text 2" xfId="335"/>
    <cellStyle name="Explanatory Text 2 2" xfId="336"/>
    <cellStyle name="Explanatory Text 2 3" xfId="337"/>
    <cellStyle name="Explanatory Text 2 4" xfId="338"/>
    <cellStyle name="Explanatory Text 2 5" xfId="339"/>
    <cellStyle name="Explanatory Text 3" xfId="340"/>
    <cellStyle name="Explanatory Text 4" xfId="341"/>
    <cellStyle name="Explanatory Text 4 2" xfId="342"/>
    <cellStyle name="Explanatory Text 5" xfId="343"/>
    <cellStyle name="Explanatory Text 6" xfId="344"/>
    <cellStyle name="Explanatory Text 7" xfId="345"/>
    <cellStyle name="Good 2" xfId="346"/>
    <cellStyle name="Good 2 2" xfId="347"/>
    <cellStyle name="Good 2 3" xfId="348"/>
    <cellStyle name="Good 2 4" xfId="349"/>
    <cellStyle name="Good 2 5" xfId="350"/>
    <cellStyle name="Good 3" xfId="351"/>
    <cellStyle name="Good 4" xfId="352"/>
    <cellStyle name="Good 4 2" xfId="353"/>
    <cellStyle name="Good 5" xfId="354"/>
    <cellStyle name="Good 6" xfId="355"/>
    <cellStyle name="Good 7" xfId="356"/>
    <cellStyle name="Heading 1 2" xfId="357"/>
    <cellStyle name="Heading 1 2 2" xfId="358"/>
    <cellStyle name="Heading 1 2 3" xfId="359"/>
    <cellStyle name="Heading 1 2 4" xfId="360"/>
    <cellStyle name="Heading 1 2 5" xfId="361"/>
    <cellStyle name="Heading 1 2_anakia II etapi.xls sm. defeqturi" xfId="362"/>
    <cellStyle name="Heading 1 3" xfId="363"/>
    <cellStyle name="Heading 1 4" xfId="364"/>
    <cellStyle name="Heading 1 4 2" xfId="365"/>
    <cellStyle name="Heading 1 4_anakia II etapi.xls sm. defeqturi" xfId="366"/>
    <cellStyle name="Heading 1 5" xfId="367"/>
    <cellStyle name="Heading 1 6" xfId="368"/>
    <cellStyle name="Heading 1 7" xfId="369"/>
    <cellStyle name="Heading 2 2" xfId="370"/>
    <cellStyle name="Heading 2 2 2" xfId="371"/>
    <cellStyle name="Heading 2 2 3" xfId="372"/>
    <cellStyle name="Heading 2 2 4" xfId="373"/>
    <cellStyle name="Heading 2 2 5" xfId="374"/>
    <cellStyle name="Heading 2 2_anakia II etapi.xls sm. defeqturi" xfId="375"/>
    <cellStyle name="Heading 2 3" xfId="376"/>
    <cellStyle name="Heading 2 4" xfId="377"/>
    <cellStyle name="Heading 2 4 2" xfId="378"/>
    <cellStyle name="Heading 2 4_anakia II etapi.xls sm. defeqturi" xfId="379"/>
    <cellStyle name="Heading 2 5" xfId="380"/>
    <cellStyle name="Heading 2 6" xfId="381"/>
    <cellStyle name="Heading 2 7" xfId="382"/>
    <cellStyle name="Heading 3 2" xfId="383"/>
    <cellStyle name="Heading 3 2 2" xfId="384"/>
    <cellStyle name="Heading 3 2 3" xfId="385"/>
    <cellStyle name="Heading 3 2 4" xfId="386"/>
    <cellStyle name="Heading 3 2 5" xfId="387"/>
    <cellStyle name="Heading 3 2_anakia II etapi.xls sm. defeqturi" xfId="388"/>
    <cellStyle name="Heading 3 3" xfId="389"/>
    <cellStyle name="Heading 3 4" xfId="390"/>
    <cellStyle name="Heading 3 4 2" xfId="391"/>
    <cellStyle name="Heading 3 4_anakia II etapi.xls sm. defeqturi" xfId="392"/>
    <cellStyle name="Heading 3 5" xfId="393"/>
    <cellStyle name="Heading 3 6" xfId="394"/>
    <cellStyle name="Heading 3 7" xfId="395"/>
    <cellStyle name="Heading 4 2" xfId="396"/>
    <cellStyle name="Heading 4 2 2" xfId="397"/>
    <cellStyle name="Heading 4 2 3" xfId="398"/>
    <cellStyle name="Heading 4 2 4" xfId="399"/>
    <cellStyle name="Heading 4 2 5" xfId="400"/>
    <cellStyle name="Heading 4 3" xfId="401"/>
    <cellStyle name="Heading 4 4" xfId="402"/>
    <cellStyle name="Heading 4 4 2" xfId="403"/>
    <cellStyle name="Heading 4 5" xfId="404"/>
    <cellStyle name="Heading 4 6" xfId="405"/>
    <cellStyle name="Heading 4 7" xfId="406"/>
    <cellStyle name="Input 2" xfId="407"/>
    <cellStyle name="Input 2 2" xfId="408"/>
    <cellStyle name="Input 2 3" xfId="409"/>
    <cellStyle name="Input 2 4" xfId="410"/>
    <cellStyle name="Input 2 5" xfId="411"/>
    <cellStyle name="Input 2_anakia II etapi.xls sm. defeqturi" xfId="412"/>
    <cellStyle name="Input 3" xfId="413"/>
    <cellStyle name="Input 4" xfId="414"/>
    <cellStyle name="Input 4 2" xfId="415"/>
    <cellStyle name="Input 4_anakia II etapi.xls sm. defeqturi" xfId="416"/>
    <cellStyle name="Input 5" xfId="417"/>
    <cellStyle name="Input 6" xfId="418"/>
    <cellStyle name="Input 7" xfId="419"/>
    <cellStyle name="Linked Cell 2" xfId="420"/>
    <cellStyle name="Linked Cell 2 2" xfId="421"/>
    <cellStyle name="Linked Cell 2 3" xfId="422"/>
    <cellStyle name="Linked Cell 2 4" xfId="423"/>
    <cellStyle name="Linked Cell 2 5" xfId="424"/>
    <cellStyle name="Linked Cell 2_anakia II etapi.xls sm. defeqturi" xfId="425"/>
    <cellStyle name="Linked Cell 3" xfId="426"/>
    <cellStyle name="Linked Cell 4" xfId="427"/>
    <cellStyle name="Linked Cell 4 2" xfId="428"/>
    <cellStyle name="Linked Cell 4_anakia II etapi.xls sm. defeqturi" xfId="429"/>
    <cellStyle name="Linked Cell 5" xfId="430"/>
    <cellStyle name="Linked Cell 6" xfId="431"/>
    <cellStyle name="Linked Cell 7" xfId="432"/>
    <cellStyle name="Neutral 2" xfId="433"/>
    <cellStyle name="Neutral 2 2" xfId="434"/>
    <cellStyle name="Neutral 2 3" xfId="435"/>
    <cellStyle name="Neutral 2 4" xfId="436"/>
    <cellStyle name="Neutral 2 5" xfId="437"/>
    <cellStyle name="Neutral 3" xfId="438"/>
    <cellStyle name="Neutral 4" xfId="439"/>
    <cellStyle name="Neutral 4 2" xfId="440"/>
    <cellStyle name="Neutral 5" xfId="441"/>
    <cellStyle name="Neutral 6" xfId="442"/>
    <cellStyle name="Neutral 7" xfId="443"/>
    <cellStyle name="Normal" xfId="0" builtinId="0"/>
    <cellStyle name="Normal 10" xfId="444"/>
    <cellStyle name="Normal 10 2" xfId="445"/>
    <cellStyle name="Normal 11" xfId="446"/>
    <cellStyle name="Normal 11 2" xfId="447"/>
    <cellStyle name="Normal 11 2 2" xfId="448"/>
    <cellStyle name="Normal 11 3" xfId="449"/>
    <cellStyle name="Normal 11_GAZI-2010" xfId="450"/>
    <cellStyle name="Normal 12" xfId="451"/>
    <cellStyle name="Normal 12 2" xfId="452"/>
    <cellStyle name="Normal 12_gazis gare qseli" xfId="453"/>
    <cellStyle name="Normal 13" xfId="454"/>
    <cellStyle name="Normal 13 2" xfId="455"/>
    <cellStyle name="Normal 13 3" xfId="456"/>
    <cellStyle name="Normal 13 3 2" xfId="457"/>
    <cellStyle name="Normal 13 4" xfId="458"/>
    <cellStyle name="Normal 13 5" xfId="459"/>
    <cellStyle name="Normal 13_GAZI-2010" xfId="460"/>
    <cellStyle name="Normal 14" xfId="461"/>
    <cellStyle name="Normal 14 2" xfId="462"/>
    <cellStyle name="Normal 14 3" xfId="463"/>
    <cellStyle name="Normal 14 3 2" xfId="464"/>
    <cellStyle name="Normal 14 4" xfId="465"/>
    <cellStyle name="Normal 14 5" xfId="466"/>
    <cellStyle name="Normal 14_anakia II etapi.xls sm. defeqturi" xfId="467"/>
    <cellStyle name="Normal 15" xfId="468"/>
    <cellStyle name="Normal 16" xfId="469"/>
    <cellStyle name="Normal 16 2" xfId="470"/>
    <cellStyle name="Normal 16 3" xfId="471"/>
    <cellStyle name="Normal 16_axalq.skola" xfId="472"/>
    <cellStyle name="Normal 17" xfId="473"/>
    <cellStyle name="Normal 18" xfId="474"/>
    <cellStyle name="Normal 19" xfId="475"/>
    <cellStyle name="Normal 2" xfId="476"/>
    <cellStyle name="Normal 2 10" xfId="477"/>
    <cellStyle name="Normal 2 2" xfId="478"/>
    <cellStyle name="Normal 2 2 2" xfId="479"/>
    <cellStyle name="Normal 2 2 3" xfId="480"/>
    <cellStyle name="Normal 2 2 4" xfId="481"/>
    <cellStyle name="Normal 2 2 5" xfId="482"/>
    <cellStyle name="Normal 2 2 6" xfId="483"/>
    <cellStyle name="Normal 2 2 7" xfId="484"/>
    <cellStyle name="Normal 2 2_2D4CD000" xfId="485"/>
    <cellStyle name="Normal 2 3" xfId="486"/>
    <cellStyle name="Normal 2 4" xfId="487"/>
    <cellStyle name="Normal 2 5" xfId="488"/>
    <cellStyle name="Normal 2 6" xfId="489"/>
    <cellStyle name="Normal 2 7" xfId="490"/>
    <cellStyle name="Normal 2 7 2" xfId="491"/>
    <cellStyle name="Normal 2 7 3" xfId="492"/>
    <cellStyle name="Normal 2 7_anakia II etapi.xls sm. defeqturi" xfId="493"/>
    <cellStyle name="Normal 2 8" xfId="494"/>
    <cellStyle name="Normal 2 9" xfId="495"/>
    <cellStyle name="Normal 2_anakia II etapi.xls sm. defeqturi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9" xfId="506"/>
    <cellStyle name="Normal 29 2" xfId="507"/>
    <cellStyle name="Normal 3" xfId="508"/>
    <cellStyle name="Normal 3 2" xfId="509"/>
    <cellStyle name="Normal 3 2 2" xfId="510"/>
    <cellStyle name="Normal 3 2_anakia II etapi.xls sm. defeqturi" xfId="511"/>
    <cellStyle name="Normal 30" xfId="512"/>
    <cellStyle name="Normal 30 2" xfId="513"/>
    <cellStyle name="Normal 31" xfId="514"/>
    <cellStyle name="Normal 32" xfId="515"/>
    <cellStyle name="Normal 32 2" xfId="516"/>
    <cellStyle name="Normal 32 3" xfId="517"/>
    <cellStyle name="Normal 32 3 2" xfId="518"/>
    <cellStyle name="Normal 33" xfId="519"/>
    <cellStyle name="Normal 33 2" xfId="520"/>
    <cellStyle name="Normal 34" xfId="521"/>
    <cellStyle name="Normal 35" xfId="522"/>
    <cellStyle name="Normal 35 2" xfId="523"/>
    <cellStyle name="Normal 35 3" xfId="524"/>
    <cellStyle name="Normal 36" xfId="525"/>
    <cellStyle name="Normal 36 2" xfId="526"/>
    <cellStyle name="Normal 36 2 2" xfId="527"/>
    <cellStyle name="Normal 36 3" xfId="528"/>
    <cellStyle name="Normal 37" xfId="529"/>
    <cellStyle name="Normal 38" xfId="530"/>
    <cellStyle name="Normal 38 2" xfId="531"/>
    <cellStyle name="Normal 38 2 2" xfId="532"/>
    <cellStyle name="Normal 38 3" xfId="533"/>
    <cellStyle name="Normal 39" xfId="534"/>
    <cellStyle name="Normal 39 2" xfId="535"/>
    <cellStyle name="Normal 4" xfId="536"/>
    <cellStyle name="Normal 40" xfId="537"/>
    <cellStyle name="Normal 40 2" xfId="538"/>
    <cellStyle name="Normal 41" xfId="539"/>
    <cellStyle name="Normal 44" xfId="540"/>
    <cellStyle name="Normal 5" xfId="541"/>
    <cellStyle name="Normal 5 2" xfId="542"/>
    <cellStyle name="Normal 5 2 2" xfId="543"/>
    <cellStyle name="Normal 5 3" xfId="544"/>
    <cellStyle name="Normal 5 4" xfId="545"/>
    <cellStyle name="Normal 5 4 2" xfId="546"/>
    <cellStyle name="Normal 5_Copy of SAN2010" xfId="547"/>
    <cellStyle name="Normal 6" xfId="548"/>
    <cellStyle name="Normal 7" xfId="549"/>
    <cellStyle name="Normal 8" xfId="550"/>
    <cellStyle name="Normal 8 2" xfId="551"/>
    <cellStyle name="Normal 8_2D4CD000" xfId="552"/>
    <cellStyle name="Normal 9" xfId="553"/>
    <cellStyle name="Normal 9 2" xfId="554"/>
    <cellStyle name="Normal 9 2 2" xfId="555"/>
    <cellStyle name="Normal 9 2 3" xfId="556"/>
    <cellStyle name="Normal 9 2 4" xfId="557"/>
    <cellStyle name="Normal 9 2_anakia II etapi.xls sm. defeqturi" xfId="558"/>
    <cellStyle name="Normal 9_2D4CD000" xfId="559"/>
    <cellStyle name="Normal_gare wyalsadfenigagarini" xfId="560"/>
    <cellStyle name="Normal_gare wyalsadfenigagarini 10" xfId="658"/>
    <cellStyle name="Normal_gare wyalsadfenigagarini 2 2" xfId="561"/>
    <cellStyle name="Normal_gare wyalsadfenigagarini 2_SMSH2008-IIkv ." xfId="562"/>
    <cellStyle name="Normal_gare wyalsadfenigagarini_SAN2008=IIkv" xfId="563"/>
    <cellStyle name="Normal_sida wyalsadeni_SAN2008=IIkv" xfId="564"/>
    <cellStyle name="Note 2" xfId="565"/>
    <cellStyle name="Note 2 2" xfId="566"/>
    <cellStyle name="Note 2 3" xfId="567"/>
    <cellStyle name="Note 2 4" xfId="568"/>
    <cellStyle name="Note 2 5" xfId="569"/>
    <cellStyle name="Note 2_anakia II etapi.xls sm. defeqturi" xfId="570"/>
    <cellStyle name="Note 3" xfId="571"/>
    <cellStyle name="Note 4" xfId="572"/>
    <cellStyle name="Note 4 2" xfId="573"/>
    <cellStyle name="Note 4_anakia II etapi.xls sm. defeqturi" xfId="574"/>
    <cellStyle name="Note 5" xfId="575"/>
    <cellStyle name="Note 6" xfId="576"/>
    <cellStyle name="Note 7" xfId="577"/>
    <cellStyle name="Output 2" xfId="578"/>
    <cellStyle name="Output 2 2" xfId="579"/>
    <cellStyle name="Output 2 3" xfId="580"/>
    <cellStyle name="Output 2 4" xfId="581"/>
    <cellStyle name="Output 2 5" xfId="582"/>
    <cellStyle name="Output 2_anakia II etapi.xls sm. defeqturi" xfId="583"/>
    <cellStyle name="Output 3" xfId="584"/>
    <cellStyle name="Output 4" xfId="585"/>
    <cellStyle name="Output 4 2" xfId="586"/>
    <cellStyle name="Output 4_anakia II etapi.xls sm. defeqturi" xfId="587"/>
    <cellStyle name="Output 5" xfId="588"/>
    <cellStyle name="Output 6" xfId="589"/>
    <cellStyle name="Output 7" xfId="590"/>
    <cellStyle name="Percent 2" xfId="591"/>
    <cellStyle name="Percent 3" xfId="592"/>
    <cellStyle name="Percent 3 2" xfId="593"/>
    <cellStyle name="Percent 4" xfId="594"/>
    <cellStyle name="Percent 5" xfId="595"/>
    <cellStyle name="Percent 6" xfId="596"/>
    <cellStyle name="Style 1" xfId="597"/>
    <cellStyle name="Title 2" xfId="598"/>
    <cellStyle name="Title 2 2" xfId="599"/>
    <cellStyle name="Title 2 3" xfId="600"/>
    <cellStyle name="Title 2 4" xfId="601"/>
    <cellStyle name="Title 2 5" xfId="602"/>
    <cellStyle name="Title 3" xfId="603"/>
    <cellStyle name="Title 4" xfId="604"/>
    <cellStyle name="Title 4 2" xfId="605"/>
    <cellStyle name="Title 5" xfId="606"/>
    <cellStyle name="Title 6" xfId="607"/>
    <cellStyle name="Title 7" xfId="608"/>
    <cellStyle name="Total 2" xfId="609"/>
    <cellStyle name="Total 2 2" xfId="610"/>
    <cellStyle name="Total 2 3" xfId="611"/>
    <cellStyle name="Total 2 4" xfId="612"/>
    <cellStyle name="Total 2 5" xfId="613"/>
    <cellStyle name="Total 2_anakia II etapi.xls sm. defeqturi" xfId="614"/>
    <cellStyle name="Total 3" xfId="615"/>
    <cellStyle name="Total 4" xfId="616"/>
    <cellStyle name="Total 4 2" xfId="617"/>
    <cellStyle name="Total 4_anakia II etapi.xls sm. defeqturi" xfId="618"/>
    <cellStyle name="Total 5" xfId="619"/>
    <cellStyle name="Total 6" xfId="620"/>
    <cellStyle name="Total 7" xfId="621"/>
    <cellStyle name="Warning Text 2" xfId="622"/>
    <cellStyle name="Warning Text 2 2" xfId="623"/>
    <cellStyle name="Warning Text 2 3" xfId="624"/>
    <cellStyle name="Warning Text 2 4" xfId="625"/>
    <cellStyle name="Warning Text 2 5" xfId="626"/>
    <cellStyle name="Warning Text 3" xfId="627"/>
    <cellStyle name="Warning Text 4" xfId="628"/>
    <cellStyle name="Warning Text 4 2" xfId="629"/>
    <cellStyle name="Warning Text 5" xfId="630"/>
    <cellStyle name="Warning Text 6" xfId="631"/>
    <cellStyle name="Warning Text 7" xfId="632"/>
    <cellStyle name="Обычный 10" xfId="633"/>
    <cellStyle name="Обычный 2" xfId="634"/>
    <cellStyle name="Обычный 2 2" xfId="635"/>
    <cellStyle name="Обычный 3" xfId="636"/>
    <cellStyle name="Обычный 3 2" xfId="637"/>
    <cellStyle name="Обычный 3 3" xfId="638"/>
    <cellStyle name="Обычный 4" xfId="639"/>
    <cellStyle name="Обычный 4 2" xfId="640"/>
    <cellStyle name="Обычный 4 3" xfId="641"/>
    <cellStyle name="Обычный 5" xfId="642"/>
    <cellStyle name="Обычный 5 2" xfId="643"/>
    <cellStyle name="Обычный 5 2 2" xfId="644"/>
    <cellStyle name="Обычный 5 3" xfId="645"/>
    <cellStyle name="Обычный 6" xfId="646"/>
    <cellStyle name="Обычный 7" xfId="647"/>
    <cellStyle name="Обычный 8" xfId="648"/>
    <cellStyle name="Обычный 9" xfId="649"/>
    <cellStyle name="Обычный_SAN2008-I" xfId="650"/>
    <cellStyle name="Процентный 2" xfId="651"/>
    <cellStyle name="Процентный 3" xfId="652"/>
    <cellStyle name="Процентный 3 2" xfId="653"/>
    <cellStyle name="Финансовый 2" xfId="654"/>
    <cellStyle name="Финансовый 3" xfId="655"/>
    <cellStyle name="Финансовый 4" xfId="656"/>
    <cellStyle name="Финансовый 5" xfId="6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80" zoomScaleNormal="80" workbookViewId="0">
      <selection activeCell="E18" sqref="E18"/>
    </sheetView>
  </sheetViews>
  <sheetFormatPr defaultRowHeight="15" customHeight="1" x14ac:dyDescent="0.25"/>
  <cols>
    <col min="1" max="11" width="9.140625" style="58"/>
    <col min="12" max="12" width="14.5703125" style="58" customWidth="1"/>
    <col min="13" max="16384" width="9.140625" style="58"/>
  </cols>
  <sheetData>
    <row r="1" spans="1:15" ht="15" customHeight="1" x14ac:dyDescent="0.3">
      <c r="G1" s="59"/>
    </row>
    <row r="2" spans="1:15" ht="15" customHeight="1" x14ac:dyDescent="0.4">
      <c r="L2" s="60"/>
    </row>
    <row r="3" spans="1:15" ht="19.5" customHeight="1" x14ac:dyDescent="0.4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8.75" customHeight="1" x14ac:dyDescent="0.4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61"/>
    </row>
    <row r="6" spans="1:15" ht="15" customHeight="1" x14ac:dyDescent="0.3">
      <c r="L6" s="62"/>
    </row>
    <row r="7" spans="1:15" ht="15" customHeight="1" x14ac:dyDescent="0.3">
      <c r="L7" s="62"/>
    </row>
    <row r="10" spans="1:15" ht="25.5" customHeight="1" x14ac:dyDescent="0.25">
      <c r="A10" s="364" t="s">
        <v>63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63"/>
    </row>
    <row r="11" spans="1:15" ht="15" customHeight="1" x14ac:dyDescent="0.3">
      <c r="B11" s="64"/>
    </row>
    <row r="12" spans="1:15" s="62" customFormat="1" ht="45.75" customHeight="1" x14ac:dyDescent="0.3">
      <c r="A12" s="365" t="s">
        <v>124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65"/>
    </row>
    <row r="13" spans="1:15" s="62" customFormat="1" ht="21" customHeight="1" x14ac:dyDescent="0.4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5" ht="16.5" customHeight="1" x14ac:dyDescent="0.3">
      <c r="C14" s="67"/>
      <c r="D14" s="59"/>
      <c r="E14" s="59"/>
      <c r="F14" s="59"/>
      <c r="G14" s="59"/>
      <c r="H14" s="59"/>
      <c r="I14" s="59"/>
      <c r="J14" s="59"/>
      <c r="K14" s="68"/>
      <c r="L14" s="68"/>
      <c r="M14" s="68"/>
    </row>
    <row r="16" spans="1:15" ht="18.75" customHeight="1" x14ac:dyDescent="0.4">
      <c r="G16" s="60" t="s">
        <v>31</v>
      </c>
      <c r="L16" s="291">
        <f>G.B.!F9</f>
        <v>0</v>
      </c>
      <c r="M16" s="60" t="s">
        <v>32</v>
      </c>
    </row>
    <row r="19" spans="1:14" ht="15" customHeight="1" x14ac:dyDescent="0.3">
      <c r="C19" s="69"/>
      <c r="D19" s="70"/>
      <c r="E19" s="70"/>
      <c r="F19" s="70"/>
      <c r="G19" s="70"/>
      <c r="H19" s="70"/>
      <c r="I19" s="70"/>
      <c r="J19" s="70"/>
      <c r="K19" s="70"/>
      <c r="L19" s="70"/>
    </row>
    <row r="20" spans="1:14" s="62" customFormat="1" ht="21.75" customHeight="1" x14ac:dyDescent="0.3">
      <c r="A20" s="59"/>
    </row>
    <row r="21" spans="1:14" ht="9.75" customHeight="1" x14ac:dyDescent="0.3">
      <c r="C21" s="69"/>
      <c r="D21" s="70"/>
      <c r="E21" s="70"/>
      <c r="F21" s="70"/>
      <c r="G21" s="70"/>
      <c r="H21" s="70"/>
      <c r="I21" s="70"/>
      <c r="J21" s="70"/>
      <c r="K21" s="69"/>
    </row>
    <row r="22" spans="1:14" ht="28.5" customHeight="1" x14ac:dyDescent="0.25">
      <c r="A22" s="366" t="s">
        <v>67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</row>
    <row r="23" spans="1:14" ht="18.75" customHeight="1" x14ac:dyDescent="0.25"/>
  </sheetData>
  <mergeCells count="4">
    <mergeCell ref="A4:N4"/>
    <mergeCell ref="A10:N10"/>
    <mergeCell ref="A12:N12"/>
    <mergeCell ref="A22:N22"/>
  </mergeCells>
  <pageMargins left="0.70866141732283472" right="0.47244094488188981" top="0.74803149606299213" bottom="0.74803149606299213" header="0.31496062992125984" footer="0.31496062992125984"/>
  <pageSetup paperSize="9" orientation="landscape" r:id="rId1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6"/>
  <sheetViews>
    <sheetView zoomScale="80" zoomScaleNormal="80" workbookViewId="0">
      <selection activeCell="F21" sqref="F21"/>
    </sheetView>
  </sheetViews>
  <sheetFormatPr defaultRowHeight="16.5" x14ac:dyDescent="0.3"/>
  <cols>
    <col min="1" max="1" width="4.140625" style="71" customWidth="1"/>
    <col min="2" max="2" width="13" style="71" customWidth="1"/>
    <col min="3" max="3" width="12" style="71" customWidth="1"/>
    <col min="4" max="4" width="13.42578125" style="71" customWidth="1"/>
    <col min="5" max="5" width="14.42578125" style="71" customWidth="1"/>
    <col min="6" max="6" width="12.42578125" style="71" customWidth="1"/>
    <col min="7" max="7" width="12" style="71" customWidth="1"/>
    <col min="8" max="8" width="12.85546875" style="71" customWidth="1"/>
    <col min="9" max="9" width="13.42578125" style="71" customWidth="1"/>
    <col min="10" max="10" width="12" style="71" customWidth="1"/>
    <col min="11" max="16384" width="9.140625" style="71"/>
  </cols>
  <sheetData>
    <row r="1" spans="1:256" ht="2.25" customHeight="1" x14ac:dyDescent="0.3"/>
    <row r="2" spans="1:256" s="72" customFormat="1" ht="18" customHeight="1" x14ac:dyDescent="0.4">
      <c r="A2" s="62"/>
      <c r="B2" s="62"/>
      <c r="C2" s="62"/>
      <c r="D2" s="62"/>
      <c r="E2" s="60" t="s">
        <v>33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spans="1:256" s="72" customFormat="1" ht="16.5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spans="1:256" s="72" customFormat="1" ht="84" customHeight="1" x14ac:dyDescent="0.3">
      <c r="A4" s="368" t="s">
        <v>120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74"/>
      <c r="M4" s="74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s="76" customFormat="1" ht="15" customHeight="1" x14ac:dyDescent="0.3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</row>
    <row r="6" spans="1:256" s="76" customFormat="1" ht="15.75" x14ac:dyDescent="0.3">
      <c r="A6" s="75"/>
      <c r="B6" s="75" t="s">
        <v>44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</row>
    <row r="7" spans="1:256" s="76" customFormat="1" ht="15.75" x14ac:dyDescent="0.3">
      <c r="A7" s="75"/>
      <c r="B7" s="75" t="s">
        <v>121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s="76" customFormat="1" ht="15.75" x14ac:dyDescent="0.3">
      <c r="A8" s="75"/>
      <c r="B8" s="75" t="s">
        <v>122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s="76" customFormat="1" ht="15.75" x14ac:dyDescent="0.3">
      <c r="A9" s="75"/>
      <c r="B9" s="75" t="s">
        <v>34</v>
      </c>
      <c r="C9" s="75"/>
      <c r="D9" s="75"/>
      <c r="F9" s="77">
        <f>'O.X2-1'!G23</f>
        <v>0</v>
      </c>
      <c r="G9" s="75" t="s">
        <v>35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s="76" customFormat="1" ht="15.75" x14ac:dyDescent="0.3">
      <c r="A10" s="75"/>
      <c r="B10" s="75" t="s">
        <v>36</v>
      </c>
      <c r="C10" s="78">
        <f>'O.X2-1'!G20</f>
        <v>0</v>
      </c>
      <c r="D10" s="75" t="s">
        <v>37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s="76" customFormat="1" ht="15.7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s="76" customFormat="1" ht="15.75" x14ac:dyDescent="0.3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</row>
    <row r="13" spans="1:256" s="76" customFormat="1" ht="17.25" customHeight="1" x14ac:dyDescent="0.3">
      <c r="A13" s="367" t="s">
        <v>43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6" customFormat="1" ht="17.25" customHeight="1" x14ac:dyDescent="0.3">
      <c r="A14" s="367"/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6" customFormat="1" ht="17.25" customHeight="1" x14ac:dyDescent="0.3">
      <c r="A15" s="367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6" customFormat="1" ht="6" customHeight="1" x14ac:dyDescent="0.3">
      <c r="A16" s="367"/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</row>
    <row r="17" spans="1:256" s="76" customFormat="1" ht="15.75" hidden="1" x14ac:dyDescent="0.3">
      <c r="A17" s="367"/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</row>
    <row r="18" spans="1:256" s="76" customFormat="1" ht="15.75" x14ac:dyDescent="0.3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</row>
    <row r="19" spans="1:256" s="76" customFormat="1" ht="15.75" x14ac:dyDescent="0.3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6" customFormat="1" ht="15.75" x14ac:dyDescent="0.3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2" customFormat="1" x14ac:dyDescent="0.3">
      <c r="A21" s="80"/>
      <c r="C21" s="80"/>
      <c r="D21" s="81"/>
      <c r="E21" s="81"/>
      <c r="F21" s="81"/>
      <c r="G21" s="82"/>
      <c r="H21" s="81"/>
    </row>
    <row r="22" spans="1:256" s="76" customFormat="1" ht="15.75" x14ac:dyDescent="0.3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</row>
    <row r="23" spans="1:256" s="76" customFormat="1" ht="15.75" x14ac:dyDescent="0.3">
      <c r="A23" s="79"/>
      <c r="B23" s="79"/>
      <c r="C23" s="79"/>
      <c r="D23" s="79"/>
      <c r="E23" s="79"/>
      <c r="F23" s="79"/>
      <c r="G23" s="79"/>
      <c r="H23" s="79"/>
      <c r="I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  <c r="IV23" s="79"/>
    </row>
    <row r="24" spans="1:256" s="72" customFormat="1" x14ac:dyDescent="0.3">
      <c r="A24" s="62"/>
      <c r="B24" s="62"/>
      <c r="C24" s="62"/>
      <c r="D24" s="62"/>
      <c r="E24" s="62"/>
      <c r="F24" s="62"/>
      <c r="G24" s="62"/>
      <c r="H24" s="83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</row>
    <row r="25" spans="1:256" s="72" customFormat="1" x14ac:dyDescent="0.3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  <c r="IV25" s="62"/>
    </row>
    <row r="26" spans="1:256" s="72" customFormat="1" x14ac:dyDescent="0.3">
      <c r="A26" s="80"/>
      <c r="B26" s="76"/>
      <c r="C26" s="80"/>
      <c r="D26" s="82"/>
      <c r="E26" s="82"/>
      <c r="F26" s="82"/>
      <c r="G26" s="82"/>
      <c r="H26" s="81"/>
    </row>
    <row r="27" spans="1:256" s="72" customFormat="1" x14ac:dyDescent="0.3">
      <c r="A27" s="80"/>
      <c r="C27" s="80"/>
      <c r="D27" s="81"/>
      <c r="E27" s="81"/>
      <c r="F27" s="81"/>
      <c r="G27" s="82"/>
      <c r="H27" s="81"/>
    </row>
    <row r="28" spans="1:256" s="72" customFormat="1" x14ac:dyDescent="0.3">
      <c r="A28" s="80"/>
      <c r="B28" s="84"/>
      <c r="C28" s="80"/>
      <c r="D28" s="82"/>
      <c r="E28" s="82"/>
      <c r="F28" s="82"/>
      <c r="G28" s="82"/>
      <c r="H28" s="81"/>
    </row>
    <row r="29" spans="1:256" s="72" customFormat="1" x14ac:dyDescent="0.3">
      <c r="A29" s="80"/>
      <c r="C29" s="80"/>
      <c r="D29" s="82"/>
      <c r="E29" s="82"/>
      <c r="F29" s="82"/>
      <c r="G29" s="82"/>
      <c r="H29" s="82"/>
    </row>
    <row r="30" spans="1:256" s="72" customFormat="1" x14ac:dyDescent="0.3">
      <c r="A30" s="80"/>
      <c r="C30" s="85"/>
    </row>
    <row r="31" spans="1:256" s="72" customFormat="1" x14ac:dyDescent="0.3">
      <c r="A31" s="80"/>
      <c r="C31" s="85"/>
    </row>
    <row r="32" spans="1:256" s="72" customFormat="1" x14ac:dyDescent="0.3">
      <c r="A32" s="80"/>
      <c r="B32" s="76"/>
      <c r="C32" s="80"/>
      <c r="D32" s="82"/>
      <c r="E32" s="82"/>
      <c r="F32" s="82"/>
      <c r="G32" s="82"/>
      <c r="H32" s="81"/>
    </row>
    <row r="33" spans="1:11" s="72" customFormat="1" x14ac:dyDescent="0.3">
      <c r="A33" s="80"/>
      <c r="B33" s="84"/>
      <c r="C33" s="80"/>
      <c r="D33" s="82"/>
      <c r="E33" s="82"/>
      <c r="F33" s="82"/>
      <c r="G33" s="82"/>
      <c r="H33" s="81"/>
    </row>
    <row r="34" spans="1:11" s="72" customFormat="1" x14ac:dyDescent="0.3">
      <c r="A34" s="80"/>
      <c r="C34" s="80"/>
      <c r="D34" s="82"/>
      <c r="E34" s="82"/>
      <c r="F34" s="82"/>
      <c r="G34" s="82"/>
      <c r="H34" s="82"/>
    </row>
    <row r="35" spans="1:11" s="91" customFormat="1" x14ac:dyDescent="0.25">
      <c r="A35" s="86"/>
      <c r="B35" s="87"/>
      <c r="C35" s="88"/>
      <c r="D35" s="89"/>
      <c r="E35" s="89"/>
      <c r="F35" s="90"/>
      <c r="G35" s="90"/>
      <c r="H35" s="89"/>
    </row>
    <row r="36" spans="1:11" s="72" customFormat="1" x14ac:dyDescent="0.3">
      <c r="A36" s="80"/>
      <c r="C36" s="80"/>
      <c r="D36" s="82"/>
      <c r="E36" s="82"/>
      <c r="F36" s="82"/>
      <c r="G36" s="82"/>
      <c r="H36" s="82"/>
    </row>
    <row r="37" spans="1:11" s="72" customFormat="1" x14ac:dyDescent="0.3">
      <c r="A37" s="80"/>
      <c r="C37" s="80"/>
      <c r="D37" s="81"/>
      <c r="E37" s="81"/>
      <c r="F37" s="82"/>
      <c r="G37" s="82"/>
      <c r="H37" s="81"/>
    </row>
    <row r="38" spans="1:11" s="72" customFormat="1" x14ac:dyDescent="0.3">
      <c r="A38" s="80"/>
      <c r="C38" s="80"/>
      <c r="D38" s="82"/>
      <c r="E38" s="82"/>
      <c r="F38" s="82"/>
      <c r="G38" s="82"/>
      <c r="H38" s="82"/>
    </row>
    <row r="39" spans="1:11" s="95" customFormat="1" x14ac:dyDescent="0.3">
      <c r="A39" s="92"/>
      <c r="B39" s="93"/>
      <c r="C39" s="92"/>
      <c r="D39" s="93"/>
      <c r="E39" s="93"/>
      <c r="F39" s="93"/>
      <c r="G39" s="93"/>
      <c r="H39" s="94"/>
      <c r="I39" s="94"/>
      <c r="K39" s="94"/>
    </row>
    <row r="40" spans="1:11" s="92" customFormat="1" ht="15" customHeight="1" x14ac:dyDescent="0.3">
      <c r="A40" s="96"/>
      <c r="B40" s="93"/>
      <c r="D40" s="93"/>
      <c r="E40" s="93"/>
      <c r="G40" s="93"/>
      <c r="H40" s="93"/>
      <c r="I40" s="93"/>
      <c r="J40" s="93"/>
      <c r="K40" s="93"/>
    </row>
    <row r="41" spans="1:11" s="92" customFormat="1" ht="15.75" x14ac:dyDescent="0.3">
      <c r="A41" s="96"/>
    </row>
    <row r="42" spans="1:11" s="92" customFormat="1" x14ac:dyDescent="0.3">
      <c r="A42" s="80"/>
      <c r="B42" s="72"/>
      <c r="C42" s="72"/>
      <c r="D42" s="72"/>
      <c r="E42" s="72"/>
      <c r="F42" s="72"/>
      <c r="G42" s="72"/>
    </row>
    <row r="43" spans="1:11" s="72" customFormat="1" x14ac:dyDescent="0.3"/>
    <row r="44" spans="1:11" s="72" customFormat="1" x14ac:dyDescent="0.3">
      <c r="A44" s="80"/>
    </row>
    <row r="45" spans="1:11" s="97" customFormat="1" ht="15" customHeight="1" x14ac:dyDescent="0.3">
      <c r="C45" s="94"/>
      <c r="D45" s="98"/>
      <c r="E45" s="98"/>
      <c r="F45" s="98"/>
      <c r="G45" s="98"/>
      <c r="H45" s="98"/>
      <c r="I45" s="98"/>
      <c r="J45" s="98"/>
      <c r="K45" s="98"/>
    </row>
    <row r="46" spans="1:11" s="72" customFormat="1" x14ac:dyDescent="0.3">
      <c r="A46" s="80"/>
    </row>
    <row r="47" spans="1:11" s="72" customFormat="1" x14ac:dyDescent="0.3">
      <c r="A47" s="80"/>
    </row>
    <row r="48" spans="1:11" s="72" customFormat="1" x14ac:dyDescent="0.3">
      <c r="A48" s="80"/>
    </row>
    <row r="49" spans="1:1" s="72" customFormat="1" x14ac:dyDescent="0.3">
      <c r="A49" s="80"/>
    </row>
    <row r="50" spans="1:1" s="72" customFormat="1" x14ac:dyDescent="0.3">
      <c r="A50" s="80"/>
    </row>
    <row r="51" spans="1:1" s="72" customFormat="1" x14ac:dyDescent="0.3">
      <c r="A51" s="80"/>
    </row>
    <row r="52" spans="1:1" s="72" customFormat="1" x14ac:dyDescent="0.3">
      <c r="A52" s="80"/>
    </row>
    <row r="53" spans="1:1" s="72" customFormat="1" x14ac:dyDescent="0.3">
      <c r="A53" s="80"/>
    </row>
    <row r="54" spans="1:1" s="72" customFormat="1" x14ac:dyDescent="0.3">
      <c r="A54" s="80"/>
    </row>
    <row r="55" spans="1:1" s="72" customFormat="1" x14ac:dyDescent="0.3">
      <c r="A55" s="80"/>
    </row>
    <row r="56" spans="1:1" s="72" customFormat="1" x14ac:dyDescent="0.3">
      <c r="A56" s="80"/>
    </row>
    <row r="57" spans="1:1" s="72" customFormat="1" x14ac:dyDescent="0.3">
      <c r="A57" s="80"/>
    </row>
    <row r="58" spans="1:1" s="72" customFormat="1" x14ac:dyDescent="0.3">
      <c r="A58" s="80"/>
    </row>
    <row r="59" spans="1:1" s="72" customFormat="1" x14ac:dyDescent="0.3">
      <c r="A59" s="80"/>
    </row>
    <row r="60" spans="1:1" s="72" customFormat="1" x14ac:dyDescent="0.3">
      <c r="A60" s="80"/>
    </row>
    <row r="61" spans="1:1" s="72" customFormat="1" x14ac:dyDescent="0.3">
      <c r="A61" s="80"/>
    </row>
    <row r="62" spans="1:1" s="72" customFormat="1" x14ac:dyDescent="0.3">
      <c r="A62" s="80"/>
    </row>
    <row r="63" spans="1:1" s="72" customFormat="1" x14ac:dyDescent="0.3">
      <c r="A63" s="80"/>
    </row>
    <row r="64" spans="1:1" s="72" customFormat="1" x14ac:dyDescent="0.3">
      <c r="A64" s="80"/>
    </row>
    <row r="65" spans="1:1" s="72" customFormat="1" x14ac:dyDescent="0.3">
      <c r="A65" s="80"/>
    </row>
    <row r="66" spans="1:1" s="72" customFormat="1" x14ac:dyDescent="0.3">
      <c r="A66" s="80"/>
    </row>
    <row r="67" spans="1:1" s="72" customFormat="1" x14ac:dyDescent="0.3">
      <c r="A67" s="80"/>
    </row>
    <row r="68" spans="1:1" s="72" customFormat="1" x14ac:dyDescent="0.3">
      <c r="A68" s="80"/>
    </row>
    <row r="69" spans="1:1" s="72" customFormat="1" x14ac:dyDescent="0.3">
      <c r="A69" s="80"/>
    </row>
    <row r="70" spans="1:1" s="72" customFormat="1" x14ac:dyDescent="0.3">
      <c r="A70" s="80"/>
    </row>
    <row r="71" spans="1:1" s="72" customFormat="1" x14ac:dyDescent="0.3">
      <c r="A71" s="80"/>
    </row>
    <row r="72" spans="1:1" s="72" customFormat="1" x14ac:dyDescent="0.3">
      <c r="A72" s="80"/>
    </row>
    <row r="73" spans="1:1" s="72" customFormat="1" x14ac:dyDescent="0.3">
      <c r="A73" s="80"/>
    </row>
    <row r="74" spans="1:1" s="72" customFormat="1" x14ac:dyDescent="0.3">
      <c r="A74" s="80"/>
    </row>
    <row r="75" spans="1:1" s="72" customFormat="1" x14ac:dyDescent="0.3">
      <c r="A75" s="80"/>
    </row>
    <row r="76" spans="1:1" s="72" customFormat="1" x14ac:dyDescent="0.3">
      <c r="A76" s="80"/>
    </row>
    <row r="77" spans="1:1" s="72" customFormat="1" x14ac:dyDescent="0.3">
      <c r="A77" s="80"/>
    </row>
    <row r="78" spans="1:1" s="72" customFormat="1" x14ac:dyDescent="0.3">
      <c r="A78" s="80"/>
    </row>
    <row r="79" spans="1:1" s="72" customFormat="1" x14ac:dyDescent="0.3">
      <c r="A79" s="80"/>
    </row>
    <row r="80" spans="1:1" s="72" customFormat="1" x14ac:dyDescent="0.3">
      <c r="A80" s="80"/>
    </row>
    <row r="81" spans="1:1" s="72" customFormat="1" x14ac:dyDescent="0.3">
      <c r="A81" s="80"/>
    </row>
    <row r="82" spans="1:1" s="72" customFormat="1" x14ac:dyDescent="0.3">
      <c r="A82" s="80"/>
    </row>
    <row r="83" spans="1:1" s="72" customFormat="1" x14ac:dyDescent="0.3">
      <c r="A83" s="80"/>
    </row>
    <row r="84" spans="1:1" s="72" customFormat="1" x14ac:dyDescent="0.3">
      <c r="A84" s="80"/>
    </row>
    <row r="85" spans="1:1" s="72" customFormat="1" x14ac:dyDescent="0.3">
      <c r="A85" s="80"/>
    </row>
    <row r="86" spans="1:1" s="72" customFormat="1" x14ac:dyDescent="0.3">
      <c r="A86" s="80"/>
    </row>
    <row r="87" spans="1:1" s="72" customFormat="1" x14ac:dyDescent="0.3">
      <c r="A87" s="80"/>
    </row>
    <row r="88" spans="1:1" s="72" customFormat="1" x14ac:dyDescent="0.3">
      <c r="A88" s="80"/>
    </row>
    <row r="89" spans="1:1" s="72" customFormat="1" x14ac:dyDescent="0.3">
      <c r="A89" s="80"/>
    </row>
    <row r="90" spans="1:1" s="72" customFormat="1" x14ac:dyDescent="0.3">
      <c r="A90" s="80"/>
    </row>
    <row r="91" spans="1:1" s="72" customFormat="1" x14ac:dyDescent="0.3">
      <c r="A91" s="80"/>
    </row>
    <row r="92" spans="1:1" s="72" customFormat="1" x14ac:dyDescent="0.3">
      <c r="A92" s="80"/>
    </row>
    <row r="93" spans="1:1" s="72" customFormat="1" x14ac:dyDescent="0.3"/>
    <row r="94" spans="1:1" s="72" customFormat="1" x14ac:dyDescent="0.3"/>
    <row r="95" spans="1:1" s="72" customFormat="1" x14ac:dyDescent="0.3"/>
    <row r="96" spans="1:1" s="72" customFormat="1" x14ac:dyDescent="0.3"/>
    <row r="97" s="72" customFormat="1" x14ac:dyDescent="0.3"/>
    <row r="98" s="72" customFormat="1" x14ac:dyDescent="0.3"/>
    <row r="99" s="72" customFormat="1" x14ac:dyDescent="0.3"/>
    <row r="100" s="72" customFormat="1" x14ac:dyDescent="0.3"/>
    <row r="101" s="72" customFormat="1" x14ac:dyDescent="0.3"/>
    <row r="102" s="72" customFormat="1" x14ac:dyDescent="0.3"/>
    <row r="103" s="72" customFormat="1" x14ac:dyDescent="0.3"/>
    <row r="104" s="72" customFormat="1" x14ac:dyDescent="0.3"/>
    <row r="105" s="72" customFormat="1" x14ac:dyDescent="0.3"/>
    <row r="106" s="72" customFormat="1" x14ac:dyDescent="0.3"/>
    <row r="107" s="72" customFormat="1" x14ac:dyDescent="0.3"/>
    <row r="108" s="72" customFormat="1" x14ac:dyDescent="0.3"/>
    <row r="109" s="72" customFormat="1" x14ac:dyDescent="0.3"/>
    <row r="110" s="72" customFormat="1" x14ac:dyDescent="0.3"/>
    <row r="111" s="72" customFormat="1" x14ac:dyDescent="0.3"/>
    <row r="112" s="72" customFormat="1" x14ac:dyDescent="0.3"/>
    <row r="113" s="72" customFormat="1" x14ac:dyDescent="0.3"/>
    <row r="114" s="72" customFormat="1" x14ac:dyDescent="0.3"/>
    <row r="115" s="72" customFormat="1" x14ac:dyDescent="0.3"/>
    <row r="116" s="72" customFormat="1" x14ac:dyDescent="0.3"/>
    <row r="117" s="72" customFormat="1" x14ac:dyDescent="0.3"/>
    <row r="118" s="72" customFormat="1" x14ac:dyDescent="0.3"/>
    <row r="946" spans="8:8" x14ac:dyDescent="0.3">
      <c r="H946" s="99"/>
    </row>
  </sheetData>
  <mergeCells count="2">
    <mergeCell ref="A13:K17"/>
    <mergeCell ref="A4:K4"/>
  </mergeCells>
  <pageMargins left="0.94488188976377963" right="0.35433070866141736" top="0.82677165354330717" bottom="0.43307086614173229" header="0.19685039370078741" footer="0.15748031496062992"/>
  <pageSetup paperSize="9" orientation="landscape" r:id="rId1"/>
  <headerFooter alignWithMargins="0">
    <oddFooter xml:space="preserve">&amp;C
&amp;R&amp;P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9"/>
  <sheetViews>
    <sheetView topLeftCell="A2" zoomScaleNormal="100" workbookViewId="0">
      <selection activeCell="E15" sqref="E15"/>
    </sheetView>
  </sheetViews>
  <sheetFormatPr defaultRowHeight="16.5" x14ac:dyDescent="0.3"/>
  <cols>
    <col min="1" max="1" width="5.140625" style="71" customWidth="1"/>
    <col min="2" max="2" width="13.42578125" style="71" customWidth="1"/>
    <col min="3" max="3" width="39.42578125" style="71" customWidth="1"/>
    <col min="4" max="5" width="11.85546875" style="71" customWidth="1"/>
    <col min="6" max="6" width="11" style="71" customWidth="1"/>
    <col min="7" max="7" width="13.42578125" style="71" customWidth="1"/>
    <col min="8" max="8" width="11.42578125" style="71" customWidth="1"/>
    <col min="9" max="9" width="9.140625" style="71"/>
    <col min="10" max="10" width="8.42578125" style="71" customWidth="1"/>
    <col min="11" max="16384" width="9.140625" style="71"/>
  </cols>
  <sheetData>
    <row r="1" spans="1:10" ht="9.75" customHeight="1" x14ac:dyDescent="0.3"/>
    <row r="2" spans="1:10" ht="15.75" customHeight="1" x14ac:dyDescent="0.3"/>
    <row r="3" spans="1:10" ht="6" hidden="1" customHeight="1" x14ac:dyDescent="0.3"/>
    <row r="4" spans="1:10" ht="18" customHeight="1" x14ac:dyDescent="0.4">
      <c r="A4" s="369" t="s">
        <v>62</v>
      </c>
      <c r="B4" s="369"/>
      <c r="C4" s="369"/>
      <c r="D4" s="369"/>
      <c r="E4" s="369"/>
      <c r="F4" s="369"/>
      <c r="G4" s="369"/>
      <c r="H4" s="369"/>
    </row>
    <row r="5" spans="1:10" ht="24" customHeight="1" x14ac:dyDescent="0.3">
      <c r="A5" s="370" t="str">
        <f>TAV!A12</f>
        <v>q. Tbilisis 182-e  baga-baRis saremonto samuSaoebi (pandusis mowyoba)</v>
      </c>
      <c r="B5" s="370"/>
      <c r="C5" s="370"/>
      <c r="D5" s="370"/>
      <c r="E5" s="370"/>
      <c r="F5" s="370"/>
      <c r="G5" s="370"/>
      <c r="H5" s="370"/>
    </row>
    <row r="6" spans="1:10" ht="7.5" customHeight="1" x14ac:dyDescent="0.3">
      <c r="C6" s="100"/>
    </row>
    <row r="7" spans="1:10" ht="12" customHeight="1" x14ac:dyDescent="0.3">
      <c r="A7" s="371" t="s">
        <v>1</v>
      </c>
      <c r="B7" s="371"/>
      <c r="C7" s="371"/>
      <c r="D7" s="371"/>
      <c r="E7" s="371"/>
      <c r="F7" s="371"/>
      <c r="G7" s="371"/>
      <c r="H7" s="371"/>
    </row>
    <row r="8" spans="1:10" ht="9.75" customHeight="1" x14ac:dyDescent="0.3"/>
    <row r="9" spans="1:10" s="101" customFormat="1" ht="14.25" customHeight="1" x14ac:dyDescent="0.3">
      <c r="A9" s="101" t="s">
        <v>75</v>
      </c>
      <c r="D9" s="102" t="s">
        <v>50</v>
      </c>
      <c r="G9" s="357">
        <f>G23</f>
        <v>0</v>
      </c>
      <c r="H9" s="101" t="s">
        <v>51</v>
      </c>
    </row>
    <row r="10" spans="1:10" s="76" customFormat="1" ht="14.25" customHeight="1" x14ac:dyDescent="0.3">
      <c r="A10" s="103"/>
      <c r="B10" s="103"/>
      <c r="C10" s="103"/>
      <c r="D10" s="104" t="s">
        <v>52</v>
      </c>
      <c r="F10" s="103"/>
      <c r="G10" s="358">
        <f>H15</f>
        <v>0</v>
      </c>
      <c r="H10" s="101" t="s">
        <v>51</v>
      </c>
    </row>
    <row r="11" spans="1:10" ht="16.5" customHeight="1" x14ac:dyDescent="0.3">
      <c r="A11" s="105"/>
      <c r="B11" s="105"/>
      <c r="C11" s="105"/>
      <c r="D11" s="373" t="s">
        <v>53</v>
      </c>
      <c r="E11" s="374"/>
      <c r="F11" s="374"/>
      <c r="G11" s="375"/>
      <c r="H11" s="106"/>
      <c r="I11" s="107"/>
      <c r="J11" s="107"/>
    </row>
    <row r="12" spans="1:10" ht="67.5" customHeight="1" x14ac:dyDescent="0.3">
      <c r="A12" s="248" t="s">
        <v>10</v>
      </c>
      <c r="B12" s="249" t="s">
        <v>54</v>
      </c>
      <c r="C12" s="247" t="s">
        <v>55</v>
      </c>
      <c r="D12" s="244" t="s">
        <v>56</v>
      </c>
      <c r="E12" s="245" t="s">
        <v>57</v>
      </c>
      <c r="F12" s="246" t="s">
        <v>58</v>
      </c>
      <c r="G12" s="247" t="s">
        <v>14</v>
      </c>
      <c r="H12" s="109" t="s">
        <v>59</v>
      </c>
      <c r="I12" s="107"/>
      <c r="J12" s="107"/>
    </row>
    <row r="13" spans="1:10" ht="15" customHeight="1" x14ac:dyDescent="0.3">
      <c r="A13" s="110">
        <v>1</v>
      </c>
      <c r="B13" s="111">
        <v>2</v>
      </c>
      <c r="C13" s="110">
        <v>3</v>
      </c>
      <c r="D13" s="111">
        <v>4</v>
      </c>
      <c r="E13" s="110">
        <v>5</v>
      </c>
      <c r="F13" s="111">
        <v>6</v>
      </c>
      <c r="G13" s="108">
        <v>7</v>
      </c>
      <c r="H13" s="110">
        <v>8</v>
      </c>
      <c r="I13" s="72"/>
      <c r="J13" s="72"/>
    </row>
    <row r="14" spans="1:10" s="115" customFormat="1" ht="21.75" customHeight="1" x14ac:dyDescent="0.25">
      <c r="A14" s="112">
        <v>1</v>
      </c>
      <c r="B14" s="113" t="s">
        <v>65</v>
      </c>
      <c r="C14" s="112" t="s">
        <v>60</v>
      </c>
      <c r="D14" s="355">
        <f>'x.2-1'!M70/1000</f>
        <v>0</v>
      </c>
      <c r="E14" s="355"/>
      <c r="F14" s="355"/>
      <c r="G14" s="355">
        <f>D14</f>
        <v>0</v>
      </c>
      <c r="H14" s="355"/>
      <c r="I14" s="114"/>
      <c r="J14" s="114"/>
    </row>
    <row r="15" spans="1:10" s="101" customFormat="1" ht="15.75" x14ac:dyDescent="0.3">
      <c r="A15" s="116"/>
      <c r="B15" s="117"/>
      <c r="C15" s="116" t="s">
        <v>9</v>
      </c>
      <c r="D15" s="118">
        <f>SUM(D14:D14)</f>
        <v>0</v>
      </c>
      <c r="E15" s="118"/>
      <c r="F15" s="118"/>
      <c r="G15" s="118">
        <f>SUM(G14:G14)</f>
        <v>0</v>
      </c>
      <c r="H15" s="118">
        <f>'x.2-1'!J66/1000</f>
        <v>0</v>
      </c>
    </row>
    <row r="16" spans="1:10" s="101" customFormat="1" ht="15.75" x14ac:dyDescent="0.3">
      <c r="A16" s="116"/>
      <c r="B16" s="117"/>
      <c r="C16" s="116" t="s">
        <v>76</v>
      </c>
      <c r="D16" s="356"/>
      <c r="E16" s="356"/>
      <c r="F16" s="356"/>
      <c r="G16" s="118">
        <f>G15*5%</f>
        <v>0</v>
      </c>
      <c r="H16" s="356"/>
    </row>
    <row r="17" spans="1:254" s="101" customFormat="1" ht="15.75" x14ac:dyDescent="0.3">
      <c r="A17" s="116"/>
      <c r="B17" s="117"/>
      <c r="C17" s="116" t="s">
        <v>9</v>
      </c>
      <c r="D17" s="356"/>
      <c r="E17" s="356"/>
      <c r="F17" s="356"/>
      <c r="G17" s="118">
        <f>G15+G16</f>
        <v>0</v>
      </c>
      <c r="H17" s="356"/>
    </row>
    <row r="18" spans="1:254" s="354" customFormat="1" ht="31.5" x14ac:dyDescent="0.25">
      <c r="A18" s="350"/>
      <c r="B18" s="351"/>
      <c r="C18" s="112" t="s">
        <v>123</v>
      </c>
      <c r="D18" s="352"/>
      <c r="E18" s="352"/>
      <c r="F18" s="352"/>
      <c r="G18" s="353">
        <f>H15*2%</f>
        <v>0</v>
      </c>
      <c r="H18" s="352"/>
    </row>
    <row r="19" spans="1:254" s="354" customFormat="1" ht="15.75" x14ac:dyDescent="0.25">
      <c r="A19" s="350"/>
      <c r="B19" s="351"/>
      <c r="C19" s="350" t="s">
        <v>9</v>
      </c>
      <c r="D19" s="352"/>
      <c r="E19" s="352"/>
      <c r="F19" s="352"/>
      <c r="G19" s="353">
        <f>G17+G18</f>
        <v>0</v>
      </c>
      <c r="H19" s="352"/>
    </row>
    <row r="20" spans="1:254" s="101" customFormat="1" ht="15.75" x14ac:dyDescent="0.3">
      <c r="A20" s="116"/>
      <c r="B20" s="117"/>
      <c r="C20" s="116" t="s">
        <v>61</v>
      </c>
      <c r="D20" s="119"/>
      <c r="E20" s="119"/>
      <c r="F20" s="119"/>
      <c r="G20" s="118">
        <f>G19*18%</f>
        <v>0</v>
      </c>
      <c r="H20" s="119"/>
    </row>
    <row r="21" spans="1:254" s="101" customFormat="1" ht="15.75" x14ac:dyDescent="0.3">
      <c r="A21" s="116"/>
      <c r="B21" s="117"/>
      <c r="C21" s="116" t="s">
        <v>9</v>
      </c>
      <c r="D21" s="119"/>
      <c r="E21" s="119"/>
      <c r="F21" s="119"/>
      <c r="G21" s="118">
        <f>G19+G20</f>
        <v>0</v>
      </c>
      <c r="H21" s="119"/>
    </row>
    <row r="22" spans="1:254" s="101" customFormat="1" ht="15.75" x14ac:dyDescent="0.3">
      <c r="A22" s="116"/>
      <c r="B22" s="117"/>
      <c r="C22" s="116" t="s">
        <v>74</v>
      </c>
      <c r="D22" s="119"/>
      <c r="E22" s="119"/>
      <c r="F22" s="119"/>
      <c r="G22" s="118">
        <f>G21*2.8%</f>
        <v>0</v>
      </c>
      <c r="H22" s="119"/>
    </row>
    <row r="23" spans="1:254" s="62" customFormat="1" ht="19.5" customHeight="1" x14ac:dyDescent="0.4">
      <c r="A23" s="120"/>
      <c r="B23" s="120"/>
      <c r="C23" s="121" t="s">
        <v>14</v>
      </c>
      <c r="D23" s="122"/>
      <c r="E23" s="122"/>
      <c r="F23" s="122"/>
      <c r="G23" s="118">
        <f>G21+G22</f>
        <v>0</v>
      </c>
      <c r="H23" s="123"/>
      <c r="K23" s="349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  <c r="IS23" s="125"/>
      <c r="IT23" s="125"/>
    </row>
    <row r="24" spans="1:254" s="62" customFormat="1" ht="19.5" customHeight="1" x14ac:dyDescent="0.4">
      <c r="A24" s="126"/>
      <c r="B24" s="126"/>
      <c r="C24" s="127"/>
      <c r="D24" s="95"/>
      <c r="E24" s="95"/>
      <c r="F24" s="95"/>
      <c r="G24" s="126"/>
      <c r="H24" s="126"/>
      <c r="K24" s="124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</row>
    <row r="25" spans="1:254" s="62" customFormat="1" ht="19.5" customHeight="1" x14ac:dyDescent="0.4">
      <c r="A25" s="126"/>
      <c r="B25" s="126"/>
      <c r="C25" s="127"/>
      <c r="D25" s="95"/>
      <c r="E25" s="95"/>
      <c r="F25" s="95"/>
      <c r="G25" s="126"/>
      <c r="H25" s="126"/>
      <c r="K25" s="124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</row>
    <row r="26" spans="1:254" s="58" customFormat="1" ht="19.5" customHeight="1" x14ac:dyDescent="0.4">
      <c r="A26" s="128"/>
      <c r="B26" s="128"/>
      <c r="C26" s="128"/>
      <c r="G26" s="372"/>
      <c r="H26" s="372"/>
      <c r="K26" s="124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</row>
    <row r="27" spans="1:254" s="58" customFormat="1" ht="19.5" customHeight="1" x14ac:dyDescent="0.4">
      <c r="A27" s="124"/>
      <c r="B27" s="124"/>
      <c r="C27" s="124"/>
      <c r="G27" s="372"/>
      <c r="H27" s="372"/>
      <c r="K27" s="124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  <c r="IT27" s="125"/>
    </row>
    <row r="28" spans="1:254" s="58" customFormat="1" ht="9.75" customHeight="1" x14ac:dyDescent="0.3">
      <c r="C28" s="69"/>
      <c r="D28" s="70"/>
      <c r="E28" s="70"/>
      <c r="F28" s="70"/>
      <c r="G28" s="70"/>
      <c r="H28" s="70"/>
      <c r="I28" s="69"/>
    </row>
    <row r="29" spans="1:254" s="58" customFormat="1" ht="18.75" customHeight="1" x14ac:dyDescent="0.25">
      <c r="A29" s="366"/>
      <c r="B29" s="366"/>
      <c r="C29" s="366"/>
      <c r="D29" s="366"/>
      <c r="E29" s="366"/>
      <c r="F29" s="366"/>
      <c r="G29" s="366"/>
      <c r="H29" s="366"/>
      <c r="I29" s="129"/>
      <c r="J29" s="129"/>
      <c r="K29" s="129"/>
      <c r="L29" s="129"/>
    </row>
  </sheetData>
  <mergeCells count="7">
    <mergeCell ref="A29:H29"/>
    <mergeCell ref="A4:H4"/>
    <mergeCell ref="A5:H5"/>
    <mergeCell ref="A7:H7"/>
    <mergeCell ref="G26:H26"/>
    <mergeCell ref="G27:H27"/>
    <mergeCell ref="D11:G11"/>
  </mergeCells>
  <pageMargins left="0.74803149606299213" right="0.51181102362204722" top="0.47" bottom="0.59055118110236227" header="0.27559055118110237" footer="0.15748031496062992"/>
  <pageSetup paperSize="9" orientation="landscape" r:id="rId1"/>
  <headerFooter alignWithMargins="0">
    <oddFooter>&amp;C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K158"/>
  <sheetViews>
    <sheetView topLeftCell="A73" zoomScaleNormal="100" workbookViewId="0">
      <selection activeCell="O18" sqref="O18"/>
    </sheetView>
  </sheetViews>
  <sheetFormatPr defaultRowHeight="16.5" x14ac:dyDescent="0.3"/>
  <cols>
    <col min="1" max="1" width="3.85546875" style="4" customWidth="1"/>
    <col min="2" max="2" width="9.5703125" style="4" customWidth="1"/>
    <col min="3" max="3" width="38.85546875" style="4" customWidth="1"/>
    <col min="4" max="4" width="6.85546875" style="4" customWidth="1"/>
    <col min="5" max="5" width="8.42578125" style="4" customWidth="1"/>
    <col min="6" max="6" width="10.42578125" style="4" customWidth="1"/>
    <col min="7" max="7" width="7.140625" style="4" customWidth="1"/>
    <col min="8" max="8" width="9.28515625" style="4" customWidth="1"/>
    <col min="9" max="9" width="9" style="4" customWidth="1"/>
    <col min="10" max="10" width="9.7109375" style="4" customWidth="1"/>
    <col min="11" max="11" width="7" style="4" customWidth="1"/>
    <col min="12" max="12" width="9.42578125" style="4" customWidth="1"/>
    <col min="13" max="13" width="10.7109375" style="4" customWidth="1"/>
    <col min="14" max="16384" width="9.140625" style="4"/>
  </cols>
  <sheetData>
    <row r="1" spans="1:63" ht="15" customHeight="1" x14ac:dyDescent="0.3">
      <c r="A1" s="376" t="str">
        <f>TAV!A12</f>
        <v>q. Tbilisis 182-e  baga-baRis saremonto samuSaoebi (pandusis mowyoba)</v>
      </c>
      <c r="B1" s="376"/>
      <c r="C1" s="376"/>
      <c r="D1" s="376"/>
      <c r="E1" s="376"/>
      <c r="F1" s="376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4.25" customHeight="1" x14ac:dyDescent="0.3">
      <c r="A2" s="376"/>
      <c r="B2" s="376"/>
      <c r="C2" s="376"/>
      <c r="D2" s="376"/>
      <c r="E2" s="376"/>
      <c r="F2" s="376"/>
      <c r="G2" s="1"/>
      <c r="H2" s="1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5" customHeight="1" x14ac:dyDescent="0.3">
      <c r="A3" s="5" t="s">
        <v>0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15" customHeight="1" x14ac:dyDescent="0.3">
      <c r="A4" s="5"/>
      <c r="B4" s="5"/>
      <c r="C4" s="7" t="s">
        <v>1</v>
      </c>
      <c r="D4" s="5"/>
      <c r="E4" s="5"/>
      <c r="F4" s="5"/>
      <c r="G4" s="5"/>
      <c r="H4" s="5"/>
      <c r="I4" s="6"/>
      <c r="J4" s="6"/>
      <c r="K4" s="6"/>
      <c r="L4" s="6"/>
      <c r="M4" s="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12" customHeight="1" x14ac:dyDescent="0.3">
      <c r="A5" s="5"/>
      <c r="B5" s="5"/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12" customHeight="1" x14ac:dyDescent="0.3">
      <c r="A6" s="5"/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18" customHeight="1" x14ac:dyDescent="0.4">
      <c r="A7" s="5"/>
      <c r="B7" s="5"/>
      <c r="C7" s="8" t="s">
        <v>63</v>
      </c>
      <c r="D7" s="5"/>
      <c r="E7" s="5"/>
      <c r="F7" s="5"/>
      <c r="G7" s="5"/>
      <c r="H7" s="5"/>
      <c r="I7" s="6"/>
      <c r="J7" s="6"/>
      <c r="K7" s="6"/>
      <c r="L7" s="6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16.5" customHeight="1" x14ac:dyDescent="0.3">
      <c r="A8" s="5"/>
      <c r="B8" s="5"/>
      <c r="C8" s="9" t="s">
        <v>49</v>
      </c>
      <c r="D8" s="5"/>
      <c r="E8" s="5"/>
      <c r="F8" s="5"/>
      <c r="G8" s="5"/>
      <c r="H8" s="5"/>
      <c r="I8" s="6"/>
      <c r="J8" s="6"/>
      <c r="K8" s="6"/>
      <c r="L8" s="6"/>
      <c r="M8" s="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12" customHeight="1" x14ac:dyDescent="0.3">
      <c r="A9" s="5"/>
      <c r="B9" s="5"/>
      <c r="C9" s="5" t="s">
        <v>2</v>
      </c>
      <c r="D9" s="5"/>
      <c r="E9" s="5"/>
      <c r="F9" s="5"/>
      <c r="G9" s="5"/>
      <c r="H9" s="5"/>
      <c r="I9" s="6"/>
      <c r="J9" s="6"/>
      <c r="K9" s="6"/>
      <c r="L9" s="6"/>
      <c r="M9" s="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15" customHeight="1" x14ac:dyDescent="0.3">
      <c r="A10" s="5"/>
      <c r="B10" s="5"/>
      <c r="C10" s="7" t="s">
        <v>3</v>
      </c>
      <c r="D10" s="5"/>
      <c r="E10" s="5"/>
      <c r="F10" s="5"/>
      <c r="G10" s="5"/>
      <c r="H10" s="5"/>
      <c r="I10" s="6"/>
      <c r="J10" s="6"/>
      <c r="K10" s="6"/>
      <c r="L10" s="6"/>
      <c r="M10" s="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ht="15" customHeight="1" x14ac:dyDescent="0.3">
      <c r="A11" s="5"/>
      <c r="B11" s="5"/>
      <c r="C11" s="10"/>
      <c r="D11" s="5"/>
      <c r="E11" s="5"/>
      <c r="F11" s="5"/>
      <c r="G11" s="5"/>
      <c r="H11" s="5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 ht="15" customHeight="1" x14ac:dyDescent="0.3">
      <c r="A12" s="11"/>
      <c r="B12" s="12"/>
      <c r="C12" s="12"/>
      <c r="D12" s="13"/>
      <c r="E12" s="12"/>
      <c r="F12" s="13"/>
      <c r="G12" s="13"/>
      <c r="H12" s="13"/>
      <c r="I12" s="13"/>
      <c r="J12" s="13"/>
      <c r="K12" s="14" t="s">
        <v>4</v>
      </c>
      <c r="L12" s="359">
        <f>M70</f>
        <v>0</v>
      </c>
      <c r="M12" s="15" t="s">
        <v>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63" s="3" customFormat="1" ht="15" customHeight="1" x14ac:dyDescent="0.3">
      <c r="A13" s="16"/>
      <c r="B13" s="12"/>
      <c r="C13" s="12"/>
      <c r="D13" s="13"/>
      <c r="E13" s="17"/>
      <c r="F13" s="18"/>
      <c r="G13" s="18"/>
      <c r="H13" s="13"/>
      <c r="I13" s="13"/>
      <c r="J13" s="13"/>
      <c r="K13" s="14" t="s">
        <v>6</v>
      </c>
      <c r="L13" s="359">
        <f>J66</f>
        <v>0</v>
      </c>
      <c r="M13" s="15" t="s">
        <v>5</v>
      </c>
    </row>
    <row r="14" spans="1:63" s="5" customFormat="1" ht="12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19"/>
      <c r="L14" s="20"/>
      <c r="M14" s="1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s="5" customFormat="1" ht="16.5" customHeight="1" x14ac:dyDescent="0.3">
      <c r="A15" s="21"/>
      <c r="B15" s="22"/>
      <c r="C15" s="23" t="s">
        <v>7</v>
      </c>
      <c r="D15" s="175"/>
      <c r="E15" s="176" t="s">
        <v>45</v>
      </c>
      <c r="F15" s="177"/>
      <c r="G15" s="377" t="s">
        <v>87</v>
      </c>
      <c r="H15" s="378"/>
      <c r="I15" s="377" t="s">
        <v>88</v>
      </c>
      <c r="J15" s="378"/>
      <c r="K15" s="178" t="s">
        <v>8</v>
      </c>
      <c r="L15" s="179"/>
      <c r="M15" s="22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s="5" customFormat="1" x14ac:dyDescent="0.3">
      <c r="A16" s="25" t="s">
        <v>10</v>
      </c>
      <c r="B16" s="26" t="s">
        <v>11</v>
      </c>
      <c r="C16" s="5" t="s">
        <v>12</v>
      </c>
      <c r="D16" s="26" t="s">
        <v>46</v>
      </c>
      <c r="E16" s="26" t="s">
        <v>13</v>
      </c>
      <c r="F16" s="17" t="s">
        <v>14</v>
      </c>
      <c r="G16" s="26" t="s">
        <v>47</v>
      </c>
      <c r="H16" s="17" t="s">
        <v>14</v>
      </c>
      <c r="I16" s="26" t="s">
        <v>47</v>
      </c>
      <c r="J16" s="17" t="s">
        <v>14</v>
      </c>
      <c r="K16" s="26" t="s">
        <v>47</v>
      </c>
      <c r="L16" s="17" t="s">
        <v>14</v>
      </c>
      <c r="M16" s="2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s="5" customFormat="1" x14ac:dyDescent="0.3">
      <c r="A17" s="27"/>
      <c r="B17" s="28"/>
      <c r="C17" s="29"/>
      <c r="D17" s="30"/>
      <c r="E17" s="28"/>
      <c r="F17" s="29"/>
      <c r="G17" s="28" t="s">
        <v>48</v>
      </c>
      <c r="H17" s="29"/>
      <c r="I17" s="28" t="s">
        <v>48</v>
      </c>
      <c r="J17" s="29"/>
      <c r="K17" s="28" t="s">
        <v>48</v>
      </c>
      <c r="L17" s="29"/>
      <c r="M17" s="2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s="5" customFormat="1" x14ac:dyDescent="0.3">
      <c r="A18" s="24" t="s">
        <v>15</v>
      </c>
      <c r="B18" s="31" t="s">
        <v>16</v>
      </c>
      <c r="C18" s="32" t="s">
        <v>17</v>
      </c>
      <c r="D18" s="24" t="s">
        <v>18</v>
      </c>
      <c r="E18" s="31" t="s">
        <v>19</v>
      </c>
      <c r="F18" s="33" t="s">
        <v>20</v>
      </c>
      <c r="G18" s="32" t="s">
        <v>21</v>
      </c>
      <c r="H18" s="24" t="s">
        <v>22</v>
      </c>
      <c r="I18" s="31" t="s">
        <v>23</v>
      </c>
      <c r="J18" s="32" t="s">
        <v>24</v>
      </c>
      <c r="K18" s="31" t="s">
        <v>25</v>
      </c>
      <c r="L18" s="24" t="s">
        <v>26</v>
      </c>
      <c r="M18" s="31" t="s">
        <v>27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s="5" customFormat="1" ht="22.5" customHeight="1" x14ac:dyDescent="0.3">
      <c r="A19" s="31"/>
      <c r="B19" s="31"/>
      <c r="C19" s="348" t="s">
        <v>73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s="130" customFormat="1" ht="21" customHeight="1" x14ac:dyDescent="0.25">
      <c r="A20" s="134" t="s">
        <v>77</v>
      </c>
      <c r="B20" s="135"/>
      <c r="C20" s="379" t="s">
        <v>103</v>
      </c>
      <c r="D20" s="380"/>
      <c r="E20" s="380"/>
      <c r="F20" s="380"/>
      <c r="G20" s="381"/>
      <c r="H20" s="139"/>
      <c r="I20" s="140"/>
      <c r="J20" s="139"/>
      <c r="K20" s="140"/>
      <c r="L20" s="139"/>
      <c r="M20" s="141"/>
      <c r="N20" s="187"/>
      <c r="O20" s="188"/>
      <c r="P20" s="187"/>
      <c r="Q20" s="187"/>
      <c r="R20" s="187"/>
      <c r="S20" s="187"/>
      <c r="T20" s="187"/>
      <c r="U20" s="187"/>
      <c r="V20" s="187"/>
      <c r="W20" s="187"/>
      <c r="X20" s="187"/>
    </row>
    <row r="21" spans="1:63" s="299" customFormat="1" ht="15.75" x14ac:dyDescent="0.3">
      <c r="A21" s="277">
        <v>1</v>
      </c>
      <c r="B21" s="297" t="s">
        <v>104</v>
      </c>
      <c r="C21" s="277" t="s">
        <v>106</v>
      </c>
      <c r="D21" s="305" t="s">
        <v>105</v>
      </c>
      <c r="E21" s="306"/>
      <c r="F21" s="307">
        <v>1.0999999999999999E-2</v>
      </c>
      <c r="G21" s="298"/>
      <c r="H21" s="250"/>
      <c r="I21" s="250"/>
      <c r="J21" s="251"/>
      <c r="K21" s="250"/>
      <c r="L21" s="251"/>
      <c r="M21" s="250"/>
    </row>
    <row r="22" spans="1:63" s="194" customFormat="1" ht="15.75" x14ac:dyDescent="0.3">
      <c r="A22" s="191"/>
      <c r="B22" s="300"/>
      <c r="C22" s="191" t="s">
        <v>28</v>
      </c>
      <c r="D22" s="194" t="s">
        <v>29</v>
      </c>
      <c r="E22" s="192">
        <v>78.5</v>
      </c>
      <c r="F22" s="193">
        <f>F21*E22</f>
        <v>0.86349999999999993</v>
      </c>
      <c r="G22" s="197"/>
      <c r="I22" s="200">
        <v>0</v>
      </c>
      <c r="J22" s="360">
        <f>I22*F22</f>
        <v>0</v>
      </c>
      <c r="K22" s="195"/>
      <c r="L22" s="196"/>
      <c r="M22" s="197">
        <f>J22</f>
        <v>0</v>
      </c>
    </row>
    <row r="23" spans="1:63" s="301" customFormat="1" ht="31.5" x14ac:dyDescent="0.25">
      <c r="A23" s="343">
        <v>2</v>
      </c>
      <c r="B23" s="344" t="s">
        <v>118</v>
      </c>
      <c r="C23" s="279" t="s">
        <v>119</v>
      </c>
      <c r="D23" s="304" t="s">
        <v>64</v>
      </c>
      <c r="E23" s="345"/>
      <c r="F23" s="345">
        <f>17*1.2*0.3</f>
        <v>6.1199999999999992</v>
      </c>
      <c r="G23" s="302"/>
      <c r="H23" s="303"/>
      <c r="I23" s="302"/>
      <c r="J23" s="303"/>
      <c r="K23" s="346"/>
      <c r="L23" s="303"/>
      <c r="M23" s="302"/>
    </row>
    <row r="24" spans="1:63" s="274" customFormat="1" ht="15.75" x14ac:dyDescent="0.3">
      <c r="A24" s="202"/>
      <c r="B24" s="202"/>
      <c r="C24" s="202" t="s">
        <v>28</v>
      </c>
      <c r="D24" s="202" t="s">
        <v>29</v>
      </c>
      <c r="E24" s="206">
        <v>3.88</v>
      </c>
      <c r="F24" s="206">
        <f>F23*E24</f>
        <v>23.745599999999996</v>
      </c>
      <c r="G24" s="206"/>
      <c r="H24" s="207"/>
      <c r="I24" s="342">
        <v>0</v>
      </c>
      <c r="J24" s="243">
        <f>I24*F24</f>
        <v>0</v>
      </c>
      <c r="K24" s="342"/>
      <c r="L24" s="243"/>
      <c r="M24" s="206">
        <f>J24</f>
        <v>0</v>
      </c>
    </row>
    <row r="25" spans="1:63" s="133" customFormat="1" ht="46.5" customHeight="1" x14ac:dyDescent="0.25">
      <c r="A25" s="142">
        <v>3</v>
      </c>
      <c r="B25" s="158" t="s">
        <v>80</v>
      </c>
      <c r="C25" s="159" t="s">
        <v>107</v>
      </c>
      <c r="D25" s="160" t="s">
        <v>81</v>
      </c>
      <c r="E25" s="161"/>
      <c r="F25" s="284">
        <f>F23+F21*100*0.3*0.15</f>
        <v>6.1694999999999993</v>
      </c>
      <c r="G25" s="162"/>
      <c r="H25" s="163"/>
      <c r="I25" s="164"/>
      <c r="J25" s="163"/>
      <c r="K25" s="162"/>
      <c r="L25" s="163"/>
      <c r="M25" s="165"/>
      <c r="N25" s="213"/>
      <c r="O25" s="213"/>
      <c r="P25" s="347"/>
      <c r="Q25" s="213"/>
      <c r="R25" s="213"/>
      <c r="S25" s="213"/>
      <c r="T25" s="213"/>
      <c r="U25" s="213"/>
      <c r="V25" s="213"/>
      <c r="W25" s="213"/>
      <c r="X25" s="213"/>
    </row>
    <row r="26" spans="1:63" s="132" customFormat="1" ht="15.75" x14ac:dyDescent="0.25">
      <c r="A26" s="150"/>
      <c r="B26" s="151"/>
      <c r="C26" s="150" t="s">
        <v>78</v>
      </c>
      <c r="D26" s="153" t="s">
        <v>82</v>
      </c>
      <c r="E26" s="154">
        <v>1</v>
      </c>
      <c r="F26" s="166">
        <f>F25*E26</f>
        <v>6.1694999999999993</v>
      </c>
      <c r="G26" s="156"/>
      <c r="H26" s="157"/>
      <c r="I26" s="154">
        <v>0</v>
      </c>
      <c r="J26" s="155">
        <f>I26*F26</f>
        <v>0</v>
      </c>
      <c r="K26" s="154"/>
      <c r="L26" s="157"/>
      <c r="M26" s="156">
        <f>L26+J26+H26</f>
        <v>0</v>
      </c>
      <c r="N26" s="187"/>
      <c r="O26" s="212"/>
      <c r="P26" s="187"/>
      <c r="Q26" s="187"/>
      <c r="R26" s="187"/>
      <c r="S26" s="187"/>
      <c r="T26" s="187"/>
      <c r="U26" s="187"/>
      <c r="V26" s="187"/>
      <c r="W26" s="187"/>
      <c r="X26" s="187"/>
    </row>
    <row r="27" spans="1:63" s="133" customFormat="1" ht="47.25" x14ac:dyDescent="0.25">
      <c r="A27" s="142">
        <v>4</v>
      </c>
      <c r="B27" s="167" t="s">
        <v>83</v>
      </c>
      <c r="C27" s="143" t="s">
        <v>84</v>
      </c>
      <c r="D27" s="160" t="s">
        <v>69</v>
      </c>
      <c r="E27" s="161"/>
      <c r="F27" s="284">
        <f>F25*1.9</f>
        <v>11.722049999999998</v>
      </c>
      <c r="G27" s="162"/>
      <c r="H27" s="163"/>
      <c r="I27" s="164"/>
      <c r="J27" s="163"/>
      <c r="K27" s="162"/>
      <c r="L27" s="163"/>
      <c r="M27" s="165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</row>
    <row r="28" spans="1:63" s="133" customFormat="1" ht="15.75" x14ac:dyDescent="0.25">
      <c r="A28" s="168"/>
      <c r="B28" s="169"/>
      <c r="C28" s="168" t="s">
        <v>85</v>
      </c>
      <c r="D28" s="169" t="s">
        <v>69</v>
      </c>
      <c r="E28" s="285">
        <v>1</v>
      </c>
      <c r="F28" s="170">
        <f>F27*E28</f>
        <v>11.722049999999998</v>
      </c>
      <c r="G28" s="171"/>
      <c r="H28" s="172"/>
      <c r="I28" s="171"/>
      <c r="J28" s="173"/>
      <c r="K28" s="171">
        <v>0</v>
      </c>
      <c r="L28" s="172">
        <f>K28*F28</f>
        <v>0</v>
      </c>
      <c r="M28" s="174">
        <f>L28+J28+H28</f>
        <v>0</v>
      </c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</row>
    <row r="29" spans="1:63" s="130" customFormat="1" ht="24" customHeight="1" x14ac:dyDescent="0.25">
      <c r="A29" s="134" t="s">
        <v>86</v>
      </c>
      <c r="B29" s="135"/>
      <c r="C29" s="136" t="s">
        <v>49</v>
      </c>
      <c r="D29" s="137"/>
      <c r="E29" s="138"/>
      <c r="F29" s="139"/>
      <c r="G29" s="139"/>
      <c r="H29" s="139"/>
      <c r="I29" s="140"/>
      <c r="J29" s="139"/>
      <c r="K29" s="140"/>
      <c r="L29" s="139"/>
      <c r="M29" s="138"/>
      <c r="N29" s="187"/>
      <c r="O29" s="188"/>
      <c r="P29" s="187"/>
      <c r="Q29" s="187"/>
      <c r="R29" s="187"/>
      <c r="S29" s="187"/>
      <c r="T29" s="187"/>
      <c r="U29" s="187"/>
      <c r="V29" s="187"/>
      <c r="W29" s="187"/>
      <c r="X29" s="187"/>
    </row>
    <row r="30" spans="1:63" s="187" customFormat="1" ht="21" customHeight="1" x14ac:dyDescent="0.25">
      <c r="A30" s="142">
        <f>A28+1</f>
        <v>1</v>
      </c>
      <c r="B30" s="158" t="s">
        <v>68</v>
      </c>
      <c r="C30" s="143" t="s">
        <v>89</v>
      </c>
      <c r="D30" s="218" t="s">
        <v>81</v>
      </c>
      <c r="E30" s="221"/>
      <c r="F30" s="341">
        <f>F23*0.1</f>
        <v>0.61199999999999999</v>
      </c>
      <c r="G30" s="148"/>
      <c r="H30" s="147"/>
      <c r="I30" s="148"/>
      <c r="J30" s="147"/>
      <c r="K30" s="148"/>
      <c r="L30" s="147"/>
      <c r="M30" s="149"/>
      <c r="O30" s="188"/>
    </row>
    <row r="31" spans="1:63" s="187" customFormat="1" ht="27" x14ac:dyDescent="0.25">
      <c r="A31" s="180"/>
      <c r="B31" s="219"/>
      <c r="C31" s="181" t="s">
        <v>78</v>
      </c>
      <c r="D31" s="182" t="s">
        <v>29</v>
      </c>
      <c r="E31" s="183">
        <v>2.06</v>
      </c>
      <c r="F31" s="186">
        <f>E31*F30</f>
        <v>1.2607200000000001</v>
      </c>
      <c r="G31" s="185"/>
      <c r="H31" s="186"/>
      <c r="I31" s="183">
        <v>0</v>
      </c>
      <c r="J31" s="186">
        <f>I31*F31</f>
        <v>0</v>
      </c>
      <c r="K31" s="183"/>
      <c r="L31" s="186"/>
      <c r="M31" s="185">
        <f>L31+J31+H31</f>
        <v>0</v>
      </c>
      <c r="O31" s="188"/>
    </row>
    <row r="32" spans="1:63" s="189" customFormat="1" ht="47.25" customHeight="1" x14ac:dyDescent="0.25">
      <c r="A32" s="142">
        <v>2</v>
      </c>
      <c r="B32" s="158" t="s">
        <v>90</v>
      </c>
      <c r="C32" s="143" t="s">
        <v>108</v>
      </c>
      <c r="D32" s="218" t="s">
        <v>81</v>
      </c>
      <c r="E32" s="222"/>
      <c r="F32" s="145">
        <f>17*1.1*0.1</f>
        <v>1.8700000000000003</v>
      </c>
      <c r="G32" s="146"/>
      <c r="H32" s="145"/>
      <c r="I32" s="146"/>
      <c r="J32" s="147"/>
      <c r="K32" s="146"/>
      <c r="L32" s="147"/>
      <c r="M32" s="149"/>
      <c r="N32" s="215"/>
    </row>
    <row r="33" spans="1:15" s="190" customFormat="1" ht="17.25" customHeight="1" x14ac:dyDescent="0.25">
      <c r="A33" s="150"/>
      <c r="B33" s="153"/>
      <c r="C33" s="152" t="s">
        <v>78</v>
      </c>
      <c r="D33" s="153" t="s">
        <v>29</v>
      </c>
      <c r="E33" s="223">
        <v>0.89</v>
      </c>
      <c r="F33" s="157">
        <f>E33*F32</f>
        <v>1.6643000000000003</v>
      </c>
      <c r="G33" s="154"/>
      <c r="H33" s="157"/>
      <c r="I33" s="154">
        <v>0</v>
      </c>
      <c r="J33" s="157">
        <f>I33*F33</f>
        <v>0</v>
      </c>
      <c r="K33" s="154"/>
      <c r="L33" s="157"/>
      <c r="M33" s="156">
        <f>L33+J33+H33</f>
        <v>0</v>
      </c>
    </row>
    <row r="34" spans="1:15" s="190" customFormat="1" ht="17.25" customHeight="1" x14ac:dyDescent="0.25">
      <c r="A34" s="150"/>
      <c r="B34" s="153"/>
      <c r="C34" s="152" t="s">
        <v>85</v>
      </c>
      <c r="D34" s="153" t="s">
        <v>5</v>
      </c>
      <c r="E34" s="223">
        <v>0.37</v>
      </c>
      <c r="F34" s="157">
        <f>F32*E34</f>
        <v>0.69190000000000007</v>
      </c>
      <c r="G34" s="154"/>
      <c r="H34" s="157"/>
      <c r="I34" s="154"/>
      <c r="J34" s="157"/>
      <c r="K34" s="154">
        <v>0</v>
      </c>
      <c r="L34" s="157">
        <f>K34*F34</f>
        <v>0</v>
      </c>
      <c r="M34" s="156">
        <f>L34+J34+H34</f>
        <v>0</v>
      </c>
    </row>
    <row r="35" spans="1:15" s="190" customFormat="1" ht="17.25" customHeight="1" x14ac:dyDescent="0.25">
      <c r="A35" s="150"/>
      <c r="B35" s="153" t="s">
        <v>91</v>
      </c>
      <c r="C35" s="152" t="s">
        <v>92</v>
      </c>
      <c r="D35" s="153" t="s">
        <v>82</v>
      </c>
      <c r="E35" s="223">
        <v>1.1499999999999999</v>
      </c>
      <c r="F35" s="155">
        <f>E35*F32</f>
        <v>2.1505000000000001</v>
      </c>
      <c r="G35" s="154">
        <v>0</v>
      </c>
      <c r="H35" s="157">
        <f>G35*F35</f>
        <v>0</v>
      </c>
      <c r="I35" s="154"/>
      <c r="J35" s="157"/>
      <c r="K35" s="154"/>
      <c r="L35" s="157"/>
      <c r="M35" s="156">
        <f>L35+J35+H35</f>
        <v>0</v>
      </c>
    </row>
    <row r="36" spans="1:15" s="190" customFormat="1" ht="17.25" customHeight="1" x14ac:dyDescent="0.25">
      <c r="A36" s="180"/>
      <c r="B36" s="182"/>
      <c r="C36" s="181" t="s">
        <v>93</v>
      </c>
      <c r="D36" s="182" t="s">
        <v>5</v>
      </c>
      <c r="E36" s="214">
        <v>0.02</v>
      </c>
      <c r="F36" s="186">
        <f>F32*E36</f>
        <v>3.740000000000001E-2</v>
      </c>
      <c r="G36" s="183">
        <v>0</v>
      </c>
      <c r="H36" s="186">
        <f>G36*F36</f>
        <v>0</v>
      </c>
      <c r="I36" s="183"/>
      <c r="J36" s="186"/>
      <c r="K36" s="183"/>
      <c r="L36" s="186"/>
      <c r="M36" s="185">
        <f>L36+J36+H36</f>
        <v>0</v>
      </c>
    </row>
    <row r="37" spans="1:15" s="190" customFormat="1" ht="47.25" x14ac:dyDescent="0.25">
      <c r="A37" s="142">
        <v>3</v>
      </c>
      <c r="B37" s="158" t="s">
        <v>98</v>
      </c>
      <c r="C37" s="143" t="s">
        <v>109</v>
      </c>
      <c r="D37" s="218" t="s">
        <v>81</v>
      </c>
      <c r="E37" s="222"/>
      <c r="F37" s="145">
        <f>(17*1.1)*0.18</f>
        <v>3.3660000000000005</v>
      </c>
      <c r="G37" s="222"/>
      <c r="H37" s="220"/>
      <c r="I37" s="144"/>
      <c r="J37" s="220"/>
      <c r="K37" s="222"/>
      <c r="L37" s="220"/>
      <c r="M37" s="149"/>
    </row>
    <row r="38" spans="1:15" s="190" customFormat="1" ht="17.25" customHeight="1" x14ac:dyDescent="0.25">
      <c r="A38" s="150"/>
      <c r="B38" s="153"/>
      <c r="C38" s="152" t="s">
        <v>78</v>
      </c>
      <c r="D38" s="153" t="s">
        <v>29</v>
      </c>
      <c r="E38" s="154">
        <v>0.99</v>
      </c>
      <c r="F38" s="155">
        <f>E38*F37</f>
        <v>3.3323400000000003</v>
      </c>
      <c r="G38" s="154"/>
      <c r="H38" s="157"/>
      <c r="I38" s="154">
        <v>0</v>
      </c>
      <c r="J38" s="157">
        <f>I38*F38</f>
        <v>0</v>
      </c>
      <c r="K38" s="154"/>
      <c r="L38" s="157"/>
      <c r="M38" s="156">
        <f t="shared" ref="M38:M44" si="0">L38+J38+H38</f>
        <v>0</v>
      </c>
    </row>
    <row r="39" spans="1:15" s="190" customFormat="1" ht="17.25" customHeight="1" x14ac:dyDescent="0.25">
      <c r="A39" s="150"/>
      <c r="B39" s="153"/>
      <c r="C39" s="152" t="s">
        <v>85</v>
      </c>
      <c r="D39" s="153" t="s">
        <v>5</v>
      </c>
      <c r="E39" s="154">
        <v>0.34</v>
      </c>
      <c r="F39" s="155">
        <f>F37*E39</f>
        <v>1.1444400000000003</v>
      </c>
      <c r="G39" s="154"/>
      <c r="H39" s="157"/>
      <c r="I39" s="154"/>
      <c r="J39" s="157"/>
      <c r="K39" s="154">
        <v>0</v>
      </c>
      <c r="L39" s="157">
        <f>K39*F39</f>
        <v>0</v>
      </c>
      <c r="M39" s="156">
        <f t="shared" si="0"/>
        <v>0</v>
      </c>
    </row>
    <row r="40" spans="1:15" s="190" customFormat="1" ht="17.25" customHeight="1" x14ac:dyDescent="0.25">
      <c r="A40" s="150"/>
      <c r="B40" s="153"/>
      <c r="C40" s="152" t="s">
        <v>94</v>
      </c>
      <c r="D40" s="153" t="s">
        <v>82</v>
      </c>
      <c r="E40" s="154">
        <f>102/100</f>
        <v>1.02</v>
      </c>
      <c r="F40" s="155">
        <f>F37*E40</f>
        <v>3.4333200000000006</v>
      </c>
      <c r="G40" s="154">
        <v>0</v>
      </c>
      <c r="H40" s="157">
        <f t="shared" ref="H40:H44" si="1">G40*F40</f>
        <v>0</v>
      </c>
      <c r="I40" s="156"/>
      <c r="J40" s="157"/>
      <c r="K40" s="154"/>
      <c r="L40" s="157"/>
      <c r="M40" s="156">
        <f t="shared" si="0"/>
        <v>0</v>
      </c>
    </row>
    <row r="41" spans="1:15" s="190" customFormat="1" ht="17.25" customHeight="1" x14ac:dyDescent="0.25">
      <c r="A41" s="150"/>
      <c r="B41" s="153" t="s">
        <v>95</v>
      </c>
      <c r="C41" s="152" t="s">
        <v>96</v>
      </c>
      <c r="D41" s="153" t="s">
        <v>69</v>
      </c>
      <c r="E41" s="154">
        <v>1.03</v>
      </c>
      <c r="F41" s="288">
        <f>0.232*E41</f>
        <v>0.23896000000000001</v>
      </c>
      <c r="G41" s="154">
        <v>0</v>
      </c>
      <c r="H41" s="157">
        <f t="shared" si="1"/>
        <v>0</v>
      </c>
      <c r="I41" s="154"/>
      <c r="J41" s="157"/>
      <c r="K41" s="154"/>
      <c r="L41" s="157"/>
      <c r="M41" s="156">
        <f t="shared" si="0"/>
        <v>0</v>
      </c>
    </row>
    <row r="42" spans="1:15" s="190" customFormat="1" ht="17.25" customHeight="1" x14ac:dyDescent="0.25">
      <c r="A42" s="211"/>
      <c r="B42" s="153"/>
      <c r="C42" s="152" t="s">
        <v>99</v>
      </c>
      <c r="D42" s="153" t="s">
        <v>79</v>
      </c>
      <c r="E42" s="223">
        <f>7.54/100</f>
        <v>7.5399999999999995E-2</v>
      </c>
      <c r="F42" s="155">
        <f>E42*F37</f>
        <v>0.25379640000000003</v>
      </c>
      <c r="G42" s="154">
        <v>0</v>
      </c>
      <c r="H42" s="155">
        <f t="shared" si="1"/>
        <v>0</v>
      </c>
      <c r="I42" s="154"/>
      <c r="J42" s="155"/>
      <c r="K42" s="154"/>
      <c r="L42" s="155"/>
      <c r="M42" s="154">
        <f t="shared" si="0"/>
        <v>0</v>
      </c>
    </row>
    <row r="43" spans="1:15" s="187" customFormat="1" ht="17.25" customHeight="1" x14ac:dyDescent="0.25">
      <c r="A43" s="211"/>
      <c r="B43" s="153"/>
      <c r="C43" s="152" t="s">
        <v>97</v>
      </c>
      <c r="D43" s="153" t="s">
        <v>82</v>
      </c>
      <c r="E43" s="223">
        <f>0.08/100</f>
        <v>8.0000000000000004E-4</v>
      </c>
      <c r="F43" s="288">
        <f>E43*F37</f>
        <v>2.6928000000000004E-3</v>
      </c>
      <c r="G43" s="154">
        <v>0</v>
      </c>
      <c r="H43" s="155">
        <f t="shared" si="1"/>
        <v>0</v>
      </c>
      <c r="I43" s="154"/>
      <c r="J43" s="155"/>
      <c r="K43" s="154"/>
      <c r="L43" s="155"/>
      <c r="M43" s="154">
        <f t="shared" si="0"/>
        <v>0</v>
      </c>
      <c r="O43" s="188"/>
    </row>
    <row r="44" spans="1:15" s="190" customFormat="1" ht="17.25" customHeight="1" x14ac:dyDescent="0.25">
      <c r="A44" s="180"/>
      <c r="B44" s="182"/>
      <c r="C44" s="181" t="s">
        <v>93</v>
      </c>
      <c r="D44" s="182" t="s">
        <v>5</v>
      </c>
      <c r="E44" s="183">
        <v>0.16</v>
      </c>
      <c r="F44" s="184">
        <f>F37*E44</f>
        <v>0.53856000000000015</v>
      </c>
      <c r="G44" s="183">
        <v>0</v>
      </c>
      <c r="H44" s="184">
        <f t="shared" si="1"/>
        <v>0</v>
      </c>
      <c r="I44" s="183"/>
      <c r="J44" s="184"/>
      <c r="K44" s="183"/>
      <c r="L44" s="184"/>
      <c r="M44" s="183">
        <f t="shared" si="0"/>
        <v>0</v>
      </c>
    </row>
    <row r="45" spans="1:15" s="130" customFormat="1" ht="22.5" customHeight="1" x14ac:dyDescent="0.25">
      <c r="A45" s="330" t="s">
        <v>100</v>
      </c>
      <c r="B45" s="331"/>
      <c r="C45" s="332" t="s">
        <v>101</v>
      </c>
      <c r="D45" s="333"/>
      <c r="E45" s="334"/>
      <c r="F45" s="335"/>
      <c r="G45" s="335"/>
      <c r="H45" s="335"/>
      <c r="I45" s="336"/>
      <c r="J45" s="335"/>
      <c r="K45" s="336"/>
      <c r="L45" s="335"/>
      <c r="M45" s="334"/>
      <c r="O45" s="131"/>
    </row>
    <row r="46" spans="1:15" s="313" customFormat="1" ht="31.5" x14ac:dyDescent="0.25">
      <c r="A46" s="337">
        <v>1</v>
      </c>
      <c r="B46" s="308" t="s">
        <v>110</v>
      </c>
      <c r="C46" s="337" t="s">
        <v>116</v>
      </c>
      <c r="D46" s="338" t="s">
        <v>114</v>
      </c>
      <c r="E46" s="339"/>
      <c r="F46" s="340">
        <f>(17*2)/100</f>
        <v>0.34</v>
      </c>
      <c r="G46" s="310"/>
      <c r="H46" s="311"/>
      <c r="I46" s="310"/>
      <c r="J46" s="311"/>
      <c r="K46" s="309"/>
      <c r="L46" s="312"/>
      <c r="M46" s="309"/>
    </row>
    <row r="47" spans="1:15" s="318" customFormat="1" ht="15.75" x14ac:dyDescent="0.3">
      <c r="A47" s="314"/>
      <c r="B47" s="314"/>
      <c r="C47" s="314" t="s">
        <v>28</v>
      </c>
      <c r="D47" s="314" t="s">
        <v>29</v>
      </c>
      <c r="E47" s="315">
        <v>111</v>
      </c>
      <c r="F47" s="316">
        <f>F46*E47</f>
        <v>37.74</v>
      </c>
      <c r="G47" s="315"/>
      <c r="H47" s="317"/>
      <c r="I47" s="275">
        <v>0</v>
      </c>
      <c r="J47" s="276">
        <f>I47*F47</f>
        <v>0</v>
      </c>
      <c r="K47" s="275"/>
      <c r="L47" s="276"/>
      <c r="M47" s="315">
        <f>J47</f>
        <v>0</v>
      </c>
    </row>
    <row r="48" spans="1:15" s="318" customFormat="1" ht="15.75" x14ac:dyDescent="0.3">
      <c r="A48" s="314"/>
      <c r="B48" s="319"/>
      <c r="C48" s="314" t="s">
        <v>30</v>
      </c>
      <c r="D48" s="319" t="s">
        <v>5</v>
      </c>
      <c r="E48" s="315">
        <v>0.71</v>
      </c>
      <c r="F48" s="316">
        <f>F46*E48</f>
        <v>0.2414</v>
      </c>
      <c r="G48" s="320"/>
      <c r="H48" s="276"/>
      <c r="I48" s="275"/>
      <c r="J48" s="276"/>
      <c r="K48" s="315">
        <v>0</v>
      </c>
      <c r="L48" s="317">
        <f>F48*K48</f>
        <v>0</v>
      </c>
      <c r="M48" s="315">
        <f>L48</f>
        <v>0</v>
      </c>
    </row>
    <row r="49" spans="1:13" s="318" customFormat="1" ht="15.75" x14ac:dyDescent="0.3">
      <c r="A49" s="314"/>
      <c r="B49" s="321"/>
      <c r="C49" s="314" t="s">
        <v>113</v>
      </c>
      <c r="D49" s="319" t="s">
        <v>66</v>
      </c>
      <c r="E49" s="322" t="s">
        <v>102</v>
      </c>
      <c r="F49" s="316">
        <f>17*2*1.05</f>
        <v>35.700000000000003</v>
      </c>
      <c r="G49" s="315">
        <v>0</v>
      </c>
      <c r="H49" s="276">
        <f>G49*F49</f>
        <v>0</v>
      </c>
      <c r="I49" s="315"/>
      <c r="J49" s="317"/>
      <c r="K49" s="275"/>
      <c r="L49" s="276"/>
      <c r="M49" s="315">
        <f>H49</f>
        <v>0</v>
      </c>
    </row>
    <row r="50" spans="1:13" s="318" customFormat="1" ht="15.75" x14ac:dyDescent="0.3">
      <c r="A50" s="314"/>
      <c r="B50" s="319"/>
      <c r="C50" s="314" t="s">
        <v>111</v>
      </c>
      <c r="D50" s="319" t="s">
        <v>64</v>
      </c>
      <c r="E50" s="315">
        <v>5.9</v>
      </c>
      <c r="F50" s="316">
        <f>F46*E50</f>
        <v>2.0060000000000002</v>
      </c>
      <c r="G50" s="315">
        <v>0</v>
      </c>
      <c r="H50" s="276">
        <f>G50*F50</f>
        <v>0</v>
      </c>
      <c r="I50" s="315"/>
      <c r="J50" s="317"/>
      <c r="K50" s="275"/>
      <c r="L50" s="276"/>
      <c r="M50" s="315">
        <f>H50</f>
        <v>0</v>
      </c>
    </row>
    <row r="51" spans="1:13" s="318" customFormat="1" ht="15.75" x14ac:dyDescent="0.3">
      <c r="A51" s="314"/>
      <c r="B51" s="323"/>
      <c r="C51" s="314" t="s">
        <v>112</v>
      </c>
      <c r="D51" s="319" t="s">
        <v>64</v>
      </c>
      <c r="E51" s="315">
        <v>0.06</v>
      </c>
      <c r="F51" s="316">
        <f>F46*E51</f>
        <v>2.0400000000000001E-2</v>
      </c>
      <c r="G51" s="315">
        <v>0</v>
      </c>
      <c r="H51" s="276">
        <f>G51*F51</f>
        <v>0</v>
      </c>
      <c r="I51" s="315"/>
      <c r="J51" s="317"/>
      <c r="K51" s="275"/>
      <c r="L51" s="276"/>
      <c r="M51" s="315">
        <f>H51</f>
        <v>0</v>
      </c>
    </row>
    <row r="52" spans="1:13" s="318" customFormat="1" ht="15.75" x14ac:dyDescent="0.3">
      <c r="A52" s="324"/>
      <c r="B52" s="325"/>
      <c r="C52" s="324" t="s">
        <v>38</v>
      </c>
      <c r="D52" s="325" t="s">
        <v>5</v>
      </c>
      <c r="E52" s="326">
        <v>9.6</v>
      </c>
      <c r="F52" s="327">
        <f>F46*E52</f>
        <v>3.2640000000000002</v>
      </c>
      <c r="G52" s="326">
        <v>0</v>
      </c>
      <c r="H52" s="328">
        <f>G52*F52</f>
        <v>0</v>
      </c>
      <c r="I52" s="326"/>
      <c r="J52" s="327"/>
      <c r="K52" s="329"/>
      <c r="L52" s="328"/>
      <c r="M52" s="326">
        <f>H52</f>
        <v>0</v>
      </c>
    </row>
    <row r="53" spans="1:13" s="2" customFormat="1" ht="31.5" x14ac:dyDescent="0.3">
      <c r="A53" s="286">
        <v>2</v>
      </c>
      <c r="B53" s="252" t="s">
        <v>70</v>
      </c>
      <c r="C53" s="292" t="s">
        <v>117</v>
      </c>
      <c r="D53" s="293" t="s">
        <v>39</v>
      </c>
      <c r="E53" s="294"/>
      <c r="F53" s="295">
        <f>17*0.9*1.02</f>
        <v>15.606000000000002</v>
      </c>
      <c r="G53" s="254"/>
      <c r="H53" s="255"/>
      <c r="I53" s="256"/>
      <c r="J53" s="253"/>
      <c r="K53" s="254"/>
      <c r="L53" s="255"/>
      <c r="M53" s="256"/>
    </row>
    <row r="54" spans="1:13" s="2" customFormat="1" x14ac:dyDescent="0.3">
      <c r="A54" s="257"/>
      <c r="B54" s="258"/>
      <c r="C54" s="257" t="s">
        <v>28</v>
      </c>
      <c r="D54" s="257" t="s">
        <v>29</v>
      </c>
      <c r="E54" s="259">
        <v>5.75</v>
      </c>
      <c r="F54" s="260">
        <f>F53*E54</f>
        <v>89.734500000000011</v>
      </c>
      <c r="G54" s="261"/>
      <c r="H54" s="262"/>
      <c r="I54" s="287">
        <v>0</v>
      </c>
      <c r="J54" s="361">
        <f>I54*F54</f>
        <v>0</v>
      </c>
      <c r="K54" s="263"/>
      <c r="L54" s="264"/>
      <c r="M54" s="261">
        <f>H54+J54</f>
        <v>0</v>
      </c>
    </row>
    <row r="55" spans="1:13" s="2" customFormat="1" x14ac:dyDescent="0.3">
      <c r="A55" s="257"/>
      <c r="B55" s="265"/>
      <c r="C55" s="257" t="s">
        <v>30</v>
      </c>
      <c r="D55" s="265" t="s">
        <v>5</v>
      </c>
      <c r="E55" s="259">
        <v>3.3999999999999998E-3</v>
      </c>
      <c r="F55" s="260">
        <f>F53*E55</f>
        <v>5.3060400000000001E-2</v>
      </c>
      <c r="G55" s="263"/>
      <c r="H55" s="264"/>
      <c r="I55" s="263"/>
      <c r="J55" s="264"/>
      <c r="K55" s="261">
        <v>0</v>
      </c>
      <c r="L55" s="262">
        <f>F55*K55</f>
        <v>0</v>
      </c>
      <c r="M55" s="261">
        <f>L55</f>
        <v>0</v>
      </c>
    </row>
    <row r="56" spans="1:13" s="2" customFormat="1" x14ac:dyDescent="0.3">
      <c r="A56" s="257"/>
      <c r="B56" s="266"/>
      <c r="C56" s="257" t="s">
        <v>71</v>
      </c>
      <c r="D56" s="265" t="s">
        <v>39</v>
      </c>
      <c r="E56" s="259">
        <v>1.01</v>
      </c>
      <c r="F56" s="260">
        <f>F53*E56</f>
        <v>15.762060000000002</v>
      </c>
      <c r="G56" s="280">
        <v>0</v>
      </c>
      <c r="H56" s="361">
        <f>G56*F56</f>
        <v>0</v>
      </c>
      <c r="I56" s="261"/>
      <c r="J56" s="262"/>
      <c r="K56" s="263"/>
      <c r="L56" s="361"/>
      <c r="M56" s="261">
        <f>J56+H56</f>
        <v>0</v>
      </c>
    </row>
    <row r="57" spans="1:13" s="2" customFormat="1" x14ac:dyDescent="0.3">
      <c r="A57" s="257"/>
      <c r="B57" s="265"/>
      <c r="C57" s="257" t="s">
        <v>72</v>
      </c>
      <c r="D57" s="265" t="s">
        <v>64</v>
      </c>
      <c r="E57" s="259">
        <v>2E-3</v>
      </c>
      <c r="F57" s="260">
        <f>F53*E57</f>
        <v>3.1212000000000004E-2</v>
      </c>
      <c r="G57" s="280">
        <v>0</v>
      </c>
      <c r="H57" s="361">
        <f>G57*F57</f>
        <v>0</v>
      </c>
      <c r="I57" s="261"/>
      <c r="J57" s="262"/>
      <c r="K57" s="263"/>
      <c r="L57" s="361"/>
      <c r="M57" s="261">
        <f>J57+H57</f>
        <v>0</v>
      </c>
    </row>
    <row r="58" spans="1:13" s="2" customFormat="1" x14ac:dyDescent="0.3">
      <c r="A58" s="267"/>
      <c r="B58" s="268"/>
      <c r="C58" s="267" t="s">
        <v>38</v>
      </c>
      <c r="D58" s="268" t="s">
        <v>5</v>
      </c>
      <c r="E58" s="269">
        <v>2.4E-2</v>
      </c>
      <c r="F58" s="270">
        <f>F53*E58</f>
        <v>0.37454400000000004</v>
      </c>
      <c r="G58" s="281">
        <v>0</v>
      </c>
      <c r="H58" s="362">
        <f>G58*F58</f>
        <v>0</v>
      </c>
      <c r="I58" s="271"/>
      <c r="J58" s="272"/>
      <c r="K58" s="273"/>
      <c r="L58" s="362"/>
      <c r="M58" s="271">
        <f>J58+H58</f>
        <v>0</v>
      </c>
    </row>
    <row r="59" spans="1:13" s="241" customFormat="1" ht="31.5" x14ac:dyDescent="0.3">
      <c r="A59" s="210">
        <v>3</v>
      </c>
      <c r="B59" s="191" t="s">
        <v>70</v>
      </c>
      <c r="C59" s="296" t="s">
        <v>115</v>
      </c>
      <c r="D59" s="289" t="s">
        <v>39</v>
      </c>
      <c r="E59" s="278"/>
      <c r="F59" s="290">
        <f>4.8*1.5</f>
        <v>7.1999999999999993</v>
      </c>
      <c r="G59" s="195"/>
      <c r="H59" s="196"/>
      <c r="I59" s="197"/>
      <c r="J59" s="194"/>
      <c r="K59" s="195"/>
      <c r="L59" s="201"/>
      <c r="M59" s="197"/>
    </row>
    <row r="60" spans="1:13" s="241" customFormat="1" x14ac:dyDescent="0.3">
      <c r="A60" s="191"/>
      <c r="C60" s="191" t="s">
        <v>28</v>
      </c>
      <c r="D60" s="191" t="s">
        <v>29</v>
      </c>
      <c r="E60" s="192">
        <v>5.75</v>
      </c>
      <c r="F60" s="193">
        <f>F59*E60</f>
        <v>41.4</v>
      </c>
      <c r="G60" s="197"/>
      <c r="H60" s="199"/>
      <c r="I60" s="282">
        <v>0</v>
      </c>
      <c r="J60" s="201">
        <f>I60*F60</f>
        <v>0</v>
      </c>
      <c r="K60" s="195"/>
      <c r="L60" s="201"/>
      <c r="M60" s="197">
        <f>H60+J60</f>
        <v>0</v>
      </c>
    </row>
    <row r="61" spans="1:13" s="241" customFormat="1" x14ac:dyDescent="0.3">
      <c r="A61" s="191"/>
      <c r="B61" s="194"/>
      <c r="C61" s="191" t="s">
        <v>30</v>
      </c>
      <c r="D61" s="194" t="s">
        <v>5</v>
      </c>
      <c r="E61" s="192">
        <v>3.3999999999999998E-3</v>
      </c>
      <c r="F61" s="198">
        <f>F59*E61</f>
        <v>2.4479999999999995E-2</v>
      </c>
      <c r="G61" s="195"/>
      <c r="H61" s="196"/>
      <c r="I61" s="195"/>
      <c r="J61" s="196"/>
      <c r="K61" s="197">
        <v>0</v>
      </c>
      <c r="L61" s="199">
        <f>F61*K61</f>
        <v>0</v>
      </c>
      <c r="M61" s="197">
        <f>L61</f>
        <v>0</v>
      </c>
    </row>
    <row r="62" spans="1:13" s="241" customFormat="1" x14ac:dyDescent="0.3">
      <c r="A62" s="191"/>
      <c r="B62" s="242"/>
      <c r="C62" s="191" t="s">
        <v>71</v>
      </c>
      <c r="D62" s="194" t="s">
        <v>39</v>
      </c>
      <c r="E62" s="192">
        <v>1.01</v>
      </c>
      <c r="F62" s="198">
        <f>F59*E62</f>
        <v>7.2719999999999994</v>
      </c>
      <c r="G62" s="282">
        <v>0</v>
      </c>
      <c r="H62" s="201">
        <f>G62*F62</f>
        <v>0</v>
      </c>
      <c r="I62" s="197"/>
      <c r="J62" s="199"/>
      <c r="K62" s="195"/>
      <c r="L62" s="196"/>
      <c r="M62" s="197">
        <f>J62+H62</f>
        <v>0</v>
      </c>
    </row>
    <row r="63" spans="1:13" s="241" customFormat="1" x14ac:dyDescent="0.3">
      <c r="A63" s="191"/>
      <c r="B63" s="194"/>
      <c r="C63" s="191" t="s">
        <v>72</v>
      </c>
      <c r="D63" s="194" t="s">
        <v>64</v>
      </c>
      <c r="E63" s="192">
        <v>2E-3</v>
      </c>
      <c r="F63" s="198">
        <f>F59*E63</f>
        <v>1.44E-2</v>
      </c>
      <c r="G63" s="282">
        <v>0</v>
      </c>
      <c r="H63" s="201">
        <f>G63*F63</f>
        <v>0</v>
      </c>
      <c r="I63" s="197"/>
      <c r="J63" s="199"/>
      <c r="K63" s="195"/>
      <c r="L63" s="196"/>
      <c r="M63" s="197">
        <f>J63+H63</f>
        <v>0</v>
      </c>
    </row>
    <row r="64" spans="1:13" s="241" customFormat="1" x14ac:dyDescent="0.3">
      <c r="A64" s="202"/>
      <c r="B64" s="203"/>
      <c r="C64" s="202" t="s">
        <v>38</v>
      </c>
      <c r="D64" s="203" t="s">
        <v>5</v>
      </c>
      <c r="E64" s="204">
        <v>2.4E-2</v>
      </c>
      <c r="F64" s="205">
        <f>F59*E64</f>
        <v>0.17279999999999998</v>
      </c>
      <c r="G64" s="283">
        <v>0</v>
      </c>
      <c r="H64" s="243">
        <f>G64*F64</f>
        <v>0</v>
      </c>
      <c r="I64" s="206"/>
      <c r="J64" s="207"/>
      <c r="K64" s="208"/>
      <c r="L64" s="209"/>
      <c r="M64" s="206">
        <f>J64+H64</f>
        <v>0</v>
      </c>
    </row>
    <row r="65" spans="1:13" s="216" customFormat="1" ht="6" customHeight="1" x14ac:dyDescent="0.3">
      <c r="A65" s="225"/>
      <c r="B65" s="226"/>
      <c r="C65" s="226"/>
      <c r="D65" s="226"/>
      <c r="E65" s="227"/>
      <c r="F65" s="227"/>
      <c r="G65" s="227"/>
      <c r="H65" s="226"/>
      <c r="I65" s="228"/>
      <c r="J65" s="228"/>
      <c r="K65" s="228"/>
      <c r="L65" s="228"/>
      <c r="M65" s="229"/>
    </row>
    <row r="66" spans="1:13" s="217" customFormat="1" ht="18.75" customHeight="1" x14ac:dyDescent="0.3">
      <c r="A66" s="224"/>
      <c r="B66" s="224"/>
      <c r="C66" s="230" t="s">
        <v>40</v>
      </c>
      <c r="D66" s="230"/>
      <c r="E66" s="230"/>
      <c r="F66" s="230"/>
      <c r="G66" s="230"/>
      <c r="H66" s="231">
        <f>SUM(H20:H65)</f>
        <v>0</v>
      </c>
      <c r="I66" s="231"/>
      <c r="J66" s="231">
        <f>SUM(J20:J65)</f>
        <v>0</v>
      </c>
      <c r="K66" s="231"/>
      <c r="L66" s="231">
        <f>SUM(L20:L65)</f>
        <v>0</v>
      </c>
      <c r="M66" s="231">
        <f>SUM(M20:M65)</f>
        <v>0</v>
      </c>
    </row>
    <row r="67" spans="1:13" s="42" customFormat="1" ht="18.75" customHeight="1" x14ac:dyDescent="0.3">
      <c r="A67" s="36"/>
      <c r="B67" s="36"/>
      <c r="C67" s="37" t="s">
        <v>41</v>
      </c>
      <c r="D67" s="38">
        <v>0.1</v>
      </c>
      <c r="E67" s="39"/>
      <c r="F67" s="39"/>
      <c r="G67" s="40"/>
      <c r="H67" s="41">
        <f>H66*D67</f>
        <v>0</v>
      </c>
      <c r="I67" s="41"/>
      <c r="J67" s="41">
        <f>J66*D67</f>
        <v>0</v>
      </c>
      <c r="K67" s="41"/>
      <c r="L67" s="41">
        <f>L66*D67</f>
        <v>0</v>
      </c>
      <c r="M67" s="41">
        <f>SUM(H67:L67)</f>
        <v>0</v>
      </c>
    </row>
    <row r="68" spans="1:13" s="35" customFormat="1" ht="18.75" customHeight="1" x14ac:dyDescent="0.3">
      <c r="A68" s="34"/>
      <c r="B68" s="34"/>
      <c r="C68" s="232" t="s">
        <v>40</v>
      </c>
      <c r="D68" s="232"/>
      <c r="E68" s="232"/>
      <c r="F68" s="232"/>
      <c r="G68" s="232"/>
      <c r="H68" s="233">
        <f>H66+H67</f>
        <v>0</v>
      </c>
      <c r="I68" s="233"/>
      <c r="J68" s="234">
        <f>J66+J67</f>
        <v>0</v>
      </c>
      <c r="K68" s="233"/>
      <c r="L68" s="233">
        <f>L66+L67</f>
        <v>0</v>
      </c>
      <c r="M68" s="43">
        <f>SUM(H68:L68)</f>
        <v>0</v>
      </c>
    </row>
    <row r="69" spans="1:13" s="42" customFormat="1" ht="18.75" customHeight="1" x14ac:dyDescent="0.3">
      <c r="A69" s="36"/>
      <c r="B69" s="36"/>
      <c r="C69" s="37" t="s">
        <v>42</v>
      </c>
      <c r="D69" s="38">
        <v>0.08</v>
      </c>
      <c r="E69" s="39"/>
      <c r="F69" s="39"/>
      <c r="G69" s="40"/>
      <c r="H69" s="41">
        <f>H68*D69</f>
        <v>0</v>
      </c>
      <c r="I69" s="41"/>
      <c r="J69" s="41">
        <f>J68*D69</f>
        <v>0</v>
      </c>
      <c r="K69" s="41"/>
      <c r="L69" s="41">
        <f>D69*L68</f>
        <v>0</v>
      </c>
      <c r="M69" s="41">
        <f>SUM(H69:L69)</f>
        <v>0</v>
      </c>
    </row>
    <row r="70" spans="1:13" s="45" customFormat="1" ht="30" customHeight="1" x14ac:dyDescent="0.3">
      <c r="A70" s="44"/>
      <c r="B70" s="44"/>
      <c r="C70" s="235" t="s">
        <v>14</v>
      </c>
      <c r="D70" s="235"/>
      <c r="E70" s="236"/>
      <c r="F70" s="237"/>
      <c r="G70" s="238"/>
      <c r="H70" s="239">
        <f>H68+H69</f>
        <v>0</v>
      </c>
      <c r="I70" s="239"/>
      <c r="J70" s="240">
        <f>J68+J69</f>
        <v>0</v>
      </c>
      <c r="K70" s="239"/>
      <c r="L70" s="239">
        <f>L68+L69</f>
        <v>0</v>
      </c>
      <c r="M70" s="240">
        <f>M68+M69</f>
        <v>0</v>
      </c>
    </row>
    <row r="72" spans="1:13" s="46" customFormat="1" ht="17.25" customHeight="1" x14ac:dyDescent="0.3"/>
    <row r="73" spans="1:13" s="46" customFormat="1" x14ac:dyDescent="0.3"/>
    <row r="74" spans="1:13" s="46" customFormat="1" x14ac:dyDescent="0.3"/>
    <row r="75" spans="1:13" s="35" customFormat="1" ht="17.25" customHeight="1" x14ac:dyDescent="0.3">
      <c r="B75" s="47"/>
      <c r="E75" s="48"/>
      <c r="F75" s="48"/>
      <c r="G75" s="49"/>
      <c r="I75" s="50"/>
      <c r="K75" s="50"/>
      <c r="M75" s="51"/>
    </row>
    <row r="76" spans="1:13" s="35" customFormat="1" ht="15.75" x14ac:dyDescent="0.3">
      <c r="E76" s="48"/>
      <c r="F76" s="48"/>
      <c r="G76" s="49"/>
      <c r="H76" s="50"/>
      <c r="I76" s="50"/>
      <c r="J76" s="50"/>
      <c r="K76" s="50"/>
      <c r="L76" s="50"/>
      <c r="M76" s="50"/>
    </row>
    <row r="77" spans="1:13" s="35" customFormat="1" ht="15.75" x14ac:dyDescent="0.3">
      <c r="B77" s="47"/>
      <c r="E77" s="48"/>
      <c r="F77" s="48"/>
      <c r="G77" s="49"/>
      <c r="I77" s="50"/>
      <c r="K77" s="50"/>
      <c r="M77" s="51"/>
    </row>
    <row r="78" spans="1:13" s="35" customFormat="1" ht="17.25" customHeight="1" x14ac:dyDescent="0.3">
      <c r="E78" s="48"/>
      <c r="F78" s="48"/>
      <c r="G78" s="49"/>
      <c r="H78" s="50"/>
      <c r="I78" s="50"/>
      <c r="J78" s="50"/>
      <c r="K78" s="50"/>
      <c r="L78" s="50"/>
      <c r="M78" s="50"/>
    </row>
    <row r="79" spans="1:13" s="35" customFormat="1" ht="15.75" x14ac:dyDescent="0.3">
      <c r="B79" s="47"/>
      <c r="E79" s="48"/>
      <c r="F79" s="48"/>
      <c r="G79" s="49"/>
      <c r="I79" s="50"/>
      <c r="K79" s="50"/>
      <c r="M79" s="51"/>
    </row>
    <row r="80" spans="1:13" s="35" customFormat="1" ht="15.75" x14ac:dyDescent="0.3">
      <c r="E80" s="48"/>
      <c r="F80" s="48"/>
      <c r="G80" s="49"/>
      <c r="H80" s="50"/>
      <c r="I80" s="50"/>
      <c r="J80" s="50"/>
      <c r="K80" s="50"/>
      <c r="L80" s="50"/>
      <c r="M80" s="50"/>
    </row>
    <row r="81" spans="1:13" s="35" customFormat="1" ht="17.25" customHeight="1" x14ac:dyDescent="0.3">
      <c r="B81" s="47"/>
      <c r="E81" s="48"/>
      <c r="F81" s="48"/>
      <c r="G81" s="49"/>
      <c r="I81" s="50"/>
      <c r="K81" s="50"/>
      <c r="M81" s="51"/>
    </row>
    <row r="82" spans="1:13" s="35" customFormat="1" ht="15.75" x14ac:dyDescent="0.3">
      <c r="E82" s="48"/>
      <c r="F82" s="48"/>
      <c r="G82" s="49"/>
      <c r="H82" s="50"/>
      <c r="I82" s="50"/>
      <c r="J82" s="50"/>
      <c r="K82" s="50"/>
      <c r="L82" s="50"/>
      <c r="M82" s="50"/>
    </row>
    <row r="83" spans="1:13" s="35" customFormat="1" ht="15.75" x14ac:dyDescent="0.3">
      <c r="B83" s="47"/>
      <c r="E83" s="48"/>
      <c r="F83" s="48"/>
      <c r="G83" s="49"/>
      <c r="I83" s="50"/>
      <c r="K83" s="50"/>
      <c r="M83" s="51"/>
    </row>
    <row r="84" spans="1:13" s="35" customFormat="1" ht="15.75" x14ac:dyDescent="0.3">
      <c r="E84" s="48"/>
      <c r="F84" s="48"/>
      <c r="G84" s="49"/>
      <c r="H84" s="50"/>
      <c r="I84" s="50"/>
      <c r="J84" s="50"/>
      <c r="K84" s="50"/>
      <c r="L84" s="50"/>
      <c r="M84" s="50"/>
    </row>
    <row r="85" spans="1:13" s="35" customFormat="1" ht="15.75" x14ac:dyDescent="0.3">
      <c r="B85" s="47"/>
      <c r="E85" s="48"/>
      <c r="F85" s="48"/>
      <c r="G85" s="49"/>
      <c r="H85" s="51"/>
      <c r="I85" s="49"/>
      <c r="K85" s="50"/>
      <c r="L85" s="50"/>
      <c r="M85" s="52"/>
    </row>
    <row r="86" spans="1:13" s="35" customFormat="1" ht="15.75" x14ac:dyDescent="0.3">
      <c r="E86" s="48"/>
      <c r="F86" s="48"/>
      <c r="G86" s="49"/>
      <c r="H86" s="50"/>
      <c r="I86" s="50"/>
      <c r="J86" s="50"/>
      <c r="K86" s="50"/>
      <c r="L86" s="50"/>
      <c r="M86" s="50"/>
    </row>
    <row r="87" spans="1:13" s="35" customFormat="1" ht="15.75" x14ac:dyDescent="0.3">
      <c r="B87" s="47"/>
      <c r="C87" s="53"/>
      <c r="E87" s="48"/>
      <c r="F87" s="48"/>
      <c r="G87" s="49"/>
      <c r="I87" s="50"/>
      <c r="K87" s="50"/>
      <c r="M87" s="51"/>
    </row>
    <row r="88" spans="1:13" s="35" customFormat="1" ht="15.75" x14ac:dyDescent="0.3">
      <c r="E88" s="48"/>
      <c r="F88" s="48"/>
      <c r="G88" s="49"/>
      <c r="H88" s="50"/>
      <c r="I88" s="50"/>
      <c r="J88" s="50"/>
      <c r="K88" s="50"/>
      <c r="L88" s="50"/>
      <c r="M88" s="50"/>
    </row>
    <row r="89" spans="1:13" s="55" customFormat="1" x14ac:dyDescent="0.3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</row>
    <row r="90" spans="1:13" s="35" customFormat="1" ht="15.75" x14ac:dyDescent="0.3">
      <c r="B90" s="47"/>
      <c r="C90" s="53"/>
      <c r="E90" s="48"/>
      <c r="F90" s="48"/>
      <c r="G90" s="49"/>
      <c r="I90" s="50"/>
      <c r="K90" s="50"/>
      <c r="M90" s="51"/>
    </row>
    <row r="91" spans="1:13" s="35" customFormat="1" ht="15.75" x14ac:dyDescent="0.3">
      <c r="E91" s="48"/>
      <c r="F91" s="48"/>
      <c r="G91" s="49"/>
      <c r="H91" s="50"/>
      <c r="I91" s="50"/>
      <c r="J91" s="50"/>
      <c r="K91" s="50"/>
      <c r="L91" s="50"/>
      <c r="M91" s="50"/>
    </row>
    <row r="92" spans="1:13" s="35" customFormat="1" ht="15.75" x14ac:dyDescent="0.3">
      <c r="B92" s="47"/>
      <c r="C92" s="53"/>
      <c r="E92" s="48"/>
      <c r="F92" s="48"/>
      <c r="G92" s="49"/>
      <c r="I92" s="50"/>
      <c r="K92" s="50"/>
      <c r="M92" s="51"/>
    </row>
    <row r="93" spans="1:13" s="35" customFormat="1" ht="15.75" x14ac:dyDescent="0.3">
      <c r="E93" s="48"/>
      <c r="F93" s="48"/>
      <c r="G93" s="49"/>
      <c r="H93" s="50"/>
      <c r="I93" s="50"/>
      <c r="J93" s="50"/>
      <c r="K93" s="50"/>
      <c r="L93" s="50"/>
      <c r="M93" s="50"/>
    </row>
    <row r="94" spans="1:13" s="35" customFormat="1" ht="15.75" x14ac:dyDescent="0.3">
      <c r="C94" s="53"/>
      <c r="E94" s="48"/>
      <c r="F94" s="48"/>
      <c r="G94" s="49"/>
      <c r="I94" s="50"/>
      <c r="K94" s="50"/>
      <c r="M94" s="51"/>
    </row>
    <row r="95" spans="1:13" s="35" customFormat="1" ht="15.75" x14ac:dyDescent="0.3">
      <c r="E95" s="48"/>
      <c r="F95" s="48"/>
      <c r="G95" s="49"/>
      <c r="H95" s="50"/>
      <c r="I95" s="50"/>
      <c r="J95" s="50"/>
      <c r="K95" s="50"/>
      <c r="L95" s="50"/>
      <c r="M95" s="50"/>
    </row>
    <row r="96" spans="1:13" s="35" customFormat="1" ht="15.75" x14ac:dyDescent="0.3">
      <c r="B96" s="47"/>
      <c r="C96" s="53"/>
      <c r="E96" s="48"/>
      <c r="F96" s="48"/>
      <c r="G96" s="49"/>
      <c r="I96" s="50"/>
      <c r="K96" s="50"/>
      <c r="M96" s="51"/>
    </row>
    <row r="97" spans="1:13" s="35" customFormat="1" ht="15.75" x14ac:dyDescent="0.3">
      <c r="E97" s="48"/>
      <c r="F97" s="48"/>
      <c r="G97" s="49"/>
      <c r="H97" s="50"/>
      <c r="I97" s="50"/>
      <c r="J97" s="50"/>
      <c r="K97" s="50"/>
      <c r="L97" s="50"/>
      <c r="M97" s="50"/>
    </row>
    <row r="98" spans="1:13" s="35" customFormat="1" ht="15.75" x14ac:dyDescent="0.3">
      <c r="C98" s="53"/>
      <c r="E98" s="48"/>
      <c r="F98" s="48"/>
      <c r="G98" s="49"/>
      <c r="I98" s="50"/>
      <c r="K98" s="50"/>
      <c r="M98" s="51"/>
    </row>
    <row r="99" spans="1:13" s="35" customFormat="1" ht="15.75" x14ac:dyDescent="0.3">
      <c r="E99" s="48"/>
      <c r="F99" s="48"/>
      <c r="G99" s="49"/>
      <c r="H99" s="50"/>
      <c r="I99" s="50"/>
      <c r="J99" s="50"/>
      <c r="K99" s="50"/>
      <c r="L99" s="50"/>
      <c r="M99" s="50"/>
    </row>
    <row r="100" spans="1:13" s="35" customFormat="1" ht="15.75" x14ac:dyDescent="0.3">
      <c r="C100" s="53"/>
      <c r="E100" s="48"/>
      <c r="F100" s="48"/>
      <c r="G100" s="49"/>
      <c r="I100" s="50"/>
      <c r="K100" s="50"/>
      <c r="M100" s="51"/>
    </row>
    <row r="101" spans="1:13" s="35" customFormat="1" ht="15.75" x14ac:dyDescent="0.3">
      <c r="E101" s="48"/>
      <c r="F101" s="48"/>
      <c r="G101" s="49"/>
      <c r="H101" s="50"/>
      <c r="I101" s="50"/>
      <c r="J101" s="50"/>
      <c r="K101" s="50"/>
      <c r="L101" s="50"/>
      <c r="M101" s="50"/>
    </row>
    <row r="102" spans="1:13" s="35" customFormat="1" ht="15.75" x14ac:dyDescent="0.3">
      <c r="C102" s="53"/>
      <c r="E102" s="48"/>
      <c r="F102" s="48"/>
      <c r="G102" s="49"/>
      <c r="I102" s="50"/>
      <c r="K102" s="50"/>
      <c r="M102" s="51"/>
    </row>
    <row r="103" spans="1:13" s="35" customFormat="1" ht="15.75" x14ac:dyDescent="0.3">
      <c r="E103" s="48"/>
      <c r="F103" s="48"/>
      <c r="G103" s="49"/>
      <c r="H103" s="50"/>
      <c r="I103" s="50"/>
      <c r="J103" s="50"/>
      <c r="K103" s="50"/>
      <c r="L103" s="50"/>
      <c r="M103" s="50"/>
    </row>
    <row r="104" spans="1:13" s="35" customFormat="1" ht="15.75" x14ac:dyDescent="0.3">
      <c r="C104" s="53"/>
      <c r="E104" s="48"/>
      <c r="F104" s="48"/>
      <c r="G104" s="49"/>
      <c r="I104" s="50"/>
      <c r="K104" s="50"/>
      <c r="M104" s="51"/>
    </row>
    <row r="105" spans="1:13" s="35" customFormat="1" ht="15.75" x14ac:dyDescent="0.3">
      <c r="E105" s="48"/>
      <c r="F105" s="48"/>
      <c r="G105" s="49"/>
      <c r="H105" s="50"/>
      <c r="I105" s="50"/>
      <c r="J105" s="50"/>
      <c r="K105" s="50"/>
      <c r="L105" s="50"/>
      <c r="M105" s="50"/>
    </row>
    <row r="106" spans="1:13" s="55" customFormat="1" x14ac:dyDescent="0.3">
      <c r="A106" s="35"/>
      <c r="B106" s="35"/>
      <c r="C106" s="53"/>
      <c r="D106" s="35"/>
      <c r="E106" s="35"/>
      <c r="F106" s="35"/>
      <c r="G106" s="49"/>
      <c r="H106" s="35"/>
      <c r="I106" s="50"/>
      <c r="J106" s="50"/>
      <c r="K106" s="50"/>
      <c r="L106" s="50"/>
      <c r="M106" s="50"/>
    </row>
    <row r="107" spans="1:13" s="55" customFormat="1" x14ac:dyDescent="0.3">
      <c r="A107" s="35"/>
      <c r="B107" s="35"/>
      <c r="C107" s="35"/>
      <c r="D107" s="35"/>
      <c r="E107" s="48"/>
      <c r="F107" s="48"/>
      <c r="G107" s="49"/>
      <c r="H107" s="35"/>
      <c r="I107" s="50"/>
      <c r="J107" s="50"/>
      <c r="K107" s="50"/>
      <c r="L107" s="50"/>
      <c r="M107" s="51"/>
    </row>
    <row r="108" spans="1:13" s="55" customFormat="1" x14ac:dyDescent="0.3">
      <c r="A108" s="35"/>
      <c r="B108" s="35"/>
      <c r="C108" s="35"/>
      <c r="D108" s="35"/>
      <c r="E108" s="48"/>
      <c r="F108" s="48"/>
      <c r="G108" s="49"/>
      <c r="H108" s="51"/>
      <c r="I108" s="49"/>
      <c r="J108" s="35"/>
      <c r="K108" s="49"/>
      <c r="L108" s="35"/>
      <c r="M108" s="49"/>
    </row>
    <row r="109" spans="1:13" s="55" customFormat="1" x14ac:dyDescent="0.3">
      <c r="A109" s="35"/>
      <c r="B109" s="35"/>
      <c r="C109" s="35"/>
      <c r="D109" s="35"/>
      <c r="E109" s="49"/>
      <c r="F109" s="48"/>
      <c r="G109" s="49"/>
      <c r="H109" s="51"/>
      <c r="I109" s="56"/>
      <c r="J109" s="35"/>
      <c r="K109" s="50"/>
      <c r="L109" s="50"/>
      <c r="M109" s="51"/>
    </row>
    <row r="110" spans="1:13" s="55" customFormat="1" x14ac:dyDescent="0.3">
      <c r="A110" s="35"/>
      <c r="B110" s="35"/>
      <c r="C110" s="35"/>
      <c r="D110" s="35"/>
      <c r="E110" s="48"/>
      <c r="F110" s="48"/>
      <c r="G110" s="49"/>
      <c r="I110" s="56"/>
      <c r="J110" s="35"/>
      <c r="K110" s="50"/>
      <c r="L110" s="50"/>
      <c r="M110" s="51"/>
    </row>
    <row r="111" spans="1:13" s="55" customFormat="1" x14ac:dyDescent="0.3">
      <c r="A111" s="35"/>
      <c r="B111" s="35"/>
      <c r="C111" s="35"/>
      <c r="D111" s="35"/>
      <c r="E111" s="48"/>
      <c r="F111" s="48"/>
      <c r="G111" s="49"/>
      <c r="H111" s="51"/>
      <c r="I111" s="56"/>
      <c r="J111" s="35"/>
      <c r="K111" s="50"/>
      <c r="L111" s="50"/>
      <c r="M111" s="51"/>
    </row>
    <row r="112" spans="1:13" s="35" customFormat="1" ht="15.75" x14ac:dyDescent="0.3">
      <c r="E112" s="48"/>
      <c r="F112" s="48"/>
      <c r="G112" s="49"/>
      <c r="H112" s="50"/>
      <c r="I112" s="50"/>
      <c r="J112" s="50"/>
      <c r="K112" s="50"/>
      <c r="L112" s="50"/>
      <c r="M112" s="50"/>
    </row>
    <row r="113" spans="1:13" s="55" customFormat="1" x14ac:dyDescent="0.3">
      <c r="A113" s="35"/>
      <c r="B113" s="35"/>
      <c r="C113" s="53"/>
      <c r="D113" s="35"/>
      <c r="E113" s="35"/>
      <c r="F113" s="35"/>
      <c r="G113" s="49"/>
      <c r="H113" s="35"/>
      <c r="I113" s="50"/>
      <c r="J113" s="50"/>
      <c r="K113" s="50"/>
      <c r="L113" s="50"/>
      <c r="M113" s="50"/>
    </row>
    <row r="114" spans="1:13" s="55" customFormat="1" x14ac:dyDescent="0.3">
      <c r="A114" s="35"/>
      <c r="B114" s="35"/>
      <c r="C114" s="35"/>
      <c r="D114" s="35"/>
      <c r="E114" s="48"/>
      <c r="F114" s="48"/>
      <c r="G114" s="49"/>
      <c r="H114" s="35"/>
      <c r="I114" s="50"/>
      <c r="J114" s="50"/>
      <c r="K114" s="50"/>
      <c r="L114" s="50"/>
      <c r="M114" s="51"/>
    </row>
    <row r="115" spans="1:13" s="55" customFormat="1" x14ac:dyDescent="0.3">
      <c r="A115" s="35"/>
      <c r="B115" s="35"/>
      <c r="C115" s="35"/>
      <c r="D115" s="35"/>
      <c r="E115" s="57"/>
      <c r="F115" s="48"/>
      <c r="G115" s="49"/>
      <c r="H115" s="51"/>
      <c r="I115" s="49"/>
      <c r="J115" s="35"/>
      <c r="K115" s="49"/>
      <c r="L115" s="35"/>
      <c r="M115" s="49"/>
    </row>
    <row r="116" spans="1:13" s="55" customFormat="1" x14ac:dyDescent="0.3">
      <c r="A116" s="35"/>
      <c r="B116" s="35"/>
      <c r="C116" s="35"/>
      <c r="D116" s="35"/>
      <c r="E116" s="49"/>
      <c r="F116" s="48"/>
      <c r="G116" s="49"/>
      <c r="H116" s="51"/>
      <c r="I116" s="56"/>
      <c r="J116" s="35"/>
      <c r="K116" s="50"/>
      <c r="L116" s="50"/>
      <c r="M116" s="51"/>
    </row>
    <row r="117" spans="1:13" s="55" customFormat="1" x14ac:dyDescent="0.3">
      <c r="A117" s="35"/>
      <c r="B117" s="35"/>
      <c r="C117" s="35"/>
      <c r="D117" s="35"/>
      <c r="E117" s="57"/>
      <c r="F117" s="48"/>
      <c r="G117" s="49"/>
      <c r="H117" s="51"/>
      <c r="I117" s="56"/>
      <c r="J117" s="35"/>
      <c r="K117" s="50"/>
      <c r="L117" s="50"/>
      <c r="M117" s="51"/>
    </row>
    <row r="118" spans="1:13" s="35" customFormat="1" ht="15.75" x14ac:dyDescent="0.3">
      <c r="E118" s="48"/>
      <c r="F118" s="48"/>
      <c r="G118" s="49"/>
      <c r="H118" s="50"/>
      <c r="I118" s="50"/>
      <c r="J118" s="50"/>
      <c r="K118" s="50"/>
      <c r="L118" s="50"/>
      <c r="M118" s="50"/>
    </row>
    <row r="119" spans="1:13" s="55" customFormat="1" x14ac:dyDescent="0.3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</row>
    <row r="120" spans="1:13" s="55" customFormat="1" x14ac:dyDescent="0.3">
      <c r="A120" s="35"/>
      <c r="B120" s="35"/>
      <c r="C120" s="53"/>
      <c r="D120" s="35"/>
      <c r="E120" s="35"/>
      <c r="F120" s="35"/>
      <c r="G120" s="49"/>
      <c r="H120" s="35"/>
      <c r="I120" s="50"/>
      <c r="J120" s="50"/>
      <c r="K120" s="50"/>
      <c r="L120" s="50"/>
      <c r="M120" s="50"/>
    </row>
    <row r="121" spans="1:13" s="55" customFormat="1" x14ac:dyDescent="0.3">
      <c r="A121" s="35"/>
      <c r="B121" s="35"/>
      <c r="C121" s="35"/>
      <c r="D121" s="35"/>
      <c r="E121" s="48"/>
      <c r="F121" s="48"/>
      <c r="G121" s="49"/>
      <c r="H121" s="35"/>
      <c r="I121" s="50"/>
      <c r="J121" s="50"/>
      <c r="K121" s="50"/>
      <c r="L121" s="50"/>
      <c r="M121" s="51"/>
    </row>
    <row r="122" spans="1:13" s="55" customFormat="1" x14ac:dyDescent="0.3">
      <c r="A122" s="35"/>
      <c r="B122" s="35"/>
      <c r="C122" s="35"/>
      <c r="D122" s="35"/>
      <c r="E122" s="57"/>
      <c r="F122" s="48"/>
      <c r="G122" s="49"/>
      <c r="H122" s="51"/>
      <c r="I122" s="49"/>
      <c r="J122" s="35"/>
      <c r="K122" s="49"/>
      <c r="L122" s="35"/>
      <c r="M122" s="49"/>
    </row>
    <row r="123" spans="1:13" s="55" customFormat="1" x14ac:dyDescent="0.3">
      <c r="A123" s="35"/>
      <c r="B123" s="35"/>
      <c r="C123" s="35"/>
      <c r="D123" s="35"/>
      <c r="E123" s="49"/>
      <c r="F123" s="48"/>
      <c r="G123" s="49"/>
      <c r="H123" s="51"/>
      <c r="I123" s="56"/>
      <c r="J123" s="35"/>
      <c r="K123" s="50"/>
      <c r="L123" s="50"/>
      <c r="M123" s="51"/>
    </row>
    <row r="124" spans="1:13" s="55" customFormat="1" x14ac:dyDescent="0.3">
      <c r="A124" s="35"/>
      <c r="B124" s="35"/>
      <c r="C124" s="35"/>
      <c r="D124" s="35"/>
      <c r="E124" s="57"/>
      <c r="F124" s="48"/>
      <c r="G124" s="49"/>
      <c r="H124" s="51"/>
      <c r="I124" s="56"/>
      <c r="J124" s="35"/>
      <c r="K124" s="50"/>
      <c r="L124" s="50"/>
      <c r="M124" s="51"/>
    </row>
    <row r="125" spans="1:13" s="35" customFormat="1" ht="15.75" x14ac:dyDescent="0.3">
      <c r="E125" s="48"/>
      <c r="F125" s="48"/>
      <c r="G125" s="49"/>
      <c r="H125" s="50"/>
      <c r="I125" s="50"/>
      <c r="J125" s="50"/>
      <c r="K125" s="50"/>
      <c r="L125" s="50"/>
      <c r="M125" s="50"/>
    </row>
    <row r="126" spans="1:13" s="55" customFormat="1" x14ac:dyDescent="0.3">
      <c r="A126" s="35"/>
      <c r="B126" s="35"/>
      <c r="C126" s="53"/>
      <c r="D126" s="35"/>
      <c r="E126" s="35"/>
      <c r="F126" s="35"/>
      <c r="G126" s="49"/>
      <c r="H126" s="35"/>
      <c r="I126" s="50"/>
      <c r="J126" s="50"/>
      <c r="K126" s="50"/>
      <c r="L126" s="50"/>
      <c r="M126" s="50"/>
    </row>
    <row r="127" spans="1:13" s="55" customFormat="1" x14ac:dyDescent="0.3">
      <c r="A127" s="35"/>
      <c r="B127" s="35"/>
      <c r="C127" s="35"/>
      <c r="D127" s="35"/>
      <c r="E127" s="48"/>
      <c r="F127" s="48"/>
      <c r="G127" s="49"/>
      <c r="H127" s="35"/>
      <c r="I127" s="50"/>
      <c r="J127" s="50"/>
      <c r="K127" s="50"/>
      <c r="L127" s="50"/>
      <c r="M127" s="51"/>
    </row>
    <row r="128" spans="1:13" s="55" customFormat="1" x14ac:dyDescent="0.3">
      <c r="A128" s="35"/>
      <c r="B128" s="35"/>
      <c r="C128" s="35"/>
      <c r="D128" s="35"/>
      <c r="E128" s="57"/>
      <c r="F128" s="48"/>
      <c r="G128" s="49"/>
      <c r="H128" s="51"/>
      <c r="I128" s="49"/>
      <c r="J128" s="35"/>
      <c r="K128" s="49"/>
      <c r="L128" s="35"/>
      <c r="M128" s="49"/>
    </row>
    <row r="129" spans="1:13" s="55" customFormat="1" x14ac:dyDescent="0.3">
      <c r="A129" s="35"/>
      <c r="B129" s="35"/>
      <c r="C129" s="35"/>
      <c r="D129" s="35"/>
      <c r="E129" s="49"/>
      <c r="F129" s="48"/>
      <c r="G129" s="49"/>
      <c r="H129" s="51"/>
      <c r="I129" s="56"/>
      <c r="J129" s="35"/>
      <c r="K129" s="50"/>
      <c r="L129" s="50"/>
      <c r="M129" s="51"/>
    </row>
    <row r="130" spans="1:13" s="55" customFormat="1" x14ac:dyDescent="0.3">
      <c r="A130" s="35"/>
      <c r="B130" s="35"/>
      <c r="C130" s="35"/>
      <c r="D130" s="35"/>
      <c r="E130" s="57"/>
      <c r="F130" s="48"/>
      <c r="G130" s="49"/>
      <c r="H130" s="51"/>
      <c r="I130" s="56"/>
      <c r="J130" s="35"/>
      <c r="K130" s="50"/>
      <c r="L130" s="50"/>
      <c r="M130" s="51"/>
    </row>
    <row r="131" spans="1:13" s="35" customFormat="1" ht="15.75" x14ac:dyDescent="0.3">
      <c r="E131" s="48"/>
      <c r="F131" s="48"/>
      <c r="G131" s="49"/>
      <c r="H131" s="50"/>
      <c r="I131" s="50"/>
      <c r="J131" s="50"/>
      <c r="K131" s="50"/>
      <c r="L131" s="50"/>
      <c r="M131" s="50"/>
    </row>
    <row r="132" spans="1:13" s="55" customFormat="1" x14ac:dyDescent="0.3">
      <c r="A132" s="35"/>
      <c r="B132" s="35"/>
      <c r="C132" s="53"/>
      <c r="D132" s="35"/>
      <c r="E132" s="35"/>
      <c r="F132" s="35"/>
      <c r="G132" s="49"/>
      <c r="H132" s="35"/>
      <c r="I132" s="50"/>
      <c r="J132" s="50"/>
      <c r="K132" s="50"/>
      <c r="L132" s="50"/>
      <c r="M132" s="50"/>
    </row>
    <row r="133" spans="1:13" s="55" customFormat="1" x14ac:dyDescent="0.3">
      <c r="A133" s="35"/>
      <c r="B133" s="35"/>
      <c r="C133" s="35"/>
      <c r="D133" s="35"/>
      <c r="E133" s="48"/>
      <c r="F133" s="48"/>
      <c r="G133" s="49"/>
      <c r="H133" s="35"/>
      <c r="I133" s="50"/>
      <c r="J133" s="50"/>
      <c r="K133" s="50"/>
      <c r="L133" s="50"/>
      <c r="M133" s="51"/>
    </row>
    <row r="134" spans="1:13" s="55" customFormat="1" x14ac:dyDescent="0.3">
      <c r="A134" s="35"/>
      <c r="B134" s="35"/>
      <c r="C134" s="35"/>
      <c r="D134" s="35"/>
      <c r="E134" s="57"/>
      <c r="F134" s="48"/>
      <c r="G134" s="49"/>
      <c r="H134" s="51"/>
      <c r="I134" s="49"/>
      <c r="J134" s="35"/>
      <c r="K134" s="49"/>
      <c r="L134" s="35"/>
      <c r="M134" s="49"/>
    </row>
    <row r="135" spans="1:13" s="55" customFormat="1" x14ac:dyDescent="0.3">
      <c r="A135" s="35"/>
      <c r="B135" s="35"/>
      <c r="C135" s="35"/>
      <c r="D135" s="35"/>
      <c r="E135" s="49"/>
      <c r="F135" s="48"/>
      <c r="G135" s="49"/>
      <c r="H135" s="51"/>
      <c r="I135" s="56"/>
      <c r="J135" s="35"/>
      <c r="K135" s="50"/>
      <c r="L135" s="50"/>
      <c r="M135" s="51"/>
    </row>
    <row r="136" spans="1:13" s="55" customFormat="1" x14ac:dyDescent="0.3">
      <c r="A136" s="35"/>
      <c r="B136" s="35"/>
      <c r="C136" s="35"/>
      <c r="D136" s="35"/>
      <c r="E136" s="57"/>
      <c r="F136" s="48"/>
      <c r="G136" s="49"/>
      <c r="H136" s="51"/>
      <c r="I136" s="56"/>
      <c r="J136" s="35"/>
      <c r="K136" s="50"/>
      <c r="L136" s="50"/>
      <c r="M136" s="51"/>
    </row>
    <row r="137" spans="1:13" s="35" customFormat="1" ht="15.75" x14ac:dyDescent="0.3">
      <c r="E137" s="48"/>
      <c r="F137" s="48"/>
      <c r="G137" s="49"/>
      <c r="H137" s="50"/>
      <c r="I137" s="50"/>
      <c r="J137" s="50"/>
      <c r="K137" s="50"/>
      <c r="L137" s="50"/>
      <c r="M137" s="50"/>
    </row>
    <row r="138" spans="1:13" s="55" customFormat="1" x14ac:dyDescent="0.3">
      <c r="A138" s="35"/>
      <c r="B138" s="35"/>
      <c r="C138" s="53"/>
      <c r="D138" s="35"/>
      <c r="E138" s="35"/>
      <c r="F138" s="35"/>
      <c r="G138" s="49"/>
      <c r="H138" s="35"/>
      <c r="I138" s="50"/>
      <c r="J138" s="50"/>
      <c r="K138" s="50"/>
      <c r="L138" s="50"/>
      <c r="M138" s="50"/>
    </row>
    <row r="139" spans="1:13" s="55" customFormat="1" x14ac:dyDescent="0.3">
      <c r="A139" s="35"/>
      <c r="B139" s="35"/>
      <c r="C139" s="35"/>
      <c r="D139" s="35"/>
      <c r="E139" s="48"/>
      <c r="F139" s="48"/>
      <c r="G139" s="49"/>
      <c r="H139" s="35"/>
      <c r="I139" s="50"/>
      <c r="J139" s="50"/>
      <c r="K139" s="50"/>
      <c r="L139" s="50"/>
      <c r="M139" s="51"/>
    </row>
    <row r="140" spans="1:13" s="55" customFormat="1" x14ac:dyDescent="0.3">
      <c r="A140" s="35"/>
      <c r="B140" s="35"/>
      <c r="C140" s="35"/>
      <c r="D140" s="35"/>
      <c r="E140" s="57"/>
      <c r="F140" s="48"/>
      <c r="G140" s="49"/>
      <c r="H140" s="51"/>
      <c r="I140" s="49"/>
      <c r="J140" s="35"/>
      <c r="K140" s="49"/>
      <c r="L140" s="35"/>
      <c r="M140" s="49"/>
    </row>
    <row r="141" spans="1:13" s="55" customFormat="1" x14ac:dyDescent="0.3">
      <c r="A141" s="35"/>
      <c r="B141" s="35"/>
      <c r="C141" s="35"/>
      <c r="D141" s="35"/>
      <c r="E141" s="49"/>
      <c r="F141" s="48"/>
      <c r="G141" s="49"/>
      <c r="H141" s="51"/>
      <c r="I141" s="56"/>
      <c r="J141" s="35"/>
      <c r="K141" s="50"/>
      <c r="L141" s="50"/>
      <c r="M141" s="51"/>
    </row>
    <row r="142" spans="1:13" s="55" customFormat="1" x14ac:dyDescent="0.3">
      <c r="A142" s="35"/>
      <c r="B142" s="35"/>
      <c r="C142" s="35"/>
      <c r="D142" s="35"/>
      <c r="E142" s="57"/>
      <c r="F142" s="48"/>
      <c r="G142" s="49"/>
      <c r="H142" s="51"/>
      <c r="I142" s="56"/>
      <c r="J142" s="35"/>
      <c r="K142" s="50"/>
      <c r="L142" s="50"/>
      <c r="M142" s="51"/>
    </row>
    <row r="143" spans="1:13" s="35" customFormat="1" ht="15.75" x14ac:dyDescent="0.3">
      <c r="E143" s="48"/>
      <c r="F143" s="48"/>
      <c r="G143" s="49"/>
      <c r="H143" s="50"/>
      <c r="I143" s="50"/>
      <c r="J143" s="50"/>
      <c r="K143" s="50"/>
      <c r="L143" s="50"/>
      <c r="M143" s="50"/>
    </row>
    <row r="144" spans="1:13" s="55" customFormat="1" x14ac:dyDescent="0.3">
      <c r="A144" s="35"/>
      <c r="B144" s="35"/>
      <c r="C144" s="53"/>
      <c r="D144" s="35"/>
      <c r="E144" s="35"/>
      <c r="F144" s="35"/>
      <c r="G144" s="49"/>
      <c r="H144" s="35"/>
      <c r="I144" s="50"/>
      <c r="J144" s="50"/>
      <c r="K144" s="50"/>
      <c r="L144" s="50"/>
      <c r="M144" s="50"/>
    </row>
    <row r="145" spans="1:13" s="55" customFormat="1" x14ac:dyDescent="0.3">
      <c r="A145" s="35"/>
      <c r="B145" s="35"/>
      <c r="C145" s="35"/>
      <c r="D145" s="35"/>
      <c r="E145" s="48"/>
      <c r="F145" s="48"/>
      <c r="G145" s="49"/>
      <c r="H145" s="35"/>
      <c r="I145" s="50"/>
      <c r="J145" s="50"/>
      <c r="K145" s="50"/>
      <c r="L145" s="50"/>
      <c r="M145" s="51"/>
    </row>
    <row r="146" spans="1:13" s="55" customFormat="1" x14ac:dyDescent="0.3">
      <c r="A146" s="35"/>
      <c r="B146" s="35"/>
      <c r="C146" s="35"/>
      <c r="D146" s="35"/>
      <c r="E146" s="57"/>
      <c r="F146" s="48"/>
      <c r="G146" s="49"/>
      <c r="H146" s="51"/>
      <c r="I146" s="49"/>
      <c r="J146" s="35"/>
      <c r="K146" s="49"/>
      <c r="L146" s="35"/>
      <c r="M146" s="49"/>
    </row>
    <row r="147" spans="1:13" s="55" customFormat="1" x14ac:dyDescent="0.3">
      <c r="A147" s="35"/>
      <c r="B147" s="35"/>
      <c r="C147" s="35"/>
      <c r="D147" s="35"/>
      <c r="E147" s="49"/>
      <c r="F147" s="48"/>
      <c r="G147" s="49"/>
      <c r="H147" s="51"/>
      <c r="I147" s="56"/>
      <c r="J147" s="35"/>
      <c r="K147" s="50"/>
      <c r="L147" s="50"/>
      <c r="M147" s="51"/>
    </row>
    <row r="148" spans="1:13" s="55" customFormat="1" x14ac:dyDescent="0.3">
      <c r="A148" s="35"/>
      <c r="B148" s="35"/>
      <c r="C148" s="35"/>
      <c r="D148" s="35"/>
      <c r="E148" s="57"/>
      <c r="F148" s="48"/>
      <c r="G148" s="49"/>
      <c r="H148" s="51"/>
      <c r="I148" s="56"/>
      <c r="J148" s="35"/>
      <c r="K148" s="50"/>
      <c r="L148" s="50"/>
      <c r="M148" s="51"/>
    </row>
    <row r="149" spans="1:13" s="35" customFormat="1" ht="15.75" x14ac:dyDescent="0.3">
      <c r="E149" s="48"/>
      <c r="F149" s="48"/>
      <c r="G149" s="49"/>
      <c r="H149" s="50"/>
      <c r="I149" s="50"/>
      <c r="J149" s="50"/>
      <c r="K149" s="50"/>
      <c r="L149" s="50"/>
      <c r="M149" s="50"/>
    </row>
    <row r="150" spans="1:13" s="35" customFormat="1" ht="15.75" x14ac:dyDescent="0.3">
      <c r="G150" s="49"/>
      <c r="I150" s="50"/>
      <c r="J150" s="50"/>
      <c r="K150" s="50"/>
      <c r="L150" s="50"/>
      <c r="M150" s="50"/>
    </row>
    <row r="151" spans="1:13" s="35" customFormat="1" ht="15.75" x14ac:dyDescent="0.3">
      <c r="E151" s="48"/>
      <c r="F151" s="48"/>
      <c r="G151" s="49"/>
      <c r="I151" s="50"/>
      <c r="J151" s="50"/>
      <c r="K151" s="50"/>
      <c r="L151" s="50"/>
      <c r="M151" s="51"/>
    </row>
    <row r="152" spans="1:13" s="35" customFormat="1" ht="15.75" x14ac:dyDescent="0.3">
      <c r="E152" s="57"/>
      <c r="F152" s="48"/>
      <c r="G152" s="49"/>
      <c r="H152" s="51"/>
      <c r="I152" s="49"/>
      <c r="K152" s="49"/>
      <c r="M152" s="49"/>
    </row>
    <row r="153" spans="1:13" s="55" customFormat="1" x14ac:dyDescent="0.3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</row>
    <row r="154" spans="1:13" s="35" customFormat="1" x14ac:dyDescent="0.3">
      <c r="E154" s="49"/>
      <c r="F154" s="48"/>
      <c r="G154" s="49"/>
      <c r="H154" s="51"/>
      <c r="I154" s="56"/>
      <c r="K154" s="50"/>
      <c r="L154" s="50"/>
      <c r="M154" s="51"/>
    </row>
    <row r="155" spans="1:13" s="35" customFormat="1" x14ac:dyDescent="0.3">
      <c r="E155" s="48"/>
      <c r="F155" s="48"/>
      <c r="G155" s="49"/>
      <c r="H155" s="51"/>
      <c r="I155" s="56"/>
      <c r="K155" s="50"/>
      <c r="L155" s="50"/>
      <c r="M155" s="51"/>
    </row>
    <row r="156" spans="1:13" s="35" customFormat="1" x14ac:dyDescent="0.3">
      <c r="E156" s="57"/>
      <c r="F156" s="48"/>
      <c r="G156" s="49"/>
      <c r="H156" s="51"/>
      <c r="I156" s="56"/>
      <c r="K156" s="50"/>
      <c r="L156" s="50"/>
      <c r="M156" s="51"/>
    </row>
    <row r="157" spans="1:13" s="35" customFormat="1" ht="15.75" x14ac:dyDescent="0.3">
      <c r="E157" s="48"/>
      <c r="F157" s="48"/>
      <c r="G157" s="49"/>
      <c r="H157" s="50"/>
      <c r="I157" s="50"/>
      <c r="J157" s="50"/>
      <c r="K157" s="50"/>
      <c r="L157" s="50"/>
      <c r="M157" s="50"/>
    </row>
    <row r="158" spans="1:13" s="55" customFormat="1" x14ac:dyDescent="0.3">
      <c r="A158" s="35"/>
      <c r="B158" s="35"/>
      <c r="C158" s="53"/>
      <c r="D158" s="35"/>
      <c r="E158" s="35"/>
      <c r="F158" s="35"/>
      <c r="G158" s="49"/>
      <c r="H158" s="35"/>
      <c r="I158" s="50"/>
      <c r="J158" s="50"/>
      <c r="K158" s="50"/>
      <c r="L158" s="50"/>
      <c r="M158" s="50"/>
    </row>
  </sheetData>
  <mergeCells count="4">
    <mergeCell ref="A1:F2"/>
    <mergeCell ref="G15:H15"/>
    <mergeCell ref="I15:J15"/>
    <mergeCell ref="C20:G20"/>
  </mergeCells>
  <pageMargins left="0.37" right="0.27559055118110198" top="0.31496062992126" bottom="0.43307086614173201" header="0.118110236220472" footer="0.15748031496063"/>
  <pageSetup paperSize="9" orientation="landscape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TAV</vt:lpstr>
      <vt:lpstr>G.B.</vt:lpstr>
      <vt:lpstr>O.X2-1</vt:lpstr>
      <vt:lpstr>x.2-1</vt:lpstr>
      <vt:lpstr>'x.2-1'!Print_Area</vt:lpstr>
      <vt:lpstr>'x.2-1'!Print_Titles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2019-03-15T11:54:05Z</dcterms:modified>
</cp:coreProperties>
</file>