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/>
  </bookViews>
  <sheets>
    <sheet name="TAV" sheetId="6" r:id="rId1"/>
    <sheet name="G.B." sheetId="7" r:id="rId2"/>
    <sheet name="O.X2-1" sheetId="20" r:id="rId3"/>
    <sheet name="x.2-1" sheetId="17" r:id="rId4"/>
  </sheets>
  <definedNames>
    <definedName name="_xlnm.Print_Area" localSheetId="3">'x.2-1'!$A$1:$M$83</definedName>
    <definedName name="_xlnm.Print_Titles" localSheetId="3">'x.2-1'!$18:$18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62913"/>
</workbook>
</file>

<file path=xl/calcChain.xml><?xml version="1.0" encoding="utf-8"?>
<calcChain xmlns="http://schemas.openxmlformats.org/spreadsheetml/2006/main">
  <c r="F36" i="17" l="1"/>
  <c r="F65" i="17"/>
  <c r="F59" i="17"/>
  <c r="F52" i="17" l="1"/>
  <c r="F50" i="17"/>
  <c r="H50" i="17" s="1"/>
  <c r="M50" i="17" s="1"/>
  <c r="F49" i="17"/>
  <c r="H49" i="17" s="1"/>
  <c r="M49" i="17" s="1"/>
  <c r="F48" i="17"/>
  <c r="H48" i="17" s="1"/>
  <c r="M48" i="17" s="1"/>
  <c r="F47" i="17"/>
  <c r="H47" i="17" s="1"/>
  <c r="M47" i="17" s="1"/>
  <c r="F46" i="17"/>
  <c r="H46" i="17" s="1"/>
  <c r="M46" i="17" s="1"/>
  <c r="F45" i="17"/>
  <c r="J45" i="17" s="1"/>
  <c r="M45" i="17" s="1"/>
  <c r="F40" i="17"/>
  <c r="F31" i="17" l="1"/>
  <c r="F29" i="17"/>
  <c r="F21" i="17" l="1"/>
  <c r="F24" i="17" s="1"/>
  <c r="F60" i="17" l="1"/>
  <c r="J60" i="17" s="1"/>
  <c r="M60" i="17" s="1"/>
  <c r="F61" i="17"/>
  <c r="L61" i="17" s="1"/>
  <c r="M61" i="17" s="1"/>
  <c r="F62" i="17"/>
  <c r="H62" i="17" s="1"/>
  <c r="M62" i="17" s="1"/>
  <c r="F63" i="17"/>
  <c r="H63" i="17" s="1"/>
  <c r="M63" i="17" s="1"/>
  <c r="F64" i="17"/>
  <c r="H64" i="17" s="1"/>
  <c r="M64" i="17" s="1"/>
  <c r="F56" i="17"/>
  <c r="H56" i="17" s="1"/>
  <c r="M56" i="17" s="1"/>
  <c r="F55" i="17"/>
  <c r="H55" i="17" s="1"/>
  <c r="M55" i="17" s="1"/>
  <c r="F57" i="17"/>
  <c r="H57" i="17" s="1"/>
  <c r="M57" i="17" s="1"/>
  <c r="F23" i="17"/>
  <c r="F22" i="17"/>
  <c r="J22" i="17" s="1"/>
  <c r="M22" i="17" s="1"/>
  <c r="F53" i="17" l="1"/>
  <c r="J53" i="17" s="1"/>
  <c r="M53" i="17" s="1"/>
  <c r="F58" i="17"/>
  <c r="H58" i="17" s="1"/>
  <c r="M58" i="17" s="1"/>
  <c r="F54" i="17"/>
  <c r="L54" i="17" s="1"/>
  <c r="M54" i="17" s="1"/>
  <c r="F66" i="17"/>
  <c r="F70" i="17" l="1"/>
  <c r="H70" i="17" s="1"/>
  <c r="M70" i="17" s="1"/>
  <c r="F69" i="17"/>
  <c r="H69" i="17" s="1"/>
  <c r="M69" i="17" s="1"/>
  <c r="F68" i="17"/>
  <c r="H68" i="17" s="1"/>
  <c r="M68" i="17" s="1"/>
  <c r="F67" i="17"/>
  <c r="L67" i="17" s="1"/>
  <c r="M67" i="17" s="1"/>
  <c r="J66" i="17"/>
  <c r="M66" i="17" s="1"/>
  <c r="F43" i="17" l="1"/>
  <c r="E42" i="17"/>
  <c r="F42" i="17" s="1"/>
  <c r="E41" i="17"/>
  <c r="F41" i="17" s="1"/>
  <c r="E39" i="17"/>
  <c r="F39" i="17" s="1"/>
  <c r="H39" i="17" s="1"/>
  <c r="M39" i="17" s="1"/>
  <c r="F38" i="17"/>
  <c r="L38" i="17" s="1"/>
  <c r="M38" i="17" s="1"/>
  <c r="F37" i="17"/>
  <c r="J37" i="17" s="1"/>
  <c r="M37" i="17" s="1"/>
  <c r="F35" i="17"/>
  <c r="H35" i="17" s="1"/>
  <c r="F34" i="17"/>
  <c r="H34" i="17" s="1"/>
  <c r="F33" i="17"/>
  <c r="L33" i="17" s="1"/>
  <c r="M33" i="17" s="1"/>
  <c r="F32" i="17"/>
  <c r="J32" i="17" s="1"/>
  <c r="M32" i="17" s="1"/>
  <c r="F30" i="17"/>
  <c r="J30" i="17" s="1"/>
  <c r="A29" i="17"/>
  <c r="F26" i="17" l="1"/>
  <c r="H40" i="17"/>
  <c r="M40" i="17" s="1"/>
  <c r="H41" i="17"/>
  <c r="M41" i="17" s="1"/>
  <c r="M35" i="17"/>
  <c r="M34" i="17"/>
  <c r="M30" i="17"/>
  <c r="H42" i="17"/>
  <c r="M42" i="17" s="1"/>
  <c r="H43" i="17"/>
  <c r="M43" i="17" s="1"/>
  <c r="H72" i="17" l="1"/>
  <c r="F27" i="17"/>
  <c r="F25" i="17"/>
  <c r="J25" i="17" s="1"/>
  <c r="H73" i="17" l="1"/>
  <c r="H74" i="17"/>
  <c r="M25" i="17"/>
  <c r="J72" i="17"/>
  <c r="L27" i="17"/>
  <c r="L72" i="17" s="1"/>
  <c r="A5" i="20"/>
  <c r="A1" i="17"/>
  <c r="H75" i="17" l="1"/>
  <c r="H76" i="17"/>
  <c r="L73" i="17"/>
  <c r="L74" i="17"/>
  <c r="L75" i="17" s="1"/>
  <c r="J73" i="17"/>
  <c r="J74" i="17" s="1"/>
  <c r="H15" i="20"/>
  <c r="L13" i="17"/>
  <c r="M27" i="17"/>
  <c r="M73" i="17" l="1"/>
  <c r="J75" i="17"/>
  <c r="M75" i="17" s="1"/>
  <c r="M74" i="17"/>
  <c r="G10" i="20"/>
  <c r="G18" i="20"/>
  <c r="L76" i="17"/>
  <c r="M72" i="17"/>
  <c r="M76" i="17" l="1"/>
  <c r="D14" i="20" s="1"/>
  <c r="D15" i="20" s="1"/>
  <c r="J76" i="17"/>
  <c r="L12" i="17" l="1"/>
  <c r="G14" i="20"/>
  <c r="G15" i="20" s="1"/>
  <c r="G16" i="20" s="1"/>
  <c r="G17" i="20" s="1"/>
  <c r="G19" i="20" s="1"/>
  <c r="G20" i="20" l="1"/>
  <c r="C10" i="7" s="1"/>
  <c r="G21" i="20" l="1"/>
  <c r="G22" i="20" s="1"/>
  <c r="G23" i="20" s="1"/>
  <c r="G9" i="20" l="1"/>
  <c r="F9" i="7"/>
  <c r="L16" i="6" s="1"/>
</calcChain>
</file>

<file path=xl/sharedStrings.xml><?xml version="1.0" encoding="utf-8"?>
<sst xmlns="http://schemas.openxmlformats.org/spreadsheetml/2006/main" count="207" uniqueCount="133">
  <si>
    <t>______________________________________________</t>
  </si>
  <si>
    <t>/mSeneblobis dasaxeleba/</t>
  </si>
  <si>
    <t>______________________________</t>
  </si>
  <si>
    <t xml:space="preserve"> /obieqtis, samuSaos da danaxarjebis dasaxeleba/</t>
  </si>
  <si>
    <t xml:space="preserve">saxarjTaRricxvo Rirebuleba </t>
  </si>
  <si>
    <t>lari</t>
  </si>
  <si>
    <t xml:space="preserve"> maT Soris xelfasi</t>
  </si>
  <si>
    <t>s a m u S a o s</t>
  </si>
  <si>
    <t xml:space="preserve">   meqanizmebi</t>
  </si>
  <si>
    <t>jami</t>
  </si>
  <si>
    <t>#</t>
  </si>
  <si>
    <t>safuZveli</t>
  </si>
  <si>
    <t>dasaxeleba</t>
  </si>
  <si>
    <t>erTeulze</t>
  </si>
  <si>
    <t>sul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</si>
  <si>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</si>
  <si>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</si>
  <si>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</si>
  <si>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</si>
  <si>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</si>
  <si>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</si>
  <si>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</si>
  <si>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</si>
  <si>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</si>
  <si>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</si>
  <si>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</si>
  <si>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</si>
  <si>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</si>
  <si>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SromiTi resursebi</t>
  </si>
  <si>
    <t>kac/sT</t>
  </si>
  <si>
    <t>manqanebi</t>
  </si>
  <si>
    <t xml:space="preserve">saxarjTaRricxvo Rirebuleba   </t>
  </si>
  <si>
    <t>aTasi  lari</t>
  </si>
  <si>
    <t>ganmartebiTi baraTi</t>
  </si>
  <si>
    <t xml:space="preserve">saerTo saxarjTaRricxvo Rirebulebaa _   </t>
  </si>
  <si>
    <t>aTasi lari.</t>
  </si>
  <si>
    <t xml:space="preserve"> d.R.g. _ </t>
  </si>
  <si>
    <t xml:space="preserve">aTasi  lari, </t>
  </si>
  <si>
    <t>sxva xarjebi</t>
  </si>
  <si>
    <t>kv.m.</t>
  </si>
  <si>
    <t xml:space="preserve"> jami</t>
  </si>
  <si>
    <t xml:space="preserve">zednadebi xarjebi </t>
  </si>
  <si>
    <t>saxarjTaRricxvo mogeba</t>
  </si>
  <si>
    <t xml:space="preserve">   saxarjTaRricxvo dokumentacia sabazro urTierTobaTa pirobebSi gansazRvravs winaswar Rirebulebas da ar warmoadgens damkveTsa da moijarades Soris gadaxdis saSualebas. maT Soris angariSsworeba xdeba faqtiuri danaxarjebis mixedviT, saTanado dokumentaciis wardgeniT.</t>
  </si>
  <si>
    <t xml:space="preserve">zednadebi xarjebi 10%; </t>
  </si>
  <si>
    <t xml:space="preserve">     resursi</t>
  </si>
  <si>
    <t>ganz.</t>
  </si>
  <si>
    <t>erT.</t>
  </si>
  <si>
    <t>fasi</t>
  </si>
  <si>
    <t>samSeneblo samuSaoebi</t>
  </si>
  <si>
    <t xml:space="preserve">saxarjTaRicxvo Rirebuleba </t>
  </si>
  <si>
    <t>aTasi lari</t>
  </si>
  <si>
    <t xml:space="preserve">saxarjTaRricxvo xelfasi  </t>
  </si>
  <si>
    <t>saxarjTaRricxvo Rirebuleba</t>
  </si>
  <si>
    <t>saxarjT-aRricxvo gaangariSebis #</t>
  </si>
  <si>
    <t>samuSaoebis da danaxarjebis                                         dasaxeleba</t>
  </si>
  <si>
    <t>samSeneblo samuSaoebis</t>
  </si>
  <si>
    <t>samontaJo samuSaoebis</t>
  </si>
  <si>
    <t>mowyob-ilob-s, avejis inventa-ris</t>
  </si>
  <si>
    <t>xelfasis Tanxebi</t>
  </si>
  <si>
    <t xml:space="preserve">samSeneblo samuSaoebi </t>
  </si>
  <si>
    <t>dRg 18%</t>
  </si>
  <si>
    <t xml:space="preserve">saobieqto xarjTaRricxva </t>
  </si>
  <si>
    <t xml:space="preserve">lokalur-resursuli xarjTaRricxva </t>
  </si>
  <si>
    <t>kub.m.</t>
  </si>
  <si>
    <t>lok.x.#2-1</t>
  </si>
  <si>
    <t>grZ.m.</t>
  </si>
  <si>
    <t>Tbilisi 2019 weli</t>
  </si>
  <si>
    <t>1-80-3</t>
  </si>
  <si>
    <t>tona</t>
  </si>
  <si>
    <t>15-12-1.</t>
  </si>
  <si>
    <t xml:space="preserve">bazaltis fila </t>
  </si>
  <si>
    <t xml:space="preserve">cementis xsnari </t>
  </si>
  <si>
    <t xml:space="preserve">pandusi </t>
  </si>
  <si>
    <t>eqspertis xarji 2.8%</t>
  </si>
  <si>
    <t>Sedgenilia 2019 w.  I kv. fasebiT</t>
  </si>
  <si>
    <t>gauTvaliswinebeli xarjebi 5%</t>
  </si>
  <si>
    <t>I</t>
  </si>
  <si>
    <t>Sromis danaxarjebi</t>
  </si>
  <si>
    <r>
      <t>m</t>
    </r>
    <r>
      <rPr>
        <vertAlign val="superscript"/>
        <sz val="10"/>
        <rFont val="AcadNusx"/>
      </rPr>
      <t>2</t>
    </r>
  </si>
  <si>
    <t>sabazro</t>
  </si>
  <si>
    <r>
      <t>m</t>
    </r>
    <r>
      <rPr>
        <b/>
        <vertAlign val="superscript"/>
        <sz val="10"/>
        <rFont val="AcadNusx"/>
      </rPr>
      <t>3</t>
    </r>
  </si>
  <si>
    <r>
      <t>m</t>
    </r>
    <r>
      <rPr>
        <vertAlign val="superscript"/>
        <sz val="10"/>
        <rFont val="AcadNusx"/>
      </rPr>
      <t>3</t>
    </r>
  </si>
  <si>
    <t>srf. 15-20 gam.</t>
  </si>
  <si>
    <t>samSneblo narCenebis gatana avtoTviTmclelebiT 20 km-mde manZilze</t>
  </si>
  <si>
    <t>sxva manqanebi</t>
  </si>
  <si>
    <t>II</t>
  </si>
  <si>
    <t>მასალა</t>
  </si>
  <si>
    <t>ხელფასი</t>
  </si>
  <si>
    <t>8-3-2</t>
  </si>
  <si>
    <t>4.1-210</t>
  </si>
  <si>
    <t>RorRi</t>
  </si>
  <si>
    <t>sxva masalebi</t>
  </si>
  <si>
    <r>
      <t xml:space="preserve"> betoni </t>
    </r>
    <r>
      <rPr>
        <sz val="11"/>
        <rFont val="Arial"/>
        <family val="2"/>
        <charset val="204"/>
      </rPr>
      <t>B20</t>
    </r>
  </si>
  <si>
    <t>1.1-12</t>
  </si>
  <si>
    <r>
      <t xml:space="preserve">armatura </t>
    </r>
    <r>
      <rPr>
        <sz val="11"/>
        <rFont val="Arial"/>
        <family val="2"/>
        <charset val="204"/>
      </rPr>
      <t>A-III</t>
    </r>
  </si>
  <si>
    <t>xis masala</t>
  </si>
  <si>
    <t>6-1-15</t>
  </si>
  <si>
    <t>yalibis laminirebuli fari</t>
  </si>
  <si>
    <t>III</t>
  </si>
  <si>
    <t>mosapirkeTebeli samuSaoebi</t>
  </si>
  <si>
    <t>proeqtiT</t>
  </si>
  <si>
    <t>sademontaJo da gruntis samuSaoebi</t>
  </si>
  <si>
    <t>27-9-7.</t>
  </si>
  <si>
    <t>100m.</t>
  </si>
  <si>
    <t>bazaltis bordi ukan dabruneba</t>
  </si>
  <si>
    <t>m</t>
  </si>
  <si>
    <t>samSeneblo nagvis da gruntis  datvirTva avtoTviTmclelebze xeliT</t>
  </si>
  <si>
    <t>27-19-4.</t>
  </si>
  <si>
    <t>betoni ~m200~</t>
  </si>
  <si>
    <t>cementis xsnari</t>
  </si>
  <si>
    <t xml:space="preserve">bazaltis bordiuris qva 15X30 </t>
  </si>
  <si>
    <t>100 grZ.m</t>
  </si>
  <si>
    <t>kibis baqnis mopirkeTeba bazaltiT</t>
  </si>
  <si>
    <t>bazaltis bordiuris mowyoba betonis safuZvelze</t>
  </si>
  <si>
    <t>ანაკრები betonis საფეხურების დემონტაჟი (დასაწყობება მეორადი გამოყენებისთვის)</t>
  </si>
  <si>
    <t>gruntis damuSaveba xeliT (კიბის საფეხურების ქვეშ)</t>
  </si>
  <si>
    <t>RorRis fenis mowyoba (კიბის საფეხურების ქვეშ)</t>
  </si>
  <si>
    <t>monoliTuri betonis pandusis da baqnis filis  mowyoba</t>
  </si>
  <si>
    <t>r9-19</t>
  </si>
  <si>
    <t>safexuri</t>
  </si>
  <si>
    <t>cementi ~m400~</t>
  </si>
  <si>
    <t>kg</t>
  </si>
  <si>
    <t>qviSa</t>
  </si>
  <si>
    <t>xreSi</t>
  </si>
  <si>
    <t>mozaikis nafxveni</t>
  </si>
  <si>
    <t>pandusis da bilikis mopirkeTeba bazaltiT</t>
  </si>
  <si>
    <t xml:space="preserve"> xarjTaRricxva Sedgenilia  saqarTvelos premier-ministris brZaneba #52-is da dadgenileba #55-is (2014 w. 14 ianavri) safuZvelze 1984 wlis normebiTa da mSeneblobis SemfasebelTa  kavSiris mier gamocemuli samSeneblo  resursebis fasebiT  2019 wlis I kvartlis doneze, agreTve meToduri cnobaris (mSeneblobis da saremonto samuSaoebis saxarjTaRricxvo fasebis gaangariSebis Sesaxeb) 2019w.</t>
  </si>
  <si>
    <t xml:space="preserve">saxarjTaRricxvo mogeba 8%  gauTvaliswinebeli xarjebi 5%;  (ВЗЕР-84 miTiTebebi nakreb saxarjTaRicxvo  </t>
  </si>
  <si>
    <t>gaangariSebaze p.14 gv.58)  d.R.g. _ 18%. dagrovebiTi sapensio gadasaxadi 2%, ექსპერტის ხარჯი 2.8%</t>
  </si>
  <si>
    <t>dagroviTi sapensio gadasaxadi (xelfasidan) 2%</t>
  </si>
  <si>
    <t>arsebuli mozaikuri kibis safexurebis montaJi</t>
  </si>
  <si>
    <t>q. Tbilisი, პატარა ლილოს საბავშვო  ბაგა-ბაღის სარემონტო სამუშაოები (პანდუსის მოწყობა)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</si>
</sst>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* #,##0.00_р_._-;\-* #,##0.00_р_._-;_-* &quot;-&quot;??_р_._-;_-@_-"/>
    <numFmt numFmtId="165" formatCode="_-* #,##0.00\ _L_a_r_i_-;\-* #,##0.00\ _L_a_r_i_-;_-* &quot;-&quot;??\ _L_a_r_i_-;_-@_-"/>
    <numFmt numFmtId="166" formatCode="0.0"/>
    <numFmt numFmtId="167" formatCode="0.000"/>
    <numFmt numFmtId="168" formatCode="0.0000"/>
    <numFmt numFmtId="169" formatCode="_-* #,##0.00_-;\-* #,##0.00_-;_-* &quot;-&quot;??_-;_-@_-"/>
    <numFmt numFmtId="170" formatCode="_-* #,##0.000_-;\-* #,##0.000_-;_-* &quot;-&quot;??_-;_-@_-"/>
    <numFmt numFmtId="171" formatCode="_-* #,##0.0000_-;\-* #,##0.0000_-;_-* &quot;-&quot;??_-;_-@_-"/>
    <numFmt numFmtId="172" formatCode="_-* #,##0_-;\-* #,##0_-;_-* &quot;-&quot;??_-;_-@_-"/>
    <numFmt numFmtId="173" formatCode="_-* #,##0.000_р_._-;\-* #,##0.000_р_._-;_-* &quot;-&quot;??_р_._-;_-@_-"/>
    <numFmt numFmtId="174" formatCode="_-* #,##0.0000_р_._-;\-* #,##0.0000_р_._-;_-* &quot;-&quot;??_р_._-;_-@_-"/>
  </numFmts>
  <fonts count="5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AcadNusx"/>
    </font>
    <font>
      <sz val="12"/>
      <name val="AcadNusx"/>
    </font>
    <font>
      <sz val="10"/>
      <name val="AcadNusx"/>
    </font>
    <font>
      <sz val="14"/>
      <name val="AcadNusx"/>
    </font>
    <font>
      <b/>
      <sz val="10"/>
      <name val="AcadNusx"/>
    </font>
    <font>
      <sz val="9"/>
      <name val="AcadNusx"/>
    </font>
    <font>
      <b/>
      <sz val="11"/>
      <name val="AcadNusx"/>
    </font>
    <font>
      <b/>
      <sz val="16"/>
      <name val="AcadNusx"/>
    </font>
    <font>
      <b/>
      <sz val="14"/>
      <name val="AcadNusx"/>
    </font>
    <font>
      <b/>
      <sz val="12"/>
      <name val="AcadNusx"/>
    </font>
    <font>
      <sz val="16"/>
      <name val="AcadNusx"/>
    </font>
    <font>
      <sz val="8"/>
      <name val="AcadNusx"/>
    </font>
    <font>
      <u/>
      <sz val="12"/>
      <name val="AcadNusx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name val="Arial"/>
      <family val="2"/>
      <charset val="204"/>
    </font>
    <font>
      <sz val="11"/>
      <name val="Arial"/>
      <family val="2"/>
    </font>
    <font>
      <vertAlign val="superscript"/>
      <sz val="10"/>
      <name val="AcadNusx"/>
    </font>
    <font>
      <b/>
      <vertAlign val="superscript"/>
      <sz val="10"/>
      <name val="AcadNusx"/>
    </font>
    <font>
      <sz val="11"/>
      <name val="Arachveulebrivi Thin"/>
      <family val="2"/>
    </font>
    <font>
      <b/>
      <sz val="11"/>
      <name val="Arachveulebrivi Thin"/>
      <family val="2"/>
    </font>
    <font>
      <sz val="12"/>
      <name val="Arachveulebrivi Thin"/>
      <family val="2"/>
    </font>
    <font>
      <sz val="10"/>
      <name val="Arachveulebrivi Thin"/>
      <family val="2"/>
    </font>
    <font>
      <sz val="9"/>
      <name val="Arachveulebrivi Thin"/>
      <family val="2"/>
    </font>
    <font>
      <b/>
      <sz val="10"/>
      <name val="Arachveulebrivi Thin"/>
      <family val="2"/>
    </font>
    <font>
      <b/>
      <sz val="8"/>
      <name val="Arachveulebrivi Thin"/>
      <family val="2"/>
    </font>
    <font>
      <b/>
      <sz val="8"/>
      <name val="AcadNusx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59">
    <xf numFmtId="0" fontId="0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9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9" fontId="39" fillId="0" borderId="0" applyFont="0" applyFill="0" applyBorder="0" applyAlignment="0" applyProtection="0"/>
    <xf numFmtId="164" fontId="3" fillId="0" borderId="0" applyFont="0" applyFill="0" applyBorder="0" applyAlignment="0" applyProtection="0"/>
    <xf numFmtId="171" fontId="38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38" fillId="0" borderId="0" applyFont="0" applyFill="0" applyBorder="0" applyAlignment="0" applyProtection="0"/>
    <xf numFmtId="171" fontId="2" fillId="0" borderId="0" applyFont="0" applyFill="0" applyBorder="0" applyAlignment="0" applyProtection="0"/>
    <xf numFmtId="166" fontId="24" fillId="0" borderId="0" applyFont="0" applyFill="0" applyBorder="0" applyAlignment="0" applyProtection="0"/>
    <xf numFmtId="166" fontId="2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" fillId="0" borderId="0"/>
    <xf numFmtId="0" fontId="38" fillId="0" borderId="0"/>
    <xf numFmtId="0" fontId="4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38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9" fillId="0" borderId="0"/>
    <xf numFmtId="0" fontId="38" fillId="0" borderId="0"/>
    <xf numFmtId="0" fontId="39" fillId="0" borderId="0"/>
    <xf numFmtId="0" fontId="39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24" fillId="0" borderId="0"/>
    <xf numFmtId="0" fontId="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0" fontId="19" fillId="20" borderId="8" applyNumberFormat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39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8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</cellStyleXfs>
  <cellXfs count="399">
    <xf numFmtId="0" fontId="0" fillId="0" borderId="0" xfId="0"/>
    <xf numFmtId="0" fontId="26" fillId="0" borderId="0" xfId="0" applyFont="1" applyBorder="1" applyAlignment="1">
      <alignment horizontal="center"/>
    </xf>
    <xf numFmtId="0" fontId="26" fillId="0" borderId="0" xfId="639" applyFont="1" applyBorder="1" applyAlignment="1">
      <alignment horizontal="center"/>
    </xf>
    <xf numFmtId="0" fontId="26" fillId="0" borderId="0" xfId="639" applyFont="1" applyAlignment="1">
      <alignment horizontal="center"/>
    </xf>
    <xf numFmtId="0" fontId="26" fillId="0" borderId="0" xfId="650" applyFont="1" applyAlignment="1">
      <alignment horizontal="center"/>
    </xf>
    <xf numFmtId="0" fontId="26" fillId="0" borderId="0" xfId="650" applyFont="1" applyBorder="1" applyAlignment="1">
      <alignment horizontal="center"/>
    </xf>
    <xf numFmtId="0" fontId="27" fillId="0" borderId="0" xfId="650" applyFont="1" applyAlignment="1">
      <alignment horizontal="left"/>
    </xf>
    <xf numFmtId="0" fontId="28" fillId="0" borderId="0" xfId="650" applyFont="1" applyAlignment="1">
      <alignment horizontal="left"/>
    </xf>
    <xf numFmtId="0" fontId="26" fillId="0" borderId="0" xfId="550" applyFont="1" applyAlignment="1">
      <alignment horizontal="center"/>
    </xf>
    <xf numFmtId="0" fontId="27" fillId="0" borderId="0" xfId="650" applyFont="1" applyAlignment="1">
      <alignment horizontal="center"/>
    </xf>
    <xf numFmtId="0" fontId="26" fillId="24" borderId="0" xfId="561" applyFont="1" applyFill="1"/>
    <xf numFmtId="0" fontId="27" fillId="0" borderId="0" xfId="563" applyFont="1" applyAlignment="1">
      <alignment horizontal="center"/>
    </xf>
    <xf numFmtId="0" fontId="27" fillId="0" borderId="0" xfId="563" applyFont="1"/>
    <xf numFmtId="0" fontId="26" fillId="0" borderId="0" xfId="564" applyFont="1" applyAlignment="1">
      <alignment horizontal="right"/>
    </xf>
    <xf numFmtId="0" fontId="26" fillId="0" borderId="0" xfId="564" applyFont="1" applyAlignment="1">
      <alignment horizontal="center"/>
    </xf>
    <xf numFmtId="0" fontId="26" fillId="24" borderId="0" xfId="561" applyFont="1" applyFill="1" applyAlignment="1">
      <alignment horizontal="left"/>
    </xf>
    <xf numFmtId="0" fontId="27" fillId="0" borderId="0" xfId="563" applyFont="1" applyBorder="1" applyAlignment="1">
      <alignment horizontal="center"/>
    </xf>
    <xf numFmtId="0" fontId="27" fillId="0" borderId="0" xfId="563" applyFont="1" applyBorder="1"/>
    <xf numFmtId="0" fontId="26" fillId="0" borderId="0" xfId="650" applyFont="1" applyBorder="1" applyAlignment="1">
      <alignment horizontal="right"/>
    </xf>
    <xf numFmtId="1" fontId="27" fillId="0" borderId="0" xfId="650" applyNumberFormat="1" applyFont="1" applyBorder="1" applyAlignment="1">
      <alignment horizontal="center"/>
    </xf>
    <xf numFmtId="0" fontId="27" fillId="0" borderId="10" xfId="563" applyFont="1" applyBorder="1"/>
    <xf numFmtId="0" fontId="27" fillId="0" borderId="11" xfId="563" applyFont="1" applyBorder="1" applyAlignment="1">
      <alignment horizontal="center"/>
    </xf>
    <xf numFmtId="0" fontId="25" fillId="0" borderId="12" xfId="563" applyFont="1" applyBorder="1" applyAlignment="1">
      <alignment horizontal="center"/>
    </xf>
    <xf numFmtId="0" fontId="27" fillId="0" borderId="14" xfId="563" applyFont="1" applyBorder="1" applyAlignment="1">
      <alignment horizontal="center"/>
    </xf>
    <xf numFmtId="0" fontId="27" fillId="0" borderId="17" xfId="563" applyFont="1" applyBorder="1" applyAlignment="1">
      <alignment horizontal="center"/>
    </xf>
    <xf numFmtId="0" fontId="27" fillId="0" borderId="18" xfId="563" applyFont="1" applyBorder="1" applyAlignment="1">
      <alignment horizontal="center"/>
    </xf>
    <xf numFmtId="0" fontId="27" fillId="0" borderId="19" xfId="563" applyFont="1" applyBorder="1"/>
    <xf numFmtId="0" fontId="27" fillId="0" borderId="20" xfId="563" applyFont="1" applyBorder="1" applyAlignment="1">
      <alignment horizontal="center"/>
    </xf>
    <xf numFmtId="0" fontId="27" fillId="0" borderId="21" xfId="563" applyFont="1" applyBorder="1" applyAlignment="1">
      <alignment horizontal="center"/>
    </xf>
    <xf numFmtId="0" fontId="27" fillId="0" borderId="20" xfId="563" applyFont="1" applyBorder="1"/>
    <xf numFmtId="0" fontId="27" fillId="0" borderId="13" xfId="563" applyFont="1" applyBorder="1" applyAlignment="1">
      <alignment horizontal="center"/>
    </xf>
    <xf numFmtId="0" fontId="27" fillId="0" borderId="16" xfId="563" applyFont="1" applyBorder="1" applyAlignment="1">
      <alignment horizontal="center"/>
    </xf>
    <xf numFmtId="0" fontId="27" fillId="0" borderId="15" xfId="563" applyFont="1" applyBorder="1" applyAlignment="1">
      <alignment horizontal="center"/>
    </xf>
    <xf numFmtId="0" fontId="31" fillId="0" borderId="13" xfId="444" applyFont="1" applyBorder="1" applyAlignment="1">
      <alignment horizontal="center"/>
    </xf>
    <xf numFmtId="0" fontId="25" fillId="0" borderId="0" xfId="444" applyFont="1" applyBorder="1" applyAlignment="1">
      <alignment horizontal="center"/>
    </xf>
    <xf numFmtId="0" fontId="25" fillId="0" borderId="13" xfId="650" applyFont="1" applyBorder="1" applyAlignment="1">
      <alignment horizontal="center" vertical="center" wrapText="1"/>
    </xf>
    <xf numFmtId="0" fontId="31" fillId="0" borderId="13" xfId="650" applyFont="1" applyBorder="1" applyAlignment="1">
      <alignment horizontal="center" vertical="center" wrapText="1"/>
    </xf>
    <xf numFmtId="9" fontId="31" fillId="0" borderId="13" xfId="591" applyFont="1" applyBorder="1" applyAlignment="1">
      <alignment horizontal="center" vertical="center" wrapText="1"/>
    </xf>
    <xf numFmtId="167" fontId="25" fillId="0" borderId="13" xfId="650" applyNumberFormat="1" applyFont="1" applyBorder="1" applyAlignment="1">
      <alignment horizontal="center" vertical="center" wrapText="1"/>
    </xf>
    <xf numFmtId="2" fontId="25" fillId="0" borderId="13" xfId="650" applyNumberFormat="1" applyFont="1" applyBorder="1" applyAlignment="1">
      <alignment horizontal="center" vertical="center" wrapText="1"/>
    </xf>
    <xf numFmtId="2" fontId="31" fillId="0" borderId="13" xfId="650" applyNumberFormat="1" applyFont="1" applyBorder="1" applyAlignment="1">
      <alignment horizontal="center" vertical="center" wrapText="1"/>
    </xf>
    <xf numFmtId="0" fontId="26" fillId="0" borderId="0" xfId="447" applyFont="1" applyBorder="1" applyAlignment="1">
      <alignment horizontal="center"/>
    </xf>
    <xf numFmtId="2" fontId="29" fillId="0" borderId="13" xfId="650" applyNumberFormat="1" applyFont="1" applyBorder="1" applyAlignment="1">
      <alignment horizontal="center" vertical="center" wrapText="1"/>
    </xf>
    <xf numFmtId="0" fontId="25" fillId="0" borderId="13" xfId="650" applyFont="1" applyBorder="1" applyAlignment="1">
      <alignment horizontal="center"/>
    </xf>
    <xf numFmtId="0" fontId="25" fillId="0" borderId="0" xfId="447" applyFont="1" applyBorder="1" applyAlignment="1">
      <alignment horizontal="center" vertical="center" wrapText="1"/>
    </xf>
    <xf numFmtId="0" fontId="26" fillId="0" borderId="0" xfId="444" applyFont="1" applyAlignment="1">
      <alignment horizontal="center"/>
    </xf>
    <xf numFmtId="0" fontId="27" fillId="0" borderId="0" xfId="444" applyFont="1" applyBorder="1" applyAlignment="1">
      <alignment horizontal="center"/>
    </xf>
    <xf numFmtId="167" fontId="25" fillId="0" borderId="0" xfId="444" applyNumberFormat="1" applyFont="1" applyBorder="1" applyAlignment="1">
      <alignment horizontal="center"/>
    </xf>
    <xf numFmtId="2" fontId="25" fillId="0" borderId="0" xfId="444" applyNumberFormat="1" applyFont="1" applyBorder="1" applyAlignment="1">
      <alignment horizontal="center"/>
    </xf>
    <xf numFmtId="0" fontId="25" fillId="0" borderId="0" xfId="562" applyFont="1" applyBorder="1" applyAlignment="1">
      <alignment horizontal="center"/>
    </xf>
    <xf numFmtId="1" fontId="25" fillId="0" borderId="0" xfId="444" applyNumberFormat="1" applyFont="1" applyBorder="1" applyAlignment="1">
      <alignment horizontal="center"/>
    </xf>
    <xf numFmtId="166" fontId="25" fillId="0" borderId="0" xfId="444" applyNumberFormat="1" applyFont="1" applyBorder="1" applyAlignment="1">
      <alignment horizontal="center"/>
    </xf>
    <xf numFmtId="0" fontId="25" fillId="0" borderId="0" xfId="444" applyFont="1" applyBorder="1" applyAlignment="1">
      <alignment horizontal="center" wrapText="1"/>
    </xf>
    <xf numFmtId="0" fontId="27" fillId="0" borderId="0" xfId="562" applyFont="1" applyBorder="1" applyAlignment="1">
      <alignment horizontal="center"/>
    </xf>
    <xf numFmtId="0" fontId="26" fillId="0" borderId="0" xfId="444" applyFont="1" applyBorder="1" applyAlignment="1">
      <alignment horizontal="center"/>
    </xf>
    <xf numFmtId="2" fontId="26" fillId="0" borderId="0" xfId="444" applyNumberFormat="1" applyFont="1" applyBorder="1" applyAlignment="1">
      <alignment horizontal="center"/>
    </xf>
    <xf numFmtId="168" fontId="25" fillId="0" borderId="0" xfId="444" applyNumberFormat="1" applyFont="1" applyBorder="1" applyAlignment="1">
      <alignment horizontal="center"/>
    </xf>
    <xf numFmtId="0" fontId="27" fillId="0" borderId="0" xfId="470" applyFont="1"/>
    <xf numFmtId="0" fontId="26" fillId="0" borderId="0" xfId="470" applyFont="1" applyAlignment="1">
      <alignment horizontal="center"/>
    </xf>
    <xf numFmtId="0" fontId="28" fillId="0" borderId="0" xfId="470" applyFont="1"/>
    <xf numFmtId="0" fontId="32" fillId="0" borderId="0" xfId="470" applyFont="1" applyAlignment="1"/>
    <xf numFmtId="0" fontId="26" fillId="0" borderId="0" xfId="470" applyFont="1"/>
    <xf numFmtId="0" fontId="32" fillId="0" borderId="0" xfId="470" applyFont="1" applyAlignment="1">
      <alignment vertical="center"/>
    </xf>
    <xf numFmtId="0" fontId="26" fillId="0" borderId="0" xfId="444" applyFont="1" applyAlignment="1">
      <alignment horizontal="left"/>
    </xf>
    <xf numFmtId="0" fontId="32" fillId="0" borderId="0" xfId="444" applyFont="1" applyAlignment="1">
      <alignment vertical="center" wrapText="1"/>
    </xf>
    <xf numFmtId="0" fontId="33" fillId="0" borderId="0" xfId="550" applyFont="1" applyAlignment="1"/>
    <xf numFmtId="0" fontId="26" fillId="0" borderId="0" xfId="470" applyFont="1" applyAlignment="1">
      <alignment horizontal="left"/>
    </xf>
    <xf numFmtId="0" fontId="26" fillId="0" borderId="0" xfId="470" applyFont="1" applyBorder="1" applyAlignment="1">
      <alignment horizontal="center"/>
    </xf>
    <xf numFmtId="0" fontId="34" fillId="0" borderId="0" xfId="470" applyFont="1"/>
    <xf numFmtId="0" fontId="29" fillId="0" borderId="0" xfId="470" applyFont="1"/>
    <xf numFmtId="0" fontId="26" fillId="0" borderId="0" xfId="508" applyFont="1"/>
    <xf numFmtId="0" fontId="26" fillId="0" borderId="0" xfId="508" applyFont="1" applyBorder="1"/>
    <xf numFmtId="0" fontId="26" fillId="0" borderId="0" xfId="467" applyFont="1"/>
    <xf numFmtId="0" fontId="26" fillId="0" borderId="0" xfId="470" applyFont="1" applyAlignment="1">
      <alignment vertical="center" wrapText="1"/>
    </xf>
    <xf numFmtId="0" fontId="25" fillId="0" borderId="0" xfId="467" applyFont="1"/>
    <xf numFmtId="0" fontId="25" fillId="0" borderId="0" xfId="508" applyFont="1" applyBorder="1"/>
    <xf numFmtId="167" fontId="25" fillId="0" borderId="0" xfId="467" quotePrefix="1" applyNumberFormat="1" applyFont="1" applyAlignment="1">
      <alignment horizontal="center" vertical="center"/>
    </xf>
    <xf numFmtId="167" fontId="25" fillId="0" borderId="0" xfId="467" applyNumberFormat="1" applyFont="1" applyAlignment="1">
      <alignment horizontal="center"/>
    </xf>
    <xf numFmtId="0" fontId="25" fillId="0" borderId="0" xfId="470" applyFont="1"/>
    <xf numFmtId="0" fontId="26" fillId="0" borderId="0" xfId="508" applyFont="1" applyBorder="1" applyAlignment="1">
      <alignment horizontal="center"/>
    </xf>
    <xf numFmtId="170" fontId="26" fillId="0" borderId="0" xfId="303" applyNumberFormat="1" applyFont="1" applyBorder="1"/>
    <xf numFmtId="170" fontId="26" fillId="0" borderId="0" xfId="303" applyNumberFormat="1" applyFont="1" applyBorder="1" applyAlignment="1">
      <alignment horizontal="center"/>
    </xf>
    <xf numFmtId="172" fontId="26" fillId="0" borderId="0" xfId="470" applyNumberFormat="1" applyFont="1"/>
    <xf numFmtId="0" fontId="36" fillId="0" borderId="0" xfId="508" applyFont="1" applyBorder="1" applyAlignment="1">
      <alignment horizontal="center"/>
    </xf>
    <xf numFmtId="0" fontId="37" fillId="0" borderId="0" xfId="508" applyFont="1" applyBorder="1" applyAlignment="1">
      <alignment horizontal="center"/>
    </xf>
    <xf numFmtId="0" fontId="26" fillId="0" borderId="0" xfId="508" applyFont="1" applyBorder="1" applyAlignment="1">
      <alignment horizontal="center" vertical="center" wrapText="1"/>
    </xf>
    <xf numFmtId="0" fontId="30" fillId="0" borderId="0" xfId="508" applyFont="1" applyBorder="1" applyAlignment="1">
      <alignment vertical="center" wrapText="1"/>
    </xf>
    <xf numFmtId="9" fontId="26" fillId="0" borderId="0" xfId="591" applyFont="1" applyBorder="1" applyAlignment="1">
      <alignment horizontal="center" vertical="center" wrapText="1"/>
    </xf>
    <xf numFmtId="170" fontId="26" fillId="0" borderId="0" xfId="303" applyNumberFormat="1" applyFont="1" applyBorder="1" applyAlignment="1">
      <alignment vertical="center" wrapText="1"/>
    </xf>
    <xf numFmtId="170" fontId="26" fillId="0" borderId="0" xfId="303" applyNumberFormat="1" applyFont="1" applyBorder="1" applyAlignment="1">
      <alignment horizontal="center" vertical="center" wrapText="1"/>
    </xf>
    <xf numFmtId="0" fontId="26" fillId="0" borderId="0" xfId="508" applyFont="1" applyBorder="1" applyAlignment="1">
      <alignment vertical="center" wrapText="1"/>
    </xf>
    <xf numFmtId="0" fontId="25" fillId="0" borderId="0" xfId="506" applyFont="1" applyBorder="1"/>
    <xf numFmtId="0" fontId="31" fillId="0" borderId="0" xfId="506" applyFont="1" applyBorder="1"/>
    <xf numFmtId="0" fontId="34" fillId="0" borderId="0" xfId="470" applyFont="1" applyBorder="1"/>
    <xf numFmtId="0" fontId="26" fillId="0" borderId="0" xfId="470" applyFont="1" applyBorder="1"/>
    <xf numFmtId="0" fontId="25" fillId="0" borderId="0" xfId="506" applyFont="1" applyBorder="1" applyAlignment="1">
      <alignment horizontal="center"/>
    </xf>
    <xf numFmtId="0" fontId="27" fillId="0" borderId="0" xfId="470" applyFont="1" applyBorder="1"/>
    <xf numFmtId="0" fontId="29" fillId="0" borderId="0" xfId="470" applyFont="1" applyBorder="1"/>
    <xf numFmtId="166" fontId="26" fillId="0" borderId="0" xfId="508" applyNumberFormat="1" applyFont="1"/>
    <xf numFmtId="0" fontId="26" fillId="0" borderId="0" xfId="508" applyFont="1" applyAlignment="1">
      <alignment horizontal="left"/>
    </xf>
    <xf numFmtId="0" fontId="25" fillId="0" borderId="0" xfId="508" applyFont="1"/>
    <xf numFmtId="0" fontId="25" fillId="0" borderId="0" xfId="508" applyFont="1" applyAlignment="1">
      <alignment horizontal="left"/>
    </xf>
    <xf numFmtId="173" fontId="27" fillId="0" borderId="0" xfId="656" applyNumberFormat="1" applyFont="1"/>
    <xf numFmtId="0" fontId="25" fillId="0" borderId="21" xfId="508" applyFont="1" applyBorder="1"/>
    <xf numFmtId="0" fontId="25" fillId="0" borderId="21" xfId="508" applyFont="1" applyBorder="1" applyAlignment="1">
      <alignment horizontal="left"/>
    </xf>
    <xf numFmtId="173" fontId="27" fillId="0" borderId="0" xfId="656" applyNumberFormat="1" applyFont="1" applyBorder="1"/>
    <xf numFmtId="0" fontId="26" fillId="0" borderId="10" xfId="508" applyFont="1" applyBorder="1"/>
    <xf numFmtId="0" fontId="27" fillId="0" borderId="11" xfId="508" applyFont="1" applyBorder="1"/>
    <xf numFmtId="0" fontId="27" fillId="0" borderId="0" xfId="508" applyFont="1" applyBorder="1"/>
    <xf numFmtId="0" fontId="26" fillId="0" borderId="20" xfId="508" applyFont="1" applyBorder="1" applyAlignment="1">
      <alignment horizontal="center"/>
    </xf>
    <xf numFmtId="0" fontId="27" fillId="0" borderId="20" xfId="508" applyFont="1" applyBorder="1" applyAlignment="1">
      <alignment wrapText="1"/>
    </xf>
    <xf numFmtId="0" fontId="26" fillId="0" borderId="13" xfId="508" applyFont="1" applyBorder="1" applyAlignment="1">
      <alignment horizontal="center"/>
    </xf>
    <xf numFmtId="0" fontId="26" fillId="0" borderId="16" xfId="508" applyFont="1" applyBorder="1" applyAlignment="1">
      <alignment horizontal="center"/>
    </xf>
    <xf numFmtId="0" fontId="25" fillId="0" borderId="13" xfId="508" applyFont="1" applyBorder="1" applyAlignment="1">
      <alignment horizontal="center" vertical="center" wrapText="1"/>
    </xf>
    <xf numFmtId="0" fontId="30" fillId="0" borderId="13" xfId="508" applyFont="1" applyBorder="1" applyAlignment="1">
      <alignment horizontal="center" vertical="center" wrapText="1"/>
    </xf>
    <xf numFmtId="0" fontId="25" fillId="0" borderId="0" xfId="508" applyFont="1" applyBorder="1" applyAlignment="1">
      <alignment vertical="center" wrapText="1"/>
    </xf>
    <xf numFmtId="0" fontId="25" fillId="0" borderId="0" xfId="508" applyFont="1" applyAlignment="1">
      <alignment vertical="center" wrapText="1"/>
    </xf>
    <xf numFmtId="0" fontId="25" fillId="0" borderId="13" xfId="508" applyFont="1" applyBorder="1" applyAlignment="1">
      <alignment horizontal="center"/>
    </xf>
    <xf numFmtId="0" fontId="27" fillId="0" borderId="13" xfId="508" applyFont="1" applyBorder="1" applyAlignment="1">
      <alignment horizontal="center"/>
    </xf>
    <xf numFmtId="173" fontId="29" fillId="0" borderId="13" xfId="656" applyNumberFormat="1" applyFont="1" applyBorder="1" applyAlignment="1">
      <alignment horizontal="center"/>
    </xf>
    <xf numFmtId="0" fontId="26" fillId="0" borderId="13" xfId="519" applyFont="1" applyBorder="1" applyAlignment="1">
      <alignment vertical="center"/>
    </xf>
    <xf numFmtId="0" fontId="26" fillId="0" borderId="13" xfId="519" applyFont="1" applyBorder="1" applyAlignment="1">
      <alignment horizontal="center" vertical="center"/>
    </xf>
    <xf numFmtId="0" fontId="26" fillId="0" borderId="13" xfId="470" applyFont="1" applyBorder="1"/>
    <xf numFmtId="0" fontId="30" fillId="0" borderId="13" xfId="519" applyFont="1" applyBorder="1" applyAlignment="1">
      <alignment horizontal="center" vertical="center"/>
    </xf>
    <xf numFmtId="0" fontId="26" fillId="0" borderId="0" xfId="519" applyFont="1" applyAlignment="1">
      <alignment vertical="center"/>
    </xf>
    <xf numFmtId="0" fontId="28" fillId="0" borderId="0" xfId="519" applyFont="1"/>
    <xf numFmtId="0" fontId="26" fillId="0" borderId="0" xfId="519" applyFont="1" applyBorder="1" applyAlignment="1">
      <alignment vertical="center"/>
    </xf>
    <xf numFmtId="0" fontId="26" fillId="0" borderId="0" xfId="519" applyFont="1" applyBorder="1" applyAlignment="1">
      <alignment horizontal="center" vertical="center"/>
    </xf>
    <xf numFmtId="0" fontId="26" fillId="0" borderId="0" xfId="519" applyFont="1" applyAlignment="1">
      <alignment horizontal="left" vertical="center"/>
    </xf>
    <xf numFmtId="0" fontId="35" fillId="0" borderId="0" xfId="470" applyFont="1" applyAlignment="1">
      <alignment vertical="center"/>
    </xf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41" fillId="24" borderId="0" xfId="0" applyFont="1" applyFill="1" applyAlignment="1">
      <alignment vertical="center" wrapText="1"/>
    </xf>
    <xf numFmtId="0" fontId="25" fillId="24" borderId="0" xfId="476" applyFont="1" applyFill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0" fontId="27" fillId="25" borderId="18" xfId="0" applyFont="1" applyFill="1" applyBorder="1" applyAlignment="1">
      <alignment vertical="center" wrapText="1"/>
    </xf>
    <xf numFmtId="49" fontId="31" fillId="25" borderId="18" xfId="0" applyNumberFormat="1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vertical="center" wrapText="1"/>
    </xf>
    <xf numFmtId="0" fontId="25" fillId="25" borderId="18" xfId="0" applyFont="1" applyFill="1" applyBorder="1" applyAlignment="1">
      <alignment horizontal="center" vertical="center" wrapText="1"/>
    </xf>
    <xf numFmtId="0" fontId="31" fillId="25" borderId="18" xfId="0" applyFont="1" applyFill="1" applyBorder="1" applyAlignment="1">
      <alignment vertical="center" wrapText="1"/>
    </xf>
    <xf numFmtId="2" fontId="31" fillId="25" borderId="18" xfId="0" applyNumberFormat="1" applyFont="1" applyFill="1" applyBorder="1" applyAlignment="1">
      <alignment vertical="center" wrapText="1"/>
    </xf>
    <xf numFmtId="0" fontId="40" fillId="25" borderId="18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2" fontId="31" fillId="0" borderId="12" xfId="0" applyNumberFormat="1" applyFont="1" applyFill="1" applyBorder="1" applyAlignment="1">
      <alignment horizontal="center" vertical="center" wrapText="1"/>
    </xf>
    <xf numFmtId="2" fontId="31" fillId="0" borderId="11" xfId="0" applyNumberFormat="1" applyFont="1" applyFill="1" applyBorder="1" applyAlignment="1">
      <alignment horizontal="center" vertical="center" wrapText="1"/>
    </xf>
    <xf numFmtId="166" fontId="31" fillId="0" borderId="12" xfId="0" applyNumberFormat="1" applyFont="1" applyFill="1" applyBorder="1" applyAlignment="1">
      <alignment horizontal="center"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2" fontId="25" fillId="0" borderId="18" xfId="0" applyNumberFormat="1" applyFont="1" applyFill="1" applyBorder="1" applyAlignment="1">
      <alignment horizontal="center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166" fontId="25" fillId="0" borderId="18" xfId="0" applyNumberFormat="1" applyFont="1" applyFill="1" applyBorder="1" applyAlignment="1">
      <alignment horizontal="center" vertical="center" wrapText="1"/>
    </xf>
    <xf numFmtId="166" fontId="25" fillId="0" borderId="0" xfId="0" applyNumberFormat="1" applyFont="1" applyFill="1" applyBorder="1" applyAlignment="1">
      <alignment horizontal="center" vertical="center" wrapText="1"/>
    </xf>
    <xf numFmtId="49" fontId="27" fillId="0" borderId="12" xfId="0" applyNumberFormat="1" applyFont="1" applyFill="1" applyBorder="1" applyAlignment="1">
      <alignment horizontal="center" vertical="center" wrapText="1"/>
    </xf>
    <xf numFmtId="0" fontId="31" fillId="0" borderId="11" xfId="476" applyFont="1" applyFill="1" applyBorder="1" applyAlignment="1">
      <alignment horizontal="center" vertical="center" wrapText="1"/>
    </xf>
    <xf numFmtId="0" fontId="29" fillId="0" borderId="12" xfId="476" applyFont="1" applyFill="1" applyBorder="1" applyAlignment="1">
      <alignment horizontal="center" vertical="center" wrapText="1"/>
    </xf>
    <xf numFmtId="167" fontId="25" fillId="0" borderId="11" xfId="476" applyNumberFormat="1" applyFont="1" applyFill="1" applyBorder="1" applyAlignment="1">
      <alignment horizontal="center" vertical="center" wrapText="1"/>
    </xf>
    <xf numFmtId="2" fontId="25" fillId="0" borderId="11" xfId="476" applyNumberFormat="1" applyFont="1" applyFill="1" applyBorder="1" applyAlignment="1">
      <alignment horizontal="center" vertical="center" wrapText="1"/>
    </xf>
    <xf numFmtId="166" fontId="25" fillId="0" borderId="12" xfId="476" applyNumberFormat="1" applyFont="1" applyFill="1" applyBorder="1" applyAlignment="1">
      <alignment horizontal="center" vertical="center" wrapText="1"/>
    </xf>
    <xf numFmtId="0" fontId="25" fillId="0" borderId="11" xfId="476" applyFont="1" applyFill="1" applyBorder="1" applyAlignment="1">
      <alignment horizontal="center" vertical="center" wrapText="1"/>
    </xf>
    <xf numFmtId="166" fontId="25" fillId="0" borderId="11" xfId="476" applyNumberFormat="1" applyFont="1" applyFill="1" applyBorder="1" applyAlignment="1">
      <alignment horizontal="center" vertical="center" wrapText="1"/>
    </xf>
    <xf numFmtId="2" fontId="27" fillId="0" borderId="0" xfId="476" applyNumberFormat="1" applyFont="1" applyFill="1" applyBorder="1" applyAlignment="1">
      <alignment horizontal="center" vertical="center" wrapText="1"/>
    </xf>
    <xf numFmtId="49" fontId="27" fillId="0" borderId="12" xfId="476" applyNumberFormat="1" applyFont="1" applyFill="1" applyBorder="1" applyAlignment="1">
      <alignment horizontal="center" vertical="center" wrapText="1"/>
    </xf>
    <xf numFmtId="0" fontId="27" fillId="0" borderId="20" xfId="476" applyFont="1" applyFill="1" applyBorder="1" applyAlignment="1">
      <alignment horizontal="center" vertical="center" wrapText="1"/>
    </xf>
    <xf numFmtId="0" fontId="27" fillId="0" borderId="21" xfId="476" applyFont="1" applyFill="1" applyBorder="1" applyAlignment="1">
      <alignment horizontal="center" vertical="center" wrapText="1"/>
    </xf>
    <xf numFmtId="2" fontId="27" fillId="0" borderId="21" xfId="476" applyNumberFormat="1" applyFont="1" applyFill="1" applyBorder="1" applyAlignment="1">
      <alignment horizontal="center" vertical="center" wrapText="1"/>
    </xf>
    <xf numFmtId="2" fontId="25" fillId="0" borderId="20" xfId="476" applyNumberFormat="1" applyFont="1" applyFill="1" applyBorder="1" applyAlignment="1">
      <alignment horizontal="center" vertical="center" wrapText="1"/>
    </xf>
    <xf numFmtId="166" fontId="25" fillId="0" borderId="21" xfId="476" applyNumberFormat="1" applyFont="1" applyFill="1" applyBorder="1" applyAlignment="1">
      <alignment horizontal="center" vertical="center" wrapText="1"/>
    </xf>
    <xf numFmtId="2" fontId="25" fillId="0" borderId="21" xfId="476" applyNumberFormat="1" applyFont="1" applyFill="1" applyBorder="1" applyAlignment="1">
      <alignment horizontal="center" vertical="center" wrapText="1"/>
    </xf>
    <xf numFmtId="166" fontId="25" fillId="0" borderId="20" xfId="476" applyNumberFormat="1" applyFont="1" applyFill="1" applyBorder="1" applyAlignment="1">
      <alignment horizontal="center" vertical="center" wrapText="1"/>
    </xf>
    <xf numFmtId="0" fontId="27" fillId="0" borderId="13" xfId="563" applyFont="1" applyBorder="1" applyAlignment="1">
      <alignment vertical="center"/>
    </xf>
    <xf numFmtId="0" fontId="27" fillId="0" borderId="14" xfId="563" applyFont="1" applyBorder="1" applyAlignment="1">
      <alignment horizontal="center" vertical="center"/>
    </xf>
    <xf numFmtId="0" fontId="27" fillId="0" borderId="15" xfId="563" applyFont="1" applyBorder="1" applyAlignment="1">
      <alignment vertical="center"/>
    </xf>
    <xf numFmtId="0" fontId="27" fillId="0" borderId="14" xfId="563" applyFont="1" applyBorder="1" applyAlignment="1">
      <alignment vertical="center"/>
    </xf>
    <xf numFmtId="0" fontId="27" fillId="0" borderId="16" xfId="563" applyFont="1" applyBorder="1" applyAlignment="1">
      <alignment vertical="center"/>
    </xf>
    <xf numFmtId="0" fontId="27" fillId="0" borderId="20" xfId="0" applyFont="1" applyFill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7" fillId="0" borderId="21" xfId="0" applyFont="1" applyFill="1" applyBorder="1" applyAlignment="1">
      <alignment horizontal="center" vertical="center" wrapText="1"/>
    </xf>
    <xf numFmtId="2" fontId="25" fillId="0" borderId="20" xfId="0" applyNumberFormat="1" applyFont="1" applyFill="1" applyBorder="1" applyAlignment="1">
      <alignment horizontal="center" vertical="center" wrapText="1"/>
    </xf>
    <xf numFmtId="2" fontId="25" fillId="0" borderId="21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5" fillId="0" borderId="21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 wrapText="1"/>
    </xf>
    <xf numFmtId="0" fontId="31" fillId="0" borderId="0" xfId="0" applyFont="1" applyFill="1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44" fillId="0" borderId="0" xfId="0" applyFont="1" applyBorder="1" applyAlignment="1">
      <alignment horizontal="center"/>
    </xf>
    <xf numFmtId="0" fontId="29" fillId="0" borderId="18" xfId="0" applyFont="1" applyFill="1" applyBorder="1" applyAlignment="1">
      <alignment horizontal="center" vertical="center" wrapText="1"/>
    </xf>
    <xf numFmtId="168" fontId="25" fillId="0" borderId="0" xfId="0" applyNumberFormat="1" applyFont="1" applyFill="1" applyBorder="1" applyAlignment="1">
      <alignment horizontal="center" vertical="center" wrapText="1"/>
    </xf>
    <xf numFmtId="0" fontId="25" fillId="0" borderId="0" xfId="476" applyFont="1" applyFill="1" applyAlignment="1">
      <alignment horizontal="center" vertical="center" wrapText="1"/>
    </xf>
    <xf numFmtId="167" fontId="25" fillId="0" borderId="20" xfId="0" applyNumberFormat="1" applyFont="1" applyFill="1" applyBorder="1" applyAlignment="1">
      <alignment horizontal="center" vertical="center" wrapText="1"/>
    </xf>
    <xf numFmtId="2" fontId="31" fillId="0" borderId="0" xfId="0" applyNumberFormat="1" applyFont="1" applyFill="1" applyAlignment="1">
      <alignment horizontal="center" vertical="center" wrapText="1"/>
    </xf>
    <xf numFmtId="0" fontId="25" fillId="0" borderId="0" xfId="0" applyFont="1" applyFill="1"/>
    <xf numFmtId="0" fontId="25" fillId="0" borderId="0" xfId="444" applyFont="1" applyFill="1" applyBorder="1" applyAlignment="1">
      <alignment horizontal="center"/>
    </xf>
    <xf numFmtId="0" fontId="29" fillId="0" borderId="12" xfId="0" applyFont="1" applyFill="1" applyBorder="1" applyAlignment="1">
      <alignment horizontal="center" vertical="center" wrapText="1"/>
    </xf>
    <xf numFmtId="49" fontId="27" fillId="0" borderId="21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7" fontId="25" fillId="0" borderId="11" xfId="0" applyNumberFormat="1" applyFont="1" applyFill="1" applyBorder="1" applyAlignment="1">
      <alignment horizontal="center" vertical="center" wrapText="1"/>
    </xf>
    <xf numFmtId="2" fontId="25" fillId="0" borderId="11" xfId="0" applyNumberFormat="1" applyFont="1" applyFill="1" applyBorder="1" applyAlignment="1">
      <alignment horizontal="center" vertical="center" wrapText="1"/>
    </xf>
    <xf numFmtId="167" fontId="25" fillId="0" borderId="18" xfId="0" applyNumberFormat="1" applyFont="1" applyFill="1" applyBorder="1" applyAlignment="1">
      <alignment horizontal="center" vertical="center" wrapText="1"/>
    </xf>
    <xf numFmtId="0" fontId="31" fillId="0" borderId="20" xfId="444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/>
    </xf>
    <xf numFmtId="2" fontId="25" fillId="0" borderId="16" xfId="0" applyNumberFormat="1" applyFont="1" applyFill="1" applyBorder="1" applyAlignment="1">
      <alignment horizontal="center"/>
    </xf>
    <xf numFmtId="0" fontId="25" fillId="0" borderId="16" xfId="560" applyFont="1" applyFill="1" applyBorder="1" applyAlignment="1">
      <alignment horizontal="center"/>
    </xf>
    <xf numFmtId="2" fontId="25" fillId="0" borderId="15" xfId="0" applyNumberFormat="1" applyFont="1" applyFill="1" applyBorder="1" applyAlignment="1">
      <alignment horizontal="center"/>
    </xf>
    <xf numFmtId="0" fontId="31" fillId="0" borderId="20" xfId="444" applyFont="1" applyFill="1" applyBorder="1" applyAlignment="1">
      <alignment horizontal="center" vertical="center"/>
    </xf>
    <xf numFmtId="2" fontId="31" fillId="0" borderId="20" xfId="444" applyNumberFormat="1" applyFont="1" applyFill="1" applyBorder="1" applyAlignment="1">
      <alignment horizontal="center" vertical="center"/>
    </xf>
    <xf numFmtId="0" fontId="31" fillId="0" borderId="13" xfId="444" applyFont="1" applyBorder="1" applyAlignment="1">
      <alignment horizontal="center" vertical="center"/>
    </xf>
    <xf numFmtId="2" fontId="31" fillId="0" borderId="13" xfId="444" applyNumberFormat="1" applyFont="1" applyBorder="1" applyAlignment="1">
      <alignment horizontal="center" vertical="center"/>
    </xf>
    <xf numFmtId="2" fontId="29" fillId="0" borderId="13" xfId="444" applyNumberFormat="1" applyFont="1" applyBorder="1" applyAlignment="1">
      <alignment horizontal="center" vertical="center"/>
    </xf>
    <xf numFmtId="0" fontId="31" fillId="0" borderId="13" xfId="650" applyFont="1" applyBorder="1" applyAlignment="1">
      <alignment horizontal="center" vertical="center"/>
    </xf>
    <xf numFmtId="167" fontId="25" fillId="0" borderId="13" xfId="650" applyNumberFormat="1" applyFont="1" applyBorder="1" applyAlignment="1">
      <alignment horizontal="center" vertical="center"/>
    </xf>
    <xf numFmtId="168" fontId="25" fillId="0" borderId="13" xfId="650" applyNumberFormat="1" applyFont="1" applyBorder="1" applyAlignment="1">
      <alignment horizontal="center" vertical="center"/>
    </xf>
    <xf numFmtId="2" fontId="25" fillId="0" borderId="13" xfId="650" applyNumberFormat="1" applyFont="1" applyBorder="1" applyAlignment="1">
      <alignment horizontal="center" vertical="center"/>
    </xf>
    <xf numFmtId="2" fontId="31" fillId="0" borderId="13" xfId="650" applyNumberFormat="1" applyFont="1" applyBorder="1" applyAlignment="1">
      <alignment horizontal="center" vertical="center"/>
    </xf>
    <xf numFmtId="0" fontId="46" fillId="0" borderId="0" xfId="0" applyFont="1" applyBorder="1" applyAlignment="1">
      <alignment horizontal="center"/>
    </xf>
    <xf numFmtId="0" fontId="27" fillId="0" borderId="14" xfId="508" applyFont="1" applyBorder="1" applyAlignment="1">
      <alignment vertical="center"/>
    </xf>
    <xf numFmtId="0" fontId="26" fillId="0" borderId="16" xfId="508" applyFont="1" applyBorder="1" applyAlignment="1">
      <alignment vertical="center"/>
    </xf>
    <xf numFmtId="0" fontId="27" fillId="0" borderId="15" xfId="508" applyFont="1" applyBorder="1" applyAlignment="1">
      <alignment vertical="center"/>
    </xf>
    <xf numFmtId="0" fontId="27" fillId="0" borderId="21" xfId="508" applyFont="1" applyBorder="1" applyAlignment="1">
      <alignment vertical="center" wrapText="1"/>
    </xf>
    <xf numFmtId="0" fontId="27" fillId="0" borderId="20" xfId="508" applyFont="1" applyBorder="1" applyAlignment="1">
      <alignment vertical="center" wrapText="1"/>
    </xf>
    <xf numFmtId="0" fontId="27" fillId="0" borderId="21" xfId="508" applyFont="1" applyBorder="1" applyAlignment="1">
      <alignment horizontal="center" vertical="center" wrapText="1"/>
    </xf>
    <xf numFmtId="0" fontId="27" fillId="0" borderId="20" xfId="508" applyFont="1" applyBorder="1" applyAlignment="1">
      <alignment horizontal="center" vertical="center" wrapText="1"/>
    </xf>
    <xf numFmtId="0" fontId="26" fillId="0" borderId="20" xfId="508" applyFont="1" applyBorder="1" applyAlignment="1">
      <alignment horizontal="center" vertical="center"/>
    </xf>
    <xf numFmtId="0" fontId="30" fillId="0" borderId="21" xfId="508" applyFont="1" applyBorder="1" applyAlignment="1">
      <alignment horizontal="center" vertical="center" wrapText="1"/>
    </xf>
    <xf numFmtId="0" fontId="44" fillId="0" borderId="11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2" fontId="31" fillId="0" borderId="12" xfId="476" applyNumberFormat="1" applyFont="1" applyFill="1" applyBorder="1" applyAlignment="1">
      <alignment horizontal="center" vertical="center" wrapText="1"/>
    </xf>
    <xf numFmtId="2" fontId="27" fillId="0" borderId="20" xfId="476" applyNumberFormat="1" applyFont="1" applyFill="1" applyBorder="1" applyAlignment="1">
      <alignment horizontal="center" vertical="center" wrapText="1"/>
    </xf>
    <xf numFmtId="167" fontId="25" fillId="0" borderId="0" xfId="0" applyNumberFormat="1" applyFont="1" applyFill="1" applyBorder="1" applyAlignment="1">
      <alignment horizontal="center" vertical="center" wrapText="1"/>
    </xf>
    <xf numFmtId="167" fontId="26" fillId="0" borderId="0" xfId="470" applyNumberFormat="1" applyFont="1" applyAlignment="1">
      <alignment horizontal="center" vertical="center"/>
    </xf>
    <xf numFmtId="2" fontId="44" fillId="0" borderId="11" xfId="0" applyNumberFormat="1" applyFont="1" applyBorder="1" applyAlignment="1">
      <alignment horizontal="center"/>
    </xf>
    <xf numFmtId="0" fontId="44" fillId="0" borderId="0" xfId="0" applyFont="1" applyBorder="1"/>
    <xf numFmtId="0" fontId="44" fillId="0" borderId="0" xfId="447" applyFont="1" applyAlignment="1">
      <alignment horizontal="center" vertical="center" wrapText="1"/>
    </xf>
    <xf numFmtId="0" fontId="44" fillId="0" borderId="0" xfId="447" applyFont="1" applyAlignment="1">
      <alignment horizontal="center"/>
    </xf>
    <xf numFmtId="0" fontId="29" fillId="25" borderId="13" xfId="0" applyFont="1" applyFill="1" applyBorder="1" applyAlignment="1">
      <alignment horizontal="center" vertical="center" wrapText="1"/>
    </xf>
    <xf numFmtId="0" fontId="27" fillId="25" borderId="13" xfId="0" applyFont="1" applyFill="1" applyBorder="1" applyAlignment="1">
      <alignment vertical="center" wrapText="1"/>
    </xf>
    <xf numFmtId="49" fontId="31" fillId="25" borderId="13" xfId="0" applyNumberFormat="1" applyFont="1" applyFill="1" applyBorder="1" applyAlignment="1">
      <alignment horizontal="center" vertical="center" wrapText="1"/>
    </xf>
    <xf numFmtId="0" fontId="29" fillId="25" borderId="13" xfId="0" applyFont="1" applyFill="1" applyBorder="1" applyAlignment="1">
      <alignment vertical="center" wrapText="1"/>
    </xf>
    <xf numFmtId="0" fontId="25" fillId="25" borderId="13" xfId="0" applyFont="1" applyFill="1" applyBorder="1" applyAlignment="1">
      <alignment horizontal="center" vertical="center" wrapText="1"/>
    </xf>
    <xf numFmtId="0" fontId="31" fillId="25" borderId="13" xfId="0" applyFont="1" applyFill="1" applyBorder="1" applyAlignment="1">
      <alignment vertical="center" wrapText="1"/>
    </xf>
    <xf numFmtId="2" fontId="31" fillId="25" borderId="13" xfId="0" applyNumberFormat="1" applyFont="1" applyFill="1" applyBorder="1" applyAlignment="1">
      <alignment vertical="center" wrapText="1"/>
    </xf>
    <xf numFmtId="167" fontId="31" fillId="0" borderId="12" xfId="0" applyNumberFormat="1" applyFont="1" applyFill="1" applyBorder="1" applyAlignment="1">
      <alignment horizontal="center" vertical="center" wrapText="1"/>
    </xf>
    <xf numFmtId="0" fontId="45" fillId="0" borderId="11" xfId="0" applyFont="1" applyBorder="1" applyAlignment="1">
      <alignment horizontal="center" wrapText="1"/>
    </xf>
    <xf numFmtId="0" fontId="45" fillId="0" borderId="11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45" fillId="0" borderId="12" xfId="0" applyFont="1" applyBorder="1" applyAlignment="1">
      <alignment horizontal="center" vertical="center"/>
    </xf>
    <xf numFmtId="167" fontId="45" fillId="0" borderId="11" xfId="0" applyNumberFormat="1" applyFont="1" applyBorder="1" applyAlignment="1">
      <alignment horizontal="center" vertical="center"/>
    </xf>
    <xf numFmtId="167" fontId="45" fillId="0" borderId="12" xfId="0" applyNumberFormat="1" applyFont="1" applyBorder="1" applyAlignment="1">
      <alignment horizontal="center" vertical="center"/>
    </xf>
    <xf numFmtId="0" fontId="44" fillId="0" borderId="18" xfId="0" applyFont="1" applyFill="1" applyBorder="1" applyAlignment="1">
      <alignment horizontal="center"/>
    </xf>
    <xf numFmtId="14" fontId="44" fillId="0" borderId="18" xfId="0" applyNumberFormat="1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167" fontId="44" fillId="0" borderId="18" xfId="0" applyNumberFormat="1" applyFont="1" applyFill="1" applyBorder="1" applyAlignment="1">
      <alignment horizontal="center"/>
    </xf>
    <xf numFmtId="167" fontId="44" fillId="0" borderId="0" xfId="0" applyNumberFormat="1" applyFont="1" applyFill="1" applyBorder="1" applyAlignment="1">
      <alignment horizontal="center"/>
    </xf>
    <xf numFmtId="2" fontId="44" fillId="0" borderId="18" xfId="0" applyNumberFormat="1" applyFont="1" applyFill="1" applyBorder="1" applyAlignment="1">
      <alignment horizontal="center"/>
    </xf>
    <xf numFmtId="0" fontId="44" fillId="0" borderId="18" xfId="560" applyFont="1" applyFill="1" applyBorder="1" applyAlignment="1">
      <alignment horizontal="center"/>
    </xf>
    <xf numFmtId="0" fontId="44" fillId="0" borderId="0" xfId="560" applyFont="1" applyFill="1" applyBorder="1" applyAlignment="1">
      <alignment horizontal="center"/>
    </xf>
    <xf numFmtId="0" fontId="44" fillId="0" borderId="20" xfId="0" applyFont="1" applyFill="1" applyBorder="1" applyAlignment="1">
      <alignment horizontal="center"/>
    </xf>
    <xf numFmtId="0" fontId="44" fillId="0" borderId="21" xfId="0" applyFont="1" applyFill="1" applyBorder="1" applyAlignment="1">
      <alignment horizontal="center"/>
    </xf>
    <xf numFmtId="167" fontId="44" fillId="0" borderId="20" xfId="0" applyNumberFormat="1" applyFont="1" applyFill="1" applyBorder="1" applyAlignment="1">
      <alignment horizontal="center"/>
    </xf>
    <xf numFmtId="167" fontId="44" fillId="0" borderId="21" xfId="0" applyNumberFormat="1" applyFont="1" applyFill="1" applyBorder="1" applyAlignment="1">
      <alignment horizontal="center"/>
    </xf>
    <xf numFmtId="2" fontId="44" fillId="0" borderId="20" xfId="0" applyNumberFormat="1" applyFont="1" applyFill="1" applyBorder="1" applyAlignment="1">
      <alignment horizontal="center"/>
    </xf>
    <xf numFmtId="168" fontId="25" fillId="0" borderId="20" xfId="0" applyNumberFormat="1" applyFont="1" applyFill="1" applyBorder="1" applyAlignment="1">
      <alignment horizontal="center" vertical="center" wrapText="1"/>
    </xf>
    <xf numFmtId="168" fontId="25" fillId="0" borderId="21" xfId="0" applyNumberFormat="1" applyFont="1" applyFill="1" applyBorder="1" applyAlignment="1">
      <alignment horizontal="center" vertical="center" wrapText="1"/>
    </xf>
    <xf numFmtId="0" fontId="44" fillId="0" borderId="18" xfId="0" applyFont="1" applyBorder="1" applyAlignment="1">
      <alignment horizontal="center"/>
    </xf>
    <xf numFmtId="167" fontId="44" fillId="0" borderId="18" xfId="0" applyNumberFormat="1" applyFont="1" applyBorder="1" applyAlignment="1">
      <alignment horizontal="center"/>
    </xf>
    <xf numFmtId="0" fontId="44" fillId="0" borderId="18" xfId="560" applyFont="1" applyBorder="1" applyAlignment="1">
      <alignment horizontal="center"/>
    </xf>
    <xf numFmtId="0" fontId="44" fillId="0" borderId="0" xfId="560" applyFont="1" applyBorder="1" applyAlignment="1">
      <alignment horizontal="center"/>
    </xf>
    <xf numFmtId="2" fontId="44" fillId="0" borderId="18" xfId="0" applyNumberFormat="1" applyFont="1" applyBorder="1" applyAlignment="1">
      <alignment horizontal="center"/>
    </xf>
    <xf numFmtId="0" fontId="44" fillId="0" borderId="0" xfId="0" applyFont="1" applyAlignment="1">
      <alignment horizontal="center"/>
    </xf>
    <xf numFmtId="14" fontId="44" fillId="0" borderId="0" xfId="0" applyNumberFormat="1" applyFont="1" applyAlignment="1">
      <alignment horizontal="center"/>
    </xf>
    <xf numFmtId="167" fontId="44" fillId="0" borderId="0" xfId="0" applyNumberFormat="1" applyFont="1" applyAlignment="1">
      <alignment horizontal="center"/>
    </xf>
    <xf numFmtId="2" fontId="44" fillId="0" borderId="0" xfId="0" applyNumberFormat="1" applyFont="1" applyBorder="1" applyAlignment="1">
      <alignment horizontal="center"/>
    </xf>
    <xf numFmtId="2" fontId="44" fillId="0" borderId="18" xfId="560" applyNumberFormat="1" applyFont="1" applyBorder="1" applyAlignment="1">
      <alignment horizontal="center"/>
    </xf>
    <xf numFmtId="2" fontId="44" fillId="0" borderId="0" xfId="560" applyNumberFormat="1" applyFont="1" applyBorder="1" applyAlignment="1">
      <alignment horizontal="center"/>
    </xf>
    <xf numFmtId="0" fontId="44" fillId="0" borderId="20" xfId="0" applyFont="1" applyBorder="1" applyAlignment="1">
      <alignment horizontal="center"/>
    </xf>
    <xf numFmtId="0" fontId="44" fillId="0" borderId="21" xfId="0" applyFont="1" applyBorder="1" applyAlignment="1">
      <alignment horizontal="center"/>
    </xf>
    <xf numFmtId="167" fontId="44" fillId="0" borderId="20" xfId="0" applyNumberFormat="1" applyFont="1" applyBorder="1" applyAlignment="1">
      <alignment horizontal="center"/>
    </xf>
    <xf numFmtId="167" fontId="44" fillId="0" borderId="21" xfId="0" applyNumberFormat="1" applyFont="1" applyBorder="1" applyAlignment="1">
      <alignment horizontal="center"/>
    </xf>
    <xf numFmtId="2" fontId="44" fillId="0" borderId="21" xfId="560" applyNumberFormat="1" applyFont="1" applyBorder="1" applyAlignment="1">
      <alignment horizontal="center"/>
    </xf>
    <xf numFmtId="2" fontId="44" fillId="0" borderId="20" xfId="0" applyNumberFormat="1" applyFont="1" applyBorder="1" applyAlignment="1">
      <alignment horizontal="center"/>
    </xf>
    <xf numFmtId="2" fontId="44" fillId="0" borderId="21" xfId="0" applyNumberFormat="1" applyFont="1" applyBorder="1" applyAlignment="1">
      <alignment horizontal="center"/>
    </xf>
    <xf numFmtId="2" fontId="44" fillId="0" borderId="20" xfId="560" applyNumberFormat="1" applyFont="1" applyBorder="1" applyAlignment="1">
      <alignment horizontal="center"/>
    </xf>
    <xf numFmtId="0" fontId="45" fillId="0" borderId="18" xfId="0" applyFont="1" applyBorder="1" applyAlignment="1">
      <alignment horizontal="center"/>
    </xf>
    <xf numFmtId="0" fontId="45" fillId="0" borderId="18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/>
    </xf>
    <xf numFmtId="167" fontId="45" fillId="0" borderId="18" xfId="0" applyNumberFormat="1" applyFont="1" applyBorder="1" applyAlignment="1">
      <alignment horizontal="center" vertical="center"/>
    </xf>
    <xf numFmtId="2" fontId="45" fillId="0" borderId="0" xfId="0" applyNumberFormat="1" applyFont="1" applyBorder="1" applyAlignment="1">
      <alignment horizontal="center" vertical="center"/>
    </xf>
    <xf numFmtId="0" fontId="45" fillId="0" borderId="18" xfId="447" applyFont="1" applyFill="1" applyBorder="1" applyAlignment="1">
      <alignment horizontal="center" vertical="center" wrapText="1"/>
    </xf>
    <xf numFmtId="0" fontId="44" fillId="0" borderId="18" xfId="447" applyFont="1" applyFill="1" applyBorder="1" applyAlignment="1">
      <alignment horizontal="center" vertical="center" wrapText="1"/>
    </xf>
    <xf numFmtId="0" fontId="49" fillId="0" borderId="0" xfId="447" applyFont="1" applyFill="1" applyAlignment="1">
      <alignment horizontal="center" vertical="center" wrapText="1"/>
    </xf>
    <xf numFmtId="2" fontId="45" fillId="0" borderId="18" xfId="447" applyNumberFormat="1" applyFont="1" applyFill="1" applyBorder="1" applyAlignment="1">
      <alignment horizontal="center" vertical="center" wrapText="1"/>
    </xf>
    <xf numFmtId="167" fontId="45" fillId="0" borderId="0" xfId="447" applyNumberFormat="1" applyFont="1" applyFill="1" applyAlignment="1">
      <alignment horizontal="center" vertical="center" wrapText="1"/>
    </xf>
    <xf numFmtId="0" fontId="44" fillId="0" borderId="18" xfId="658" applyFont="1" applyFill="1" applyBorder="1" applyAlignment="1">
      <alignment horizontal="center" vertical="center" wrapText="1"/>
    </xf>
    <xf numFmtId="0" fontId="44" fillId="0" borderId="0" xfId="658" applyFont="1" applyFill="1" applyBorder="1" applyAlignment="1">
      <alignment horizontal="center" vertical="center" wrapText="1"/>
    </xf>
    <xf numFmtId="2" fontId="44" fillId="0" borderId="18" xfId="447" applyNumberFormat="1" applyFont="1" applyFill="1" applyBorder="1" applyAlignment="1">
      <alignment horizontal="center" vertical="center" wrapText="1"/>
    </xf>
    <xf numFmtId="0" fontId="44" fillId="0" borderId="0" xfId="447" applyFont="1" applyFill="1" applyBorder="1" applyAlignment="1">
      <alignment horizontal="center" vertical="center" wrapText="1"/>
    </xf>
    <xf numFmtId="0" fontId="44" fillId="0" borderId="18" xfId="447" applyFont="1" applyFill="1" applyBorder="1" applyAlignment="1">
      <alignment horizontal="center"/>
    </xf>
    <xf numFmtId="2" fontId="44" fillId="0" borderId="18" xfId="447" applyNumberFormat="1" applyFont="1" applyFill="1" applyBorder="1" applyAlignment="1">
      <alignment horizontal="center"/>
    </xf>
    <xf numFmtId="2" fontId="44" fillId="0" borderId="0" xfId="447" applyNumberFormat="1" applyFont="1" applyFill="1" applyAlignment="1">
      <alignment horizontal="center"/>
    </xf>
    <xf numFmtId="2" fontId="44" fillId="0" borderId="0" xfId="447" applyNumberFormat="1" applyFont="1" applyFill="1" applyBorder="1" applyAlignment="1">
      <alignment horizontal="center"/>
    </xf>
    <xf numFmtId="2" fontId="44" fillId="0" borderId="18" xfId="658" applyNumberFormat="1" applyFont="1" applyFill="1" applyBorder="1" applyAlignment="1">
      <alignment horizontal="center"/>
    </xf>
    <xf numFmtId="2" fontId="44" fillId="0" borderId="0" xfId="658" applyNumberFormat="1" applyFont="1" applyFill="1" applyBorder="1" applyAlignment="1">
      <alignment horizontal="center"/>
    </xf>
    <xf numFmtId="0" fontId="44" fillId="0" borderId="0" xfId="447" applyFont="1" applyFill="1" applyBorder="1" applyAlignment="1">
      <alignment horizontal="center"/>
    </xf>
    <xf numFmtId="0" fontId="44" fillId="0" borderId="18" xfId="658" applyFont="1" applyFill="1" applyBorder="1" applyAlignment="1">
      <alignment horizontal="center"/>
    </xf>
    <xf numFmtId="0" fontId="47" fillId="0" borderId="0" xfId="447" applyFont="1" applyFill="1" applyBorder="1" applyAlignment="1">
      <alignment horizontal="center"/>
    </xf>
    <xf numFmtId="2" fontId="48" fillId="0" borderId="18" xfId="447" applyNumberFormat="1" applyFont="1" applyFill="1" applyBorder="1" applyAlignment="1">
      <alignment horizontal="center"/>
    </xf>
    <xf numFmtId="14" fontId="44" fillId="0" borderId="0" xfId="447" applyNumberFormat="1" applyFont="1" applyFill="1" applyBorder="1" applyAlignment="1">
      <alignment horizontal="center"/>
    </xf>
    <xf numFmtId="0" fontId="44" fillId="0" borderId="20" xfId="447" applyFont="1" applyFill="1" applyBorder="1" applyAlignment="1">
      <alignment horizontal="center"/>
    </xf>
    <xf numFmtId="0" fontId="44" fillId="0" borderId="21" xfId="447" applyFont="1" applyFill="1" applyBorder="1" applyAlignment="1">
      <alignment horizontal="center"/>
    </xf>
    <xf numFmtId="2" fontId="44" fillId="0" borderId="20" xfId="447" applyNumberFormat="1" applyFont="1" applyFill="1" applyBorder="1" applyAlignment="1">
      <alignment horizontal="center"/>
    </xf>
    <xf numFmtId="2" fontId="44" fillId="0" borderId="21" xfId="447" applyNumberFormat="1" applyFont="1" applyFill="1" applyBorder="1" applyAlignment="1">
      <alignment horizontal="center"/>
    </xf>
    <xf numFmtId="2" fontId="44" fillId="0" borderId="21" xfId="658" applyNumberFormat="1" applyFont="1" applyFill="1" applyBorder="1" applyAlignment="1">
      <alignment horizontal="center"/>
    </xf>
    <xf numFmtId="2" fontId="44" fillId="0" borderId="20" xfId="658" applyNumberFormat="1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31" fillId="0" borderId="11" xfId="0" applyFont="1" applyFill="1" applyBorder="1" applyAlignment="1">
      <alignment horizontal="center" wrapText="1"/>
    </xf>
    <xf numFmtId="0" fontId="31" fillId="0" borderId="12" xfId="0" applyFont="1" applyFill="1" applyBorder="1" applyAlignment="1">
      <alignment horizontal="center" vertical="center"/>
    </xf>
    <xf numFmtId="167" fontId="31" fillId="0" borderId="11" xfId="0" applyNumberFormat="1" applyFont="1" applyFill="1" applyBorder="1" applyAlignment="1">
      <alignment horizontal="center" vertical="center"/>
    </xf>
    <xf numFmtId="2" fontId="31" fillId="0" borderId="12" xfId="0" applyNumberFormat="1" applyFont="1" applyFill="1" applyBorder="1" applyAlignment="1">
      <alignment horizontal="center" vertical="center"/>
    </xf>
    <xf numFmtId="0" fontId="25" fillId="0" borderId="11" xfId="560" applyFont="1" applyFill="1" applyBorder="1" applyAlignment="1">
      <alignment horizontal="center"/>
    </xf>
    <xf numFmtId="0" fontId="25" fillId="0" borderId="12" xfId="560" applyFont="1" applyFill="1" applyBorder="1" applyAlignment="1">
      <alignment horizontal="center"/>
    </xf>
    <xf numFmtId="2" fontId="25" fillId="0" borderId="11" xfId="0" applyNumberFormat="1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167" fontId="25" fillId="0" borderId="18" xfId="0" applyNumberFormat="1" applyFont="1" applyFill="1" applyBorder="1" applyAlignment="1">
      <alignment horizontal="center"/>
    </xf>
    <xf numFmtId="167" fontId="25" fillId="0" borderId="0" xfId="0" applyNumberFormat="1" applyFont="1" applyFill="1" applyBorder="1" applyAlignment="1">
      <alignment horizontal="center"/>
    </xf>
    <xf numFmtId="2" fontId="25" fillId="0" borderId="18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2" fontId="25" fillId="0" borderId="18" xfId="560" applyNumberFormat="1" applyFont="1" applyFill="1" applyBorder="1" applyAlignment="1">
      <alignment horizontal="center"/>
    </xf>
    <xf numFmtId="0" fontId="25" fillId="0" borderId="0" xfId="560" applyFont="1" applyFill="1" applyBorder="1" applyAlignment="1">
      <alignment horizontal="center"/>
    </xf>
    <xf numFmtId="0" fontId="25" fillId="0" borderId="18" xfId="56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6" fontId="25" fillId="0" borderId="18" xfId="0" applyNumberFormat="1" applyFont="1" applyFill="1" applyBorder="1" applyAlignment="1">
      <alignment horizontal="center"/>
    </xf>
    <xf numFmtId="0" fontId="25" fillId="0" borderId="20" xfId="0" applyFont="1" applyFill="1" applyBorder="1" applyAlignment="1">
      <alignment horizontal="center"/>
    </xf>
    <xf numFmtId="0" fontId="25" fillId="0" borderId="21" xfId="0" applyFont="1" applyFill="1" applyBorder="1" applyAlignment="1">
      <alignment horizontal="center"/>
    </xf>
    <xf numFmtId="167" fontId="25" fillId="0" borderId="20" xfId="0" applyNumberFormat="1" applyFont="1" applyFill="1" applyBorder="1" applyAlignment="1">
      <alignment horizontal="center"/>
    </xf>
    <xf numFmtId="167" fontId="25" fillId="0" borderId="21" xfId="0" applyNumberFormat="1" applyFont="1" applyFill="1" applyBorder="1" applyAlignment="1">
      <alignment horizontal="center"/>
    </xf>
    <xf numFmtId="166" fontId="25" fillId="0" borderId="20" xfId="0" applyNumberFormat="1" applyFont="1" applyFill="1" applyBorder="1" applyAlignment="1">
      <alignment horizontal="center"/>
    </xf>
    <xf numFmtId="0" fontId="25" fillId="0" borderId="21" xfId="560" applyFont="1" applyFill="1" applyBorder="1" applyAlignment="1">
      <alignment horizontal="center"/>
    </xf>
    <xf numFmtId="2" fontId="25" fillId="0" borderId="20" xfId="0" applyNumberFormat="1" applyFont="1" applyFill="1" applyBorder="1" applyAlignment="1">
      <alignment horizontal="center"/>
    </xf>
    <xf numFmtId="2" fontId="25" fillId="0" borderId="21" xfId="0" applyNumberFormat="1" applyFont="1" applyFill="1" applyBorder="1" applyAlignment="1">
      <alignment horizontal="center"/>
    </xf>
    <xf numFmtId="0" fontId="25" fillId="0" borderId="20" xfId="560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/>
    </xf>
    <xf numFmtId="0" fontId="45" fillId="0" borderId="18" xfId="0" applyFont="1" applyFill="1" applyBorder="1" applyAlignment="1">
      <alignment horizontal="center" wrapText="1"/>
    </xf>
    <xf numFmtId="0" fontId="45" fillId="0" borderId="0" xfId="0" applyFont="1" applyFill="1" applyBorder="1" applyAlignment="1">
      <alignment horizontal="center" vertical="center"/>
    </xf>
    <xf numFmtId="167" fontId="45" fillId="0" borderId="18" xfId="0" applyNumberFormat="1" applyFont="1" applyFill="1" applyBorder="1" applyAlignment="1">
      <alignment horizontal="center" vertical="center"/>
    </xf>
    <xf numFmtId="2" fontId="45" fillId="0" borderId="0" xfId="0" applyNumberFormat="1" applyFont="1" applyFill="1" applyBorder="1" applyAlignment="1">
      <alignment horizontal="center" vertical="center"/>
    </xf>
    <xf numFmtId="0" fontId="46" fillId="0" borderId="0" xfId="0" applyFont="1" applyFill="1" applyBorder="1" applyAlignment="1">
      <alignment horizontal="center"/>
    </xf>
    <xf numFmtId="2" fontId="44" fillId="0" borderId="0" xfId="0" applyNumberFormat="1" applyFont="1" applyFill="1" applyBorder="1" applyAlignment="1">
      <alignment horizontal="center"/>
    </xf>
    <xf numFmtId="166" fontId="44" fillId="0" borderId="18" xfId="560" applyNumberFormat="1" applyFont="1" applyFill="1" applyBorder="1" applyAlignment="1">
      <alignment horizontal="center"/>
    </xf>
    <xf numFmtId="2" fontId="44" fillId="0" borderId="0" xfId="560" applyNumberFormat="1" applyFont="1" applyFill="1" applyBorder="1" applyAlignment="1">
      <alignment horizontal="center"/>
    </xf>
    <xf numFmtId="167" fontId="44" fillId="0" borderId="0" xfId="0" applyNumberFormat="1" applyFont="1" applyFill="1" applyAlignment="1">
      <alignment horizontal="center"/>
    </xf>
    <xf numFmtId="0" fontId="47" fillId="0" borderId="0" xfId="0" applyFont="1" applyFill="1" applyBorder="1" applyAlignment="1">
      <alignment horizontal="center"/>
    </xf>
    <xf numFmtId="166" fontId="44" fillId="0" borderId="20" xfId="560" applyNumberFormat="1" applyFont="1" applyFill="1" applyBorder="1" applyAlignment="1">
      <alignment horizontal="center"/>
    </xf>
    <xf numFmtId="2" fontId="44" fillId="0" borderId="21" xfId="560" applyNumberFormat="1" applyFont="1" applyFill="1" applyBorder="1" applyAlignment="1">
      <alignment horizontal="center"/>
    </xf>
    <xf numFmtId="2" fontId="44" fillId="0" borderId="21" xfId="0" applyNumberFormat="1" applyFont="1" applyFill="1" applyBorder="1" applyAlignment="1">
      <alignment horizontal="center"/>
    </xf>
    <xf numFmtId="0" fontId="44" fillId="0" borderId="20" xfId="560" applyFont="1" applyFill="1" applyBorder="1" applyAlignment="1">
      <alignment horizontal="center"/>
    </xf>
    <xf numFmtId="0" fontId="44" fillId="0" borderId="21" xfId="560" applyFont="1" applyFill="1" applyBorder="1" applyAlignment="1">
      <alignment horizontal="center"/>
    </xf>
    <xf numFmtId="2" fontId="44" fillId="0" borderId="18" xfId="560" applyNumberFormat="1" applyFont="1" applyFill="1" applyBorder="1" applyAlignment="1">
      <alignment horizontal="center"/>
    </xf>
    <xf numFmtId="166" fontId="29" fillId="0" borderId="0" xfId="564" applyNumberFormat="1" applyFont="1" applyAlignment="1">
      <alignment horizontal="right"/>
    </xf>
    <xf numFmtId="0" fontId="31" fillId="0" borderId="13" xfId="563" applyFont="1" applyBorder="1" applyAlignment="1">
      <alignment horizontal="center" vertical="center"/>
    </xf>
    <xf numFmtId="0" fontId="28" fillId="0" borderId="0" xfId="470" applyFont="1" applyAlignment="1">
      <alignment horizontal="left" vertical="center"/>
    </xf>
    <xf numFmtId="0" fontId="27" fillId="0" borderId="0" xfId="470" applyFont="1" applyAlignment="1">
      <alignment horizontal="left" vertical="center"/>
    </xf>
    <xf numFmtId="0" fontId="25" fillId="0" borderId="13" xfId="508" applyFont="1" applyBorder="1" applyAlignment="1">
      <alignment horizontal="center" vertical="center"/>
    </xf>
    <xf numFmtId="0" fontId="27" fillId="0" borderId="13" xfId="508" applyFont="1" applyBorder="1" applyAlignment="1">
      <alignment horizontal="center" vertical="center"/>
    </xf>
    <xf numFmtId="174" fontId="29" fillId="0" borderId="13" xfId="656" applyNumberFormat="1" applyFont="1" applyBorder="1" applyAlignment="1">
      <alignment horizontal="center" vertical="center"/>
    </xf>
    <xf numFmtId="0" fontId="25" fillId="0" borderId="0" xfId="508" applyFont="1" applyAlignment="1">
      <alignment vertical="center"/>
    </xf>
    <xf numFmtId="173" fontId="29" fillId="0" borderId="13" xfId="656" applyNumberFormat="1" applyFont="1" applyBorder="1" applyAlignment="1">
      <alignment horizontal="center" vertical="center"/>
    </xf>
    <xf numFmtId="173" fontId="29" fillId="0" borderId="13" xfId="656" applyNumberFormat="1" applyFont="1" applyBorder="1" applyAlignment="1">
      <alignment horizontal="center" vertical="center" wrapText="1"/>
    </xf>
    <xf numFmtId="173" fontId="51" fillId="0" borderId="13" xfId="656" applyNumberFormat="1" applyFont="1" applyBorder="1" applyAlignment="1">
      <alignment horizontal="center"/>
    </xf>
    <xf numFmtId="173" fontId="51" fillId="0" borderId="13" xfId="656" applyNumberFormat="1" applyFont="1" applyBorder="1" applyAlignment="1">
      <alignment horizontal="center" vertical="center"/>
    </xf>
    <xf numFmtId="167" fontId="25" fillId="0" borderId="0" xfId="560" applyNumberFormat="1" applyFont="1" applyFill="1" applyBorder="1" applyAlignment="1">
      <alignment horizontal="center"/>
    </xf>
    <xf numFmtId="167" fontId="25" fillId="0" borderId="21" xfId="560" applyNumberFormat="1" applyFont="1" applyFill="1" applyBorder="1" applyAlignment="1">
      <alignment horizontal="center"/>
    </xf>
    <xf numFmtId="2" fontId="25" fillId="0" borderId="0" xfId="560" applyNumberFormat="1" applyFont="1" applyFill="1" applyBorder="1" applyAlignment="1">
      <alignment horizontal="center"/>
    </xf>
    <xf numFmtId="0" fontId="32" fillId="0" borderId="0" xfId="470" applyFont="1" applyAlignment="1">
      <alignment horizontal="center"/>
    </xf>
    <xf numFmtId="0" fontId="32" fillId="0" borderId="0" xfId="470" applyFont="1" applyAlignment="1">
      <alignment horizontal="center" vertical="center"/>
    </xf>
    <xf numFmtId="0" fontId="32" fillId="0" borderId="0" xfId="444" applyFont="1" applyAlignment="1">
      <alignment horizontal="center" vertical="center" wrapText="1"/>
    </xf>
    <xf numFmtId="0" fontId="35" fillId="0" borderId="0" xfId="470" applyFont="1" applyAlignment="1">
      <alignment horizontal="center" vertical="center"/>
    </xf>
    <xf numFmtId="0" fontId="25" fillId="0" borderId="0" xfId="470" applyFont="1" applyAlignment="1">
      <alignment horizontal="left" vertical="center" wrapText="1"/>
    </xf>
    <xf numFmtId="0" fontId="26" fillId="0" borderId="0" xfId="470" applyFont="1" applyAlignment="1">
      <alignment horizontal="left" vertical="center" wrapText="1"/>
    </xf>
    <xf numFmtId="0" fontId="28" fillId="0" borderId="0" xfId="508" applyFont="1" applyAlignment="1">
      <alignment horizontal="center"/>
    </xf>
    <xf numFmtId="0" fontId="31" fillId="0" borderId="0" xfId="639" applyFont="1" applyAlignment="1">
      <alignment horizontal="center" vertical="center" wrapText="1"/>
    </xf>
    <xf numFmtId="0" fontId="27" fillId="0" borderId="0" xfId="508" applyFont="1" applyAlignment="1">
      <alignment horizontal="center"/>
    </xf>
    <xf numFmtId="0" fontId="26" fillId="0" borderId="0" xfId="519" applyFont="1" applyAlignment="1">
      <alignment vertical="center"/>
    </xf>
    <xf numFmtId="0" fontId="27" fillId="0" borderId="14" xfId="563" applyFont="1" applyBorder="1" applyAlignment="1">
      <alignment horizontal="center" vertical="center"/>
    </xf>
    <xf numFmtId="0" fontId="27" fillId="0" borderId="15" xfId="563" applyFont="1" applyBorder="1" applyAlignment="1">
      <alignment horizontal="center" vertical="center"/>
    </xf>
    <xf numFmtId="49" fontId="31" fillId="25" borderId="14" xfId="0" applyNumberFormat="1" applyFont="1" applyFill="1" applyBorder="1" applyAlignment="1">
      <alignment horizontal="left" vertical="center" wrapText="1"/>
    </xf>
    <xf numFmtId="49" fontId="31" fillId="25" borderId="16" xfId="0" applyNumberFormat="1" applyFont="1" applyFill="1" applyBorder="1" applyAlignment="1">
      <alignment horizontal="left" vertical="center" wrapText="1"/>
    </xf>
    <xf numFmtId="49" fontId="31" fillId="25" borderId="15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</cellXfs>
  <cellStyles count="659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40% - Accent1 2" xfId="67"/>
    <cellStyle name="40% - Accent1 2 2" xfId="68"/>
    <cellStyle name="40% - Accent1 2 3" xfId="69"/>
    <cellStyle name="40% - Accent1 2 4" xfId="70"/>
    <cellStyle name="40% - Accent1 2 5" xfId="71"/>
    <cellStyle name="40% - Accent1 3" xfId="72"/>
    <cellStyle name="40% - Accent1 4" xfId="73"/>
    <cellStyle name="40% - Accent1 4 2" xfId="74"/>
    <cellStyle name="40% - Accent1 5" xfId="75"/>
    <cellStyle name="40% - Accent1 6" xfId="76"/>
    <cellStyle name="40% - Accent1 7" xfId="77"/>
    <cellStyle name="40% - Accent2 2" xfId="78"/>
    <cellStyle name="40% - Accent2 2 2" xfId="79"/>
    <cellStyle name="40% - Accent2 2 3" xfId="80"/>
    <cellStyle name="40% - Accent2 2 4" xfId="81"/>
    <cellStyle name="40% - Accent2 2 5" xfId="82"/>
    <cellStyle name="40% - Accent2 3" xfId="83"/>
    <cellStyle name="40% - Accent2 4" xfId="84"/>
    <cellStyle name="40% - Accent2 4 2" xfId="85"/>
    <cellStyle name="40% - Accent2 5" xfId="86"/>
    <cellStyle name="40% - Accent2 6" xfId="87"/>
    <cellStyle name="40% - Accent2 7" xfId="88"/>
    <cellStyle name="40% - Accent3 2" xfId="89"/>
    <cellStyle name="40% - Accent3 2 2" xfId="90"/>
    <cellStyle name="40% - Accent3 2 3" xfId="91"/>
    <cellStyle name="40% - Accent3 2 4" xfId="92"/>
    <cellStyle name="40% - Accent3 2 5" xfId="93"/>
    <cellStyle name="40% - Accent3 3" xfId="94"/>
    <cellStyle name="40% - Accent3 4" xfId="95"/>
    <cellStyle name="40% - Accent3 4 2" xfId="96"/>
    <cellStyle name="40% - Accent3 5" xfId="97"/>
    <cellStyle name="40% - Accent3 6" xfId="98"/>
    <cellStyle name="40% - Accent3 7" xfId="99"/>
    <cellStyle name="40% - Accent4 2" xfId="100"/>
    <cellStyle name="40% - Accent4 2 2" xfId="101"/>
    <cellStyle name="40% - Accent4 2 3" xfId="102"/>
    <cellStyle name="40% - Accent4 2 4" xfId="103"/>
    <cellStyle name="40% - Accent4 2 5" xfId="104"/>
    <cellStyle name="40% - Accent4 3" xfId="105"/>
    <cellStyle name="40% - Accent4 4" xfId="106"/>
    <cellStyle name="40% - Accent4 4 2" xfId="107"/>
    <cellStyle name="40% - Accent4 5" xfId="108"/>
    <cellStyle name="40% - Accent4 6" xfId="109"/>
    <cellStyle name="40% - Accent4 7" xfId="110"/>
    <cellStyle name="40% - Accent5 2" xfId="111"/>
    <cellStyle name="40% - Accent5 2 2" xfId="112"/>
    <cellStyle name="40% - Accent5 2 3" xfId="113"/>
    <cellStyle name="40% - Accent5 2 4" xfId="114"/>
    <cellStyle name="40% - Accent5 2 5" xfId="115"/>
    <cellStyle name="40% - Accent5 3" xfId="116"/>
    <cellStyle name="40% - Accent5 4" xfId="117"/>
    <cellStyle name="40% - Accent5 4 2" xfId="118"/>
    <cellStyle name="40% - Accent5 5" xfId="119"/>
    <cellStyle name="40% - Accent5 6" xfId="120"/>
    <cellStyle name="40% - Accent5 7" xfId="121"/>
    <cellStyle name="40% - Accent6 2" xfId="122"/>
    <cellStyle name="40% - Accent6 2 2" xfId="123"/>
    <cellStyle name="40% - Accent6 2 3" xfId="124"/>
    <cellStyle name="40% - Accent6 2 4" xfId="125"/>
    <cellStyle name="40% - Accent6 2 5" xfId="126"/>
    <cellStyle name="40% - Accent6 3" xfId="127"/>
    <cellStyle name="40% - Accent6 4" xfId="128"/>
    <cellStyle name="40% - Accent6 4 2" xfId="129"/>
    <cellStyle name="40% - Accent6 5" xfId="130"/>
    <cellStyle name="40% - Accent6 6" xfId="131"/>
    <cellStyle name="40% - Accent6 7" xfId="132"/>
    <cellStyle name="60% - Accent1 2" xfId="133"/>
    <cellStyle name="60% - Accent1 2 2" xfId="134"/>
    <cellStyle name="60% - Accent1 2 3" xfId="135"/>
    <cellStyle name="60% - Accent1 2 4" xfId="136"/>
    <cellStyle name="60% - Accent1 2 5" xfId="137"/>
    <cellStyle name="60% - Accent1 3" xfId="138"/>
    <cellStyle name="60% - Accent1 4" xfId="139"/>
    <cellStyle name="60% - Accent1 4 2" xfId="140"/>
    <cellStyle name="60% - Accent1 5" xfId="141"/>
    <cellStyle name="60% - Accent1 6" xfId="142"/>
    <cellStyle name="60% - Accent1 7" xfId="143"/>
    <cellStyle name="60% - Accent2 2" xfId="144"/>
    <cellStyle name="60% - Accent2 2 2" xfId="145"/>
    <cellStyle name="60% - Accent2 2 3" xfId="146"/>
    <cellStyle name="60% - Accent2 2 4" xfId="147"/>
    <cellStyle name="60% - Accent2 2 5" xfId="148"/>
    <cellStyle name="60% - Accent2 3" xfId="149"/>
    <cellStyle name="60% - Accent2 4" xfId="150"/>
    <cellStyle name="60% - Accent2 4 2" xfId="151"/>
    <cellStyle name="60% - Accent2 5" xfId="152"/>
    <cellStyle name="60% - Accent2 6" xfId="153"/>
    <cellStyle name="60% - Accent2 7" xfId="154"/>
    <cellStyle name="60% - Accent3 2" xfId="155"/>
    <cellStyle name="60% - Accent3 2 2" xfId="156"/>
    <cellStyle name="60% - Accent3 2 3" xfId="157"/>
    <cellStyle name="60% - Accent3 2 4" xfId="158"/>
    <cellStyle name="60% - Accent3 2 5" xfId="159"/>
    <cellStyle name="60% - Accent3 3" xfId="160"/>
    <cellStyle name="60% - Accent3 4" xfId="161"/>
    <cellStyle name="60% - Accent3 4 2" xfId="162"/>
    <cellStyle name="60% - Accent3 5" xfId="163"/>
    <cellStyle name="60% - Accent3 6" xfId="164"/>
    <cellStyle name="60% - Accent3 7" xfId="165"/>
    <cellStyle name="60% - Accent4 2" xfId="166"/>
    <cellStyle name="60% - Accent4 2 2" xfId="167"/>
    <cellStyle name="60% - Accent4 2 3" xfId="168"/>
    <cellStyle name="60% - Accent4 2 4" xfId="169"/>
    <cellStyle name="60% - Accent4 2 5" xfId="170"/>
    <cellStyle name="60% - Accent4 3" xfId="171"/>
    <cellStyle name="60% - Accent4 4" xfId="172"/>
    <cellStyle name="60% - Accent4 4 2" xfId="173"/>
    <cellStyle name="60% - Accent4 5" xfId="174"/>
    <cellStyle name="60% - Accent4 6" xfId="175"/>
    <cellStyle name="60% - Accent4 7" xfId="176"/>
    <cellStyle name="60% - Accent5 2" xfId="177"/>
    <cellStyle name="60% - Accent5 2 2" xfId="178"/>
    <cellStyle name="60% - Accent5 2 3" xfId="179"/>
    <cellStyle name="60% - Accent5 2 4" xfId="180"/>
    <cellStyle name="60% - Accent5 2 5" xfId="181"/>
    <cellStyle name="60% - Accent5 3" xfId="182"/>
    <cellStyle name="60% - Accent5 4" xfId="183"/>
    <cellStyle name="60% - Accent5 4 2" xfId="184"/>
    <cellStyle name="60% - Accent5 5" xfId="185"/>
    <cellStyle name="60% - Accent5 6" xfId="186"/>
    <cellStyle name="60% - Accent5 7" xfId="187"/>
    <cellStyle name="60% - Accent6 2" xfId="188"/>
    <cellStyle name="60% - Accent6 2 2" xfId="189"/>
    <cellStyle name="60% - Accent6 2 3" xfId="190"/>
    <cellStyle name="60% - Accent6 2 4" xfId="191"/>
    <cellStyle name="60% - Accent6 2 5" xfId="192"/>
    <cellStyle name="60% - Accent6 3" xfId="193"/>
    <cellStyle name="60% - Accent6 4" xfId="194"/>
    <cellStyle name="60% - Accent6 4 2" xfId="195"/>
    <cellStyle name="60% - Accent6 5" xfId="196"/>
    <cellStyle name="60% - Accent6 6" xfId="197"/>
    <cellStyle name="60% - Accent6 7" xfId="198"/>
    <cellStyle name="Accent1 2" xfId="199"/>
    <cellStyle name="Accent1 2 2" xfId="200"/>
    <cellStyle name="Accent1 2 3" xfId="201"/>
    <cellStyle name="Accent1 2 4" xfId="202"/>
    <cellStyle name="Accent1 2 5" xfId="203"/>
    <cellStyle name="Accent1 3" xfId="204"/>
    <cellStyle name="Accent1 4" xfId="205"/>
    <cellStyle name="Accent1 4 2" xfId="206"/>
    <cellStyle name="Accent1 5" xfId="207"/>
    <cellStyle name="Accent1 6" xfId="208"/>
    <cellStyle name="Accent1 7" xfId="209"/>
    <cellStyle name="Accent2 2" xfId="210"/>
    <cellStyle name="Accent2 2 2" xfId="211"/>
    <cellStyle name="Accent2 2 3" xfId="212"/>
    <cellStyle name="Accent2 2 4" xfId="213"/>
    <cellStyle name="Accent2 2 5" xfId="214"/>
    <cellStyle name="Accent2 3" xfId="215"/>
    <cellStyle name="Accent2 4" xfId="216"/>
    <cellStyle name="Accent2 4 2" xfId="217"/>
    <cellStyle name="Accent2 5" xfId="218"/>
    <cellStyle name="Accent2 6" xfId="219"/>
    <cellStyle name="Accent2 7" xfId="220"/>
    <cellStyle name="Accent3 2" xfId="221"/>
    <cellStyle name="Accent3 2 2" xfId="222"/>
    <cellStyle name="Accent3 2 3" xfId="223"/>
    <cellStyle name="Accent3 2 4" xfId="224"/>
    <cellStyle name="Accent3 2 5" xfId="225"/>
    <cellStyle name="Accent3 3" xfId="226"/>
    <cellStyle name="Accent3 4" xfId="227"/>
    <cellStyle name="Accent3 4 2" xfId="228"/>
    <cellStyle name="Accent3 5" xfId="229"/>
    <cellStyle name="Accent3 6" xfId="230"/>
    <cellStyle name="Accent3 7" xfId="231"/>
    <cellStyle name="Accent4 2" xfId="232"/>
    <cellStyle name="Accent4 2 2" xfId="233"/>
    <cellStyle name="Accent4 2 3" xfId="234"/>
    <cellStyle name="Accent4 2 4" xfId="235"/>
    <cellStyle name="Accent4 2 5" xfId="236"/>
    <cellStyle name="Accent4 3" xfId="237"/>
    <cellStyle name="Accent4 4" xfId="238"/>
    <cellStyle name="Accent4 4 2" xfId="239"/>
    <cellStyle name="Accent4 5" xfId="240"/>
    <cellStyle name="Accent4 6" xfId="241"/>
    <cellStyle name="Accent4 7" xfId="242"/>
    <cellStyle name="Accent5 2" xfId="243"/>
    <cellStyle name="Accent5 2 2" xfId="244"/>
    <cellStyle name="Accent5 2 3" xfId="245"/>
    <cellStyle name="Accent5 2 4" xfId="246"/>
    <cellStyle name="Accent5 2 5" xfId="247"/>
    <cellStyle name="Accent5 3" xfId="248"/>
    <cellStyle name="Accent5 4" xfId="249"/>
    <cellStyle name="Accent5 4 2" xfId="250"/>
    <cellStyle name="Accent5 5" xfId="251"/>
    <cellStyle name="Accent5 6" xfId="252"/>
    <cellStyle name="Accent5 7" xfId="253"/>
    <cellStyle name="Accent6 2" xfId="254"/>
    <cellStyle name="Accent6 2 2" xfId="255"/>
    <cellStyle name="Accent6 2 3" xfId="256"/>
    <cellStyle name="Accent6 2 4" xfId="257"/>
    <cellStyle name="Accent6 2 5" xfId="258"/>
    <cellStyle name="Accent6 3" xfId="259"/>
    <cellStyle name="Accent6 4" xfId="260"/>
    <cellStyle name="Accent6 4 2" xfId="261"/>
    <cellStyle name="Accent6 5" xfId="262"/>
    <cellStyle name="Accent6 6" xfId="263"/>
    <cellStyle name="Accent6 7" xfId="264"/>
    <cellStyle name="Bad 2" xfId="265"/>
    <cellStyle name="Bad 2 2" xfId="266"/>
    <cellStyle name="Bad 2 3" xfId="267"/>
    <cellStyle name="Bad 2 4" xfId="268"/>
    <cellStyle name="Bad 2 5" xfId="269"/>
    <cellStyle name="Bad 3" xfId="270"/>
    <cellStyle name="Bad 4" xfId="271"/>
    <cellStyle name="Bad 4 2" xfId="272"/>
    <cellStyle name="Bad 5" xfId="273"/>
    <cellStyle name="Bad 6" xfId="274"/>
    <cellStyle name="Bad 7" xfId="275"/>
    <cellStyle name="Calculation 2" xfId="276"/>
    <cellStyle name="Calculation 2 2" xfId="277"/>
    <cellStyle name="Calculation 2 3" xfId="278"/>
    <cellStyle name="Calculation 2 4" xfId="279"/>
    <cellStyle name="Calculation 2 5" xfId="280"/>
    <cellStyle name="Calculation 2_anakia II etapi.xls sm. defeqturi" xfId="281"/>
    <cellStyle name="Calculation 3" xfId="282"/>
    <cellStyle name="Calculation 4" xfId="283"/>
    <cellStyle name="Calculation 4 2" xfId="284"/>
    <cellStyle name="Calculation 4_anakia II etapi.xls sm. defeqturi" xfId="285"/>
    <cellStyle name="Calculation 5" xfId="286"/>
    <cellStyle name="Calculation 6" xfId="287"/>
    <cellStyle name="Calculation 7" xfId="288"/>
    <cellStyle name="Check Cell 2" xfId="289"/>
    <cellStyle name="Check Cell 2 2" xfId="290"/>
    <cellStyle name="Check Cell 2 3" xfId="291"/>
    <cellStyle name="Check Cell 2 4" xfId="292"/>
    <cellStyle name="Check Cell 2 5" xfId="293"/>
    <cellStyle name="Check Cell 2_anakia II etapi.xls sm. defeqturi" xfId="294"/>
    <cellStyle name="Check Cell 3" xfId="295"/>
    <cellStyle name="Check Cell 4" xfId="296"/>
    <cellStyle name="Check Cell 4 2" xfId="297"/>
    <cellStyle name="Check Cell 4_anakia II etapi.xls sm. defeqturi" xfId="298"/>
    <cellStyle name="Check Cell 5" xfId="299"/>
    <cellStyle name="Check Cell 6" xfId="300"/>
    <cellStyle name="Check Cell 7" xfId="301"/>
    <cellStyle name="Comma 10" xfId="302"/>
    <cellStyle name="Comma 10 2" xfId="303"/>
    <cellStyle name="Comma 11" xfId="304"/>
    <cellStyle name="Comma 12" xfId="305"/>
    <cellStyle name="Comma 12 2" xfId="306"/>
    <cellStyle name="Comma 12 3" xfId="307"/>
    <cellStyle name="Comma 12 4" xfId="308"/>
    <cellStyle name="Comma 12 5" xfId="309"/>
    <cellStyle name="Comma 12 6" xfId="310"/>
    <cellStyle name="Comma 12 7" xfId="311"/>
    <cellStyle name="Comma 12 8" xfId="312"/>
    <cellStyle name="Comma 13" xfId="313"/>
    <cellStyle name="Comma 14" xfId="314"/>
    <cellStyle name="Comma 15" xfId="315"/>
    <cellStyle name="Comma 16" xfId="316"/>
    <cellStyle name="Comma 17" xfId="317"/>
    <cellStyle name="Comma 18" xfId="318"/>
    <cellStyle name="Comma 19" xfId="319"/>
    <cellStyle name="Comma 2" xfId="320"/>
    <cellStyle name="Comma 2 2" xfId="321"/>
    <cellStyle name="Comma 2 2 2" xfId="322"/>
    <cellStyle name="Comma 2 2 3" xfId="323"/>
    <cellStyle name="Comma 2 3" xfId="324"/>
    <cellStyle name="Comma 20" xfId="325"/>
    <cellStyle name="Comma 21" xfId="326"/>
    <cellStyle name="Comma 22" xfId="327"/>
    <cellStyle name="Comma 3" xfId="328"/>
    <cellStyle name="Comma 4" xfId="329"/>
    <cellStyle name="Comma 5" xfId="330"/>
    <cellStyle name="Comma 6" xfId="331"/>
    <cellStyle name="Comma 7" xfId="332"/>
    <cellStyle name="Comma 8" xfId="333"/>
    <cellStyle name="Comma 9" xfId="334"/>
    <cellStyle name="Explanatory Text 2" xfId="335"/>
    <cellStyle name="Explanatory Text 2 2" xfId="336"/>
    <cellStyle name="Explanatory Text 2 3" xfId="337"/>
    <cellStyle name="Explanatory Text 2 4" xfId="338"/>
    <cellStyle name="Explanatory Text 2 5" xfId="339"/>
    <cellStyle name="Explanatory Text 3" xfId="340"/>
    <cellStyle name="Explanatory Text 4" xfId="341"/>
    <cellStyle name="Explanatory Text 4 2" xfId="342"/>
    <cellStyle name="Explanatory Text 5" xfId="343"/>
    <cellStyle name="Explanatory Text 6" xfId="344"/>
    <cellStyle name="Explanatory Text 7" xfId="345"/>
    <cellStyle name="Good 2" xfId="346"/>
    <cellStyle name="Good 2 2" xfId="347"/>
    <cellStyle name="Good 2 3" xfId="348"/>
    <cellStyle name="Good 2 4" xfId="349"/>
    <cellStyle name="Good 2 5" xfId="350"/>
    <cellStyle name="Good 3" xfId="351"/>
    <cellStyle name="Good 4" xfId="352"/>
    <cellStyle name="Good 4 2" xfId="353"/>
    <cellStyle name="Good 5" xfId="354"/>
    <cellStyle name="Good 6" xfId="355"/>
    <cellStyle name="Good 7" xfId="356"/>
    <cellStyle name="Heading 1 2" xfId="357"/>
    <cellStyle name="Heading 1 2 2" xfId="358"/>
    <cellStyle name="Heading 1 2 3" xfId="359"/>
    <cellStyle name="Heading 1 2 4" xfId="360"/>
    <cellStyle name="Heading 1 2 5" xfId="361"/>
    <cellStyle name="Heading 1 2_anakia II etapi.xls sm. defeqturi" xfId="362"/>
    <cellStyle name="Heading 1 3" xfId="363"/>
    <cellStyle name="Heading 1 4" xfId="364"/>
    <cellStyle name="Heading 1 4 2" xfId="365"/>
    <cellStyle name="Heading 1 4_anakia II etapi.xls sm. defeqturi" xfId="366"/>
    <cellStyle name="Heading 1 5" xfId="367"/>
    <cellStyle name="Heading 1 6" xfId="368"/>
    <cellStyle name="Heading 1 7" xfId="369"/>
    <cellStyle name="Heading 2 2" xfId="370"/>
    <cellStyle name="Heading 2 2 2" xfId="371"/>
    <cellStyle name="Heading 2 2 3" xfId="372"/>
    <cellStyle name="Heading 2 2 4" xfId="373"/>
    <cellStyle name="Heading 2 2 5" xfId="374"/>
    <cellStyle name="Heading 2 2_anakia II etapi.xls sm. defeqturi" xfId="375"/>
    <cellStyle name="Heading 2 3" xfId="376"/>
    <cellStyle name="Heading 2 4" xfId="377"/>
    <cellStyle name="Heading 2 4 2" xfId="378"/>
    <cellStyle name="Heading 2 4_anakia II etapi.xls sm. defeqturi" xfId="379"/>
    <cellStyle name="Heading 2 5" xfId="380"/>
    <cellStyle name="Heading 2 6" xfId="381"/>
    <cellStyle name="Heading 2 7" xfId="382"/>
    <cellStyle name="Heading 3 2" xfId="383"/>
    <cellStyle name="Heading 3 2 2" xfId="384"/>
    <cellStyle name="Heading 3 2 3" xfId="385"/>
    <cellStyle name="Heading 3 2 4" xfId="386"/>
    <cellStyle name="Heading 3 2 5" xfId="387"/>
    <cellStyle name="Heading 3 2_anakia II etapi.xls sm. defeqturi" xfId="388"/>
    <cellStyle name="Heading 3 3" xfId="389"/>
    <cellStyle name="Heading 3 4" xfId="390"/>
    <cellStyle name="Heading 3 4 2" xfId="391"/>
    <cellStyle name="Heading 3 4_anakia II etapi.xls sm. defeqturi" xfId="392"/>
    <cellStyle name="Heading 3 5" xfId="393"/>
    <cellStyle name="Heading 3 6" xfId="394"/>
    <cellStyle name="Heading 3 7" xfId="395"/>
    <cellStyle name="Heading 4 2" xfId="396"/>
    <cellStyle name="Heading 4 2 2" xfId="397"/>
    <cellStyle name="Heading 4 2 3" xfId="398"/>
    <cellStyle name="Heading 4 2 4" xfId="399"/>
    <cellStyle name="Heading 4 2 5" xfId="400"/>
    <cellStyle name="Heading 4 3" xfId="401"/>
    <cellStyle name="Heading 4 4" xfId="402"/>
    <cellStyle name="Heading 4 4 2" xfId="403"/>
    <cellStyle name="Heading 4 5" xfId="404"/>
    <cellStyle name="Heading 4 6" xfId="405"/>
    <cellStyle name="Heading 4 7" xfId="406"/>
    <cellStyle name="Input 2" xfId="407"/>
    <cellStyle name="Input 2 2" xfId="408"/>
    <cellStyle name="Input 2 3" xfId="409"/>
    <cellStyle name="Input 2 4" xfId="410"/>
    <cellStyle name="Input 2 5" xfId="411"/>
    <cellStyle name="Input 2_anakia II etapi.xls sm. defeqturi" xfId="412"/>
    <cellStyle name="Input 3" xfId="413"/>
    <cellStyle name="Input 4" xfId="414"/>
    <cellStyle name="Input 4 2" xfId="415"/>
    <cellStyle name="Input 4_anakia II etapi.xls sm. defeqturi" xfId="416"/>
    <cellStyle name="Input 5" xfId="417"/>
    <cellStyle name="Input 6" xfId="418"/>
    <cellStyle name="Input 7" xfId="419"/>
    <cellStyle name="Linked Cell 2" xfId="420"/>
    <cellStyle name="Linked Cell 2 2" xfId="421"/>
    <cellStyle name="Linked Cell 2 3" xfId="422"/>
    <cellStyle name="Linked Cell 2 4" xfId="423"/>
    <cellStyle name="Linked Cell 2 5" xfId="424"/>
    <cellStyle name="Linked Cell 2_anakia II etapi.xls sm. defeqturi" xfId="425"/>
    <cellStyle name="Linked Cell 3" xfId="426"/>
    <cellStyle name="Linked Cell 4" xfId="427"/>
    <cellStyle name="Linked Cell 4 2" xfId="428"/>
    <cellStyle name="Linked Cell 4_anakia II etapi.xls sm. defeqturi" xfId="429"/>
    <cellStyle name="Linked Cell 5" xfId="430"/>
    <cellStyle name="Linked Cell 6" xfId="431"/>
    <cellStyle name="Linked Cell 7" xfId="432"/>
    <cellStyle name="Neutral 2" xfId="433"/>
    <cellStyle name="Neutral 2 2" xfId="434"/>
    <cellStyle name="Neutral 2 3" xfId="435"/>
    <cellStyle name="Neutral 2 4" xfId="436"/>
    <cellStyle name="Neutral 2 5" xfId="437"/>
    <cellStyle name="Neutral 3" xfId="438"/>
    <cellStyle name="Neutral 4" xfId="439"/>
    <cellStyle name="Neutral 4 2" xfId="440"/>
    <cellStyle name="Neutral 5" xfId="441"/>
    <cellStyle name="Neutral 6" xfId="442"/>
    <cellStyle name="Neutral 7" xfId="443"/>
    <cellStyle name="Normal" xfId="0" builtinId="0"/>
    <cellStyle name="Normal 10" xfId="444"/>
    <cellStyle name="Normal 10 2" xfId="445"/>
    <cellStyle name="Normal 11" xfId="446"/>
    <cellStyle name="Normal 11 2" xfId="447"/>
    <cellStyle name="Normal 11 2 2" xfId="448"/>
    <cellStyle name="Normal 11 3" xfId="449"/>
    <cellStyle name="Normal 11_GAZI-2010" xfId="450"/>
    <cellStyle name="Normal 12" xfId="451"/>
    <cellStyle name="Normal 12 2" xfId="452"/>
    <cellStyle name="Normal 12_gazis gare qseli" xfId="453"/>
    <cellStyle name="Normal 13" xfId="454"/>
    <cellStyle name="Normal 13 2" xfId="455"/>
    <cellStyle name="Normal 13 3" xfId="456"/>
    <cellStyle name="Normal 13 3 2" xfId="457"/>
    <cellStyle name="Normal 13 4" xfId="458"/>
    <cellStyle name="Normal 13 5" xfId="459"/>
    <cellStyle name="Normal 13_GAZI-2010" xfId="460"/>
    <cellStyle name="Normal 14" xfId="461"/>
    <cellStyle name="Normal 14 2" xfId="462"/>
    <cellStyle name="Normal 14 3" xfId="463"/>
    <cellStyle name="Normal 14 3 2" xfId="464"/>
    <cellStyle name="Normal 14 4" xfId="465"/>
    <cellStyle name="Normal 14 5" xfId="466"/>
    <cellStyle name="Normal 14_anakia II etapi.xls sm. defeqturi" xfId="467"/>
    <cellStyle name="Normal 15" xfId="468"/>
    <cellStyle name="Normal 16" xfId="469"/>
    <cellStyle name="Normal 16 2" xfId="470"/>
    <cellStyle name="Normal 16 3" xfId="471"/>
    <cellStyle name="Normal 16_axalq.skola" xfId="472"/>
    <cellStyle name="Normal 17" xfId="473"/>
    <cellStyle name="Normal 18" xfId="474"/>
    <cellStyle name="Normal 19" xfId="475"/>
    <cellStyle name="Normal 2" xfId="476"/>
    <cellStyle name="Normal 2 10" xfId="477"/>
    <cellStyle name="Normal 2 2" xfId="478"/>
    <cellStyle name="Normal 2 2 2" xfId="479"/>
    <cellStyle name="Normal 2 2 3" xfId="480"/>
    <cellStyle name="Normal 2 2 4" xfId="481"/>
    <cellStyle name="Normal 2 2 5" xfId="482"/>
    <cellStyle name="Normal 2 2 6" xfId="483"/>
    <cellStyle name="Normal 2 2 7" xfId="484"/>
    <cellStyle name="Normal 2 2_2D4CD000" xfId="485"/>
    <cellStyle name="Normal 2 3" xfId="486"/>
    <cellStyle name="Normal 2 4" xfId="487"/>
    <cellStyle name="Normal 2 5" xfId="488"/>
    <cellStyle name="Normal 2 6" xfId="489"/>
    <cellStyle name="Normal 2 7" xfId="490"/>
    <cellStyle name="Normal 2 7 2" xfId="491"/>
    <cellStyle name="Normal 2 7 3" xfId="492"/>
    <cellStyle name="Normal 2 7_anakia II etapi.xls sm. defeqturi" xfId="493"/>
    <cellStyle name="Normal 2 8" xfId="494"/>
    <cellStyle name="Normal 2 9" xfId="495"/>
    <cellStyle name="Normal 2_anakia II etapi.xls sm. defeqturi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9" xfId="506"/>
    <cellStyle name="Normal 29 2" xfId="507"/>
    <cellStyle name="Normal 3" xfId="508"/>
    <cellStyle name="Normal 3 2" xfId="509"/>
    <cellStyle name="Normal 3 2 2" xfId="510"/>
    <cellStyle name="Normal 3 2_anakia II etapi.xls sm. defeqturi" xfId="511"/>
    <cellStyle name="Normal 30" xfId="512"/>
    <cellStyle name="Normal 30 2" xfId="513"/>
    <cellStyle name="Normal 31" xfId="514"/>
    <cellStyle name="Normal 32" xfId="515"/>
    <cellStyle name="Normal 32 2" xfId="516"/>
    <cellStyle name="Normal 32 3" xfId="517"/>
    <cellStyle name="Normal 32 3 2" xfId="518"/>
    <cellStyle name="Normal 33" xfId="519"/>
    <cellStyle name="Normal 33 2" xfId="520"/>
    <cellStyle name="Normal 34" xfId="521"/>
    <cellStyle name="Normal 35" xfId="522"/>
    <cellStyle name="Normal 35 2" xfId="523"/>
    <cellStyle name="Normal 35 3" xfId="524"/>
    <cellStyle name="Normal 36" xfId="525"/>
    <cellStyle name="Normal 36 2" xfId="526"/>
    <cellStyle name="Normal 36 2 2" xfId="527"/>
    <cellStyle name="Normal 36 3" xfId="528"/>
    <cellStyle name="Normal 37" xfId="529"/>
    <cellStyle name="Normal 38" xfId="530"/>
    <cellStyle name="Normal 38 2" xfId="531"/>
    <cellStyle name="Normal 38 2 2" xfId="532"/>
    <cellStyle name="Normal 38 3" xfId="533"/>
    <cellStyle name="Normal 39" xfId="534"/>
    <cellStyle name="Normal 39 2" xfId="535"/>
    <cellStyle name="Normal 4" xfId="536"/>
    <cellStyle name="Normal 40" xfId="537"/>
    <cellStyle name="Normal 40 2" xfId="538"/>
    <cellStyle name="Normal 41" xfId="539"/>
    <cellStyle name="Normal 44" xfId="540"/>
    <cellStyle name="Normal 5" xfId="541"/>
    <cellStyle name="Normal 5 2" xfId="542"/>
    <cellStyle name="Normal 5 2 2" xfId="543"/>
    <cellStyle name="Normal 5 3" xfId="544"/>
    <cellStyle name="Normal 5 4" xfId="545"/>
    <cellStyle name="Normal 5 4 2" xfId="546"/>
    <cellStyle name="Normal 5_Copy of SAN2010" xfId="547"/>
    <cellStyle name="Normal 6" xfId="548"/>
    <cellStyle name="Normal 7" xfId="549"/>
    <cellStyle name="Normal 8" xfId="550"/>
    <cellStyle name="Normal 8 2" xfId="551"/>
    <cellStyle name="Normal 8_2D4CD000" xfId="552"/>
    <cellStyle name="Normal 9" xfId="553"/>
    <cellStyle name="Normal 9 2" xfId="554"/>
    <cellStyle name="Normal 9 2 2" xfId="555"/>
    <cellStyle name="Normal 9 2 3" xfId="556"/>
    <cellStyle name="Normal 9 2 4" xfId="557"/>
    <cellStyle name="Normal 9 2_anakia II etapi.xls sm. defeqturi" xfId="558"/>
    <cellStyle name="Normal 9_2D4CD000" xfId="559"/>
    <cellStyle name="Normal_gare wyalsadfenigagarini" xfId="560"/>
    <cellStyle name="Normal_gare wyalsadfenigagarini 10" xfId="658"/>
    <cellStyle name="Normal_gare wyalsadfenigagarini 2 2" xfId="561"/>
    <cellStyle name="Normal_gare wyalsadfenigagarini 2_SMSH2008-IIkv ." xfId="562"/>
    <cellStyle name="Normal_gare wyalsadfenigagarini_SAN2008=IIkv" xfId="563"/>
    <cellStyle name="Normal_sida wyalsadeni_SAN2008=IIkv" xfId="564"/>
    <cellStyle name="Note 2" xfId="565"/>
    <cellStyle name="Note 2 2" xfId="566"/>
    <cellStyle name="Note 2 3" xfId="567"/>
    <cellStyle name="Note 2 4" xfId="568"/>
    <cellStyle name="Note 2 5" xfId="569"/>
    <cellStyle name="Note 2_anakia II etapi.xls sm. defeqturi" xfId="570"/>
    <cellStyle name="Note 3" xfId="571"/>
    <cellStyle name="Note 4" xfId="572"/>
    <cellStyle name="Note 4 2" xfId="573"/>
    <cellStyle name="Note 4_anakia II etapi.xls sm. defeqturi" xfId="574"/>
    <cellStyle name="Note 5" xfId="575"/>
    <cellStyle name="Note 6" xfId="576"/>
    <cellStyle name="Note 7" xfId="577"/>
    <cellStyle name="Output 2" xfId="578"/>
    <cellStyle name="Output 2 2" xfId="579"/>
    <cellStyle name="Output 2 3" xfId="580"/>
    <cellStyle name="Output 2 4" xfId="581"/>
    <cellStyle name="Output 2 5" xfId="582"/>
    <cellStyle name="Output 2_anakia II etapi.xls sm. defeqturi" xfId="583"/>
    <cellStyle name="Output 3" xfId="584"/>
    <cellStyle name="Output 4" xfId="585"/>
    <cellStyle name="Output 4 2" xfId="586"/>
    <cellStyle name="Output 4_anakia II etapi.xls sm. defeqturi" xfId="587"/>
    <cellStyle name="Output 5" xfId="588"/>
    <cellStyle name="Output 6" xfId="589"/>
    <cellStyle name="Output 7" xfId="590"/>
    <cellStyle name="Percent 2" xfId="591"/>
    <cellStyle name="Percent 3" xfId="592"/>
    <cellStyle name="Percent 3 2" xfId="593"/>
    <cellStyle name="Percent 4" xfId="594"/>
    <cellStyle name="Percent 5" xfId="595"/>
    <cellStyle name="Percent 6" xfId="596"/>
    <cellStyle name="Style 1" xfId="597"/>
    <cellStyle name="Title 2" xfId="598"/>
    <cellStyle name="Title 2 2" xfId="599"/>
    <cellStyle name="Title 2 3" xfId="600"/>
    <cellStyle name="Title 2 4" xfId="601"/>
    <cellStyle name="Title 2 5" xfId="602"/>
    <cellStyle name="Title 3" xfId="603"/>
    <cellStyle name="Title 4" xfId="604"/>
    <cellStyle name="Title 4 2" xfId="605"/>
    <cellStyle name="Title 5" xfId="606"/>
    <cellStyle name="Title 6" xfId="607"/>
    <cellStyle name="Title 7" xfId="608"/>
    <cellStyle name="Total 2" xfId="609"/>
    <cellStyle name="Total 2 2" xfId="610"/>
    <cellStyle name="Total 2 3" xfId="611"/>
    <cellStyle name="Total 2 4" xfId="612"/>
    <cellStyle name="Total 2 5" xfId="613"/>
    <cellStyle name="Total 2_anakia II etapi.xls sm. defeqturi" xfId="614"/>
    <cellStyle name="Total 3" xfId="615"/>
    <cellStyle name="Total 4" xfId="616"/>
    <cellStyle name="Total 4 2" xfId="617"/>
    <cellStyle name="Total 4_anakia II etapi.xls sm. defeqturi" xfId="618"/>
    <cellStyle name="Total 5" xfId="619"/>
    <cellStyle name="Total 6" xfId="620"/>
    <cellStyle name="Total 7" xfId="621"/>
    <cellStyle name="Warning Text 2" xfId="622"/>
    <cellStyle name="Warning Text 2 2" xfId="623"/>
    <cellStyle name="Warning Text 2 3" xfId="624"/>
    <cellStyle name="Warning Text 2 4" xfId="625"/>
    <cellStyle name="Warning Text 2 5" xfId="626"/>
    <cellStyle name="Warning Text 3" xfId="627"/>
    <cellStyle name="Warning Text 4" xfId="628"/>
    <cellStyle name="Warning Text 4 2" xfId="629"/>
    <cellStyle name="Warning Text 5" xfId="630"/>
    <cellStyle name="Warning Text 6" xfId="631"/>
    <cellStyle name="Warning Text 7" xfId="632"/>
    <cellStyle name="Обычный 10" xfId="633"/>
    <cellStyle name="Обычный 2" xfId="634"/>
    <cellStyle name="Обычный 2 2" xfId="635"/>
    <cellStyle name="Обычный 3" xfId="636"/>
    <cellStyle name="Обычный 3 2" xfId="637"/>
    <cellStyle name="Обычный 3 3" xfId="638"/>
    <cellStyle name="Обычный 4" xfId="639"/>
    <cellStyle name="Обычный 4 2" xfId="640"/>
    <cellStyle name="Обычный 4 3" xfId="641"/>
    <cellStyle name="Обычный 5" xfId="642"/>
    <cellStyle name="Обычный 5 2" xfId="643"/>
    <cellStyle name="Обычный 5 2 2" xfId="644"/>
    <cellStyle name="Обычный 5 3" xfId="645"/>
    <cellStyle name="Обычный 6" xfId="646"/>
    <cellStyle name="Обычный 7" xfId="647"/>
    <cellStyle name="Обычный 8" xfId="648"/>
    <cellStyle name="Обычный 9" xfId="649"/>
    <cellStyle name="Обычный_SAN2008-I" xfId="650"/>
    <cellStyle name="Процентный 2" xfId="651"/>
    <cellStyle name="Процентный 3" xfId="652"/>
    <cellStyle name="Процентный 3 2" xfId="653"/>
    <cellStyle name="Финансовый 2" xfId="654"/>
    <cellStyle name="Финансовый 3" xfId="655"/>
    <cellStyle name="Финансовый 4" xfId="656"/>
    <cellStyle name="Финансовый 5" xfId="6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="80" zoomScaleNormal="80" workbookViewId="0">
      <selection activeCell="C16" sqref="C16"/>
    </sheetView>
  </sheetViews>
  <sheetFormatPr defaultRowHeight="15" customHeight="1" x14ac:dyDescent="0.25"/>
  <cols>
    <col min="1" max="11" width="9.140625" style="57"/>
    <col min="12" max="12" width="14.5703125" style="57" customWidth="1"/>
    <col min="13" max="16384" width="9.140625" style="57"/>
  </cols>
  <sheetData>
    <row r="1" spans="1:15" ht="15" customHeight="1" x14ac:dyDescent="0.3">
      <c r="G1" s="58"/>
    </row>
    <row r="2" spans="1:15" ht="15" customHeight="1" x14ac:dyDescent="0.4">
      <c r="L2" s="59"/>
    </row>
    <row r="3" spans="1:15" ht="19.5" customHeight="1" x14ac:dyDescent="0.4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</row>
    <row r="4" spans="1:15" ht="18.75" customHeight="1" x14ac:dyDescent="0.4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60"/>
    </row>
    <row r="6" spans="1:15" ht="15" customHeight="1" x14ac:dyDescent="0.3">
      <c r="L6" s="61"/>
    </row>
    <row r="7" spans="1:15" ht="15" customHeight="1" x14ac:dyDescent="0.3">
      <c r="L7" s="61"/>
    </row>
    <row r="10" spans="1:15" ht="25.5" customHeight="1" x14ac:dyDescent="0.25">
      <c r="A10" s="384" t="s">
        <v>63</v>
      </c>
      <c r="B10" s="384"/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62"/>
    </row>
    <row r="11" spans="1:15" ht="15" customHeight="1" x14ac:dyDescent="0.3">
      <c r="B11" s="63"/>
    </row>
    <row r="12" spans="1:15" s="61" customFormat="1" ht="45.75" customHeight="1" x14ac:dyDescent="0.3">
      <c r="A12" s="385" t="s">
        <v>132</v>
      </c>
      <c r="B12" s="385"/>
      <c r="C12" s="385"/>
      <c r="D12" s="385"/>
      <c r="E12" s="385"/>
      <c r="F12" s="385"/>
      <c r="G12" s="385"/>
      <c r="H12" s="385"/>
      <c r="I12" s="385"/>
      <c r="J12" s="385"/>
      <c r="K12" s="385"/>
      <c r="L12" s="385"/>
      <c r="M12" s="385"/>
      <c r="N12" s="385"/>
      <c r="O12" s="64"/>
    </row>
    <row r="13" spans="1:15" s="61" customFormat="1" ht="21" customHeight="1" x14ac:dyDescent="0.4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</row>
    <row r="14" spans="1:15" ht="16.5" customHeight="1" x14ac:dyDescent="0.3">
      <c r="C14" s="66"/>
      <c r="D14" s="58"/>
      <c r="E14" s="58"/>
      <c r="F14" s="58"/>
      <c r="G14" s="58"/>
      <c r="H14" s="58"/>
      <c r="I14" s="58"/>
      <c r="J14" s="58"/>
      <c r="K14" s="67"/>
      <c r="L14" s="67"/>
      <c r="M14" s="67"/>
    </row>
    <row r="16" spans="1:15" ht="18.75" customHeight="1" x14ac:dyDescent="0.25">
      <c r="G16" s="370" t="s">
        <v>31</v>
      </c>
      <c r="H16" s="371"/>
      <c r="I16" s="371"/>
      <c r="J16" s="371"/>
      <c r="K16" s="371"/>
      <c r="L16" s="236">
        <f>G.B.!F9</f>
        <v>0</v>
      </c>
      <c r="M16" s="370" t="s">
        <v>32</v>
      </c>
      <c r="N16" s="371"/>
    </row>
    <row r="19" spans="1:14" ht="15" customHeight="1" x14ac:dyDescent="0.3">
      <c r="C19" s="68"/>
      <c r="D19" s="69"/>
      <c r="E19" s="69"/>
      <c r="F19" s="69"/>
      <c r="G19" s="69"/>
      <c r="H19" s="69"/>
      <c r="I19" s="69"/>
      <c r="J19" s="69"/>
      <c r="K19" s="69"/>
      <c r="L19" s="69"/>
    </row>
    <row r="20" spans="1:14" s="61" customFormat="1" ht="21.75" customHeight="1" x14ac:dyDescent="0.3">
      <c r="A20" s="58"/>
    </row>
    <row r="21" spans="1:14" ht="9.75" customHeight="1" x14ac:dyDescent="0.3">
      <c r="C21" s="68"/>
      <c r="D21" s="69"/>
      <c r="E21" s="69"/>
      <c r="F21" s="69"/>
      <c r="G21" s="69"/>
      <c r="H21" s="69"/>
      <c r="I21" s="69"/>
      <c r="J21" s="69"/>
      <c r="K21" s="68"/>
    </row>
    <row r="22" spans="1:14" ht="28.5" customHeight="1" x14ac:dyDescent="0.25">
      <c r="A22" s="386" t="s">
        <v>67</v>
      </c>
      <c r="B22" s="386"/>
      <c r="C22" s="386"/>
      <c r="D22" s="386"/>
      <c r="E22" s="386"/>
      <c r="F22" s="386"/>
      <c r="G22" s="386"/>
      <c r="H22" s="386"/>
      <c r="I22" s="386"/>
      <c r="J22" s="386"/>
      <c r="K22" s="386"/>
      <c r="L22" s="386"/>
      <c r="M22" s="386"/>
      <c r="N22" s="386"/>
    </row>
    <row r="23" spans="1:14" ht="18.75" customHeight="1" x14ac:dyDescent="0.25"/>
  </sheetData>
  <mergeCells count="4">
    <mergeCell ref="A4:N4"/>
    <mergeCell ref="A10:N10"/>
    <mergeCell ref="A12:N12"/>
    <mergeCell ref="A22:N22"/>
  </mergeCells>
  <pageMargins left="0.70866141732283472" right="0.47244094488188981" top="0.74803149606299213" bottom="0.74803149606299213" header="0.31496062992125984" footer="0.31496062992125984"/>
  <pageSetup paperSize="9" orientation="landscape" r:id="rId1"/>
  <headerFooter alignWithMargins="0">
    <oddFooter xml:space="preserve">&amp;C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946"/>
  <sheetViews>
    <sheetView zoomScaleNormal="100" workbookViewId="0">
      <selection activeCell="G21" sqref="G21"/>
    </sheetView>
  </sheetViews>
  <sheetFormatPr defaultRowHeight="16.5" x14ac:dyDescent="0.3"/>
  <cols>
    <col min="1" max="1" width="4.140625" style="70" customWidth="1"/>
    <col min="2" max="2" width="13" style="70" customWidth="1"/>
    <col min="3" max="3" width="12" style="70" customWidth="1"/>
    <col min="4" max="4" width="13.42578125" style="70" customWidth="1"/>
    <col min="5" max="5" width="14.42578125" style="70" customWidth="1"/>
    <col min="6" max="6" width="12.42578125" style="70" customWidth="1"/>
    <col min="7" max="7" width="12" style="70" customWidth="1"/>
    <col min="8" max="8" width="12.85546875" style="70" customWidth="1"/>
    <col min="9" max="9" width="13.42578125" style="70" customWidth="1"/>
    <col min="10" max="10" width="12" style="70" customWidth="1"/>
    <col min="11" max="16384" width="9.140625" style="70"/>
  </cols>
  <sheetData>
    <row r="1" spans="1:256" ht="2.25" customHeight="1" x14ac:dyDescent="0.3"/>
    <row r="2" spans="1:256" s="71" customFormat="1" ht="18" customHeight="1" x14ac:dyDescent="0.4">
      <c r="A2" s="61"/>
      <c r="B2" s="61"/>
      <c r="C2" s="61"/>
      <c r="D2" s="61"/>
      <c r="E2" s="59" t="s">
        <v>33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61"/>
      <c r="FE2" s="61"/>
      <c r="FF2" s="61"/>
      <c r="FG2" s="61"/>
      <c r="FH2" s="61"/>
      <c r="FI2" s="61"/>
      <c r="FJ2" s="61"/>
      <c r="FK2" s="61"/>
      <c r="FL2" s="61"/>
      <c r="FM2" s="61"/>
      <c r="FN2" s="61"/>
      <c r="FO2" s="61"/>
      <c r="FP2" s="61"/>
      <c r="FQ2" s="61"/>
      <c r="FR2" s="61"/>
      <c r="FS2" s="61"/>
      <c r="FT2" s="61"/>
      <c r="FU2" s="61"/>
      <c r="FV2" s="61"/>
      <c r="FW2" s="61"/>
      <c r="FX2" s="61"/>
      <c r="FY2" s="61"/>
      <c r="FZ2" s="61"/>
      <c r="GA2" s="61"/>
      <c r="GB2" s="61"/>
      <c r="GC2" s="61"/>
      <c r="GD2" s="61"/>
      <c r="GE2" s="61"/>
      <c r="GF2" s="61"/>
      <c r="GG2" s="61"/>
      <c r="GH2" s="61"/>
      <c r="GI2" s="61"/>
      <c r="GJ2" s="61"/>
      <c r="GK2" s="61"/>
      <c r="GL2" s="61"/>
      <c r="GM2" s="61"/>
      <c r="GN2" s="61"/>
      <c r="GO2" s="61"/>
      <c r="GP2" s="61"/>
      <c r="GQ2" s="61"/>
      <c r="GR2" s="61"/>
      <c r="GS2" s="61"/>
      <c r="GT2" s="61"/>
      <c r="GU2" s="61"/>
      <c r="GV2" s="61"/>
      <c r="GW2" s="61"/>
      <c r="GX2" s="61"/>
      <c r="GY2" s="61"/>
      <c r="GZ2" s="61"/>
      <c r="HA2" s="61"/>
      <c r="HB2" s="61"/>
      <c r="HC2" s="61"/>
      <c r="HD2" s="61"/>
      <c r="HE2" s="61"/>
      <c r="HF2" s="61"/>
      <c r="HG2" s="61"/>
      <c r="HH2" s="61"/>
      <c r="HI2" s="61"/>
      <c r="HJ2" s="61"/>
      <c r="HK2" s="61"/>
      <c r="HL2" s="61"/>
      <c r="HM2" s="61"/>
      <c r="HN2" s="61"/>
      <c r="HO2" s="61"/>
      <c r="HP2" s="61"/>
      <c r="HQ2" s="61"/>
      <c r="HR2" s="61"/>
      <c r="HS2" s="61"/>
      <c r="HT2" s="61"/>
      <c r="HU2" s="61"/>
      <c r="HV2" s="61"/>
      <c r="HW2" s="61"/>
      <c r="HX2" s="61"/>
      <c r="HY2" s="61"/>
      <c r="HZ2" s="61"/>
      <c r="IA2" s="61"/>
      <c r="IB2" s="61"/>
      <c r="IC2" s="61"/>
      <c r="ID2" s="61"/>
      <c r="IE2" s="61"/>
      <c r="IF2" s="61"/>
      <c r="IG2" s="61"/>
      <c r="IH2" s="61"/>
      <c r="II2" s="61"/>
      <c r="IJ2" s="61"/>
      <c r="IK2" s="61"/>
      <c r="IL2" s="61"/>
      <c r="IM2" s="61"/>
      <c r="IN2" s="61"/>
      <c r="IO2" s="61"/>
      <c r="IP2" s="61"/>
      <c r="IQ2" s="61"/>
      <c r="IR2" s="61"/>
      <c r="IS2" s="61"/>
      <c r="IT2" s="61"/>
      <c r="IU2" s="61"/>
      <c r="IV2" s="61"/>
    </row>
    <row r="3" spans="1:256" s="71" customFormat="1" ht="16.5" customHeight="1" x14ac:dyDescent="0.3">
      <c r="A3" s="72"/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/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  <c r="EP3" s="72"/>
      <c r="EQ3" s="72"/>
      <c r="ER3" s="72"/>
      <c r="ES3" s="72"/>
      <c r="ET3" s="72"/>
      <c r="EU3" s="72"/>
      <c r="EV3" s="72"/>
      <c r="EW3" s="72"/>
      <c r="EX3" s="72"/>
      <c r="EY3" s="72"/>
      <c r="EZ3" s="72"/>
      <c r="FA3" s="72"/>
      <c r="FB3" s="72"/>
      <c r="FC3" s="72"/>
      <c r="FD3" s="72"/>
      <c r="FE3" s="72"/>
      <c r="FF3" s="72"/>
      <c r="FG3" s="72"/>
      <c r="FH3" s="72"/>
      <c r="FI3" s="72"/>
      <c r="FJ3" s="72"/>
      <c r="FK3" s="72"/>
      <c r="FL3" s="72"/>
      <c r="FM3" s="72"/>
      <c r="FN3" s="72"/>
      <c r="FO3" s="72"/>
      <c r="FP3" s="72"/>
      <c r="FQ3" s="72"/>
      <c r="FR3" s="72"/>
      <c r="FS3" s="72"/>
      <c r="FT3" s="72"/>
      <c r="FU3" s="72"/>
      <c r="FV3" s="72"/>
      <c r="FW3" s="72"/>
      <c r="FX3" s="72"/>
      <c r="FY3" s="72"/>
      <c r="FZ3" s="72"/>
      <c r="GA3" s="72"/>
      <c r="GB3" s="72"/>
      <c r="GC3" s="72"/>
      <c r="GD3" s="72"/>
      <c r="GE3" s="72"/>
      <c r="GF3" s="72"/>
      <c r="GG3" s="72"/>
      <c r="GH3" s="72"/>
      <c r="GI3" s="72"/>
      <c r="GJ3" s="72"/>
      <c r="GK3" s="72"/>
      <c r="GL3" s="72"/>
      <c r="GM3" s="72"/>
      <c r="GN3" s="72"/>
      <c r="GO3" s="72"/>
      <c r="GP3" s="72"/>
      <c r="GQ3" s="72"/>
      <c r="GR3" s="72"/>
      <c r="GS3" s="72"/>
      <c r="GT3" s="72"/>
      <c r="GU3" s="72"/>
      <c r="GV3" s="72"/>
      <c r="GW3" s="72"/>
      <c r="GX3" s="72"/>
      <c r="GY3" s="72"/>
      <c r="GZ3" s="72"/>
      <c r="HA3" s="72"/>
      <c r="HB3" s="72"/>
      <c r="HC3" s="72"/>
      <c r="HD3" s="72"/>
      <c r="HE3" s="72"/>
      <c r="HF3" s="72"/>
      <c r="HG3" s="72"/>
      <c r="HH3" s="72"/>
      <c r="HI3" s="72"/>
      <c r="HJ3" s="72"/>
      <c r="HK3" s="72"/>
      <c r="HL3" s="72"/>
      <c r="HM3" s="72"/>
      <c r="HN3" s="72"/>
      <c r="HO3" s="72"/>
      <c r="HP3" s="72"/>
      <c r="HQ3" s="72"/>
      <c r="HR3" s="72"/>
      <c r="HS3" s="72"/>
      <c r="HT3" s="72"/>
      <c r="HU3" s="72"/>
      <c r="HV3" s="72"/>
      <c r="HW3" s="72"/>
      <c r="HX3" s="72"/>
      <c r="HY3" s="72"/>
      <c r="HZ3" s="72"/>
      <c r="IA3" s="72"/>
      <c r="IB3" s="72"/>
      <c r="IC3" s="72"/>
      <c r="ID3" s="72"/>
      <c r="IE3" s="72"/>
      <c r="IF3" s="72"/>
      <c r="IG3" s="72"/>
      <c r="IH3" s="72"/>
      <c r="II3" s="72"/>
      <c r="IJ3" s="72"/>
      <c r="IK3" s="72"/>
      <c r="IL3" s="72"/>
      <c r="IM3" s="72"/>
      <c r="IN3" s="72"/>
      <c r="IO3" s="72"/>
      <c r="IP3" s="72"/>
      <c r="IQ3" s="72"/>
      <c r="IR3" s="72"/>
      <c r="IS3" s="72"/>
      <c r="IT3" s="72"/>
      <c r="IU3" s="72"/>
      <c r="IV3" s="72"/>
    </row>
    <row r="4" spans="1:256" s="71" customFormat="1" ht="84" customHeight="1" x14ac:dyDescent="0.3">
      <c r="A4" s="388" t="s">
        <v>127</v>
      </c>
      <c r="B4" s="388"/>
      <c r="C4" s="388"/>
      <c r="D4" s="388"/>
      <c r="E4" s="388"/>
      <c r="F4" s="388"/>
      <c r="G4" s="388"/>
      <c r="H4" s="388"/>
      <c r="I4" s="388"/>
      <c r="J4" s="388"/>
      <c r="K4" s="388"/>
      <c r="L4" s="73"/>
      <c r="M4" s="73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/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/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/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/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/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/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/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/>
      <c r="EF4" s="72"/>
      <c r="EG4" s="72"/>
      <c r="EH4" s="72"/>
      <c r="EI4" s="72"/>
      <c r="EJ4" s="72"/>
      <c r="EK4" s="72"/>
      <c r="EL4" s="72"/>
      <c r="EM4" s="72"/>
      <c r="EN4" s="72"/>
      <c r="EO4" s="72"/>
      <c r="EP4" s="72"/>
      <c r="EQ4" s="72"/>
      <c r="ER4" s="72"/>
      <c r="ES4" s="72"/>
      <c r="ET4" s="72"/>
      <c r="EU4" s="72"/>
      <c r="EV4" s="72"/>
      <c r="EW4" s="72"/>
      <c r="EX4" s="72"/>
      <c r="EY4" s="72"/>
      <c r="EZ4" s="72"/>
      <c r="FA4" s="72"/>
      <c r="FB4" s="72"/>
      <c r="FC4" s="72"/>
      <c r="FD4" s="72"/>
      <c r="FE4" s="72"/>
      <c r="FF4" s="72"/>
      <c r="FG4" s="72"/>
      <c r="FH4" s="72"/>
      <c r="FI4" s="72"/>
      <c r="FJ4" s="72"/>
      <c r="FK4" s="72"/>
      <c r="FL4" s="72"/>
      <c r="FM4" s="72"/>
      <c r="FN4" s="72"/>
      <c r="FO4" s="72"/>
      <c r="FP4" s="72"/>
      <c r="FQ4" s="72"/>
      <c r="FR4" s="72"/>
      <c r="FS4" s="72"/>
      <c r="FT4" s="72"/>
      <c r="FU4" s="72"/>
      <c r="FV4" s="72"/>
      <c r="FW4" s="72"/>
      <c r="FX4" s="72"/>
      <c r="FY4" s="72"/>
      <c r="FZ4" s="72"/>
      <c r="GA4" s="72"/>
      <c r="GB4" s="72"/>
      <c r="GC4" s="72"/>
      <c r="GD4" s="72"/>
      <c r="GE4" s="72"/>
      <c r="GF4" s="72"/>
      <c r="GG4" s="72"/>
      <c r="GH4" s="72"/>
      <c r="GI4" s="72"/>
      <c r="GJ4" s="72"/>
      <c r="GK4" s="72"/>
      <c r="GL4" s="72"/>
      <c r="GM4" s="72"/>
      <c r="GN4" s="72"/>
      <c r="GO4" s="72"/>
      <c r="GP4" s="72"/>
      <c r="GQ4" s="72"/>
      <c r="GR4" s="72"/>
      <c r="GS4" s="72"/>
      <c r="GT4" s="72"/>
      <c r="GU4" s="72"/>
      <c r="GV4" s="72"/>
      <c r="GW4" s="72"/>
      <c r="GX4" s="72"/>
      <c r="GY4" s="72"/>
      <c r="GZ4" s="72"/>
      <c r="HA4" s="72"/>
      <c r="HB4" s="72"/>
      <c r="HC4" s="72"/>
      <c r="HD4" s="72"/>
      <c r="HE4" s="72"/>
      <c r="HF4" s="72"/>
      <c r="HG4" s="72"/>
      <c r="HH4" s="72"/>
      <c r="HI4" s="72"/>
      <c r="HJ4" s="72"/>
      <c r="HK4" s="72"/>
      <c r="HL4" s="72"/>
      <c r="HM4" s="72"/>
      <c r="HN4" s="72"/>
      <c r="HO4" s="72"/>
      <c r="HP4" s="72"/>
      <c r="HQ4" s="72"/>
      <c r="HR4" s="72"/>
      <c r="HS4" s="72"/>
      <c r="HT4" s="72"/>
      <c r="HU4" s="72"/>
      <c r="HV4" s="72"/>
      <c r="HW4" s="72"/>
      <c r="HX4" s="72"/>
      <c r="HY4" s="72"/>
      <c r="HZ4" s="72"/>
      <c r="IA4" s="72"/>
      <c r="IB4" s="72"/>
      <c r="IC4" s="72"/>
      <c r="ID4" s="72"/>
      <c r="IE4" s="72"/>
      <c r="IF4" s="72"/>
      <c r="IG4" s="72"/>
      <c r="IH4" s="72"/>
      <c r="II4" s="72"/>
      <c r="IJ4" s="72"/>
      <c r="IK4" s="72"/>
      <c r="IL4" s="72"/>
      <c r="IM4" s="72"/>
      <c r="IN4" s="72"/>
      <c r="IO4" s="72"/>
      <c r="IP4" s="72"/>
      <c r="IQ4" s="72"/>
      <c r="IR4" s="72"/>
      <c r="IS4" s="72"/>
      <c r="IT4" s="72"/>
      <c r="IU4" s="72"/>
      <c r="IV4" s="72"/>
    </row>
    <row r="5" spans="1:256" s="75" customFormat="1" ht="15" customHeight="1" x14ac:dyDescent="0.3">
      <c r="A5" s="73"/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4"/>
      <c r="AH5" s="74"/>
      <c r="AI5" s="74"/>
      <c r="AJ5" s="74"/>
      <c r="AK5" s="74"/>
      <c r="AL5" s="74"/>
      <c r="AM5" s="74"/>
      <c r="AN5" s="74"/>
      <c r="AO5" s="74"/>
      <c r="AP5" s="74"/>
      <c r="AQ5" s="74"/>
      <c r="AR5" s="74"/>
      <c r="AS5" s="74"/>
      <c r="AT5" s="74"/>
      <c r="AU5" s="74"/>
      <c r="AV5" s="74"/>
      <c r="AW5" s="74"/>
      <c r="AX5" s="74"/>
      <c r="AY5" s="74"/>
      <c r="AZ5" s="74"/>
      <c r="BA5" s="74"/>
      <c r="BB5" s="74"/>
      <c r="BC5" s="74"/>
      <c r="BD5" s="74"/>
      <c r="BE5" s="74"/>
      <c r="BF5" s="74"/>
      <c r="BG5" s="74"/>
      <c r="BH5" s="74"/>
      <c r="BI5" s="74"/>
      <c r="BJ5" s="74"/>
      <c r="BK5" s="74"/>
      <c r="BL5" s="74"/>
      <c r="BM5" s="74"/>
      <c r="BN5" s="74"/>
      <c r="BO5" s="74"/>
      <c r="BP5" s="74"/>
      <c r="BQ5" s="74"/>
      <c r="BR5" s="74"/>
      <c r="BS5" s="74"/>
      <c r="BT5" s="74"/>
      <c r="BU5" s="74"/>
      <c r="BV5" s="74"/>
      <c r="BW5" s="74"/>
      <c r="BX5" s="74"/>
      <c r="BY5" s="74"/>
      <c r="BZ5" s="74"/>
      <c r="CA5" s="74"/>
      <c r="CB5" s="74"/>
      <c r="CC5" s="74"/>
      <c r="CD5" s="74"/>
      <c r="CE5" s="74"/>
      <c r="CF5" s="74"/>
      <c r="CG5" s="74"/>
      <c r="CH5" s="74"/>
      <c r="CI5" s="74"/>
      <c r="CJ5" s="74"/>
      <c r="CK5" s="74"/>
      <c r="CL5" s="74"/>
      <c r="CM5" s="74"/>
      <c r="CN5" s="74"/>
      <c r="CO5" s="74"/>
      <c r="CP5" s="74"/>
      <c r="CQ5" s="74"/>
      <c r="CR5" s="74"/>
      <c r="CS5" s="74"/>
      <c r="CT5" s="74"/>
      <c r="CU5" s="74"/>
      <c r="CV5" s="74"/>
      <c r="CW5" s="74"/>
      <c r="CX5" s="74"/>
      <c r="CY5" s="74"/>
      <c r="CZ5" s="74"/>
      <c r="DA5" s="74"/>
      <c r="DB5" s="74"/>
      <c r="DC5" s="74"/>
      <c r="DD5" s="74"/>
      <c r="DE5" s="74"/>
      <c r="DF5" s="74"/>
      <c r="DG5" s="74"/>
      <c r="DH5" s="74"/>
      <c r="DI5" s="74"/>
      <c r="DJ5" s="74"/>
      <c r="DK5" s="74"/>
      <c r="DL5" s="74"/>
      <c r="DM5" s="74"/>
      <c r="DN5" s="74"/>
      <c r="DO5" s="74"/>
      <c r="DP5" s="74"/>
      <c r="DQ5" s="74"/>
      <c r="DR5" s="74"/>
      <c r="DS5" s="74"/>
      <c r="DT5" s="74"/>
      <c r="DU5" s="74"/>
      <c r="DV5" s="74"/>
      <c r="DW5" s="74"/>
      <c r="DX5" s="74"/>
      <c r="DY5" s="74"/>
      <c r="DZ5" s="74"/>
      <c r="EA5" s="74"/>
      <c r="EB5" s="74"/>
      <c r="EC5" s="74"/>
      <c r="ED5" s="74"/>
      <c r="EE5" s="74"/>
      <c r="EF5" s="74"/>
      <c r="EG5" s="74"/>
      <c r="EH5" s="74"/>
      <c r="EI5" s="74"/>
      <c r="EJ5" s="74"/>
      <c r="EK5" s="74"/>
      <c r="EL5" s="74"/>
      <c r="EM5" s="74"/>
      <c r="EN5" s="74"/>
      <c r="EO5" s="74"/>
      <c r="EP5" s="74"/>
      <c r="EQ5" s="74"/>
      <c r="ER5" s="74"/>
      <c r="ES5" s="74"/>
      <c r="ET5" s="74"/>
      <c r="EU5" s="74"/>
      <c r="EV5" s="74"/>
      <c r="EW5" s="74"/>
      <c r="EX5" s="74"/>
      <c r="EY5" s="74"/>
      <c r="EZ5" s="74"/>
      <c r="FA5" s="74"/>
      <c r="FB5" s="74"/>
      <c r="FC5" s="74"/>
      <c r="FD5" s="74"/>
      <c r="FE5" s="74"/>
      <c r="FF5" s="74"/>
      <c r="FG5" s="74"/>
      <c r="FH5" s="74"/>
      <c r="FI5" s="74"/>
      <c r="FJ5" s="74"/>
      <c r="FK5" s="74"/>
      <c r="FL5" s="74"/>
      <c r="FM5" s="74"/>
      <c r="FN5" s="74"/>
      <c r="FO5" s="74"/>
      <c r="FP5" s="74"/>
      <c r="FQ5" s="74"/>
      <c r="FR5" s="74"/>
      <c r="FS5" s="74"/>
      <c r="FT5" s="74"/>
      <c r="FU5" s="74"/>
      <c r="FV5" s="74"/>
      <c r="FW5" s="74"/>
      <c r="FX5" s="74"/>
      <c r="FY5" s="74"/>
      <c r="FZ5" s="74"/>
      <c r="GA5" s="74"/>
      <c r="GB5" s="74"/>
      <c r="GC5" s="74"/>
      <c r="GD5" s="74"/>
      <c r="GE5" s="74"/>
      <c r="GF5" s="74"/>
      <c r="GG5" s="74"/>
      <c r="GH5" s="74"/>
      <c r="GI5" s="74"/>
      <c r="GJ5" s="74"/>
      <c r="GK5" s="74"/>
      <c r="GL5" s="74"/>
      <c r="GM5" s="74"/>
      <c r="GN5" s="74"/>
      <c r="GO5" s="74"/>
      <c r="GP5" s="74"/>
      <c r="GQ5" s="74"/>
      <c r="GR5" s="74"/>
      <c r="GS5" s="74"/>
      <c r="GT5" s="74"/>
      <c r="GU5" s="74"/>
      <c r="GV5" s="74"/>
      <c r="GW5" s="74"/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74"/>
      <c r="IG5" s="74"/>
      <c r="IH5" s="74"/>
      <c r="II5" s="74"/>
      <c r="IJ5" s="74"/>
      <c r="IK5" s="74"/>
      <c r="IL5" s="74"/>
      <c r="IM5" s="74"/>
      <c r="IN5" s="74"/>
      <c r="IO5" s="74"/>
      <c r="IP5" s="74"/>
      <c r="IQ5" s="74"/>
      <c r="IR5" s="74"/>
      <c r="IS5" s="74"/>
      <c r="IT5" s="74"/>
      <c r="IU5" s="74"/>
      <c r="IV5" s="74"/>
    </row>
    <row r="6" spans="1:256" s="75" customFormat="1" ht="15.75" x14ac:dyDescent="0.3">
      <c r="A6" s="74"/>
      <c r="B6" s="74" t="s">
        <v>44</v>
      </c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  <c r="GU6" s="74"/>
      <c r="GV6" s="74"/>
      <c r="GW6" s="74"/>
      <c r="GX6" s="74"/>
      <c r="GY6" s="74"/>
      <c r="GZ6" s="74"/>
      <c r="HA6" s="74"/>
      <c r="HB6" s="74"/>
      <c r="HC6" s="74"/>
      <c r="HD6" s="74"/>
      <c r="HE6" s="74"/>
      <c r="HF6" s="74"/>
      <c r="HG6" s="74"/>
      <c r="HH6" s="74"/>
      <c r="HI6" s="74"/>
      <c r="HJ6" s="74"/>
      <c r="HK6" s="74"/>
      <c r="HL6" s="74"/>
      <c r="HM6" s="74"/>
      <c r="HN6" s="74"/>
      <c r="HO6" s="74"/>
      <c r="HP6" s="74"/>
      <c r="HQ6" s="74"/>
      <c r="HR6" s="74"/>
      <c r="HS6" s="74"/>
      <c r="HT6" s="74"/>
      <c r="HU6" s="74"/>
      <c r="HV6" s="74"/>
      <c r="HW6" s="74"/>
      <c r="HX6" s="74"/>
      <c r="HY6" s="74"/>
      <c r="HZ6" s="74"/>
      <c r="IA6" s="74"/>
      <c r="IB6" s="74"/>
      <c r="IC6" s="74"/>
      <c r="ID6" s="74"/>
      <c r="IE6" s="74"/>
      <c r="IF6" s="74"/>
      <c r="IG6" s="74"/>
      <c r="IH6" s="74"/>
      <c r="II6" s="74"/>
      <c r="IJ6" s="74"/>
      <c r="IK6" s="74"/>
      <c r="IL6" s="74"/>
      <c r="IM6" s="74"/>
      <c r="IN6" s="74"/>
      <c r="IO6" s="74"/>
      <c r="IP6" s="74"/>
      <c r="IQ6" s="74"/>
      <c r="IR6" s="74"/>
      <c r="IS6" s="74"/>
      <c r="IT6" s="74"/>
      <c r="IU6" s="74"/>
      <c r="IV6" s="74"/>
    </row>
    <row r="7" spans="1:256" s="75" customFormat="1" ht="15.75" x14ac:dyDescent="0.3">
      <c r="A7" s="74"/>
      <c r="B7" s="74" t="s">
        <v>128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/>
      <c r="AK7" s="74"/>
      <c r="AL7" s="74"/>
      <c r="AM7" s="74"/>
      <c r="AN7" s="74"/>
      <c r="AO7" s="74"/>
      <c r="AP7" s="74"/>
      <c r="AQ7" s="74"/>
      <c r="AR7" s="74"/>
      <c r="AS7" s="74"/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  <c r="BJ7" s="74"/>
      <c r="BK7" s="74"/>
      <c r="BL7" s="74"/>
      <c r="BM7" s="74"/>
      <c r="BN7" s="74"/>
      <c r="BO7" s="74"/>
      <c r="BP7" s="74"/>
      <c r="BQ7" s="74"/>
      <c r="BR7" s="74"/>
      <c r="BS7" s="74"/>
      <c r="BT7" s="74"/>
      <c r="BU7" s="74"/>
      <c r="BV7" s="74"/>
      <c r="BW7" s="74"/>
      <c r="BX7" s="74"/>
      <c r="BY7" s="74"/>
      <c r="BZ7" s="74"/>
      <c r="CA7" s="74"/>
      <c r="CB7" s="74"/>
      <c r="CC7" s="74"/>
      <c r="CD7" s="74"/>
      <c r="CE7" s="74"/>
      <c r="CF7" s="74"/>
      <c r="CG7" s="74"/>
      <c r="CH7" s="74"/>
      <c r="CI7" s="74"/>
      <c r="CJ7" s="74"/>
      <c r="CK7" s="74"/>
      <c r="CL7" s="74"/>
      <c r="CM7" s="74"/>
      <c r="CN7" s="74"/>
      <c r="CO7" s="74"/>
      <c r="CP7" s="74"/>
      <c r="CQ7" s="74"/>
      <c r="CR7" s="74"/>
      <c r="CS7" s="74"/>
      <c r="CT7" s="74"/>
      <c r="CU7" s="74"/>
      <c r="CV7" s="74"/>
      <c r="CW7" s="74"/>
      <c r="CX7" s="74"/>
      <c r="CY7" s="74"/>
      <c r="CZ7" s="74"/>
      <c r="DA7" s="74"/>
      <c r="DB7" s="74"/>
      <c r="DC7" s="74"/>
      <c r="DD7" s="74"/>
      <c r="DE7" s="74"/>
      <c r="DF7" s="74"/>
      <c r="DG7" s="74"/>
      <c r="DH7" s="74"/>
      <c r="DI7" s="74"/>
      <c r="DJ7" s="74"/>
      <c r="DK7" s="74"/>
      <c r="DL7" s="74"/>
      <c r="DM7" s="74"/>
      <c r="DN7" s="74"/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4"/>
      <c r="EA7" s="74"/>
      <c r="EB7" s="74"/>
      <c r="EC7" s="74"/>
      <c r="ED7" s="74"/>
      <c r="EE7" s="74"/>
      <c r="EF7" s="74"/>
      <c r="EG7" s="74"/>
      <c r="EH7" s="74"/>
      <c r="EI7" s="74"/>
      <c r="EJ7" s="74"/>
      <c r="EK7" s="74"/>
      <c r="EL7" s="74"/>
      <c r="EM7" s="74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/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M7" s="74"/>
      <c r="GN7" s="74"/>
      <c r="GO7" s="74"/>
      <c r="GP7" s="74"/>
      <c r="GQ7" s="74"/>
      <c r="GR7" s="74"/>
      <c r="GS7" s="74"/>
      <c r="GT7" s="74"/>
      <c r="GU7" s="74"/>
      <c r="GV7" s="74"/>
      <c r="GW7" s="74"/>
      <c r="GX7" s="74"/>
      <c r="GY7" s="74"/>
      <c r="GZ7" s="74"/>
      <c r="HA7" s="74"/>
      <c r="HB7" s="74"/>
      <c r="HC7" s="74"/>
      <c r="HD7" s="74"/>
      <c r="HE7" s="74"/>
      <c r="HF7" s="74"/>
      <c r="HG7" s="74"/>
      <c r="HH7" s="74"/>
      <c r="HI7" s="74"/>
      <c r="HJ7" s="74"/>
      <c r="HK7" s="74"/>
      <c r="HL7" s="74"/>
      <c r="HM7" s="74"/>
      <c r="HN7" s="74"/>
      <c r="HO7" s="74"/>
      <c r="HP7" s="74"/>
      <c r="HQ7" s="74"/>
      <c r="HR7" s="74"/>
      <c r="HS7" s="74"/>
      <c r="HT7" s="74"/>
      <c r="HU7" s="74"/>
      <c r="HV7" s="74"/>
      <c r="HW7" s="74"/>
      <c r="HX7" s="74"/>
      <c r="HY7" s="74"/>
      <c r="HZ7" s="74"/>
      <c r="IA7" s="74"/>
      <c r="IB7" s="74"/>
      <c r="IC7" s="74"/>
      <c r="ID7" s="74"/>
      <c r="IE7" s="74"/>
      <c r="IF7" s="74"/>
      <c r="IG7" s="74"/>
      <c r="IH7" s="74"/>
      <c r="II7" s="74"/>
      <c r="IJ7" s="74"/>
      <c r="IK7" s="74"/>
      <c r="IL7" s="74"/>
      <c r="IM7" s="74"/>
      <c r="IN7" s="74"/>
      <c r="IO7" s="74"/>
      <c r="IP7" s="74"/>
      <c r="IQ7" s="74"/>
      <c r="IR7" s="74"/>
      <c r="IS7" s="74"/>
      <c r="IT7" s="74"/>
      <c r="IU7" s="74"/>
      <c r="IV7" s="74"/>
    </row>
    <row r="8" spans="1:256" s="75" customFormat="1" ht="15.75" x14ac:dyDescent="0.3">
      <c r="A8" s="74"/>
      <c r="B8" s="74" t="s">
        <v>129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4"/>
      <c r="AK8" s="74"/>
      <c r="AL8" s="74"/>
      <c r="AM8" s="74"/>
      <c r="AN8" s="74"/>
      <c r="AO8" s="74"/>
      <c r="AP8" s="74"/>
      <c r="AQ8" s="74"/>
      <c r="AR8" s="74"/>
      <c r="AS8" s="74"/>
      <c r="AT8" s="74"/>
      <c r="AU8" s="74"/>
      <c r="AV8" s="74"/>
      <c r="AW8" s="74"/>
      <c r="AX8" s="74"/>
      <c r="AY8" s="74"/>
      <c r="AZ8" s="74"/>
      <c r="BA8" s="74"/>
      <c r="BB8" s="74"/>
      <c r="BC8" s="74"/>
      <c r="BD8" s="74"/>
      <c r="BE8" s="74"/>
      <c r="BF8" s="74"/>
      <c r="BG8" s="74"/>
      <c r="BH8" s="74"/>
      <c r="BI8" s="74"/>
      <c r="BJ8" s="74"/>
      <c r="BK8" s="74"/>
      <c r="BL8" s="74"/>
      <c r="BM8" s="74"/>
      <c r="BN8" s="74"/>
      <c r="BO8" s="74"/>
      <c r="BP8" s="74"/>
      <c r="BQ8" s="74"/>
      <c r="BR8" s="74"/>
      <c r="BS8" s="74"/>
      <c r="BT8" s="74"/>
      <c r="BU8" s="74"/>
      <c r="BV8" s="74"/>
      <c r="BW8" s="74"/>
      <c r="BX8" s="74"/>
      <c r="BY8" s="74"/>
      <c r="BZ8" s="74"/>
      <c r="CA8" s="74"/>
      <c r="CB8" s="74"/>
      <c r="CC8" s="74"/>
      <c r="CD8" s="74"/>
      <c r="CE8" s="74"/>
      <c r="CF8" s="74"/>
      <c r="CG8" s="74"/>
      <c r="CH8" s="74"/>
      <c r="CI8" s="74"/>
      <c r="CJ8" s="74"/>
      <c r="CK8" s="74"/>
      <c r="CL8" s="74"/>
      <c r="CM8" s="74"/>
      <c r="CN8" s="74"/>
      <c r="CO8" s="74"/>
      <c r="CP8" s="74"/>
      <c r="CQ8" s="74"/>
      <c r="CR8" s="74"/>
      <c r="CS8" s="74"/>
      <c r="CT8" s="74"/>
      <c r="CU8" s="74"/>
      <c r="CV8" s="74"/>
      <c r="CW8" s="74"/>
      <c r="CX8" s="74"/>
      <c r="CY8" s="74"/>
      <c r="CZ8" s="74"/>
      <c r="DA8" s="74"/>
      <c r="DB8" s="74"/>
      <c r="DC8" s="74"/>
      <c r="DD8" s="74"/>
      <c r="DE8" s="74"/>
      <c r="DF8" s="74"/>
      <c r="DG8" s="74"/>
      <c r="DH8" s="74"/>
      <c r="DI8" s="74"/>
      <c r="DJ8" s="74"/>
      <c r="DK8" s="74"/>
      <c r="DL8" s="74"/>
      <c r="DM8" s="74"/>
      <c r="DN8" s="74"/>
      <c r="DO8" s="74"/>
      <c r="DP8" s="74"/>
      <c r="DQ8" s="74"/>
      <c r="DR8" s="74"/>
      <c r="DS8" s="74"/>
      <c r="DT8" s="74"/>
      <c r="DU8" s="74"/>
      <c r="DV8" s="74"/>
      <c r="DW8" s="74"/>
      <c r="DX8" s="74"/>
      <c r="DY8" s="74"/>
      <c r="DZ8" s="74"/>
      <c r="EA8" s="74"/>
      <c r="EB8" s="74"/>
      <c r="EC8" s="74"/>
      <c r="ED8" s="74"/>
      <c r="EE8" s="74"/>
      <c r="EF8" s="74"/>
      <c r="EG8" s="74"/>
      <c r="EH8" s="74"/>
      <c r="EI8" s="74"/>
      <c r="EJ8" s="74"/>
      <c r="EK8" s="74"/>
      <c r="EL8" s="74"/>
      <c r="EM8" s="74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/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M8" s="74"/>
      <c r="GN8" s="74"/>
      <c r="GO8" s="74"/>
      <c r="GP8" s="74"/>
      <c r="GQ8" s="74"/>
      <c r="GR8" s="74"/>
      <c r="GS8" s="74"/>
      <c r="GT8" s="74"/>
      <c r="GU8" s="74"/>
      <c r="GV8" s="74"/>
      <c r="GW8" s="74"/>
      <c r="GX8" s="74"/>
      <c r="GY8" s="74"/>
      <c r="GZ8" s="74"/>
      <c r="HA8" s="74"/>
      <c r="HB8" s="74"/>
      <c r="HC8" s="74"/>
      <c r="HD8" s="74"/>
      <c r="HE8" s="74"/>
      <c r="HF8" s="74"/>
      <c r="HG8" s="74"/>
      <c r="HH8" s="74"/>
      <c r="HI8" s="74"/>
      <c r="HJ8" s="74"/>
      <c r="HK8" s="74"/>
      <c r="HL8" s="74"/>
      <c r="HM8" s="74"/>
      <c r="HN8" s="74"/>
      <c r="HO8" s="74"/>
      <c r="HP8" s="74"/>
      <c r="HQ8" s="74"/>
      <c r="HR8" s="74"/>
      <c r="HS8" s="74"/>
      <c r="HT8" s="74"/>
      <c r="HU8" s="74"/>
      <c r="HV8" s="74"/>
      <c r="HW8" s="74"/>
      <c r="HX8" s="74"/>
      <c r="HY8" s="74"/>
      <c r="HZ8" s="74"/>
      <c r="IA8" s="74"/>
      <c r="IB8" s="74"/>
      <c r="IC8" s="74"/>
      <c r="ID8" s="74"/>
      <c r="IE8" s="74"/>
      <c r="IF8" s="74"/>
      <c r="IG8" s="74"/>
      <c r="IH8" s="74"/>
      <c r="II8" s="74"/>
      <c r="IJ8" s="74"/>
      <c r="IK8" s="74"/>
      <c r="IL8" s="74"/>
      <c r="IM8" s="74"/>
      <c r="IN8" s="74"/>
      <c r="IO8" s="74"/>
      <c r="IP8" s="74"/>
      <c r="IQ8" s="74"/>
      <c r="IR8" s="74"/>
      <c r="IS8" s="74"/>
      <c r="IT8" s="74"/>
      <c r="IU8" s="74"/>
      <c r="IV8" s="74"/>
    </row>
    <row r="9" spans="1:256" s="75" customFormat="1" ht="15.75" x14ac:dyDescent="0.3">
      <c r="A9" s="74"/>
      <c r="B9" s="74" t="s">
        <v>34</v>
      </c>
      <c r="C9" s="74"/>
      <c r="D9" s="74"/>
      <c r="F9" s="76">
        <f>'O.X2-1'!G23</f>
        <v>0</v>
      </c>
      <c r="G9" s="74" t="s">
        <v>35</v>
      </c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  <c r="BK9" s="74"/>
      <c r="BL9" s="74"/>
      <c r="BM9" s="74"/>
      <c r="BN9" s="74"/>
      <c r="BO9" s="74"/>
      <c r="BP9" s="74"/>
      <c r="BQ9" s="74"/>
      <c r="BR9" s="74"/>
      <c r="BS9" s="74"/>
      <c r="BT9" s="74"/>
      <c r="BU9" s="74"/>
      <c r="BV9" s="74"/>
      <c r="BW9" s="74"/>
      <c r="BX9" s="74"/>
      <c r="BY9" s="74"/>
      <c r="BZ9" s="74"/>
      <c r="CA9" s="74"/>
      <c r="CB9" s="74"/>
      <c r="CC9" s="74"/>
      <c r="CD9" s="74"/>
      <c r="CE9" s="74"/>
      <c r="CF9" s="74"/>
      <c r="CG9" s="74"/>
      <c r="CH9" s="74"/>
      <c r="CI9" s="74"/>
      <c r="CJ9" s="74"/>
      <c r="CK9" s="74"/>
      <c r="CL9" s="74"/>
      <c r="CM9" s="74"/>
      <c r="CN9" s="74"/>
      <c r="CO9" s="74"/>
      <c r="CP9" s="74"/>
      <c r="CQ9" s="74"/>
      <c r="CR9" s="74"/>
      <c r="CS9" s="74"/>
      <c r="CT9" s="74"/>
      <c r="CU9" s="74"/>
      <c r="CV9" s="74"/>
      <c r="CW9" s="74"/>
      <c r="CX9" s="74"/>
      <c r="CY9" s="74"/>
      <c r="CZ9" s="74"/>
      <c r="DA9" s="74"/>
      <c r="DB9" s="74"/>
      <c r="DC9" s="74"/>
      <c r="DD9" s="74"/>
      <c r="DE9" s="74"/>
      <c r="DF9" s="74"/>
      <c r="DG9" s="74"/>
      <c r="DH9" s="74"/>
      <c r="DI9" s="74"/>
      <c r="DJ9" s="74"/>
      <c r="DK9" s="74"/>
      <c r="DL9" s="74"/>
      <c r="DM9" s="74"/>
      <c r="DN9" s="74"/>
      <c r="DO9" s="74"/>
      <c r="DP9" s="74"/>
      <c r="DQ9" s="74"/>
      <c r="DR9" s="74"/>
      <c r="DS9" s="74"/>
      <c r="DT9" s="74"/>
      <c r="DU9" s="74"/>
      <c r="DV9" s="74"/>
      <c r="DW9" s="74"/>
      <c r="DX9" s="74"/>
      <c r="DY9" s="74"/>
      <c r="DZ9" s="74"/>
      <c r="EA9" s="74"/>
      <c r="EB9" s="74"/>
      <c r="EC9" s="74"/>
      <c r="ED9" s="74"/>
      <c r="EE9" s="74"/>
      <c r="EF9" s="74"/>
      <c r="EG9" s="74"/>
      <c r="EH9" s="74"/>
      <c r="EI9" s="74"/>
      <c r="EJ9" s="74"/>
      <c r="EK9" s="74"/>
      <c r="EL9" s="74"/>
      <c r="EM9" s="74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/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M9" s="74"/>
      <c r="GN9" s="74"/>
      <c r="GO9" s="74"/>
      <c r="GP9" s="74"/>
      <c r="GQ9" s="74"/>
      <c r="GR9" s="74"/>
      <c r="GS9" s="74"/>
      <c r="GT9" s="74"/>
      <c r="GU9" s="74"/>
      <c r="GV9" s="74"/>
      <c r="GW9" s="74"/>
      <c r="GX9" s="74"/>
      <c r="GY9" s="74"/>
      <c r="GZ9" s="74"/>
      <c r="HA9" s="74"/>
      <c r="HB9" s="74"/>
      <c r="HC9" s="74"/>
      <c r="HD9" s="74"/>
      <c r="HE9" s="74"/>
      <c r="HF9" s="74"/>
      <c r="HG9" s="74"/>
      <c r="HH9" s="74"/>
      <c r="HI9" s="74"/>
      <c r="HJ9" s="74"/>
      <c r="HK9" s="74"/>
      <c r="HL9" s="74"/>
      <c r="HM9" s="74"/>
      <c r="HN9" s="74"/>
      <c r="HO9" s="74"/>
      <c r="HP9" s="74"/>
      <c r="HQ9" s="74"/>
      <c r="HR9" s="74"/>
      <c r="HS9" s="74"/>
      <c r="HT9" s="74"/>
      <c r="HU9" s="74"/>
      <c r="HV9" s="74"/>
      <c r="HW9" s="74"/>
      <c r="HX9" s="74"/>
      <c r="HY9" s="74"/>
      <c r="HZ9" s="74"/>
      <c r="IA9" s="74"/>
      <c r="IB9" s="74"/>
      <c r="IC9" s="74"/>
      <c r="ID9" s="74"/>
      <c r="IE9" s="74"/>
      <c r="IF9" s="74"/>
      <c r="IG9" s="74"/>
      <c r="IH9" s="74"/>
      <c r="II9" s="74"/>
      <c r="IJ9" s="74"/>
      <c r="IK9" s="74"/>
      <c r="IL9" s="74"/>
      <c r="IM9" s="74"/>
      <c r="IN9" s="74"/>
      <c r="IO9" s="74"/>
      <c r="IP9" s="74"/>
      <c r="IQ9" s="74"/>
      <c r="IR9" s="74"/>
      <c r="IS9" s="74"/>
      <c r="IT9" s="74"/>
      <c r="IU9" s="74"/>
      <c r="IV9" s="74"/>
    </row>
    <row r="10" spans="1:256" s="75" customFormat="1" ht="15.75" x14ac:dyDescent="0.3">
      <c r="A10" s="74"/>
      <c r="B10" s="74" t="s">
        <v>36</v>
      </c>
      <c r="C10" s="77">
        <f>'O.X2-1'!G20</f>
        <v>0</v>
      </c>
      <c r="D10" s="74" t="s">
        <v>37</v>
      </c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  <c r="BR10" s="74"/>
      <c r="BS10" s="74"/>
      <c r="BT10" s="74"/>
      <c r="BU10" s="74"/>
      <c r="BV10" s="74"/>
      <c r="BW10" s="74"/>
      <c r="BX10" s="74"/>
      <c r="BY10" s="74"/>
      <c r="BZ10" s="74"/>
      <c r="CA10" s="74"/>
      <c r="CB10" s="74"/>
      <c r="CC10" s="74"/>
      <c r="CD10" s="74"/>
      <c r="CE10" s="74"/>
      <c r="CF10" s="74"/>
      <c r="CG10" s="74"/>
      <c r="CH10" s="74"/>
      <c r="CI10" s="74"/>
      <c r="CJ10" s="74"/>
      <c r="CK10" s="74"/>
      <c r="CL10" s="74"/>
      <c r="CM10" s="74"/>
      <c r="CN10" s="74"/>
      <c r="CO10" s="74"/>
      <c r="CP10" s="74"/>
      <c r="CQ10" s="74"/>
      <c r="CR10" s="74"/>
      <c r="CS10" s="74"/>
      <c r="CT10" s="74"/>
      <c r="CU10" s="74"/>
      <c r="CV10" s="74"/>
      <c r="CW10" s="74"/>
      <c r="CX10" s="74"/>
      <c r="CY10" s="74"/>
      <c r="CZ10" s="74"/>
      <c r="DA10" s="74"/>
      <c r="DB10" s="74"/>
      <c r="DC10" s="74"/>
      <c r="DD10" s="74"/>
      <c r="DE10" s="74"/>
      <c r="DF10" s="74"/>
      <c r="DG10" s="74"/>
      <c r="DH10" s="74"/>
      <c r="DI10" s="74"/>
      <c r="DJ10" s="74"/>
      <c r="DK10" s="74"/>
      <c r="DL10" s="74"/>
      <c r="DM10" s="74"/>
      <c r="DN10" s="74"/>
      <c r="DO10" s="74"/>
      <c r="DP10" s="74"/>
      <c r="DQ10" s="74"/>
      <c r="DR10" s="74"/>
      <c r="DS10" s="74"/>
      <c r="DT10" s="74"/>
      <c r="DU10" s="74"/>
      <c r="DV10" s="74"/>
      <c r="DW10" s="74"/>
      <c r="DX10" s="74"/>
      <c r="DY10" s="74"/>
      <c r="DZ10" s="74"/>
      <c r="EA10" s="74"/>
      <c r="EB10" s="74"/>
      <c r="EC10" s="74"/>
      <c r="ED10" s="74"/>
      <c r="EE10" s="74"/>
      <c r="EF10" s="74"/>
      <c r="EG10" s="74"/>
      <c r="EH10" s="74"/>
      <c r="EI10" s="74"/>
      <c r="EJ10" s="74"/>
      <c r="EK10" s="74"/>
      <c r="EL10" s="74"/>
      <c r="EM10" s="74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/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M10" s="74"/>
      <c r="GN10" s="74"/>
      <c r="GO10" s="74"/>
      <c r="GP10" s="74"/>
      <c r="GQ10" s="74"/>
      <c r="GR10" s="74"/>
      <c r="GS10" s="74"/>
      <c r="GT10" s="74"/>
      <c r="GU10" s="74"/>
      <c r="GV10" s="74"/>
      <c r="GW10" s="74"/>
      <c r="GX10" s="74"/>
      <c r="GY10" s="74"/>
      <c r="GZ10" s="74"/>
      <c r="HA10" s="74"/>
      <c r="HB10" s="74"/>
      <c r="HC10" s="74"/>
      <c r="HD10" s="74"/>
      <c r="HE10" s="74"/>
      <c r="HF10" s="74"/>
      <c r="HG10" s="74"/>
      <c r="HH10" s="74"/>
      <c r="HI10" s="74"/>
      <c r="HJ10" s="74"/>
      <c r="HK10" s="74"/>
      <c r="HL10" s="74"/>
      <c r="HM10" s="74"/>
      <c r="HN10" s="74"/>
      <c r="HO10" s="74"/>
      <c r="HP10" s="74"/>
      <c r="HQ10" s="74"/>
      <c r="HR10" s="74"/>
      <c r="HS10" s="74"/>
      <c r="HT10" s="74"/>
      <c r="HU10" s="74"/>
      <c r="HV10" s="74"/>
      <c r="HW10" s="74"/>
      <c r="HX10" s="74"/>
      <c r="HY10" s="74"/>
      <c r="HZ10" s="74"/>
      <c r="IA10" s="74"/>
      <c r="IB10" s="74"/>
      <c r="IC10" s="74"/>
      <c r="ID10" s="74"/>
      <c r="IE10" s="74"/>
      <c r="IF10" s="74"/>
      <c r="IG10" s="74"/>
      <c r="IH10" s="74"/>
      <c r="II10" s="74"/>
      <c r="IJ10" s="74"/>
      <c r="IK10" s="74"/>
      <c r="IL10" s="74"/>
      <c r="IM10" s="74"/>
      <c r="IN10" s="74"/>
      <c r="IO10" s="74"/>
      <c r="IP10" s="74"/>
      <c r="IQ10" s="74"/>
      <c r="IR10" s="74"/>
      <c r="IS10" s="74"/>
      <c r="IT10" s="74"/>
      <c r="IU10" s="74"/>
      <c r="IV10" s="74"/>
    </row>
    <row r="11" spans="1:256" s="75" customFormat="1" ht="15.7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4"/>
      <c r="DL11" s="74"/>
      <c r="DM11" s="74"/>
      <c r="DN11" s="74"/>
      <c r="DO11" s="74"/>
      <c r="DP11" s="74"/>
      <c r="DQ11" s="74"/>
      <c r="DR11" s="74"/>
      <c r="DS11" s="74"/>
      <c r="DT11" s="74"/>
      <c r="DU11" s="74"/>
      <c r="DV11" s="74"/>
      <c r="DW11" s="74"/>
      <c r="DX11" s="74"/>
      <c r="DY11" s="74"/>
      <c r="DZ11" s="74"/>
      <c r="EA11" s="74"/>
      <c r="EB11" s="74"/>
      <c r="EC11" s="74"/>
      <c r="ED11" s="74"/>
      <c r="EE11" s="74"/>
      <c r="EF11" s="74"/>
      <c r="EG11" s="74"/>
      <c r="EH11" s="74"/>
      <c r="EI11" s="74"/>
      <c r="EJ11" s="74"/>
      <c r="EK11" s="74"/>
      <c r="EL11" s="74"/>
      <c r="EM11" s="74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/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M11" s="74"/>
      <c r="GN11" s="74"/>
      <c r="GO11" s="74"/>
      <c r="GP11" s="74"/>
      <c r="GQ11" s="74"/>
      <c r="GR11" s="74"/>
      <c r="GS11" s="74"/>
      <c r="GT11" s="74"/>
      <c r="GU11" s="74"/>
      <c r="GV11" s="74"/>
      <c r="GW11" s="74"/>
      <c r="GX11" s="74"/>
      <c r="GY11" s="74"/>
      <c r="GZ11" s="74"/>
      <c r="HA11" s="74"/>
      <c r="HB11" s="74"/>
      <c r="HC11" s="74"/>
      <c r="HD11" s="74"/>
      <c r="HE11" s="74"/>
      <c r="HF11" s="74"/>
      <c r="HG11" s="74"/>
      <c r="HH11" s="74"/>
      <c r="HI11" s="74"/>
      <c r="HJ11" s="74"/>
      <c r="HK11" s="74"/>
      <c r="HL11" s="74"/>
      <c r="HM11" s="74"/>
      <c r="HN11" s="74"/>
      <c r="HO11" s="74"/>
      <c r="HP11" s="74"/>
      <c r="HQ11" s="74"/>
      <c r="HR11" s="74"/>
      <c r="HS11" s="74"/>
      <c r="HT11" s="74"/>
      <c r="HU11" s="74"/>
      <c r="HV11" s="74"/>
      <c r="HW11" s="74"/>
      <c r="HX11" s="74"/>
      <c r="HY11" s="74"/>
      <c r="HZ11" s="74"/>
      <c r="IA11" s="74"/>
      <c r="IB11" s="74"/>
      <c r="IC11" s="74"/>
      <c r="ID11" s="74"/>
      <c r="IE11" s="74"/>
      <c r="IF11" s="74"/>
      <c r="IG11" s="74"/>
      <c r="IH11" s="74"/>
      <c r="II11" s="74"/>
      <c r="IJ11" s="74"/>
      <c r="IK11" s="74"/>
      <c r="IL11" s="74"/>
      <c r="IM11" s="74"/>
      <c r="IN11" s="74"/>
      <c r="IO11" s="74"/>
      <c r="IP11" s="74"/>
      <c r="IQ11" s="74"/>
      <c r="IR11" s="74"/>
      <c r="IS11" s="74"/>
      <c r="IT11" s="74"/>
      <c r="IU11" s="74"/>
      <c r="IV11" s="74"/>
    </row>
    <row r="12" spans="1:256" s="75" customFormat="1" ht="15.75" x14ac:dyDescent="0.3">
      <c r="A12" s="78"/>
      <c r="B12" s="78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8"/>
      <c r="BY12" s="78"/>
      <c r="BZ12" s="78"/>
      <c r="CA12" s="78"/>
      <c r="CB12" s="78"/>
      <c r="CC12" s="78"/>
      <c r="CD12" s="78"/>
      <c r="CE12" s="78"/>
      <c r="CF12" s="78"/>
      <c r="CG12" s="78"/>
      <c r="CH12" s="78"/>
      <c r="CI12" s="78"/>
      <c r="CJ12" s="78"/>
      <c r="CK12" s="78"/>
      <c r="CL12" s="78"/>
      <c r="CM12" s="78"/>
      <c r="CN12" s="78"/>
      <c r="CO12" s="78"/>
      <c r="CP12" s="78"/>
      <c r="CQ12" s="78"/>
      <c r="CR12" s="78"/>
      <c r="CS12" s="78"/>
      <c r="CT12" s="78"/>
      <c r="CU12" s="78"/>
      <c r="CV12" s="78"/>
      <c r="CW12" s="78"/>
      <c r="CX12" s="78"/>
      <c r="CY12" s="78"/>
      <c r="CZ12" s="78"/>
      <c r="DA12" s="78"/>
      <c r="DB12" s="78"/>
      <c r="DC12" s="78"/>
      <c r="DD12" s="78"/>
      <c r="DE12" s="78"/>
      <c r="DF12" s="78"/>
      <c r="DG12" s="78"/>
      <c r="DH12" s="78"/>
      <c r="DI12" s="78"/>
      <c r="DJ12" s="78"/>
      <c r="DK12" s="78"/>
      <c r="DL12" s="78"/>
      <c r="DM12" s="78"/>
      <c r="DN12" s="78"/>
      <c r="DO12" s="78"/>
      <c r="DP12" s="78"/>
      <c r="DQ12" s="78"/>
      <c r="DR12" s="78"/>
      <c r="DS12" s="78"/>
      <c r="DT12" s="78"/>
      <c r="DU12" s="78"/>
      <c r="DV12" s="78"/>
      <c r="DW12" s="78"/>
      <c r="DX12" s="78"/>
      <c r="DY12" s="78"/>
      <c r="DZ12" s="78"/>
      <c r="EA12" s="78"/>
      <c r="EB12" s="78"/>
      <c r="EC12" s="78"/>
      <c r="ED12" s="78"/>
      <c r="EE12" s="78"/>
      <c r="EF12" s="78"/>
      <c r="EG12" s="78"/>
      <c r="EH12" s="78"/>
      <c r="EI12" s="78"/>
      <c r="EJ12" s="78"/>
      <c r="EK12" s="78"/>
      <c r="EL12" s="78"/>
      <c r="EM12" s="78"/>
      <c r="EN12" s="78"/>
      <c r="EO12" s="78"/>
      <c r="EP12" s="78"/>
      <c r="EQ12" s="78"/>
      <c r="ER12" s="78"/>
      <c r="ES12" s="78"/>
      <c r="ET12" s="78"/>
      <c r="EU12" s="78"/>
      <c r="EV12" s="78"/>
      <c r="EW12" s="78"/>
      <c r="EX12" s="78"/>
      <c r="EY12" s="78"/>
      <c r="EZ12" s="78"/>
      <c r="FA12" s="78"/>
      <c r="FB12" s="78"/>
      <c r="FC12" s="78"/>
      <c r="FD12" s="78"/>
      <c r="FE12" s="78"/>
      <c r="FF12" s="78"/>
      <c r="FG12" s="78"/>
      <c r="FH12" s="78"/>
      <c r="FI12" s="78"/>
      <c r="FJ12" s="78"/>
      <c r="FK12" s="78"/>
      <c r="FL12" s="78"/>
      <c r="FM12" s="78"/>
      <c r="FN12" s="78"/>
      <c r="FO12" s="78"/>
      <c r="FP12" s="78"/>
      <c r="FQ12" s="78"/>
      <c r="FR12" s="78"/>
      <c r="FS12" s="78"/>
      <c r="FT12" s="78"/>
      <c r="FU12" s="78"/>
      <c r="FV12" s="78"/>
      <c r="FW12" s="78"/>
      <c r="FX12" s="78"/>
      <c r="FY12" s="78"/>
      <c r="FZ12" s="78"/>
      <c r="GA12" s="78"/>
      <c r="GB12" s="78"/>
      <c r="GC12" s="78"/>
      <c r="GD12" s="78"/>
      <c r="GE12" s="78"/>
      <c r="GF12" s="78"/>
      <c r="GG12" s="78"/>
      <c r="GH12" s="78"/>
      <c r="GI12" s="78"/>
      <c r="GJ12" s="78"/>
      <c r="GK12" s="78"/>
      <c r="GL12" s="78"/>
      <c r="GM12" s="78"/>
      <c r="GN12" s="78"/>
      <c r="GO12" s="78"/>
      <c r="GP12" s="78"/>
      <c r="GQ12" s="78"/>
      <c r="GR12" s="78"/>
      <c r="GS12" s="78"/>
      <c r="GT12" s="78"/>
      <c r="GU12" s="78"/>
      <c r="GV12" s="78"/>
      <c r="GW12" s="78"/>
      <c r="GX12" s="78"/>
      <c r="GY12" s="78"/>
      <c r="GZ12" s="78"/>
      <c r="HA12" s="78"/>
      <c r="HB12" s="78"/>
      <c r="HC12" s="78"/>
      <c r="HD12" s="78"/>
      <c r="HE12" s="78"/>
      <c r="HF12" s="78"/>
      <c r="HG12" s="78"/>
      <c r="HH12" s="78"/>
      <c r="HI12" s="78"/>
      <c r="HJ12" s="78"/>
      <c r="HK12" s="78"/>
      <c r="HL12" s="78"/>
      <c r="HM12" s="78"/>
      <c r="HN12" s="78"/>
      <c r="HO12" s="78"/>
      <c r="HP12" s="78"/>
      <c r="HQ12" s="78"/>
      <c r="HR12" s="78"/>
      <c r="HS12" s="78"/>
      <c r="HT12" s="78"/>
      <c r="HU12" s="78"/>
      <c r="HV12" s="78"/>
      <c r="HW12" s="78"/>
      <c r="HX12" s="78"/>
      <c r="HY12" s="78"/>
      <c r="HZ12" s="78"/>
      <c r="IA12" s="78"/>
      <c r="IB12" s="78"/>
      <c r="IC12" s="78"/>
      <c r="ID12" s="78"/>
      <c r="IE12" s="78"/>
      <c r="IF12" s="78"/>
      <c r="IG12" s="78"/>
      <c r="IH12" s="78"/>
      <c r="II12" s="78"/>
      <c r="IJ12" s="78"/>
      <c r="IK12" s="78"/>
      <c r="IL12" s="78"/>
      <c r="IM12" s="78"/>
      <c r="IN12" s="78"/>
      <c r="IO12" s="78"/>
      <c r="IP12" s="78"/>
      <c r="IQ12" s="78"/>
      <c r="IR12" s="78"/>
      <c r="IS12" s="78"/>
      <c r="IT12" s="78"/>
      <c r="IU12" s="78"/>
      <c r="IV12" s="78"/>
    </row>
    <row r="13" spans="1:256" s="75" customFormat="1" ht="17.25" customHeight="1" x14ac:dyDescent="0.3">
      <c r="A13" s="387" t="s">
        <v>43</v>
      </c>
      <c r="B13" s="387"/>
      <c r="C13" s="387"/>
      <c r="D13" s="387"/>
      <c r="E13" s="387"/>
      <c r="F13" s="387"/>
      <c r="G13" s="387"/>
      <c r="H13" s="387"/>
      <c r="I13" s="387"/>
      <c r="J13" s="387"/>
      <c r="K13" s="387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  <c r="AI13" s="78"/>
      <c r="AJ13" s="78"/>
      <c r="AK13" s="78"/>
      <c r="AL13" s="78"/>
      <c r="AM13" s="78"/>
      <c r="AN13" s="78"/>
      <c r="AO13" s="78"/>
      <c r="AP13" s="78"/>
      <c r="AQ13" s="78"/>
      <c r="AR13" s="78"/>
      <c r="AS13" s="78"/>
      <c r="AT13" s="78"/>
      <c r="AU13" s="78"/>
      <c r="AV13" s="78"/>
      <c r="AW13" s="78"/>
      <c r="AX13" s="78"/>
      <c r="AY13" s="78"/>
      <c r="AZ13" s="78"/>
      <c r="BA13" s="78"/>
      <c r="BB13" s="78"/>
      <c r="BC13" s="78"/>
      <c r="BD13" s="78"/>
      <c r="BE13" s="78"/>
      <c r="BF13" s="78"/>
      <c r="BG13" s="78"/>
      <c r="BH13" s="78"/>
      <c r="BI13" s="78"/>
      <c r="BJ13" s="78"/>
      <c r="BK13" s="78"/>
      <c r="BL13" s="78"/>
      <c r="BM13" s="78"/>
      <c r="BN13" s="78"/>
      <c r="BO13" s="78"/>
      <c r="BP13" s="78"/>
      <c r="BQ13" s="78"/>
      <c r="BR13" s="78"/>
      <c r="BS13" s="78"/>
      <c r="BT13" s="78"/>
      <c r="BU13" s="78"/>
      <c r="BV13" s="78"/>
      <c r="BW13" s="78"/>
      <c r="BX13" s="78"/>
      <c r="BY13" s="78"/>
      <c r="BZ13" s="78"/>
      <c r="CA13" s="78"/>
      <c r="CB13" s="78"/>
      <c r="CC13" s="78"/>
      <c r="CD13" s="78"/>
      <c r="CE13" s="78"/>
      <c r="CF13" s="78"/>
      <c r="CG13" s="78"/>
      <c r="CH13" s="78"/>
      <c r="CI13" s="78"/>
      <c r="CJ13" s="78"/>
      <c r="CK13" s="78"/>
      <c r="CL13" s="78"/>
      <c r="CM13" s="78"/>
      <c r="CN13" s="78"/>
      <c r="CO13" s="78"/>
      <c r="CP13" s="78"/>
      <c r="CQ13" s="78"/>
      <c r="CR13" s="78"/>
      <c r="CS13" s="78"/>
      <c r="CT13" s="78"/>
      <c r="CU13" s="78"/>
      <c r="CV13" s="78"/>
      <c r="CW13" s="78"/>
      <c r="CX13" s="78"/>
      <c r="CY13" s="78"/>
      <c r="CZ13" s="78"/>
      <c r="DA13" s="78"/>
      <c r="DB13" s="78"/>
      <c r="DC13" s="78"/>
      <c r="DD13" s="78"/>
      <c r="DE13" s="78"/>
      <c r="DF13" s="78"/>
      <c r="DG13" s="78"/>
      <c r="DH13" s="78"/>
      <c r="DI13" s="78"/>
      <c r="DJ13" s="78"/>
      <c r="DK13" s="78"/>
      <c r="DL13" s="78"/>
      <c r="DM13" s="78"/>
      <c r="DN13" s="78"/>
      <c r="DO13" s="78"/>
      <c r="DP13" s="78"/>
      <c r="DQ13" s="78"/>
      <c r="DR13" s="78"/>
      <c r="DS13" s="78"/>
      <c r="DT13" s="78"/>
      <c r="DU13" s="78"/>
      <c r="DV13" s="78"/>
      <c r="DW13" s="78"/>
      <c r="DX13" s="78"/>
      <c r="DY13" s="78"/>
      <c r="DZ13" s="78"/>
      <c r="EA13" s="78"/>
      <c r="EB13" s="78"/>
      <c r="EC13" s="78"/>
      <c r="ED13" s="78"/>
      <c r="EE13" s="78"/>
      <c r="EF13" s="78"/>
      <c r="EG13" s="78"/>
      <c r="EH13" s="78"/>
      <c r="EI13" s="78"/>
      <c r="EJ13" s="78"/>
      <c r="EK13" s="78"/>
      <c r="EL13" s="78"/>
      <c r="EM13" s="78"/>
      <c r="EN13" s="78"/>
      <c r="EO13" s="78"/>
      <c r="EP13" s="78"/>
      <c r="EQ13" s="78"/>
      <c r="ER13" s="78"/>
      <c r="ES13" s="78"/>
      <c r="ET13" s="78"/>
      <c r="EU13" s="78"/>
      <c r="EV13" s="78"/>
      <c r="EW13" s="78"/>
      <c r="EX13" s="78"/>
      <c r="EY13" s="78"/>
      <c r="EZ13" s="78"/>
      <c r="FA13" s="78"/>
      <c r="FB13" s="78"/>
      <c r="FC13" s="78"/>
      <c r="FD13" s="78"/>
      <c r="FE13" s="78"/>
      <c r="FF13" s="78"/>
      <c r="FG13" s="78"/>
      <c r="FH13" s="78"/>
      <c r="FI13" s="78"/>
      <c r="FJ13" s="78"/>
      <c r="FK13" s="78"/>
      <c r="FL13" s="78"/>
      <c r="FM13" s="78"/>
      <c r="FN13" s="78"/>
      <c r="FO13" s="78"/>
      <c r="FP13" s="78"/>
      <c r="FQ13" s="78"/>
      <c r="FR13" s="78"/>
      <c r="FS13" s="78"/>
      <c r="FT13" s="78"/>
      <c r="FU13" s="78"/>
      <c r="FV13" s="78"/>
      <c r="FW13" s="78"/>
      <c r="FX13" s="78"/>
      <c r="FY13" s="78"/>
      <c r="FZ13" s="78"/>
      <c r="GA13" s="78"/>
      <c r="GB13" s="78"/>
      <c r="GC13" s="78"/>
      <c r="GD13" s="78"/>
      <c r="GE13" s="78"/>
      <c r="GF13" s="78"/>
      <c r="GG13" s="78"/>
      <c r="GH13" s="78"/>
      <c r="GI13" s="78"/>
      <c r="GJ13" s="78"/>
      <c r="GK13" s="78"/>
      <c r="GL13" s="78"/>
      <c r="GM13" s="78"/>
      <c r="GN13" s="78"/>
      <c r="GO13" s="78"/>
      <c r="GP13" s="78"/>
      <c r="GQ13" s="78"/>
      <c r="GR13" s="78"/>
      <c r="GS13" s="78"/>
      <c r="GT13" s="78"/>
      <c r="GU13" s="78"/>
      <c r="GV13" s="78"/>
      <c r="GW13" s="78"/>
      <c r="GX13" s="78"/>
      <c r="GY13" s="78"/>
      <c r="GZ13" s="78"/>
      <c r="HA13" s="78"/>
      <c r="HB13" s="78"/>
      <c r="HC13" s="78"/>
      <c r="HD13" s="78"/>
      <c r="HE13" s="78"/>
      <c r="HF13" s="78"/>
      <c r="HG13" s="78"/>
      <c r="HH13" s="78"/>
      <c r="HI13" s="78"/>
      <c r="HJ13" s="78"/>
      <c r="HK13" s="78"/>
      <c r="HL13" s="78"/>
      <c r="HM13" s="78"/>
      <c r="HN13" s="78"/>
      <c r="HO13" s="78"/>
      <c r="HP13" s="78"/>
      <c r="HQ13" s="78"/>
      <c r="HR13" s="78"/>
      <c r="HS13" s="78"/>
      <c r="HT13" s="78"/>
      <c r="HU13" s="78"/>
      <c r="HV13" s="78"/>
      <c r="HW13" s="78"/>
      <c r="HX13" s="78"/>
      <c r="HY13" s="78"/>
      <c r="HZ13" s="78"/>
      <c r="IA13" s="78"/>
      <c r="IB13" s="78"/>
      <c r="IC13" s="78"/>
      <c r="ID13" s="78"/>
      <c r="IE13" s="78"/>
      <c r="IF13" s="78"/>
      <c r="IG13" s="78"/>
      <c r="IH13" s="78"/>
      <c r="II13" s="78"/>
      <c r="IJ13" s="78"/>
      <c r="IK13" s="78"/>
      <c r="IL13" s="78"/>
      <c r="IM13" s="78"/>
      <c r="IN13" s="78"/>
      <c r="IO13" s="78"/>
      <c r="IP13" s="78"/>
      <c r="IQ13" s="78"/>
      <c r="IR13" s="78"/>
      <c r="IS13" s="78"/>
      <c r="IT13" s="78"/>
      <c r="IU13" s="78"/>
      <c r="IV13" s="78"/>
    </row>
    <row r="14" spans="1:256" s="75" customFormat="1" ht="17.25" customHeight="1" x14ac:dyDescent="0.3">
      <c r="A14" s="387"/>
      <c r="B14" s="387"/>
      <c r="C14" s="387"/>
      <c r="D14" s="387"/>
      <c r="E14" s="387"/>
      <c r="F14" s="387"/>
      <c r="G14" s="387"/>
      <c r="H14" s="387"/>
      <c r="I14" s="387"/>
      <c r="J14" s="387"/>
      <c r="K14" s="387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  <c r="EM14" s="78"/>
      <c r="EN14" s="78"/>
      <c r="EO14" s="78"/>
      <c r="EP14" s="78"/>
      <c r="EQ14" s="78"/>
      <c r="ER14" s="78"/>
      <c r="ES14" s="78"/>
      <c r="ET14" s="78"/>
      <c r="EU14" s="78"/>
      <c r="EV14" s="78"/>
      <c r="EW14" s="78"/>
      <c r="EX14" s="78"/>
      <c r="EY14" s="78"/>
      <c r="EZ14" s="78"/>
      <c r="FA14" s="78"/>
      <c r="FB14" s="78"/>
      <c r="FC14" s="78"/>
      <c r="FD14" s="78"/>
      <c r="FE14" s="78"/>
      <c r="FF14" s="78"/>
      <c r="FG14" s="78"/>
      <c r="FH14" s="78"/>
      <c r="FI14" s="78"/>
      <c r="FJ14" s="78"/>
      <c r="FK14" s="78"/>
      <c r="FL14" s="78"/>
      <c r="FM14" s="78"/>
      <c r="FN14" s="78"/>
      <c r="FO14" s="78"/>
      <c r="FP14" s="78"/>
      <c r="FQ14" s="78"/>
      <c r="FR14" s="78"/>
      <c r="FS14" s="78"/>
      <c r="FT14" s="78"/>
      <c r="FU14" s="78"/>
      <c r="FV14" s="78"/>
      <c r="FW14" s="78"/>
      <c r="FX14" s="78"/>
      <c r="FY14" s="78"/>
      <c r="FZ14" s="78"/>
      <c r="GA14" s="78"/>
      <c r="GB14" s="78"/>
      <c r="GC14" s="78"/>
      <c r="GD14" s="78"/>
      <c r="GE14" s="78"/>
      <c r="GF14" s="78"/>
      <c r="GG14" s="78"/>
      <c r="GH14" s="78"/>
      <c r="GI14" s="78"/>
      <c r="GJ14" s="78"/>
      <c r="GK14" s="78"/>
      <c r="GL14" s="78"/>
      <c r="GM14" s="78"/>
      <c r="GN14" s="78"/>
      <c r="GO14" s="78"/>
      <c r="GP14" s="78"/>
      <c r="GQ14" s="78"/>
      <c r="GR14" s="78"/>
      <c r="GS14" s="78"/>
      <c r="GT14" s="78"/>
      <c r="GU14" s="78"/>
      <c r="GV14" s="78"/>
      <c r="GW14" s="78"/>
      <c r="GX14" s="78"/>
      <c r="GY14" s="78"/>
      <c r="GZ14" s="78"/>
      <c r="HA14" s="78"/>
      <c r="HB14" s="78"/>
      <c r="HC14" s="78"/>
      <c r="HD14" s="78"/>
      <c r="HE14" s="78"/>
      <c r="HF14" s="78"/>
      <c r="HG14" s="78"/>
      <c r="HH14" s="78"/>
      <c r="HI14" s="78"/>
      <c r="HJ14" s="78"/>
      <c r="HK14" s="78"/>
      <c r="HL14" s="78"/>
      <c r="HM14" s="78"/>
      <c r="HN14" s="78"/>
      <c r="HO14" s="78"/>
      <c r="HP14" s="78"/>
      <c r="HQ14" s="78"/>
      <c r="HR14" s="78"/>
      <c r="HS14" s="78"/>
      <c r="HT14" s="78"/>
      <c r="HU14" s="78"/>
      <c r="HV14" s="78"/>
      <c r="HW14" s="78"/>
      <c r="HX14" s="78"/>
      <c r="HY14" s="78"/>
      <c r="HZ14" s="78"/>
      <c r="IA14" s="78"/>
      <c r="IB14" s="78"/>
      <c r="IC14" s="78"/>
      <c r="ID14" s="78"/>
      <c r="IE14" s="78"/>
      <c r="IF14" s="78"/>
      <c r="IG14" s="78"/>
      <c r="IH14" s="78"/>
      <c r="II14" s="78"/>
      <c r="IJ14" s="78"/>
      <c r="IK14" s="78"/>
      <c r="IL14" s="78"/>
      <c r="IM14" s="78"/>
      <c r="IN14" s="78"/>
      <c r="IO14" s="78"/>
      <c r="IP14" s="78"/>
      <c r="IQ14" s="78"/>
      <c r="IR14" s="78"/>
      <c r="IS14" s="78"/>
      <c r="IT14" s="78"/>
      <c r="IU14" s="78"/>
      <c r="IV14" s="78"/>
    </row>
    <row r="15" spans="1:256" s="75" customFormat="1" ht="17.25" customHeight="1" x14ac:dyDescent="0.3">
      <c r="A15" s="387"/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</row>
    <row r="16" spans="1:256" s="75" customFormat="1" ht="6" customHeight="1" x14ac:dyDescent="0.3">
      <c r="A16" s="387"/>
      <c r="B16" s="387"/>
      <c r="C16" s="387"/>
      <c r="D16" s="387"/>
      <c r="E16" s="387"/>
      <c r="F16" s="387"/>
      <c r="G16" s="387"/>
      <c r="H16" s="387"/>
      <c r="I16" s="387"/>
      <c r="J16" s="387"/>
      <c r="K16" s="387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  <c r="EM16" s="78"/>
      <c r="EN16" s="78"/>
      <c r="EO16" s="78"/>
      <c r="EP16" s="78"/>
      <c r="EQ16" s="78"/>
      <c r="ER16" s="78"/>
      <c r="ES16" s="78"/>
      <c r="ET16" s="78"/>
      <c r="EU16" s="78"/>
      <c r="EV16" s="78"/>
      <c r="EW16" s="78"/>
      <c r="EX16" s="78"/>
      <c r="EY16" s="78"/>
      <c r="EZ16" s="78"/>
      <c r="FA16" s="78"/>
      <c r="FB16" s="78"/>
      <c r="FC16" s="78"/>
      <c r="FD16" s="78"/>
      <c r="FE16" s="78"/>
      <c r="FF16" s="78"/>
      <c r="FG16" s="78"/>
      <c r="FH16" s="78"/>
      <c r="FI16" s="78"/>
      <c r="FJ16" s="78"/>
      <c r="FK16" s="78"/>
      <c r="FL16" s="78"/>
      <c r="FM16" s="78"/>
      <c r="FN16" s="78"/>
      <c r="FO16" s="78"/>
      <c r="FP16" s="78"/>
      <c r="FQ16" s="78"/>
      <c r="FR16" s="78"/>
      <c r="FS16" s="78"/>
      <c r="FT16" s="78"/>
      <c r="FU16" s="78"/>
      <c r="FV16" s="78"/>
      <c r="FW16" s="78"/>
      <c r="FX16" s="78"/>
      <c r="FY16" s="78"/>
      <c r="FZ16" s="78"/>
      <c r="GA16" s="78"/>
      <c r="GB16" s="78"/>
      <c r="GC16" s="78"/>
      <c r="GD16" s="78"/>
      <c r="GE16" s="78"/>
      <c r="GF16" s="78"/>
      <c r="GG16" s="78"/>
      <c r="GH16" s="78"/>
      <c r="GI16" s="78"/>
      <c r="GJ16" s="78"/>
      <c r="GK16" s="78"/>
      <c r="GL16" s="78"/>
      <c r="GM16" s="78"/>
      <c r="GN16" s="78"/>
      <c r="GO16" s="78"/>
      <c r="GP16" s="78"/>
      <c r="GQ16" s="78"/>
      <c r="GR16" s="78"/>
      <c r="GS16" s="78"/>
      <c r="GT16" s="78"/>
      <c r="GU16" s="78"/>
      <c r="GV16" s="78"/>
      <c r="GW16" s="78"/>
      <c r="GX16" s="78"/>
      <c r="GY16" s="78"/>
      <c r="GZ16" s="78"/>
      <c r="HA16" s="78"/>
      <c r="HB16" s="78"/>
      <c r="HC16" s="78"/>
      <c r="HD16" s="78"/>
      <c r="HE16" s="78"/>
      <c r="HF16" s="78"/>
      <c r="HG16" s="78"/>
      <c r="HH16" s="78"/>
      <c r="HI16" s="78"/>
      <c r="HJ16" s="78"/>
      <c r="HK16" s="78"/>
      <c r="HL16" s="78"/>
      <c r="HM16" s="78"/>
      <c r="HN16" s="78"/>
      <c r="HO16" s="78"/>
      <c r="HP16" s="78"/>
      <c r="HQ16" s="78"/>
      <c r="HR16" s="78"/>
      <c r="HS16" s="78"/>
      <c r="HT16" s="78"/>
      <c r="HU16" s="78"/>
      <c r="HV16" s="78"/>
      <c r="HW16" s="78"/>
      <c r="HX16" s="78"/>
      <c r="HY16" s="78"/>
      <c r="HZ16" s="78"/>
      <c r="IA16" s="78"/>
      <c r="IB16" s="78"/>
      <c r="IC16" s="78"/>
      <c r="ID16" s="78"/>
      <c r="IE16" s="78"/>
      <c r="IF16" s="78"/>
      <c r="IG16" s="78"/>
      <c r="IH16" s="78"/>
      <c r="II16" s="78"/>
      <c r="IJ16" s="78"/>
      <c r="IK16" s="78"/>
      <c r="IL16" s="78"/>
      <c r="IM16" s="78"/>
      <c r="IN16" s="78"/>
      <c r="IO16" s="78"/>
      <c r="IP16" s="78"/>
      <c r="IQ16" s="78"/>
      <c r="IR16" s="78"/>
      <c r="IS16" s="78"/>
      <c r="IT16" s="78"/>
      <c r="IU16" s="78"/>
      <c r="IV16" s="78"/>
    </row>
    <row r="17" spans="1:256" s="75" customFormat="1" ht="15.75" hidden="1" x14ac:dyDescent="0.3">
      <c r="A17" s="387"/>
      <c r="B17" s="387"/>
      <c r="C17" s="387"/>
      <c r="D17" s="387"/>
      <c r="E17" s="387"/>
      <c r="F17" s="387"/>
      <c r="G17" s="387"/>
      <c r="H17" s="387"/>
      <c r="I17" s="387"/>
      <c r="J17" s="387"/>
      <c r="K17" s="387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  <c r="EM17" s="78"/>
      <c r="EN17" s="78"/>
      <c r="EO17" s="78"/>
      <c r="EP17" s="78"/>
      <c r="EQ17" s="78"/>
      <c r="ER17" s="78"/>
      <c r="ES17" s="78"/>
      <c r="ET17" s="78"/>
      <c r="EU17" s="78"/>
      <c r="EV17" s="78"/>
      <c r="EW17" s="78"/>
      <c r="EX17" s="78"/>
      <c r="EY17" s="78"/>
      <c r="EZ17" s="78"/>
      <c r="FA17" s="78"/>
      <c r="FB17" s="78"/>
      <c r="FC17" s="78"/>
      <c r="FD17" s="78"/>
      <c r="FE17" s="78"/>
      <c r="FF17" s="78"/>
      <c r="FG17" s="78"/>
      <c r="FH17" s="78"/>
      <c r="FI17" s="78"/>
      <c r="FJ17" s="78"/>
      <c r="FK17" s="78"/>
      <c r="FL17" s="78"/>
      <c r="FM17" s="78"/>
      <c r="FN17" s="78"/>
      <c r="FO17" s="78"/>
      <c r="FP17" s="78"/>
      <c r="FQ17" s="78"/>
      <c r="FR17" s="78"/>
      <c r="FS17" s="78"/>
      <c r="FT17" s="78"/>
      <c r="FU17" s="78"/>
      <c r="FV17" s="78"/>
      <c r="FW17" s="78"/>
      <c r="FX17" s="78"/>
      <c r="FY17" s="78"/>
      <c r="FZ17" s="78"/>
      <c r="GA17" s="78"/>
      <c r="GB17" s="78"/>
      <c r="GC17" s="78"/>
      <c r="GD17" s="78"/>
      <c r="GE17" s="78"/>
      <c r="GF17" s="78"/>
      <c r="GG17" s="78"/>
      <c r="GH17" s="78"/>
      <c r="GI17" s="78"/>
      <c r="GJ17" s="78"/>
      <c r="GK17" s="78"/>
      <c r="GL17" s="78"/>
      <c r="GM17" s="78"/>
      <c r="GN17" s="78"/>
      <c r="GO17" s="78"/>
      <c r="GP17" s="78"/>
      <c r="GQ17" s="78"/>
      <c r="GR17" s="78"/>
      <c r="GS17" s="78"/>
      <c r="GT17" s="78"/>
      <c r="GU17" s="78"/>
      <c r="GV17" s="78"/>
      <c r="GW17" s="78"/>
      <c r="GX17" s="78"/>
      <c r="GY17" s="78"/>
      <c r="GZ17" s="78"/>
      <c r="HA17" s="78"/>
      <c r="HB17" s="78"/>
      <c r="HC17" s="78"/>
      <c r="HD17" s="78"/>
      <c r="HE17" s="78"/>
      <c r="HF17" s="78"/>
      <c r="HG17" s="78"/>
      <c r="HH17" s="78"/>
      <c r="HI17" s="78"/>
      <c r="HJ17" s="78"/>
      <c r="HK17" s="78"/>
      <c r="HL17" s="78"/>
      <c r="HM17" s="78"/>
      <c r="HN17" s="78"/>
      <c r="HO17" s="78"/>
      <c r="HP17" s="78"/>
      <c r="HQ17" s="78"/>
      <c r="HR17" s="78"/>
      <c r="HS17" s="78"/>
      <c r="HT17" s="78"/>
      <c r="HU17" s="78"/>
      <c r="HV17" s="78"/>
      <c r="HW17" s="78"/>
      <c r="HX17" s="78"/>
      <c r="HY17" s="78"/>
      <c r="HZ17" s="78"/>
      <c r="IA17" s="78"/>
      <c r="IB17" s="78"/>
      <c r="IC17" s="78"/>
      <c r="ID17" s="78"/>
      <c r="IE17" s="78"/>
      <c r="IF17" s="78"/>
      <c r="IG17" s="78"/>
      <c r="IH17" s="78"/>
      <c r="II17" s="78"/>
      <c r="IJ17" s="78"/>
      <c r="IK17" s="78"/>
      <c r="IL17" s="78"/>
      <c r="IM17" s="78"/>
      <c r="IN17" s="78"/>
      <c r="IO17" s="78"/>
      <c r="IP17" s="78"/>
      <c r="IQ17" s="78"/>
      <c r="IR17" s="78"/>
      <c r="IS17" s="78"/>
      <c r="IT17" s="78"/>
      <c r="IU17" s="78"/>
      <c r="IV17" s="78"/>
    </row>
    <row r="18" spans="1:256" s="75" customFormat="1" ht="15.75" x14ac:dyDescent="0.3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8"/>
      <c r="ET18" s="78"/>
      <c r="EU18" s="78"/>
      <c r="EV18" s="78"/>
      <c r="EW18" s="78"/>
      <c r="EX18" s="78"/>
      <c r="EY18" s="78"/>
      <c r="EZ18" s="78"/>
      <c r="FA18" s="78"/>
      <c r="FB18" s="78"/>
      <c r="FC18" s="78"/>
      <c r="FD18" s="78"/>
      <c r="FE18" s="78"/>
      <c r="FF18" s="78"/>
      <c r="FG18" s="78"/>
      <c r="FH18" s="78"/>
      <c r="FI18" s="78"/>
      <c r="FJ18" s="78"/>
      <c r="FK18" s="78"/>
      <c r="FL18" s="78"/>
      <c r="FM18" s="78"/>
      <c r="FN18" s="78"/>
      <c r="FO18" s="78"/>
      <c r="FP18" s="78"/>
      <c r="FQ18" s="78"/>
      <c r="FR18" s="78"/>
      <c r="FS18" s="78"/>
      <c r="FT18" s="78"/>
      <c r="FU18" s="78"/>
      <c r="FV18" s="78"/>
      <c r="FW18" s="78"/>
      <c r="FX18" s="78"/>
      <c r="FY18" s="78"/>
      <c r="FZ18" s="78"/>
      <c r="GA18" s="78"/>
      <c r="GB18" s="78"/>
      <c r="GC18" s="78"/>
      <c r="GD18" s="78"/>
      <c r="GE18" s="78"/>
      <c r="GF18" s="78"/>
      <c r="GG18" s="78"/>
      <c r="GH18" s="78"/>
      <c r="GI18" s="78"/>
      <c r="GJ18" s="78"/>
      <c r="GK18" s="78"/>
      <c r="GL18" s="78"/>
      <c r="GM18" s="78"/>
      <c r="GN18" s="78"/>
      <c r="GO18" s="78"/>
      <c r="GP18" s="78"/>
      <c r="GQ18" s="78"/>
      <c r="GR18" s="78"/>
      <c r="GS18" s="78"/>
      <c r="GT18" s="78"/>
      <c r="GU18" s="78"/>
      <c r="GV18" s="78"/>
      <c r="GW18" s="78"/>
      <c r="GX18" s="78"/>
      <c r="GY18" s="78"/>
      <c r="GZ18" s="78"/>
      <c r="HA18" s="78"/>
      <c r="HB18" s="78"/>
      <c r="HC18" s="78"/>
      <c r="HD18" s="78"/>
      <c r="HE18" s="78"/>
      <c r="HF18" s="78"/>
      <c r="HG18" s="78"/>
      <c r="HH18" s="78"/>
      <c r="HI18" s="78"/>
      <c r="HJ18" s="78"/>
      <c r="HK18" s="78"/>
      <c r="HL18" s="78"/>
      <c r="HM18" s="78"/>
      <c r="HN18" s="78"/>
      <c r="HO18" s="78"/>
      <c r="HP18" s="78"/>
      <c r="HQ18" s="78"/>
      <c r="HR18" s="78"/>
      <c r="HS18" s="78"/>
      <c r="HT18" s="78"/>
      <c r="HU18" s="78"/>
      <c r="HV18" s="78"/>
      <c r="HW18" s="78"/>
      <c r="HX18" s="78"/>
      <c r="HY18" s="78"/>
      <c r="HZ18" s="78"/>
      <c r="IA18" s="78"/>
      <c r="IB18" s="78"/>
      <c r="IC18" s="78"/>
      <c r="ID18" s="78"/>
      <c r="IE18" s="78"/>
      <c r="IF18" s="78"/>
      <c r="IG18" s="78"/>
      <c r="IH18" s="78"/>
      <c r="II18" s="78"/>
      <c r="IJ18" s="78"/>
      <c r="IK18" s="78"/>
      <c r="IL18" s="78"/>
      <c r="IM18" s="78"/>
      <c r="IN18" s="78"/>
      <c r="IO18" s="78"/>
      <c r="IP18" s="78"/>
      <c r="IQ18" s="78"/>
      <c r="IR18" s="78"/>
      <c r="IS18" s="78"/>
      <c r="IT18" s="78"/>
      <c r="IU18" s="78"/>
      <c r="IV18" s="78"/>
    </row>
    <row r="19" spans="1:256" s="75" customFormat="1" ht="15.75" x14ac:dyDescent="0.3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  <c r="EM19" s="78"/>
      <c r="EN19" s="78"/>
      <c r="EO19" s="78"/>
      <c r="EP19" s="78"/>
      <c r="EQ19" s="78"/>
      <c r="ER19" s="78"/>
      <c r="ES19" s="78"/>
      <c r="ET19" s="78"/>
      <c r="EU19" s="78"/>
      <c r="EV19" s="78"/>
      <c r="EW19" s="78"/>
      <c r="EX19" s="78"/>
      <c r="EY19" s="78"/>
      <c r="EZ19" s="78"/>
      <c r="FA19" s="78"/>
      <c r="FB19" s="78"/>
      <c r="FC19" s="78"/>
      <c r="FD19" s="78"/>
      <c r="FE19" s="78"/>
      <c r="FF19" s="78"/>
      <c r="FG19" s="78"/>
      <c r="FH19" s="78"/>
      <c r="FI19" s="78"/>
      <c r="FJ19" s="78"/>
      <c r="FK19" s="78"/>
      <c r="FL19" s="78"/>
      <c r="FM19" s="78"/>
      <c r="FN19" s="78"/>
      <c r="FO19" s="78"/>
      <c r="FP19" s="78"/>
      <c r="FQ19" s="78"/>
      <c r="FR19" s="78"/>
      <c r="FS19" s="78"/>
      <c r="FT19" s="78"/>
      <c r="FU19" s="78"/>
      <c r="FV19" s="78"/>
      <c r="FW19" s="78"/>
      <c r="FX19" s="78"/>
      <c r="FY19" s="78"/>
      <c r="FZ19" s="78"/>
      <c r="GA19" s="78"/>
      <c r="GB19" s="78"/>
      <c r="GC19" s="78"/>
      <c r="GD19" s="78"/>
      <c r="GE19" s="78"/>
      <c r="GF19" s="78"/>
      <c r="GG19" s="78"/>
      <c r="GH19" s="78"/>
      <c r="GI19" s="78"/>
      <c r="GJ19" s="78"/>
      <c r="GK19" s="78"/>
      <c r="GL19" s="78"/>
      <c r="GM19" s="78"/>
      <c r="GN19" s="78"/>
      <c r="GO19" s="78"/>
      <c r="GP19" s="78"/>
      <c r="GQ19" s="78"/>
      <c r="GR19" s="78"/>
      <c r="GS19" s="78"/>
      <c r="GT19" s="78"/>
      <c r="GU19" s="78"/>
      <c r="GV19" s="78"/>
      <c r="GW19" s="78"/>
      <c r="GX19" s="78"/>
      <c r="GY19" s="78"/>
      <c r="GZ19" s="78"/>
      <c r="HA19" s="78"/>
      <c r="HB19" s="78"/>
      <c r="HC19" s="78"/>
      <c r="HD19" s="78"/>
      <c r="HE19" s="78"/>
      <c r="HF19" s="78"/>
      <c r="HG19" s="78"/>
      <c r="HH19" s="78"/>
      <c r="HI19" s="78"/>
      <c r="HJ19" s="78"/>
      <c r="HK19" s="78"/>
      <c r="HL19" s="78"/>
      <c r="HM19" s="78"/>
      <c r="HN19" s="78"/>
      <c r="HO19" s="78"/>
      <c r="HP19" s="78"/>
      <c r="HQ19" s="78"/>
      <c r="HR19" s="78"/>
      <c r="HS19" s="78"/>
      <c r="HT19" s="78"/>
      <c r="HU19" s="78"/>
      <c r="HV19" s="78"/>
      <c r="HW19" s="78"/>
      <c r="HX19" s="78"/>
      <c r="HY19" s="78"/>
      <c r="HZ19" s="78"/>
      <c r="IA19" s="78"/>
      <c r="IB19" s="78"/>
      <c r="IC19" s="78"/>
      <c r="ID19" s="78"/>
      <c r="IE19" s="78"/>
      <c r="IF19" s="78"/>
      <c r="IG19" s="78"/>
      <c r="IH19" s="78"/>
      <c r="II19" s="78"/>
      <c r="IJ19" s="78"/>
      <c r="IK19" s="78"/>
      <c r="IL19" s="78"/>
      <c r="IM19" s="78"/>
      <c r="IN19" s="78"/>
      <c r="IO19" s="78"/>
      <c r="IP19" s="78"/>
      <c r="IQ19" s="78"/>
      <c r="IR19" s="78"/>
      <c r="IS19" s="78"/>
      <c r="IT19" s="78"/>
      <c r="IU19" s="78"/>
      <c r="IV19" s="78"/>
    </row>
    <row r="20" spans="1:256" s="75" customFormat="1" ht="15.75" x14ac:dyDescent="0.3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78"/>
      <c r="EQ20" s="78"/>
      <c r="ER20" s="78"/>
      <c r="ES20" s="78"/>
      <c r="ET20" s="78"/>
      <c r="EU20" s="78"/>
      <c r="EV20" s="78"/>
      <c r="EW20" s="78"/>
      <c r="EX20" s="78"/>
      <c r="EY20" s="78"/>
      <c r="EZ20" s="78"/>
      <c r="FA20" s="78"/>
      <c r="FB20" s="78"/>
      <c r="FC20" s="78"/>
      <c r="FD20" s="78"/>
      <c r="FE20" s="78"/>
      <c r="FF20" s="78"/>
      <c r="FG20" s="78"/>
      <c r="FH20" s="78"/>
      <c r="FI20" s="78"/>
      <c r="FJ20" s="78"/>
      <c r="FK20" s="78"/>
      <c r="FL20" s="78"/>
      <c r="FM20" s="78"/>
      <c r="FN20" s="78"/>
      <c r="FO20" s="78"/>
      <c r="FP20" s="78"/>
      <c r="FQ20" s="78"/>
      <c r="FR20" s="78"/>
      <c r="FS20" s="78"/>
      <c r="FT20" s="78"/>
      <c r="FU20" s="78"/>
      <c r="FV20" s="78"/>
      <c r="FW20" s="78"/>
      <c r="FX20" s="78"/>
      <c r="FY20" s="78"/>
      <c r="FZ20" s="78"/>
      <c r="GA20" s="78"/>
      <c r="GB20" s="78"/>
      <c r="GC20" s="78"/>
      <c r="GD20" s="78"/>
      <c r="GE20" s="78"/>
      <c r="GF20" s="78"/>
      <c r="GG20" s="78"/>
      <c r="GH20" s="78"/>
      <c r="GI20" s="78"/>
      <c r="GJ20" s="78"/>
      <c r="GK20" s="78"/>
      <c r="GL20" s="78"/>
      <c r="GM20" s="78"/>
      <c r="GN20" s="78"/>
      <c r="GO20" s="78"/>
      <c r="GP20" s="78"/>
      <c r="GQ20" s="78"/>
      <c r="GR20" s="78"/>
      <c r="GS20" s="78"/>
      <c r="GT20" s="78"/>
      <c r="GU20" s="78"/>
      <c r="GV20" s="78"/>
      <c r="GW20" s="78"/>
      <c r="GX20" s="78"/>
      <c r="GY20" s="78"/>
      <c r="GZ20" s="78"/>
      <c r="HA20" s="78"/>
      <c r="HB20" s="78"/>
      <c r="HC20" s="78"/>
      <c r="HD20" s="78"/>
      <c r="HE20" s="78"/>
      <c r="HF20" s="78"/>
      <c r="HG20" s="78"/>
      <c r="HH20" s="78"/>
      <c r="HI20" s="78"/>
      <c r="HJ20" s="78"/>
      <c r="HK20" s="78"/>
      <c r="HL20" s="78"/>
      <c r="HM20" s="78"/>
      <c r="HN20" s="78"/>
      <c r="HO20" s="78"/>
      <c r="HP20" s="78"/>
      <c r="HQ20" s="78"/>
      <c r="HR20" s="78"/>
      <c r="HS20" s="78"/>
      <c r="HT20" s="78"/>
      <c r="HU20" s="78"/>
      <c r="HV20" s="78"/>
      <c r="HW20" s="78"/>
      <c r="HX20" s="78"/>
      <c r="HY20" s="78"/>
      <c r="HZ20" s="78"/>
      <c r="IA20" s="78"/>
      <c r="IB20" s="78"/>
      <c r="IC20" s="78"/>
      <c r="ID20" s="78"/>
      <c r="IE20" s="78"/>
      <c r="IF20" s="78"/>
      <c r="IG20" s="78"/>
      <c r="IH20" s="78"/>
      <c r="II20" s="78"/>
      <c r="IJ20" s="78"/>
      <c r="IK20" s="78"/>
      <c r="IL20" s="78"/>
      <c r="IM20" s="78"/>
      <c r="IN20" s="78"/>
      <c r="IO20" s="78"/>
      <c r="IP20" s="78"/>
      <c r="IQ20" s="78"/>
      <c r="IR20" s="78"/>
      <c r="IS20" s="78"/>
      <c r="IT20" s="78"/>
      <c r="IU20" s="78"/>
      <c r="IV20" s="78"/>
    </row>
    <row r="21" spans="1:256" s="71" customFormat="1" x14ac:dyDescent="0.3">
      <c r="A21" s="79"/>
      <c r="C21" s="79"/>
      <c r="D21" s="80"/>
      <c r="E21" s="80"/>
      <c r="F21" s="80"/>
      <c r="G21" s="81"/>
      <c r="H21" s="80"/>
    </row>
    <row r="22" spans="1:256" s="75" customFormat="1" ht="15.75" x14ac:dyDescent="0.3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78"/>
      <c r="EQ22" s="78"/>
      <c r="ER22" s="78"/>
      <c r="ES22" s="78"/>
      <c r="ET22" s="78"/>
      <c r="EU22" s="78"/>
      <c r="EV22" s="78"/>
      <c r="EW22" s="78"/>
      <c r="EX22" s="78"/>
      <c r="EY22" s="78"/>
      <c r="EZ22" s="78"/>
      <c r="FA22" s="78"/>
      <c r="FB22" s="78"/>
      <c r="FC22" s="78"/>
      <c r="FD22" s="78"/>
      <c r="FE22" s="78"/>
      <c r="FF22" s="78"/>
      <c r="FG22" s="78"/>
      <c r="FH22" s="78"/>
      <c r="FI22" s="78"/>
      <c r="FJ22" s="78"/>
      <c r="FK22" s="78"/>
      <c r="FL22" s="78"/>
      <c r="FM22" s="78"/>
      <c r="FN22" s="78"/>
      <c r="FO22" s="78"/>
      <c r="FP22" s="78"/>
      <c r="FQ22" s="78"/>
      <c r="FR22" s="78"/>
      <c r="FS22" s="78"/>
      <c r="FT22" s="78"/>
      <c r="FU22" s="78"/>
      <c r="FV22" s="78"/>
      <c r="FW22" s="78"/>
      <c r="FX22" s="78"/>
      <c r="FY22" s="78"/>
      <c r="FZ22" s="78"/>
      <c r="GA22" s="78"/>
      <c r="GB22" s="78"/>
      <c r="GC22" s="78"/>
      <c r="GD22" s="78"/>
      <c r="GE22" s="78"/>
      <c r="GF22" s="78"/>
      <c r="GG22" s="78"/>
      <c r="GH22" s="78"/>
      <c r="GI22" s="78"/>
      <c r="GJ22" s="78"/>
      <c r="GK22" s="78"/>
      <c r="GL22" s="78"/>
      <c r="GM22" s="78"/>
      <c r="GN22" s="78"/>
      <c r="GO22" s="78"/>
      <c r="GP22" s="78"/>
      <c r="GQ22" s="78"/>
      <c r="GR22" s="78"/>
      <c r="GS22" s="78"/>
      <c r="GT22" s="78"/>
      <c r="GU22" s="78"/>
      <c r="GV22" s="78"/>
      <c r="GW22" s="78"/>
      <c r="GX22" s="78"/>
      <c r="GY22" s="78"/>
      <c r="GZ22" s="78"/>
      <c r="HA22" s="78"/>
      <c r="HB22" s="78"/>
      <c r="HC22" s="78"/>
      <c r="HD22" s="78"/>
      <c r="HE22" s="78"/>
      <c r="HF22" s="78"/>
      <c r="HG22" s="78"/>
      <c r="HH22" s="78"/>
      <c r="HI22" s="78"/>
      <c r="HJ22" s="78"/>
      <c r="HK22" s="78"/>
      <c r="HL22" s="78"/>
      <c r="HM22" s="78"/>
      <c r="HN22" s="78"/>
      <c r="HO22" s="78"/>
      <c r="HP22" s="78"/>
      <c r="HQ22" s="78"/>
      <c r="HR22" s="78"/>
      <c r="HS22" s="78"/>
      <c r="HT22" s="78"/>
      <c r="HU22" s="78"/>
      <c r="HV22" s="78"/>
      <c r="HW22" s="78"/>
      <c r="HX22" s="78"/>
      <c r="HY22" s="78"/>
      <c r="HZ22" s="78"/>
      <c r="IA22" s="78"/>
      <c r="IB22" s="78"/>
      <c r="IC22" s="78"/>
      <c r="ID22" s="78"/>
      <c r="IE22" s="78"/>
      <c r="IF22" s="78"/>
      <c r="IG22" s="78"/>
      <c r="IH22" s="78"/>
      <c r="II22" s="78"/>
      <c r="IJ22" s="78"/>
      <c r="IK22" s="78"/>
      <c r="IL22" s="78"/>
      <c r="IM22" s="78"/>
      <c r="IN22" s="78"/>
      <c r="IO22" s="78"/>
      <c r="IP22" s="78"/>
      <c r="IQ22" s="78"/>
      <c r="IR22" s="78"/>
      <c r="IS22" s="78"/>
      <c r="IT22" s="78"/>
      <c r="IU22" s="78"/>
      <c r="IV22" s="78"/>
    </row>
    <row r="23" spans="1:256" s="75" customFormat="1" ht="15.75" x14ac:dyDescent="0.3">
      <c r="A23" s="78"/>
      <c r="B23" s="78"/>
      <c r="C23" s="78"/>
      <c r="D23" s="78"/>
      <c r="E23" s="78"/>
      <c r="F23" s="78"/>
      <c r="G23" s="78"/>
      <c r="H23" s="78"/>
      <c r="I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  <c r="EM23" s="78"/>
      <c r="EN23" s="78"/>
      <c r="EO23" s="78"/>
      <c r="EP23" s="78"/>
      <c r="EQ23" s="78"/>
      <c r="ER23" s="78"/>
      <c r="ES23" s="78"/>
      <c r="ET23" s="78"/>
      <c r="EU23" s="78"/>
      <c r="EV23" s="78"/>
      <c r="EW23" s="78"/>
      <c r="EX23" s="78"/>
      <c r="EY23" s="78"/>
      <c r="EZ23" s="78"/>
      <c r="FA23" s="78"/>
      <c r="FB23" s="78"/>
      <c r="FC23" s="78"/>
      <c r="FD23" s="78"/>
      <c r="FE23" s="78"/>
      <c r="FF23" s="78"/>
      <c r="FG23" s="78"/>
      <c r="FH23" s="78"/>
      <c r="FI23" s="78"/>
      <c r="FJ23" s="78"/>
      <c r="FK23" s="78"/>
      <c r="FL23" s="78"/>
      <c r="FM23" s="78"/>
      <c r="FN23" s="78"/>
      <c r="FO23" s="78"/>
      <c r="FP23" s="78"/>
      <c r="FQ23" s="78"/>
      <c r="FR23" s="78"/>
      <c r="FS23" s="78"/>
      <c r="FT23" s="78"/>
      <c r="FU23" s="78"/>
      <c r="FV23" s="78"/>
      <c r="FW23" s="78"/>
      <c r="FX23" s="78"/>
      <c r="FY23" s="78"/>
      <c r="FZ23" s="78"/>
      <c r="GA23" s="78"/>
      <c r="GB23" s="78"/>
      <c r="GC23" s="78"/>
      <c r="GD23" s="78"/>
      <c r="GE23" s="78"/>
      <c r="GF23" s="78"/>
      <c r="GG23" s="78"/>
      <c r="GH23" s="78"/>
      <c r="GI23" s="78"/>
      <c r="GJ23" s="78"/>
      <c r="GK23" s="78"/>
      <c r="GL23" s="78"/>
      <c r="GM23" s="78"/>
      <c r="GN23" s="78"/>
      <c r="GO23" s="78"/>
      <c r="GP23" s="78"/>
      <c r="GQ23" s="78"/>
      <c r="GR23" s="78"/>
      <c r="GS23" s="78"/>
      <c r="GT23" s="78"/>
      <c r="GU23" s="78"/>
      <c r="GV23" s="78"/>
      <c r="GW23" s="78"/>
      <c r="GX23" s="78"/>
      <c r="GY23" s="78"/>
      <c r="GZ23" s="78"/>
      <c r="HA23" s="78"/>
      <c r="HB23" s="78"/>
      <c r="HC23" s="78"/>
      <c r="HD23" s="78"/>
      <c r="HE23" s="78"/>
      <c r="HF23" s="78"/>
      <c r="HG23" s="78"/>
      <c r="HH23" s="78"/>
      <c r="HI23" s="78"/>
      <c r="HJ23" s="78"/>
      <c r="HK23" s="78"/>
      <c r="HL23" s="78"/>
      <c r="HM23" s="78"/>
      <c r="HN23" s="78"/>
      <c r="HO23" s="78"/>
      <c r="HP23" s="78"/>
      <c r="HQ23" s="78"/>
      <c r="HR23" s="78"/>
      <c r="HS23" s="78"/>
      <c r="HT23" s="78"/>
      <c r="HU23" s="78"/>
      <c r="HV23" s="78"/>
      <c r="HW23" s="78"/>
      <c r="HX23" s="78"/>
      <c r="HY23" s="78"/>
      <c r="HZ23" s="78"/>
      <c r="IA23" s="78"/>
      <c r="IB23" s="78"/>
      <c r="IC23" s="78"/>
      <c r="ID23" s="78"/>
      <c r="IE23" s="78"/>
      <c r="IF23" s="78"/>
      <c r="IG23" s="78"/>
      <c r="IH23" s="78"/>
      <c r="II23" s="78"/>
      <c r="IJ23" s="78"/>
      <c r="IK23" s="78"/>
      <c r="IL23" s="78"/>
      <c r="IM23" s="78"/>
      <c r="IN23" s="78"/>
      <c r="IO23" s="78"/>
      <c r="IP23" s="78"/>
      <c r="IQ23" s="78"/>
      <c r="IR23" s="78"/>
      <c r="IS23" s="78"/>
      <c r="IT23" s="78"/>
      <c r="IU23" s="78"/>
      <c r="IV23" s="78"/>
    </row>
    <row r="24" spans="1:256" s="71" customFormat="1" x14ac:dyDescent="0.3">
      <c r="A24" s="61"/>
      <c r="B24" s="61"/>
      <c r="C24" s="61"/>
      <c r="D24" s="61"/>
      <c r="E24" s="61"/>
      <c r="F24" s="61"/>
      <c r="G24" s="61"/>
      <c r="H24" s="82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B24" s="61"/>
      <c r="EC24" s="61"/>
      <c r="ED24" s="61"/>
      <c r="EE24" s="61"/>
      <c r="EF24" s="61"/>
      <c r="EG24" s="61"/>
      <c r="EH24" s="61"/>
      <c r="EI24" s="61"/>
      <c r="EJ24" s="61"/>
      <c r="EK24" s="61"/>
      <c r="EL24" s="61"/>
      <c r="EM24" s="61"/>
      <c r="EN24" s="61"/>
      <c r="EO24" s="61"/>
      <c r="EP24" s="61"/>
      <c r="EQ24" s="61"/>
      <c r="ER24" s="61"/>
      <c r="ES24" s="61"/>
      <c r="ET24" s="61"/>
      <c r="EU24" s="61"/>
      <c r="EV24" s="61"/>
      <c r="EW24" s="61"/>
      <c r="EX24" s="61"/>
      <c r="EY24" s="61"/>
      <c r="EZ24" s="61"/>
      <c r="FA24" s="61"/>
      <c r="FB24" s="61"/>
      <c r="FC24" s="61"/>
      <c r="FD24" s="61"/>
      <c r="FE24" s="61"/>
      <c r="FF24" s="61"/>
      <c r="FG24" s="61"/>
      <c r="FH24" s="61"/>
      <c r="FI24" s="61"/>
      <c r="FJ24" s="61"/>
      <c r="FK24" s="61"/>
      <c r="FL24" s="61"/>
      <c r="FM24" s="61"/>
      <c r="FN24" s="61"/>
      <c r="FO24" s="61"/>
      <c r="FP24" s="61"/>
      <c r="FQ24" s="61"/>
      <c r="FR24" s="61"/>
      <c r="FS24" s="61"/>
      <c r="FT24" s="61"/>
      <c r="FU24" s="61"/>
      <c r="FV24" s="61"/>
      <c r="FW24" s="61"/>
      <c r="FX24" s="61"/>
      <c r="FY24" s="61"/>
      <c r="FZ24" s="61"/>
      <c r="GA24" s="61"/>
      <c r="GB24" s="61"/>
      <c r="GC24" s="61"/>
      <c r="GD24" s="61"/>
      <c r="GE24" s="61"/>
      <c r="GF24" s="61"/>
      <c r="GG24" s="61"/>
      <c r="GH24" s="61"/>
      <c r="GI24" s="61"/>
      <c r="GJ24" s="61"/>
      <c r="GK24" s="61"/>
      <c r="GL24" s="61"/>
      <c r="GM24" s="61"/>
      <c r="GN24" s="61"/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  <c r="HA24" s="61"/>
      <c r="HB24" s="61"/>
      <c r="HC24" s="61"/>
      <c r="HD24" s="61"/>
      <c r="HE24" s="61"/>
      <c r="HF24" s="61"/>
      <c r="HG24" s="61"/>
      <c r="HH24" s="61"/>
      <c r="HI24" s="61"/>
      <c r="HJ24" s="61"/>
      <c r="HK24" s="61"/>
      <c r="HL24" s="61"/>
      <c r="HM24" s="61"/>
      <c r="HN24" s="61"/>
      <c r="HO24" s="61"/>
      <c r="HP24" s="61"/>
      <c r="HQ24" s="61"/>
      <c r="HR24" s="61"/>
      <c r="HS24" s="61"/>
      <c r="HT24" s="61"/>
      <c r="HU24" s="61"/>
      <c r="HV24" s="61"/>
      <c r="HW24" s="61"/>
      <c r="HX24" s="61"/>
      <c r="HY24" s="61"/>
      <c r="HZ24" s="61"/>
      <c r="IA24" s="61"/>
      <c r="IB24" s="61"/>
      <c r="IC24" s="61"/>
      <c r="ID24" s="61"/>
      <c r="IE24" s="61"/>
      <c r="IF24" s="61"/>
      <c r="IG24" s="61"/>
      <c r="IH24" s="61"/>
      <c r="II24" s="61"/>
      <c r="IJ24" s="61"/>
      <c r="IK24" s="61"/>
      <c r="IL24" s="61"/>
      <c r="IM24" s="61"/>
      <c r="IN24" s="61"/>
      <c r="IO24" s="61"/>
      <c r="IP24" s="61"/>
      <c r="IQ24" s="61"/>
      <c r="IR24" s="61"/>
      <c r="IS24" s="61"/>
      <c r="IT24" s="61"/>
      <c r="IU24" s="61"/>
      <c r="IV24" s="61"/>
    </row>
    <row r="25" spans="1:256" s="71" customFormat="1" x14ac:dyDescent="0.3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61"/>
      <c r="CG25" s="61"/>
      <c r="CH25" s="61"/>
      <c r="CI25" s="61"/>
      <c r="CJ25" s="61"/>
      <c r="CK25" s="61"/>
      <c r="CL25" s="61"/>
      <c r="CM25" s="61"/>
      <c r="CN25" s="61"/>
      <c r="CO25" s="61"/>
      <c r="CP25" s="61"/>
      <c r="CQ25" s="61"/>
      <c r="CR25" s="61"/>
      <c r="CS25" s="61"/>
      <c r="CT25" s="61"/>
      <c r="CU25" s="61"/>
      <c r="CV25" s="61"/>
      <c r="CW25" s="61"/>
      <c r="CX25" s="61"/>
      <c r="CY25" s="61"/>
      <c r="CZ25" s="61"/>
      <c r="DA25" s="61"/>
      <c r="DB25" s="61"/>
      <c r="DC25" s="61"/>
      <c r="DD25" s="61"/>
      <c r="DE25" s="61"/>
      <c r="DF25" s="61"/>
      <c r="DG25" s="61"/>
      <c r="DH25" s="61"/>
      <c r="DI25" s="61"/>
      <c r="DJ25" s="61"/>
      <c r="DK25" s="61"/>
      <c r="DL25" s="61"/>
      <c r="DM25" s="61"/>
      <c r="DN25" s="61"/>
      <c r="DO25" s="61"/>
      <c r="DP25" s="61"/>
      <c r="DQ25" s="61"/>
      <c r="DR25" s="61"/>
      <c r="DS25" s="61"/>
      <c r="DT25" s="61"/>
      <c r="DU25" s="61"/>
      <c r="DV25" s="61"/>
      <c r="DW25" s="61"/>
      <c r="DX25" s="61"/>
      <c r="DY25" s="61"/>
      <c r="DZ25" s="61"/>
      <c r="EA25" s="61"/>
      <c r="EB25" s="61"/>
      <c r="EC25" s="61"/>
      <c r="ED25" s="61"/>
      <c r="EE25" s="61"/>
      <c r="EF25" s="61"/>
      <c r="EG25" s="61"/>
      <c r="EH25" s="61"/>
      <c r="EI25" s="61"/>
      <c r="EJ25" s="61"/>
      <c r="EK25" s="61"/>
      <c r="EL25" s="61"/>
      <c r="EM25" s="61"/>
      <c r="EN25" s="61"/>
      <c r="EO25" s="61"/>
      <c r="EP25" s="61"/>
      <c r="EQ25" s="61"/>
      <c r="ER25" s="61"/>
      <c r="ES25" s="61"/>
      <c r="ET25" s="61"/>
      <c r="EU25" s="61"/>
      <c r="EV25" s="61"/>
      <c r="EW25" s="61"/>
      <c r="EX25" s="61"/>
      <c r="EY25" s="61"/>
      <c r="EZ25" s="61"/>
      <c r="FA25" s="61"/>
      <c r="FB25" s="61"/>
      <c r="FC25" s="61"/>
      <c r="FD25" s="61"/>
      <c r="FE25" s="61"/>
      <c r="FF25" s="61"/>
      <c r="FG25" s="61"/>
      <c r="FH25" s="61"/>
      <c r="FI25" s="61"/>
      <c r="FJ25" s="61"/>
      <c r="FK25" s="61"/>
      <c r="FL25" s="61"/>
      <c r="FM25" s="61"/>
      <c r="FN25" s="61"/>
      <c r="FO25" s="61"/>
      <c r="FP25" s="61"/>
      <c r="FQ25" s="61"/>
      <c r="FR25" s="61"/>
      <c r="FS25" s="61"/>
      <c r="FT25" s="61"/>
      <c r="FU25" s="61"/>
      <c r="FV25" s="61"/>
      <c r="FW25" s="61"/>
      <c r="FX25" s="61"/>
      <c r="FY25" s="61"/>
      <c r="FZ25" s="61"/>
      <c r="GA25" s="61"/>
      <c r="GB25" s="61"/>
      <c r="GC25" s="61"/>
      <c r="GD25" s="61"/>
      <c r="GE25" s="61"/>
      <c r="GF25" s="61"/>
      <c r="GG25" s="61"/>
      <c r="GH25" s="61"/>
      <c r="GI25" s="61"/>
      <c r="GJ25" s="61"/>
      <c r="GK25" s="61"/>
      <c r="GL25" s="61"/>
      <c r="GM25" s="61"/>
      <c r="GN25" s="61"/>
      <c r="GO25" s="61"/>
      <c r="GP25" s="61"/>
      <c r="GQ25" s="61"/>
      <c r="GR25" s="61"/>
      <c r="GS25" s="61"/>
      <c r="GT25" s="61"/>
      <c r="GU25" s="61"/>
      <c r="GV25" s="61"/>
      <c r="GW25" s="61"/>
      <c r="GX25" s="61"/>
      <c r="GY25" s="61"/>
      <c r="GZ25" s="61"/>
      <c r="HA25" s="61"/>
      <c r="HB25" s="61"/>
      <c r="HC25" s="61"/>
      <c r="HD25" s="61"/>
      <c r="HE25" s="61"/>
      <c r="HF25" s="61"/>
      <c r="HG25" s="61"/>
      <c r="HH25" s="61"/>
      <c r="HI25" s="61"/>
      <c r="HJ25" s="61"/>
      <c r="HK25" s="61"/>
      <c r="HL25" s="61"/>
      <c r="HM25" s="61"/>
      <c r="HN25" s="61"/>
      <c r="HO25" s="61"/>
      <c r="HP25" s="61"/>
      <c r="HQ25" s="61"/>
      <c r="HR25" s="61"/>
      <c r="HS25" s="61"/>
      <c r="HT25" s="61"/>
      <c r="HU25" s="61"/>
      <c r="HV25" s="61"/>
      <c r="HW25" s="61"/>
      <c r="HX25" s="61"/>
      <c r="HY25" s="61"/>
      <c r="HZ25" s="61"/>
      <c r="IA25" s="61"/>
      <c r="IB25" s="61"/>
      <c r="IC25" s="61"/>
      <c r="ID25" s="61"/>
      <c r="IE25" s="61"/>
      <c r="IF25" s="61"/>
      <c r="IG25" s="61"/>
      <c r="IH25" s="61"/>
      <c r="II25" s="61"/>
      <c r="IJ25" s="61"/>
      <c r="IK25" s="61"/>
      <c r="IL25" s="61"/>
      <c r="IM25" s="61"/>
      <c r="IN25" s="61"/>
      <c r="IO25" s="61"/>
      <c r="IP25" s="61"/>
      <c r="IQ25" s="61"/>
      <c r="IR25" s="61"/>
      <c r="IS25" s="61"/>
      <c r="IT25" s="61"/>
      <c r="IU25" s="61"/>
      <c r="IV25" s="61"/>
    </row>
    <row r="26" spans="1:256" s="71" customFormat="1" x14ac:dyDescent="0.3">
      <c r="A26" s="79"/>
      <c r="B26" s="75"/>
      <c r="C26" s="79"/>
      <c r="D26" s="81"/>
      <c r="E26" s="81"/>
      <c r="F26" s="81"/>
      <c r="G26" s="81"/>
      <c r="H26" s="80"/>
    </row>
    <row r="27" spans="1:256" s="71" customFormat="1" x14ac:dyDescent="0.3">
      <c r="A27" s="79"/>
      <c r="C27" s="79"/>
      <c r="D27" s="80"/>
      <c r="E27" s="80"/>
      <c r="F27" s="80"/>
      <c r="G27" s="81"/>
      <c r="H27" s="80"/>
    </row>
    <row r="28" spans="1:256" s="71" customFormat="1" x14ac:dyDescent="0.3">
      <c r="A28" s="79"/>
      <c r="B28" s="83"/>
      <c r="C28" s="79"/>
      <c r="D28" s="81"/>
      <c r="E28" s="81"/>
      <c r="F28" s="81"/>
      <c r="G28" s="81"/>
      <c r="H28" s="80"/>
    </row>
    <row r="29" spans="1:256" s="71" customFormat="1" x14ac:dyDescent="0.3">
      <c r="A29" s="79"/>
      <c r="C29" s="79"/>
      <c r="D29" s="81"/>
      <c r="E29" s="81"/>
      <c r="F29" s="81"/>
      <c r="G29" s="81"/>
      <c r="H29" s="81"/>
    </row>
    <row r="30" spans="1:256" s="71" customFormat="1" x14ac:dyDescent="0.3">
      <c r="A30" s="79"/>
      <c r="C30" s="84"/>
    </row>
    <row r="31" spans="1:256" s="71" customFormat="1" x14ac:dyDescent="0.3">
      <c r="A31" s="79"/>
      <c r="C31" s="84"/>
    </row>
    <row r="32" spans="1:256" s="71" customFormat="1" x14ac:dyDescent="0.3">
      <c r="A32" s="79"/>
      <c r="B32" s="75"/>
      <c r="C32" s="79"/>
      <c r="D32" s="81"/>
      <c r="E32" s="81"/>
      <c r="F32" s="81"/>
      <c r="G32" s="81"/>
      <c r="H32" s="80"/>
    </row>
    <row r="33" spans="1:11" s="71" customFormat="1" x14ac:dyDescent="0.3">
      <c r="A33" s="79"/>
      <c r="B33" s="83"/>
      <c r="C33" s="79"/>
      <c r="D33" s="81"/>
      <c r="E33" s="81"/>
      <c r="F33" s="81"/>
      <c r="G33" s="81"/>
      <c r="H33" s="80"/>
    </row>
    <row r="34" spans="1:11" s="71" customFormat="1" x14ac:dyDescent="0.3">
      <c r="A34" s="79"/>
      <c r="C34" s="79"/>
      <c r="D34" s="81"/>
      <c r="E34" s="81"/>
      <c r="F34" s="81"/>
      <c r="G34" s="81"/>
      <c r="H34" s="81"/>
    </row>
    <row r="35" spans="1:11" s="90" customFormat="1" x14ac:dyDescent="0.25">
      <c r="A35" s="85"/>
      <c r="B35" s="86"/>
      <c r="C35" s="87"/>
      <c r="D35" s="88"/>
      <c r="E35" s="88"/>
      <c r="F35" s="89"/>
      <c r="G35" s="89"/>
      <c r="H35" s="88"/>
    </row>
    <row r="36" spans="1:11" s="71" customFormat="1" x14ac:dyDescent="0.3">
      <c r="A36" s="79"/>
      <c r="C36" s="79"/>
      <c r="D36" s="81"/>
      <c r="E36" s="81"/>
      <c r="F36" s="81"/>
      <c r="G36" s="81"/>
      <c r="H36" s="81"/>
    </row>
    <row r="37" spans="1:11" s="71" customFormat="1" x14ac:dyDescent="0.3">
      <c r="A37" s="79"/>
      <c r="C37" s="79"/>
      <c r="D37" s="80"/>
      <c r="E37" s="80"/>
      <c r="F37" s="81"/>
      <c r="G37" s="81"/>
      <c r="H37" s="80"/>
    </row>
    <row r="38" spans="1:11" s="71" customFormat="1" x14ac:dyDescent="0.3">
      <c r="A38" s="79"/>
      <c r="C38" s="79"/>
      <c r="D38" s="81"/>
      <c r="E38" s="81"/>
      <c r="F38" s="81"/>
      <c r="G38" s="81"/>
      <c r="H38" s="81"/>
    </row>
    <row r="39" spans="1:11" s="94" customFormat="1" x14ac:dyDescent="0.3">
      <c r="A39" s="91"/>
      <c r="B39" s="92"/>
      <c r="C39" s="91"/>
      <c r="D39" s="92"/>
      <c r="E39" s="92"/>
      <c r="F39" s="92"/>
      <c r="G39" s="92"/>
      <c r="H39" s="93"/>
      <c r="I39" s="93"/>
      <c r="K39" s="93"/>
    </row>
    <row r="40" spans="1:11" s="91" customFormat="1" ht="15" customHeight="1" x14ac:dyDescent="0.3">
      <c r="A40" s="95"/>
      <c r="B40" s="92"/>
      <c r="D40" s="92"/>
      <c r="E40" s="92"/>
      <c r="G40" s="92"/>
      <c r="H40" s="92"/>
      <c r="I40" s="92"/>
      <c r="J40" s="92"/>
      <c r="K40" s="92"/>
    </row>
    <row r="41" spans="1:11" s="91" customFormat="1" ht="15.75" x14ac:dyDescent="0.3">
      <c r="A41" s="95"/>
    </row>
    <row r="42" spans="1:11" s="91" customFormat="1" x14ac:dyDescent="0.3">
      <c r="A42" s="79"/>
      <c r="B42" s="71"/>
      <c r="C42" s="71"/>
      <c r="D42" s="71"/>
      <c r="E42" s="71"/>
      <c r="F42" s="71"/>
      <c r="G42" s="71"/>
    </row>
    <row r="43" spans="1:11" s="71" customFormat="1" x14ac:dyDescent="0.3"/>
    <row r="44" spans="1:11" s="71" customFormat="1" x14ac:dyDescent="0.3">
      <c r="A44" s="79"/>
    </row>
    <row r="45" spans="1:11" s="96" customFormat="1" ht="15" customHeight="1" x14ac:dyDescent="0.3">
      <c r="C45" s="93"/>
      <c r="D45" s="97"/>
      <c r="E45" s="97"/>
      <c r="F45" s="97"/>
      <c r="G45" s="97"/>
      <c r="H45" s="97"/>
      <c r="I45" s="97"/>
      <c r="J45" s="97"/>
      <c r="K45" s="97"/>
    </row>
    <row r="46" spans="1:11" s="71" customFormat="1" x14ac:dyDescent="0.3">
      <c r="A46" s="79"/>
    </row>
    <row r="47" spans="1:11" s="71" customFormat="1" x14ac:dyDescent="0.3">
      <c r="A47" s="79"/>
    </row>
    <row r="48" spans="1:11" s="71" customFormat="1" x14ac:dyDescent="0.3">
      <c r="A48" s="79"/>
    </row>
    <row r="49" spans="1:1" s="71" customFormat="1" x14ac:dyDescent="0.3">
      <c r="A49" s="79"/>
    </row>
    <row r="50" spans="1:1" s="71" customFormat="1" x14ac:dyDescent="0.3">
      <c r="A50" s="79"/>
    </row>
    <row r="51" spans="1:1" s="71" customFormat="1" x14ac:dyDescent="0.3">
      <c r="A51" s="79"/>
    </row>
    <row r="52" spans="1:1" s="71" customFormat="1" x14ac:dyDescent="0.3">
      <c r="A52" s="79"/>
    </row>
    <row r="53" spans="1:1" s="71" customFormat="1" x14ac:dyDescent="0.3">
      <c r="A53" s="79"/>
    </row>
    <row r="54" spans="1:1" s="71" customFormat="1" x14ac:dyDescent="0.3">
      <c r="A54" s="79"/>
    </row>
    <row r="55" spans="1:1" s="71" customFormat="1" x14ac:dyDescent="0.3">
      <c r="A55" s="79"/>
    </row>
    <row r="56" spans="1:1" s="71" customFormat="1" x14ac:dyDescent="0.3">
      <c r="A56" s="79"/>
    </row>
    <row r="57" spans="1:1" s="71" customFormat="1" x14ac:dyDescent="0.3">
      <c r="A57" s="79"/>
    </row>
    <row r="58" spans="1:1" s="71" customFormat="1" x14ac:dyDescent="0.3">
      <c r="A58" s="79"/>
    </row>
    <row r="59" spans="1:1" s="71" customFormat="1" x14ac:dyDescent="0.3">
      <c r="A59" s="79"/>
    </row>
    <row r="60" spans="1:1" s="71" customFormat="1" x14ac:dyDescent="0.3">
      <c r="A60" s="79"/>
    </row>
    <row r="61" spans="1:1" s="71" customFormat="1" x14ac:dyDescent="0.3">
      <c r="A61" s="79"/>
    </row>
    <row r="62" spans="1:1" s="71" customFormat="1" x14ac:dyDescent="0.3">
      <c r="A62" s="79"/>
    </row>
    <row r="63" spans="1:1" s="71" customFormat="1" x14ac:dyDescent="0.3">
      <c r="A63" s="79"/>
    </row>
    <row r="64" spans="1:1" s="71" customFormat="1" x14ac:dyDescent="0.3">
      <c r="A64" s="79"/>
    </row>
    <row r="65" spans="1:1" s="71" customFormat="1" x14ac:dyDescent="0.3">
      <c r="A65" s="79"/>
    </row>
    <row r="66" spans="1:1" s="71" customFormat="1" x14ac:dyDescent="0.3">
      <c r="A66" s="79"/>
    </row>
    <row r="67" spans="1:1" s="71" customFormat="1" x14ac:dyDescent="0.3">
      <c r="A67" s="79"/>
    </row>
    <row r="68" spans="1:1" s="71" customFormat="1" x14ac:dyDescent="0.3">
      <c r="A68" s="79"/>
    </row>
    <row r="69" spans="1:1" s="71" customFormat="1" x14ac:dyDescent="0.3">
      <c r="A69" s="79"/>
    </row>
    <row r="70" spans="1:1" s="71" customFormat="1" x14ac:dyDescent="0.3">
      <c r="A70" s="79"/>
    </row>
    <row r="71" spans="1:1" s="71" customFormat="1" x14ac:dyDescent="0.3">
      <c r="A71" s="79"/>
    </row>
    <row r="72" spans="1:1" s="71" customFormat="1" x14ac:dyDescent="0.3">
      <c r="A72" s="79"/>
    </row>
    <row r="73" spans="1:1" s="71" customFormat="1" x14ac:dyDescent="0.3">
      <c r="A73" s="79"/>
    </row>
    <row r="74" spans="1:1" s="71" customFormat="1" x14ac:dyDescent="0.3">
      <c r="A74" s="79"/>
    </row>
    <row r="75" spans="1:1" s="71" customFormat="1" x14ac:dyDescent="0.3">
      <c r="A75" s="79"/>
    </row>
    <row r="76" spans="1:1" s="71" customFormat="1" x14ac:dyDescent="0.3">
      <c r="A76" s="79"/>
    </row>
    <row r="77" spans="1:1" s="71" customFormat="1" x14ac:dyDescent="0.3">
      <c r="A77" s="79"/>
    </row>
    <row r="78" spans="1:1" s="71" customFormat="1" x14ac:dyDescent="0.3">
      <c r="A78" s="79"/>
    </row>
    <row r="79" spans="1:1" s="71" customFormat="1" x14ac:dyDescent="0.3">
      <c r="A79" s="79"/>
    </row>
    <row r="80" spans="1:1" s="71" customFormat="1" x14ac:dyDescent="0.3">
      <c r="A80" s="79"/>
    </row>
    <row r="81" spans="1:1" s="71" customFormat="1" x14ac:dyDescent="0.3">
      <c r="A81" s="79"/>
    </row>
    <row r="82" spans="1:1" s="71" customFormat="1" x14ac:dyDescent="0.3">
      <c r="A82" s="79"/>
    </row>
    <row r="83" spans="1:1" s="71" customFormat="1" x14ac:dyDescent="0.3">
      <c r="A83" s="79"/>
    </row>
    <row r="84" spans="1:1" s="71" customFormat="1" x14ac:dyDescent="0.3">
      <c r="A84" s="79"/>
    </row>
    <row r="85" spans="1:1" s="71" customFormat="1" x14ac:dyDescent="0.3">
      <c r="A85" s="79"/>
    </row>
    <row r="86" spans="1:1" s="71" customFormat="1" x14ac:dyDescent="0.3">
      <c r="A86" s="79"/>
    </row>
    <row r="87" spans="1:1" s="71" customFormat="1" x14ac:dyDescent="0.3">
      <c r="A87" s="79"/>
    </row>
    <row r="88" spans="1:1" s="71" customFormat="1" x14ac:dyDescent="0.3">
      <c r="A88" s="79"/>
    </row>
    <row r="89" spans="1:1" s="71" customFormat="1" x14ac:dyDescent="0.3">
      <c r="A89" s="79"/>
    </row>
    <row r="90" spans="1:1" s="71" customFormat="1" x14ac:dyDescent="0.3">
      <c r="A90" s="79"/>
    </row>
    <row r="91" spans="1:1" s="71" customFormat="1" x14ac:dyDescent="0.3">
      <c r="A91" s="79"/>
    </row>
    <row r="92" spans="1:1" s="71" customFormat="1" x14ac:dyDescent="0.3">
      <c r="A92" s="79"/>
    </row>
    <row r="93" spans="1:1" s="71" customFormat="1" x14ac:dyDescent="0.3"/>
    <row r="94" spans="1:1" s="71" customFormat="1" x14ac:dyDescent="0.3"/>
    <row r="95" spans="1:1" s="71" customFormat="1" x14ac:dyDescent="0.3"/>
    <row r="96" spans="1:1" s="71" customFormat="1" x14ac:dyDescent="0.3"/>
    <row r="97" s="71" customFormat="1" x14ac:dyDescent="0.3"/>
    <row r="98" s="71" customFormat="1" x14ac:dyDescent="0.3"/>
    <row r="99" s="71" customFormat="1" x14ac:dyDescent="0.3"/>
    <row r="100" s="71" customFormat="1" x14ac:dyDescent="0.3"/>
    <row r="101" s="71" customFormat="1" x14ac:dyDescent="0.3"/>
    <row r="102" s="71" customFormat="1" x14ac:dyDescent="0.3"/>
    <row r="103" s="71" customFormat="1" x14ac:dyDescent="0.3"/>
    <row r="104" s="71" customFormat="1" x14ac:dyDescent="0.3"/>
    <row r="105" s="71" customFormat="1" x14ac:dyDescent="0.3"/>
    <row r="106" s="71" customFormat="1" x14ac:dyDescent="0.3"/>
    <row r="107" s="71" customFormat="1" x14ac:dyDescent="0.3"/>
    <row r="108" s="71" customFormat="1" x14ac:dyDescent="0.3"/>
    <row r="109" s="71" customFormat="1" x14ac:dyDescent="0.3"/>
    <row r="110" s="71" customFormat="1" x14ac:dyDescent="0.3"/>
    <row r="111" s="71" customFormat="1" x14ac:dyDescent="0.3"/>
    <row r="112" s="71" customFormat="1" x14ac:dyDescent="0.3"/>
    <row r="113" s="71" customFormat="1" x14ac:dyDescent="0.3"/>
    <row r="114" s="71" customFormat="1" x14ac:dyDescent="0.3"/>
    <row r="115" s="71" customFormat="1" x14ac:dyDescent="0.3"/>
    <row r="116" s="71" customFormat="1" x14ac:dyDescent="0.3"/>
    <row r="117" s="71" customFormat="1" x14ac:dyDescent="0.3"/>
    <row r="118" s="71" customFormat="1" x14ac:dyDescent="0.3"/>
    <row r="946" spans="8:8" x14ac:dyDescent="0.3">
      <c r="H946" s="98"/>
    </row>
  </sheetData>
  <mergeCells count="2">
    <mergeCell ref="A13:K17"/>
    <mergeCell ref="A4:K4"/>
  </mergeCells>
  <pageMargins left="0.94488188976377963" right="0.35433070866141736" top="0.82677165354330717" bottom="0.43307086614173229" header="0.19685039370078741" footer="0.15748031496062992"/>
  <pageSetup paperSize="9" orientation="landscape" r:id="rId1"/>
  <headerFooter alignWithMargins="0">
    <oddFooter xml:space="preserve">&amp;C
&amp;R&amp;P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9"/>
  <sheetViews>
    <sheetView zoomScaleNormal="100" workbookViewId="0">
      <selection activeCell="L21" sqref="L20:L21"/>
    </sheetView>
  </sheetViews>
  <sheetFormatPr defaultRowHeight="16.5" x14ac:dyDescent="0.3"/>
  <cols>
    <col min="1" max="1" width="5.140625" style="70" customWidth="1"/>
    <col min="2" max="2" width="13.42578125" style="70" customWidth="1"/>
    <col min="3" max="3" width="39.42578125" style="70" customWidth="1"/>
    <col min="4" max="5" width="11.85546875" style="70" customWidth="1"/>
    <col min="6" max="6" width="11" style="70" customWidth="1"/>
    <col min="7" max="7" width="13.42578125" style="70" customWidth="1"/>
    <col min="8" max="8" width="11.42578125" style="70" customWidth="1"/>
    <col min="9" max="9" width="9.140625" style="70"/>
    <col min="10" max="10" width="8.42578125" style="70" customWidth="1"/>
    <col min="11" max="16384" width="9.140625" style="70"/>
  </cols>
  <sheetData>
    <row r="1" spans="1:10" ht="9.75" customHeight="1" x14ac:dyDescent="0.3"/>
    <row r="2" spans="1:10" ht="15.75" customHeight="1" x14ac:dyDescent="0.3"/>
    <row r="3" spans="1:10" ht="6" hidden="1" customHeight="1" x14ac:dyDescent="0.3"/>
    <row r="4" spans="1:10" ht="18" customHeight="1" x14ac:dyDescent="0.4">
      <c r="A4" s="389" t="s">
        <v>62</v>
      </c>
      <c r="B4" s="389"/>
      <c r="C4" s="389"/>
      <c r="D4" s="389"/>
      <c r="E4" s="389"/>
      <c r="F4" s="389"/>
      <c r="G4" s="389"/>
      <c r="H4" s="389"/>
    </row>
    <row r="5" spans="1:10" ht="24" customHeight="1" x14ac:dyDescent="0.3">
      <c r="A5" s="390" t="str">
        <f>TAV!A12</f>
        <v>q. Tbilisი, პატარა ლილოს საბავშვო  ბაგა-ბაღის სარემონტო სამუშაოები (პანდუსის მოწყობა)</v>
      </c>
      <c r="B5" s="390"/>
      <c r="C5" s="390"/>
      <c r="D5" s="390"/>
      <c r="E5" s="390"/>
      <c r="F5" s="390"/>
      <c r="G5" s="390"/>
      <c r="H5" s="390"/>
    </row>
    <row r="6" spans="1:10" ht="7.5" customHeight="1" x14ac:dyDescent="0.3">
      <c r="C6" s="99"/>
    </row>
    <row r="7" spans="1:10" ht="12" customHeight="1" x14ac:dyDescent="0.3">
      <c r="A7" s="391" t="s">
        <v>1</v>
      </c>
      <c r="B7" s="391"/>
      <c r="C7" s="391"/>
      <c r="D7" s="391"/>
      <c r="E7" s="391"/>
      <c r="F7" s="391"/>
      <c r="G7" s="391"/>
      <c r="H7" s="391"/>
    </row>
    <row r="8" spans="1:10" ht="9.75" customHeight="1" x14ac:dyDescent="0.3"/>
    <row r="9" spans="1:10" s="100" customFormat="1" ht="14.25" customHeight="1" x14ac:dyDescent="0.3">
      <c r="A9" s="100" t="s">
        <v>75</v>
      </c>
      <c r="D9" s="101" t="s">
        <v>50</v>
      </c>
      <c r="G9" s="102">
        <f>G23</f>
        <v>0</v>
      </c>
      <c r="H9" s="100" t="s">
        <v>51</v>
      </c>
    </row>
    <row r="10" spans="1:10" s="75" customFormat="1" ht="14.25" customHeight="1" x14ac:dyDescent="0.3">
      <c r="A10" s="103"/>
      <c r="B10" s="103"/>
      <c r="C10" s="103"/>
      <c r="D10" s="104" t="s">
        <v>52</v>
      </c>
      <c r="F10" s="103"/>
      <c r="G10" s="105">
        <f>H15</f>
        <v>0</v>
      </c>
      <c r="H10" s="100" t="s">
        <v>51</v>
      </c>
    </row>
    <row r="11" spans="1:10" ht="16.5" customHeight="1" x14ac:dyDescent="0.3">
      <c r="A11" s="106"/>
      <c r="B11" s="106"/>
      <c r="C11" s="106"/>
      <c r="D11" s="222" t="s">
        <v>53</v>
      </c>
      <c r="E11" s="223"/>
      <c r="F11" s="223"/>
      <c r="G11" s="224"/>
      <c r="H11" s="107"/>
      <c r="I11" s="108"/>
      <c r="J11" s="108"/>
    </row>
    <row r="12" spans="1:10" ht="67.5" customHeight="1" x14ac:dyDescent="0.3">
      <c r="A12" s="229" t="s">
        <v>10</v>
      </c>
      <c r="B12" s="230" t="s">
        <v>54</v>
      </c>
      <c r="C12" s="228" t="s">
        <v>55</v>
      </c>
      <c r="D12" s="225" t="s">
        <v>56</v>
      </c>
      <c r="E12" s="226" t="s">
        <v>57</v>
      </c>
      <c r="F12" s="227" t="s">
        <v>58</v>
      </c>
      <c r="G12" s="228" t="s">
        <v>14</v>
      </c>
      <c r="H12" s="110" t="s">
        <v>59</v>
      </c>
      <c r="I12" s="108"/>
      <c r="J12" s="108"/>
    </row>
    <row r="13" spans="1:10" ht="15" customHeight="1" x14ac:dyDescent="0.3">
      <c r="A13" s="111">
        <v>1</v>
      </c>
      <c r="B13" s="112">
        <v>2</v>
      </c>
      <c r="C13" s="111">
        <v>3</v>
      </c>
      <c r="D13" s="112">
        <v>4</v>
      </c>
      <c r="E13" s="111">
        <v>5</v>
      </c>
      <c r="F13" s="112">
        <v>6</v>
      </c>
      <c r="G13" s="109">
        <v>7</v>
      </c>
      <c r="H13" s="111">
        <v>8</v>
      </c>
      <c r="I13" s="71"/>
      <c r="J13" s="71"/>
    </row>
    <row r="14" spans="1:10" s="116" customFormat="1" ht="21.75" customHeight="1" x14ac:dyDescent="0.25">
      <c r="A14" s="113">
        <v>1</v>
      </c>
      <c r="B14" s="114" t="s">
        <v>65</v>
      </c>
      <c r="C14" s="113" t="s">
        <v>60</v>
      </c>
      <c r="D14" s="377">
        <f>'x.2-1'!M76/1000</f>
        <v>0</v>
      </c>
      <c r="E14" s="377"/>
      <c r="F14" s="377"/>
      <c r="G14" s="377">
        <f>D14</f>
        <v>0</v>
      </c>
      <c r="H14" s="377"/>
      <c r="I14" s="115"/>
      <c r="J14" s="115"/>
    </row>
    <row r="15" spans="1:10" s="100" customFormat="1" ht="15.75" x14ac:dyDescent="0.3">
      <c r="A15" s="117"/>
      <c r="B15" s="118"/>
      <c r="C15" s="117" t="s">
        <v>9</v>
      </c>
      <c r="D15" s="119">
        <f>SUM(D14:D14)</f>
        <v>0</v>
      </c>
      <c r="E15" s="119"/>
      <c r="F15" s="119"/>
      <c r="G15" s="119">
        <f>SUM(G14:G14)</f>
        <v>0</v>
      </c>
      <c r="H15" s="119">
        <f>'x.2-1'!J72/1000</f>
        <v>0</v>
      </c>
    </row>
    <row r="16" spans="1:10" s="100" customFormat="1" ht="15.75" x14ac:dyDescent="0.3">
      <c r="A16" s="117"/>
      <c r="B16" s="118"/>
      <c r="C16" s="117" t="s">
        <v>76</v>
      </c>
      <c r="D16" s="378"/>
      <c r="E16" s="378"/>
      <c r="F16" s="378"/>
      <c r="G16" s="119">
        <f>G15*5%</f>
        <v>0</v>
      </c>
      <c r="H16" s="378"/>
    </row>
    <row r="17" spans="1:254" s="100" customFormat="1" ht="15.75" x14ac:dyDescent="0.3">
      <c r="A17" s="117"/>
      <c r="B17" s="118"/>
      <c r="C17" s="117" t="s">
        <v>9</v>
      </c>
      <c r="D17" s="378"/>
      <c r="E17" s="378"/>
      <c r="F17" s="378"/>
      <c r="G17" s="119">
        <f>G15+G16</f>
        <v>0</v>
      </c>
      <c r="H17" s="378"/>
    </row>
    <row r="18" spans="1:254" s="375" customFormat="1" ht="31.5" x14ac:dyDescent="0.25">
      <c r="A18" s="372"/>
      <c r="B18" s="373"/>
      <c r="C18" s="113" t="s">
        <v>130</v>
      </c>
      <c r="D18" s="379"/>
      <c r="E18" s="379"/>
      <c r="F18" s="379"/>
      <c r="G18" s="374">
        <f>H15*2%</f>
        <v>0</v>
      </c>
      <c r="H18" s="379"/>
    </row>
    <row r="19" spans="1:254" s="375" customFormat="1" ht="15.75" x14ac:dyDescent="0.25">
      <c r="A19" s="372"/>
      <c r="B19" s="373"/>
      <c r="C19" s="372" t="s">
        <v>9</v>
      </c>
      <c r="D19" s="379"/>
      <c r="E19" s="379"/>
      <c r="F19" s="379"/>
      <c r="G19" s="376">
        <f>G17+G18</f>
        <v>0</v>
      </c>
      <c r="H19" s="379"/>
    </row>
    <row r="20" spans="1:254" s="100" customFormat="1" ht="15.75" x14ac:dyDescent="0.3">
      <c r="A20" s="117"/>
      <c r="B20" s="118"/>
      <c r="C20" s="117" t="s">
        <v>61</v>
      </c>
      <c r="D20" s="378"/>
      <c r="E20" s="378"/>
      <c r="F20" s="378"/>
      <c r="G20" s="119">
        <f>G19*18%</f>
        <v>0</v>
      </c>
      <c r="H20" s="378"/>
    </row>
    <row r="21" spans="1:254" s="100" customFormat="1" ht="15.75" x14ac:dyDescent="0.3">
      <c r="A21" s="117"/>
      <c r="B21" s="118"/>
      <c r="C21" s="117" t="s">
        <v>9</v>
      </c>
      <c r="D21" s="378"/>
      <c r="E21" s="378"/>
      <c r="F21" s="378"/>
      <c r="G21" s="119">
        <f>G19+G20</f>
        <v>0</v>
      </c>
      <c r="H21" s="378"/>
    </row>
    <row r="22" spans="1:254" s="100" customFormat="1" ht="15.75" x14ac:dyDescent="0.3">
      <c r="A22" s="117"/>
      <c r="B22" s="118"/>
      <c r="C22" s="117" t="s">
        <v>74</v>
      </c>
      <c r="D22" s="378"/>
      <c r="E22" s="378"/>
      <c r="F22" s="378"/>
      <c r="G22" s="119">
        <f>G21*2.8%</f>
        <v>0</v>
      </c>
      <c r="H22" s="378"/>
    </row>
    <row r="23" spans="1:254" s="61" customFormat="1" ht="19.5" customHeight="1" x14ac:dyDescent="0.4">
      <c r="A23" s="120"/>
      <c r="B23" s="120"/>
      <c r="C23" s="121" t="s">
        <v>14</v>
      </c>
      <c r="D23" s="122"/>
      <c r="E23" s="122"/>
      <c r="F23" s="122"/>
      <c r="G23" s="119">
        <f>G21+G22</f>
        <v>0</v>
      </c>
      <c r="H23" s="123"/>
      <c r="K23" s="124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</row>
    <row r="24" spans="1:254" s="61" customFormat="1" ht="19.5" customHeight="1" x14ac:dyDescent="0.4">
      <c r="A24" s="126"/>
      <c r="B24" s="126"/>
      <c r="C24" s="127"/>
      <c r="D24" s="94"/>
      <c r="E24" s="94"/>
      <c r="F24" s="94"/>
      <c r="G24" s="126"/>
      <c r="H24" s="126"/>
      <c r="K24" s="124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  <c r="BC24" s="125"/>
      <c r="BD24" s="125"/>
      <c r="BE24" s="125"/>
      <c r="BF24" s="125"/>
      <c r="BG24" s="125"/>
      <c r="BH24" s="125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25"/>
      <c r="CG24" s="125"/>
      <c r="CH24" s="125"/>
      <c r="CI24" s="125"/>
      <c r="CJ24" s="125"/>
      <c r="CK24" s="125"/>
      <c r="CL24" s="125"/>
      <c r="CM24" s="125"/>
      <c r="CN24" s="125"/>
      <c r="CO24" s="125"/>
      <c r="CP24" s="125"/>
      <c r="CQ24" s="125"/>
      <c r="CR24" s="125"/>
      <c r="CS24" s="125"/>
      <c r="CT24" s="125"/>
      <c r="CU24" s="125"/>
      <c r="CV24" s="125"/>
      <c r="CW24" s="125"/>
      <c r="CX24" s="125"/>
      <c r="CY24" s="125"/>
      <c r="CZ24" s="125"/>
      <c r="DA24" s="125"/>
      <c r="DB24" s="125"/>
      <c r="DC24" s="125"/>
      <c r="DD24" s="125"/>
      <c r="DE24" s="125"/>
      <c r="DF24" s="125"/>
      <c r="DG24" s="125"/>
      <c r="DH24" s="125"/>
      <c r="DI24" s="125"/>
      <c r="DJ24" s="125"/>
      <c r="DK24" s="125"/>
      <c r="DL24" s="125"/>
      <c r="DM24" s="125"/>
      <c r="DN24" s="125"/>
      <c r="DO24" s="125"/>
      <c r="DP24" s="125"/>
      <c r="DQ24" s="125"/>
      <c r="DR24" s="125"/>
      <c r="DS24" s="125"/>
      <c r="DT24" s="125"/>
      <c r="DU24" s="125"/>
      <c r="DV24" s="125"/>
      <c r="DW24" s="125"/>
      <c r="DX24" s="125"/>
      <c r="DY24" s="125"/>
      <c r="DZ24" s="125"/>
      <c r="EA24" s="125"/>
      <c r="EB24" s="125"/>
      <c r="EC24" s="125"/>
      <c r="ED24" s="125"/>
      <c r="EE24" s="125"/>
      <c r="EF24" s="125"/>
      <c r="EG24" s="125"/>
      <c r="EH24" s="125"/>
      <c r="EI24" s="125"/>
      <c r="EJ24" s="125"/>
      <c r="EK24" s="125"/>
      <c r="EL24" s="125"/>
      <c r="EM24" s="125"/>
      <c r="EN24" s="125"/>
      <c r="EO24" s="125"/>
      <c r="EP24" s="125"/>
      <c r="EQ24" s="125"/>
      <c r="ER24" s="125"/>
      <c r="ES24" s="125"/>
      <c r="ET24" s="125"/>
      <c r="EU24" s="125"/>
      <c r="EV24" s="125"/>
      <c r="EW24" s="125"/>
      <c r="EX24" s="125"/>
      <c r="EY24" s="125"/>
      <c r="EZ24" s="125"/>
      <c r="FA24" s="125"/>
      <c r="FB24" s="125"/>
      <c r="FC24" s="125"/>
      <c r="FD24" s="125"/>
      <c r="FE24" s="125"/>
      <c r="FF24" s="125"/>
      <c r="FG24" s="125"/>
      <c r="FH24" s="125"/>
      <c r="FI24" s="125"/>
      <c r="FJ24" s="125"/>
      <c r="FK24" s="125"/>
      <c r="FL24" s="125"/>
      <c r="FM24" s="125"/>
      <c r="FN24" s="125"/>
      <c r="FO24" s="125"/>
      <c r="FP24" s="125"/>
      <c r="FQ24" s="125"/>
      <c r="FR24" s="125"/>
      <c r="FS24" s="125"/>
      <c r="FT24" s="125"/>
      <c r="FU24" s="125"/>
      <c r="FV24" s="125"/>
      <c r="FW24" s="125"/>
      <c r="FX24" s="125"/>
      <c r="FY24" s="125"/>
      <c r="FZ24" s="125"/>
      <c r="GA24" s="125"/>
      <c r="GB24" s="125"/>
      <c r="GC24" s="125"/>
      <c r="GD24" s="125"/>
      <c r="GE24" s="125"/>
      <c r="GF24" s="125"/>
      <c r="GG24" s="125"/>
      <c r="GH24" s="125"/>
      <c r="GI24" s="125"/>
      <c r="GJ24" s="125"/>
      <c r="GK24" s="125"/>
      <c r="GL24" s="125"/>
      <c r="GM24" s="125"/>
      <c r="GN24" s="125"/>
      <c r="GO24" s="125"/>
      <c r="GP24" s="125"/>
      <c r="GQ24" s="125"/>
      <c r="GR24" s="125"/>
      <c r="GS24" s="125"/>
      <c r="GT24" s="125"/>
      <c r="GU24" s="125"/>
      <c r="GV24" s="125"/>
      <c r="GW24" s="125"/>
      <c r="GX24" s="125"/>
      <c r="GY24" s="125"/>
      <c r="GZ24" s="125"/>
      <c r="HA24" s="125"/>
      <c r="HB24" s="125"/>
      <c r="HC24" s="125"/>
      <c r="HD24" s="125"/>
      <c r="HE24" s="125"/>
      <c r="HF24" s="125"/>
      <c r="HG24" s="125"/>
      <c r="HH24" s="125"/>
      <c r="HI24" s="125"/>
      <c r="HJ24" s="125"/>
      <c r="HK24" s="125"/>
      <c r="HL24" s="125"/>
      <c r="HM24" s="125"/>
      <c r="HN24" s="125"/>
      <c r="HO24" s="125"/>
      <c r="HP24" s="125"/>
      <c r="HQ24" s="125"/>
      <c r="HR24" s="125"/>
      <c r="HS24" s="125"/>
      <c r="HT24" s="125"/>
      <c r="HU24" s="125"/>
      <c r="HV24" s="125"/>
      <c r="HW24" s="125"/>
      <c r="HX24" s="125"/>
      <c r="HY24" s="125"/>
      <c r="HZ24" s="125"/>
      <c r="IA24" s="125"/>
      <c r="IB24" s="125"/>
      <c r="IC24" s="125"/>
      <c r="ID24" s="125"/>
      <c r="IE24" s="125"/>
      <c r="IF24" s="125"/>
      <c r="IG24" s="125"/>
      <c r="IH24" s="125"/>
      <c r="II24" s="125"/>
      <c r="IJ24" s="125"/>
      <c r="IK24" s="125"/>
      <c r="IL24" s="125"/>
      <c r="IM24" s="125"/>
      <c r="IN24" s="125"/>
      <c r="IO24" s="125"/>
      <c r="IP24" s="125"/>
      <c r="IQ24" s="125"/>
      <c r="IR24" s="125"/>
      <c r="IS24" s="125"/>
      <c r="IT24" s="125"/>
    </row>
    <row r="25" spans="1:254" s="61" customFormat="1" ht="19.5" customHeight="1" x14ac:dyDescent="0.4">
      <c r="A25" s="126"/>
      <c r="B25" s="126"/>
      <c r="C25" s="127"/>
      <c r="D25" s="94"/>
      <c r="E25" s="94"/>
      <c r="F25" s="94"/>
      <c r="G25" s="126"/>
      <c r="H25" s="126"/>
      <c r="K25" s="124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25"/>
      <c r="CG25" s="125"/>
      <c r="CH25" s="125"/>
      <c r="CI25" s="125"/>
      <c r="CJ25" s="125"/>
      <c r="CK25" s="125"/>
      <c r="CL25" s="125"/>
      <c r="CM25" s="125"/>
      <c r="CN25" s="125"/>
      <c r="CO25" s="125"/>
      <c r="CP25" s="125"/>
      <c r="CQ25" s="125"/>
      <c r="CR25" s="125"/>
      <c r="CS25" s="125"/>
      <c r="CT25" s="125"/>
      <c r="CU25" s="125"/>
      <c r="CV25" s="125"/>
      <c r="CW25" s="125"/>
      <c r="CX25" s="125"/>
      <c r="CY25" s="125"/>
      <c r="CZ25" s="125"/>
      <c r="DA25" s="125"/>
      <c r="DB25" s="125"/>
      <c r="DC25" s="125"/>
      <c r="DD25" s="125"/>
      <c r="DE25" s="125"/>
      <c r="DF25" s="125"/>
      <c r="DG25" s="125"/>
      <c r="DH25" s="125"/>
      <c r="DI25" s="125"/>
      <c r="DJ25" s="125"/>
      <c r="DK25" s="125"/>
      <c r="DL25" s="125"/>
      <c r="DM25" s="125"/>
      <c r="DN25" s="125"/>
      <c r="DO25" s="125"/>
      <c r="DP25" s="125"/>
      <c r="DQ25" s="125"/>
      <c r="DR25" s="125"/>
      <c r="DS25" s="125"/>
      <c r="DT25" s="125"/>
      <c r="DU25" s="125"/>
      <c r="DV25" s="125"/>
      <c r="DW25" s="125"/>
      <c r="DX25" s="125"/>
      <c r="DY25" s="125"/>
      <c r="DZ25" s="125"/>
      <c r="EA25" s="125"/>
      <c r="EB25" s="125"/>
      <c r="EC25" s="125"/>
      <c r="ED25" s="125"/>
      <c r="EE25" s="125"/>
      <c r="EF25" s="125"/>
      <c r="EG25" s="125"/>
      <c r="EH25" s="125"/>
      <c r="EI25" s="125"/>
      <c r="EJ25" s="125"/>
      <c r="EK25" s="125"/>
      <c r="EL25" s="125"/>
      <c r="EM25" s="125"/>
      <c r="EN25" s="125"/>
      <c r="EO25" s="125"/>
      <c r="EP25" s="125"/>
      <c r="EQ25" s="125"/>
      <c r="ER25" s="125"/>
      <c r="ES25" s="125"/>
      <c r="ET25" s="125"/>
      <c r="EU25" s="125"/>
      <c r="EV25" s="125"/>
      <c r="EW25" s="125"/>
      <c r="EX25" s="125"/>
      <c r="EY25" s="125"/>
      <c r="EZ25" s="125"/>
      <c r="FA25" s="125"/>
      <c r="FB25" s="125"/>
      <c r="FC25" s="125"/>
      <c r="FD25" s="125"/>
      <c r="FE25" s="125"/>
      <c r="FF25" s="125"/>
      <c r="FG25" s="125"/>
      <c r="FH25" s="125"/>
      <c r="FI25" s="125"/>
      <c r="FJ25" s="125"/>
      <c r="FK25" s="125"/>
      <c r="FL25" s="125"/>
      <c r="FM25" s="125"/>
      <c r="FN25" s="125"/>
      <c r="FO25" s="125"/>
      <c r="FP25" s="125"/>
      <c r="FQ25" s="125"/>
      <c r="FR25" s="125"/>
      <c r="FS25" s="125"/>
      <c r="FT25" s="125"/>
      <c r="FU25" s="125"/>
      <c r="FV25" s="125"/>
      <c r="FW25" s="125"/>
      <c r="FX25" s="125"/>
      <c r="FY25" s="125"/>
      <c r="FZ25" s="125"/>
      <c r="GA25" s="125"/>
      <c r="GB25" s="125"/>
      <c r="GC25" s="125"/>
      <c r="GD25" s="125"/>
      <c r="GE25" s="125"/>
      <c r="GF25" s="125"/>
      <c r="GG25" s="125"/>
      <c r="GH25" s="125"/>
      <c r="GI25" s="125"/>
      <c r="GJ25" s="125"/>
      <c r="GK25" s="125"/>
      <c r="GL25" s="125"/>
      <c r="GM25" s="125"/>
      <c r="GN25" s="125"/>
      <c r="GO25" s="125"/>
      <c r="GP25" s="125"/>
      <c r="GQ25" s="125"/>
      <c r="GR25" s="125"/>
      <c r="GS25" s="125"/>
      <c r="GT25" s="125"/>
      <c r="GU25" s="125"/>
      <c r="GV25" s="125"/>
      <c r="GW25" s="125"/>
      <c r="GX25" s="125"/>
      <c r="GY25" s="125"/>
      <c r="GZ25" s="125"/>
      <c r="HA25" s="125"/>
      <c r="HB25" s="125"/>
      <c r="HC25" s="125"/>
      <c r="HD25" s="125"/>
      <c r="HE25" s="125"/>
      <c r="HF25" s="125"/>
      <c r="HG25" s="125"/>
      <c r="HH25" s="125"/>
      <c r="HI25" s="125"/>
      <c r="HJ25" s="125"/>
      <c r="HK25" s="125"/>
      <c r="HL25" s="125"/>
      <c r="HM25" s="125"/>
      <c r="HN25" s="125"/>
      <c r="HO25" s="125"/>
      <c r="HP25" s="125"/>
      <c r="HQ25" s="125"/>
      <c r="HR25" s="125"/>
      <c r="HS25" s="125"/>
      <c r="HT25" s="125"/>
      <c r="HU25" s="125"/>
      <c r="HV25" s="125"/>
      <c r="HW25" s="125"/>
      <c r="HX25" s="125"/>
      <c r="HY25" s="125"/>
      <c r="HZ25" s="125"/>
      <c r="IA25" s="125"/>
      <c r="IB25" s="125"/>
      <c r="IC25" s="125"/>
      <c r="ID25" s="125"/>
      <c r="IE25" s="125"/>
      <c r="IF25" s="125"/>
      <c r="IG25" s="125"/>
      <c r="IH25" s="125"/>
      <c r="II25" s="125"/>
      <c r="IJ25" s="125"/>
      <c r="IK25" s="125"/>
      <c r="IL25" s="125"/>
      <c r="IM25" s="125"/>
      <c r="IN25" s="125"/>
      <c r="IO25" s="125"/>
      <c r="IP25" s="125"/>
      <c r="IQ25" s="125"/>
      <c r="IR25" s="125"/>
      <c r="IS25" s="125"/>
      <c r="IT25" s="125"/>
    </row>
    <row r="26" spans="1:254" s="57" customFormat="1" ht="19.5" customHeight="1" x14ac:dyDescent="0.4">
      <c r="A26" s="128"/>
      <c r="B26" s="128"/>
      <c r="C26" s="128"/>
      <c r="G26" s="392"/>
      <c r="H26" s="392"/>
      <c r="K26" s="124"/>
      <c r="O26" s="125"/>
      <c r="P26" s="125"/>
      <c r="Q26" s="125"/>
      <c r="R26" s="125"/>
      <c r="S26" s="125"/>
      <c r="T26" s="125"/>
      <c r="U26" s="125"/>
      <c r="V26" s="125"/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  <c r="BC26" s="125"/>
      <c r="BD26" s="125"/>
      <c r="BE26" s="125"/>
      <c r="BF26" s="125"/>
      <c r="BG26" s="125"/>
      <c r="BH26" s="125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25"/>
      <c r="CG26" s="125"/>
      <c r="CH26" s="125"/>
      <c r="CI26" s="125"/>
      <c r="CJ26" s="125"/>
      <c r="CK26" s="125"/>
      <c r="CL26" s="125"/>
      <c r="CM26" s="125"/>
      <c r="CN26" s="125"/>
      <c r="CO26" s="125"/>
      <c r="CP26" s="125"/>
      <c r="CQ26" s="125"/>
      <c r="CR26" s="125"/>
      <c r="CS26" s="125"/>
      <c r="CT26" s="125"/>
      <c r="CU26" s="125"/>
      <c r="CV26" s="125"/>
      <c r="CW26" s="125"/>
      <c r="CX26" s="125"/>
      <c r="CY26" s="125"/>
      <c r="CZ26" s="125"/>
      <c r="DA26" s="125"/>
      <c r="DB26" s="125"/>
      <c r="DC26" s="125"/>
      <c r="DD26" s="125"/>
      <c r="DE26" s="125"/>
      <c r="DF26" s="125"/>
      <c r="DG26" s="125"/>
      <c r="DH26" s="125"/>
      <c r="DI26" s="125"/>
      <c r="DJ26" s="125"/>
      <c r="DK26" s="125"/>
      <c r="DL26" s="125"/>
      <c r="DM26" s="125"/>
      <c r="DN26" s="125"/>
      <c r="DO26" s="125"/>
      <c r="DP26" s="125"/>
      <c r="DQ26" s="125"/>
      <c r="DR26" s="125"/>
      <c r="DS26" s="125"/>
      <c r="DT26" s="125"/>
      <c r="DU26" s="125"/>
      <c r="DV26" s="125"/>
      <c r="DW26" s="125"/>
      <c r="DX26" s="125"/>
      <c r="DY26" s="125"/>
      <c r="DZ26" s="125"/>
      <c r="EA26" s="125"/>
      <c r="EB26" s="125"/>
      <c r="EC26" s="125"/>
      <c r="ED26" s="125"/>
      <c r="EE26" s="125"/>
      <c r="EF26" s="125"/>
      <c r="EG26" s="125"/>
      <c r="EH26" s="125"/>
      <c r="EI26" s="125"/>
      <c r="EJ26" s="125"/>
      <c r="EK26" s="125"/>
      <c r="EL26" s="125"/>
      <c r="EM26" s="125"/>
      <c r="EN26" s="125"/>
      <c r="EO26" s="125"/>
      <c r="EP26" s="125"/>
      <c r="EQ26" s="125"/>
      <c r="ER26" s="125"/>
      <c r="ES26" s="125"/>
      <c r="ET26" s="125"/>
      <c r="EU26" s="125"/>
      <c r="EV26" s="125"/>
      <c r="EW26" s="125"/>
      <c r="EX26" s="125"/>
      <c r="EY26" s="125"/>
      <c r="EZ26" s="125"/>
      <c r="FA26" s="125"/>
      <c r="FB26" s="125"/>
      <c r="FC26" s="125"/>
      <c r="FD26" s="125"/>
      <c r="FE26" s="125"/>
      <c r="FF26" s="125"/>
      <c r="FG26" s="125"/>
      <c r="FH26" s="125"/>
      <c r="FI26" s="125"/>
      <c r="FJ26" s="125"/>
      <c r="FK26" s="125"/>
      <c r="FL26" s="125"/>
      <c r="FM26" s="125"/>
      <c r="FN26" s="125"/>
      <c r="FO26" s="125"/>
      <c r="FP26" s="125"/>
      <c r="FQ26" s="125"/>
      <c r="FR26" s="125"/>
      <c r="FS26" s="125"/>
      <c r="FT26" s="125"/>
      <c r="FU26" s="125"/>
      <c r="FV26" s="125"/>
      <c r="FW26" s="125"/>
      <c r="FX26" s="125"/>
      <c r="FY26" s="125"/>
      <c r="FZ26" s="125"/>
      <c r="GA26" s="125"/>
      <c r="GB26" s="125"/>
      <c r="GC26" s="125"/>
      <c r="GD26" s="125"/>
      <c r="GE26" s="125"/>
      <c r="GF26" s="125"/>
      <c r="GG26" s="125"/>
      <c r="GH26" s="125"/>
      <c r="GI26" s="125"/>
      <c r="GJ26" s="125"/>
      <c r="GK26" s="125"/>
      <c r="GL26" s="125"/>
      <c r="GM26" s="125"/>
      <c r="GN26" s="125"/>
      <c r="GO26" s="125"/>
      <c r="GP26" s="125"/>
      <c r="GQ26" s="125"/>
      <c r="GR26" s="125"/>
      <c r="GS26" s="125"/>
      <c r="GT26" s="125"/>
      <c r="GU26" s="125"/>
      <c r="GV26" s="125"/>
      <c r="GW26" s="125"/>
      <c r="GX26" s="125"/>
      <c r="GY26" s="125"/>
      <c r="GZ26" s="125"/>
      <c r="HA26" s="125"/>
      <c r="HB26" s="125"/>
      <c r="HC26" s="125"/>
      <c r="HD26" s="125"/>
      <c r="HE26" s="125"/>
      <c r="HF26" s="125"/>
      <c r="HG26" s="125"/>
      <c r="HH26" s="125"/>
      <c r="HI26" s="125"/>
      <c r="HJ26" s="125"/>
      <c r="HK26" s="125"/>
      <c r="HL26" s="125"/>
      <c r="HM26" s="125"/>
      <c r="HN26" s="125"/>
      <c r="HO26" s="125"/>
      <c r="HP26" s="125"/>
      <c r="HQ26" s="125"/>
      <c r="HR26" s="125"/>
      <c r="HS26" s="125"/>
      <c r="HT26" s="125"/>
      <c r="HU26" s="125"/>
      <c r="HV26" s="125"/>
      <c r="HW26" s="125"/>
      <c r="HX26" s="125"/>
      <c r="HY26" s="125"/>
      <c r="HZ26" s="125"/>
      <c r="IA26" s="125"/>
      <c r="IB26" s="125"/>
      <c r="IC26" s="125"/>
      <c r="ID26" s="125"/>
      <c r="IE26" s="125"/>
      <c r="IF26" s="125"/>
      <c r="IG26" s="125"/>
      <c r="IH26" s="125"/>
      <c r="II26" s="125"/>
      <c r="IJ26" s="125"/>
      <c r="IK26" s="125"/>
      <c r="IL26" s="125"/>
      <c r="IM26" s="125"/>
      <c r="IN26" s="125"/>
      <c r="IO26" s="125"/>
      <c r="IP26" s="125"/>
      <c r="IQ26" s="125"/>
      <c r="IR26" s="125"/>
      <c r="IS26" s="125"/>
      <c r="IT26" s="125"/>
    </row>
    <row r="27" spans="1:254" s="57" customFormat="1" ht="19.5" customHeight="1" x14ac:dyDescent="0.4">
      <c r="A27" s="124"/>
      <c r="B27" s="124"/>
      <c r="C27" s="124"/>
      <c r="G27" s="392"/>
      <c r="H27" s="392"/>
      <c r="K27" s="124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  <c r="BC27" s="125"/>
      <c r="BD27" s="125"/>
      <c r="BE27" s="125"/>
      <c r="BF27" s="125"/>
      <c r="BG27" s="125"/>
      <c r="BH27" s="125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  <c r="BV27" s="125"/>
      <c r="BW27" s="125"/>
      <c r="BX27" s="125"/>
      <c r="BY27" s="125"/>
      <c r="BZ27" s="125"/>
      <c r="CA27" s="125"/>
      <c r="CB27" s="125"/>
      <c r="CC27" s="125"/>
      <c r="CD27" s="125"/>
      <c r="CE27" s="125"/>
      <c r="CF27" s="125"/>
      <c r="CG27" s="125"/>
      <c r="CH27" s="125"/>
      <c r="CI27" s="125"/>
      <c r="CJ27" s="125"/>
      <c r="CK27" s="125"/>
      <c r="CL27" s="125"/>
      <c r="CM27" s="125"/>
      <c r="CN27" s="125"/>
      <c r="CO27" s="125"/>
      <c r="CP27" s="125"/>
      <c r="CQ27" s="125"/>
      <c r="CR27" s="125"/>
      <c r="CS27" s="125"/>
      <c r="CT27" s="125"/>
      <c r="CU27" s="125"/>
      <c r="CV27" s="125"/>
      <c r="CW27" s="125"/>
      <c r="CX27" s="125"/>
      <c r="CY27" s="125"/>
      <c r="CZ27" s="125"/>
      <c r="DA27" s="125"/>
      <c r="DB27" s="125"/>
      <c r="DC27" s="125"/>
      <c r="DD27" s="125"/>
      <c r="DE27" s="125"/>
      <c r="DF27" s="125"/>
      <c r="DG27" s="125"/>
      <c r="DH27" s="125"/>
      <c r="DI27" s="125"/>
      <c r="DJ27" s="125"/>
      <c r="DK27" s="125"/>
      <c r="DL27" s="125"/>
      <c r="DM27" s="125"/>
      <c r="DN27" s="125"/>
      <c r="DO27" s="125"/>
      <c r="DP27" s="125"/>
      <c r="DQ27" s="125"/>
      <c r="DR27" s="125"/>
      <c r="DS27" s="125"/>
      <c r="DT27" s="125"/>
      <c r="DU27" s="125"/>
      <c r="DV27" s="125"/>
      <c r="DW27" s="125"/>
      <c r="DX27" s="125"/>
      <c r="DY27" s="125"/>
      <c r="DZ27" s="125"/>
      <c r="EA27" s="125"/>
      <c r="EB27" s="125"/>
      <c r="EC27" s="125"/>
      <c r="ED27" s="125"/>
      <c r="EE27" s="125"/>
      <c r="EF27" s="125"/>
      <c r="EG27" s="125"/>
      <c r="EH27" s="125"/>
      <c r="EI27" s="125"/>
      <c r="EJ27" s="125"/>
      <c r="EK27" s="125"/>
      <c r="EL27" s="125"/>
      <c r="EM27" s="125"/>
      <c r="EN27" s="125"/>
      <c r="EO27" s="125"/>
      <c r="EP27" s="125"/>
      <c r="EQ27" s="125"/>
      <c r="ER27" s="125"/>
      <c r="ES27" s="125"/>
      <c r="ET27" s="125"/>
      <c r="EU27" s="125"/>
      <c r="EV27" s="125"/>
      <c r="EW27" s="125"/>
      <c r="EX27" s="125"/>
      <c r="EY27" s="125"/>
      <c r="EZ27" s="125"/>
      <c r="FA27" s="125"/>
      <c r="FB27" s="125"/>
      <c r="FC27" s="125"/>
      <c r="FD27" s="125"/>
      <c r="FE27" s="125"/>
      <c r="FF27" s="125"/>
      <c r="FG27" s="125"/>
      <c r="FH27" s="125"/>
      <c r="FI27" s="125"/>
      <c r="FJ27" s="125"/>
      <c r="FK27" s="125"/>
      <c r="FL27" s="125"/>
      <c r="FM27" s="125"/>
      <c r="FN27" s="125"/>
      <c r="FO27" s="125"/>
      <c r="FP27" s="125"/>
      <c r="FQ27" s="125"/>
      <c r="FR27" s="125"/>
      <c r="FS27" s="125"/>
      <c r="FT27" s="125"/>
      <c r="FU27" s="125"/>
      <c r="FV27" s="125"/>
      <c r="FW27" s="125"/>
      <c r="FX27" s="125"/>
      <c r="FY27" s="125"/>
      <c r="FZ27" s="125"/>
      <c r="GA27" s="125"/>
      <c r="GB27" s="125"/>
      <c r="GC27" s="125"/>
      <c r="GD27" s="125"/>
      <c r="GE27" s="125"/>
      <c r="GF27" s="125"/>
      <c r="GG27" s="125"/>
      <c r="GH27" s="125"/>
      <c r="GI27" s="125"/>
      <c r="GJ27" s="125"/>
      <c r="GK27" s="125"/>
      <c r="GL27" s="125"/>
      <c r="GM27" s="125"/>
      <c r="GN27" s="125"/>
      <c r="GO27" s="125"/>
      <c r="GP27" s="125"/>
      <c r="GQ27" s="125"/>
      <c r="GR27" s="125"/>
      <c r="GS27" s="125"/>
      <c r="GT27" s="125"/>
      <c r="GU27" s="125"/>
      <c r="GV27" s="125"/>
      <c r="GW27" s="125"/>
      <c r="GX27" s="125"/>
      <c r="GY27" s="125"/>
      <c r="GZ27" s="125"/>
      <c r="HA27" s="125"/>
      <c r="HB27" s="125"/>
      <c r="HC27" s="125"/>
      <c r="HD27" s="125"/>
      <c r="HE27" s="125"/>
      <c r="HF27" s="125"/>
      <c r="HG27" s="125"/>
      <c r="HH27" s="125"/>
      <c r="HI27" s="125"/>
      <c r="HJ27" s="125"/>
      <c r="HK27" s="125"/>
      <c r="HL27" s="125"/>
      <c r="HM27" s="125"/>
      <c r="HN27" s="125"/>
      <c r="HO27" s="125"/>
      <c r="HP27" s="125"/>
      <c r="HQ27" s="125"/>
      <c r="HR27" s="125"/>
      <c r="HS27" s="125"/>
      <c r="HT27" s="125"/>
      <c r="HU27" s="125"/>
      <c r="HV27" s="125"/>
      <c r="HW27" s="125"/>
      <c r="HX27" s="125"/>
      <c r="HY27" s="125"/>
      <c r="HZ27" s="125"/>
      <c r="IA27" s="125"/>
      <c r="IB27" s="125"/>
      <c r="IC27" s="125"/>
      <c r="ID27" s="125"/>
      <c r="IE27" s="125"/>
      <c r="IF27" s="125"/>
      <c r="IG27" s="125"/>
      <c r="IH27" s="125"/>
      <c r="II27" s="125"/>
      <c r="IJ27" s="125"/>
      <c r="IK27" s="125"/>
      <c r="IL27" s="125"/>
      <c r="IM27" s="125"/>
      <c r="IN27" s="125"/>
      <c r="IO27" s="125"/>
      <c r="IP27" s="125"/>
      <c r="IQ27" s="125"/>
      <c r="IR27" s="125"/>
      <c r="IS27" s="125"/>
      <c r="IT27" s="125"/>
    </row>
    <row r="28" spans="1:254" s="57" customFormat="1" ht="9.75" customHeight="1" x14ac:dyDescent="0.3">
      <c r="C28" s="68"/>
      <c r="D28" s="69"/>
      <c r="E28" s="69"/>
      <c r="F28" s="69"/>
      <c r="G28" s="69"/>
      <c r="H28" s="69"/>
      <c r="I28" s="68"/>
    </row>
    <row r="29" spans="1:254" s="57" customFormat="1" ht="18.75" customHeight="1" x14ac:dyDescent="0.25">
      <c r="A29" s="386"/>
      <c r="B29" s="386"/>
      <c r="C29" s="386"/>
      <c r="D29" s="386"/>
      <c r="E29" s="386"/>
      <c r="F29" s="386"/>
      <c r="G29" s="386"/>
      <c r="H29" s="386"/>
      <c r="I29" s="129"/>
      <c r="J29" s="129"/>
      <c r="K29" s="129"/>
      <c r="L29" s="129"/>
    </row>
  </sheetData>
  <mergeCells count="6">
    <mergeCell ref="A29:H29"/>
    <mergeCell ref="A4:H4"/>
    <mergeCell ref="A5:H5"/>
    <mergeCell ref="A7:H7"/>
    <mergeCell ref="G26:H26"/>
    <mergeCell ref="G27:H27"/>
  </mergeCells>
  <pageMargins left="0.74803149606299213" right="0.51181102362204722" top="0.47" bottom="0.59055118110236227" header="0.27559055118110237" footer="0.15748031496062992"/>
  <pageSetup paperSize="9" orientation="landscape" r:id="rId1"/>
  <headerFooter alignWithMargins="0">
    <oddFooter>&amp;C
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BK164"/>
  <sheetViews>
    <sheetView topLeftCell="A52" zoomScaleNormal="100" workbookViewId="0">
      <selection activeCell="A12" sqref="A12:C14"/>
    </sheetView>
  </sheetViews>
  <sheetFormatPr defaultRowHeight="16.5" x14ac:dyDescent="0.3"/>
  <cols>
    <col min="1" max="1" width="3.85546875" style="3" customWidth="1"/>
    <col min="2" max="2" width="9.5703125" style="3" customWidth="1"/>
    <col min="3" max="3" width="38.85546875" style="3" customWidth="1"/>
    <col min="4" max="4" width="6.85546875" style="3" customWidth="1"/>
    <col min="5" max="5" width="8.42578125" style="3" customWidth="1"/>
    <col min="6" max="6" width="10.42578125" style="3" customWidth="1"/>
    <col min="7" max="7" width="7.140625" style="3" customWidth="1"/>
    <col min="8" max="8" width="9.28515625" style="3" customWidth="1"/>
    <col min="9" max="9" width="9" style="3" customWidth="1"/>
    <col min="10" max="10" width="9.7109375" style="3" customWidth="1"/>
    <col min="11" max="11" width="7" style="3" customWidth="1"/>
    <col min="12" max="12" width="9.42578125" style="3" customWidth="1"/>
    <col min="13" max="13" width="10.7109375" style="3" customWidth="1"/>
    <col min="14" max="16384" width="9.140625" style="3"/>
  </cols>
  <sheetData>
    <row r="1" spans="1:63" ht="15" customHeight="1" x14ac:dyDescent="0.3">
      <c r="A1" s="398" t="str">
        <f>TAV!A12</f>
        <v>q. Tbilisი, პატარა ლილოს საბავშვო  ბაგა-ბაღის სარემონტო სამუშაოები (პანდუსის მოწყობა)</v>
      </c>
      <c r="B1" s="398"/>
      <c r="C1" s="398"/>
      <c r="D1" s="398"/>
      <c r="E1" s="398"/>
      <c r="F1" s="398"/>
      <c r="G1" s="398"/>
      <c r="H1" s="398"/>
      <c r="I1" s="398"/>
      <c r="J1" s="398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</row>
    <row r="2" spans="1:63" ht="14.25" customHeight="1" x14ac:dyDescent="0.3">
      <c r="A2" s="398"/>
      <c r="B2" s="398"/>
      <c r="C2" s="398"/>
      <c r="D2" s="398"/>
      <c r="E2" s="398"/>
      <c r="F2" s="398"/>
      <c r="G2" s="398"/>
      <c r="H2" s="398"/>
      <c r="I2" s="398"/>
      <c r="J2" s="398"/>
      <c r="K2" s="1"/>
      <c r="L2" s="1"/>
      <c r="M2" s="1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ht="15" customHeight="1" x14ac:dyDescent="0.3">
      <c r="A3" s="4" t="s">
        <v>0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</row>
    <row r="4" spans="1:63" ht="15" customHeight="1" x14ac:dyDescent="0.3">
      <c r="A4" s="4"/>
      <c r="B4" s="4"/>
      <c r="C4" s="6" t="s">
        <v>1</v>
      </c>
      <c r="D4" s="4"/>
      <c r="E4" s="4"/>
      <c r="F4" s="4"/>
      <c r="G4" s="4"/>
      <c r="H4" s="4"/>
      <c r="I4" s="5"/>
      <c r="J4" s="5"/>
      <c r="K4" s="5"/>
      <c r="L4" s="5"/>
      <c r="M4" s="5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</row>
    <row r="5" spans="1:63" ht="12" customHeight="1" x14ac:dyDescent="0.3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  <c r="M5" s="5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</row>
    <row r="6" spans="1:63" ht="12" customHeight="1" x14ac:dyDescent="0.3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  <c r="M6" s="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</row>
    <row r="7" spans="1:63" ht="18" customHeight="1" x14ac:dyDescent="0.4">
      <c r="A7" s="4"/>
      <c r="B7" s="4"/>
      <c r="C7" s="7" t="s">
        <v>63</v>
      </c>
      <c r="D7" s="4"/>
      <c r="E7" s="4"/>
      <c r="F7" s="4"/>
      <c r="G7" s="4"/>
      <c r="H7" s="4"/>
      <c r="I7" s="5"/>
      <c r="J7" s="5"/>
      <c r="K7" s="5"/>
      <c r="L7" s="5"/>
      <c r="M7" s="5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</row>
    <row r="8" spans="1:63" ht="16.5" customHeight="1" x14ac:dyDescent="0.3">
      <c r="A8" s="4"/>
      <c r="B8" s="4"/>
      <c r="C8" s="8" t="s">
        <v>49</v>
      </c>
      <c r="D8" s="4"/>
      <c r="E8" s="4"/>
      <c r="F8" s="4"/>
      <c r="G8" s="4"/>
      <c r="H8" s="4"/>
      <c r="I8" s="5"/>
      <c r="J8" s="5"/>
      <c r="K8" s="5"/>
      <c r="L8" s="5"/>
      <c r="M8" s="5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</row>
    <row r="9" spans="1:63" ht="12" customHeight="1" x14ac:dyDescent="0.3">
      <c r="A9" s="4"/>
      <c r="B9" s="4"/>
      <c r="C9" s="4" t="s">
        <v>2</v>
      </c>
      <c r="D9" s="4"/>
      <c r="E9" s="4"/>
      <c r="F9" s="4"/>
      <c r="G9" s="4"/>
      <c r="H9" s="4"/>
      <c r="I9" s="5"/>
      <c r="J9" s="5"/>
      <c r="K9" s="5"/>
      <c r="L9" s="5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</row>
    <row r="10" spans="1:63" ht="15" customHeight="1" x14ac:dyDescent="0.3">
      <c r="A10" s="4"/>
      <c r="B10" s="4"/>
      <c r="C10" s="6" t="s">
        <v>3</v>
      </c>
      <c r="D10" s="4"/>
      <c r="E10" s="4"/>
      <c r="F10" s="4"/>
      <c r="G10" s="4"/>
      <c r="H10" s="4"/>
      <c r="I10" s="5"/>
      <c r="J10" s="5"/>
      <c r="K10" s="5"/>
      <c r="L10" s="5"/>
      <c r="M10" s="5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</row>
    <row r="11" spans="1:63" ht="15" customHeight="1" x14ac:dyDescent="0.3">
      <c r="A11" s="4"/>
      <c r="B11" s="4"/>
      <c r="C11" s="9"/>
      <c r="D11" s="4"/>
      <c r="E11" s="4"/>
      <c r="F11" s="4"/>
      <c r="G11" s="4"/>
      <c r="H11" s="4"/>
      <c r="I11" s="5"/>
      <c r="J11" s="5"/>
      <c r="K11" s="5"/>
      <c r="L11" s="5"/>
      <c r="M11" s="5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</row>
    <row r="12" spans="1:63" ht="15" customHeight="1" x14ac:dyDescent="0.3">
      <c r="A12" s="10"/>
      <c r="B12" s="11"/>
      <c r="C12" s="11"/>
      <c r="D12" s="12"/>
      <c r="E12" s="11"/>
      <c r="F12" s="12"/>
      <c r="G12" s="12"/>
      <c r="H12" s="12"/>
      <c r="I12" s="12"/>
      <c r="J12" s="12"/>
      <c r="K12" s="13" t="s">
        <v>4</v>
      </c>
      <c r="L12" s="368">
        <f>M76</f>
        <v>0</v>
      </c>
      <c r="M12" s="14" t="s">
        <v>5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</row>
    <row r="13" spans="1:63" s="2" customFormat="1" ht="15" customHeight="1" x14ac:dyDescent="0.3">
      <c r="A13" s="15"/>
      <c r="B13" s="11"/>
      <c r="C13" s="11"/>
      <c r="D13" s="12"/>
      <c r="E13" s="16"/>
      <c r="F13" s="17"/>
      <c r="G13" s="17"/>
      <c r="H13" s="12"/>
      <c r="I13" s="12"/>
      <c r="J13" s="12"/>
      <c r="K13" s="13" t="s">
        <v>6</v>
      </c>
      <c r="L13" s="368">
        <f>J72</f>
        <v>0</v>
      </c>
      <c r="M13" s="14" t="s">
        <v>5</v>
      </c>
    </row>
    <row r="14" spans="1:63" s="4" customFormat="1" ht="12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18"/>
      <c r="L14" s="19"/>
      <c r="M14" s="14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s="4" customFormat="1" ht="16.5" customHeight="1" x14ac:dyDescent="0.3">
      <c r="A15" s="20"/>
      <c r="B15" s="21"/>
      <c r="C15" s="22" t="s">
        <v>7</v>
      </c>
      <c r="D15" s="175"/>
      <c r="E15" s="176" t="s">
        <v>45</v>
      </c>
      <c r="F15" s="177"/>
      <c r="G15" s="393" t="s">
        <v>87</v>
      </c>
      <c r="H15" s="394"/>
      <c r="I15" s="393" t="s">
        <v>88</v>
      </c>
      <c r="J15" s="394"/>
      <c r="K15" s="178" t="s">
        <v>8</v>
      </c>
      <c r="L15" s="179"/>
      <c r="M15" s="21" t="s">
        <v>9</v>
      </c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s="4" customFormat="1" x14ac:dyDescent="0.3">
      <c r="A16" s="24" t="s">
        <v>10</v>
      </c>
      <c r="B16" s="25" t="s">
        <v>11</v>
      </c>
      <c r="C16" s="4" t="s">
        <v>12</v>
      </c>
      <c r="D16" s="25" t="s">
        <v>46</v>
      </c>
      <c r="E16" s="25" t="s">
        <v>13</v>
      </c>
      <c r="F16" s="16" t="s">
        <v>14</v>
      </c>
      <c r="G16" s="25" t="s">
        <v>47</v>
      </c>
      <c r="H16" s="16" t="s">
        <v>14</v>
      </c>
      <c r="I16" s="25" t="s">
        <v>47</v>
      </c>
      <c r="J16" s="16" t="s">
        <v>14</v>
      </c>
      <c r="K16" s="25" t="s">
        <v>47</v>
      </c>
      <c r="L16" s="16" t="s">
        <v>14</v>
      </c>
      <c r="M16" s="2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63" s="4" customFormat="1" x14ac:dyDescent="0.3">
      <c r="A17" s="26"/>
      <c r="B17" s="27"/>
      <c r="C17" s="28"/>
      <c r="D17" s="29"/>
      <c r="E17" s="27"/>
      <c r="F17" s="28"/>
      <c r="G17" s="27" t="s">
        <v>48</v>
      </c>
      <c r="H17" s="28"/>
      <c r="I17" s="27" t="s">
        <v>48</v>
      </c>
      <c r="J17" s="28"/>
      <c r="K17" s="27" t="s">
        <v>48</v>
      </c>
      <c r="L17" s="28"/>
      <c r="M17" s="27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</row>
    <row r="18" spans="1:63" s="4" customFormat="1" x14ac:dyDescent="0.3">
      <c r="A18" s="23" t="s">
        <v>15</v>
      </c>
      <c r="B18" s="30" t="s">
        <v>16</v>
      </c>
      <c r="C18" s="31" t="s">
        <v>17</v>
      </c>
      <c r="D18" s="23" t="s">
        <v>18</v>
      </c>
      <c r="E18" s="30" t="s">
        <v>19</v>
      </c>
      <c r="F18" s="32" t="s">
        <v>20</v>
      </c>
      <c r="G18" s="31" t="s">
        <v>21</v>
      </c>
      <c r="H18" s="23" t="s">
        <v>22</v>
      </c>
      <c r="I18" s="30" t="s">
        <v>23</v>
      </c>
      <c r="J18" s="31" t="s">
        <v>24</v>
      </c>
      <c r="K18" s="30" t="s">
        <v>25</v>
      </c>
      <c r="L18" s="23" t="s">
        <v>26</v>
      </c>
      <c r="M18" s="30" t="s">
        <v>27</v>
      </c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</row>
    <row r="19" spans="1:63" s="4" customFormat="1" ht="19.5" customHeight="1" x14ac:dyDescent="0.3">
      <c r="A19" s="30"/>
      <c r="B19" s="30"/>
      <c r="C19" s="369" t="s">
        <v>73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</row>
    <row r="20" spans="1:63" s="130" customFormat="1" ht="21" customHeight="1" x14ac:dyDescent="0.25">
      <c r="A20" s="134" t="s">
        <v>77</v>
      </c>
      <c r="B20" s="135"/>
      <c r="C20" s="395" t="s">
        <v>102</v>
      </c>
      <c r="D20" s="396"/>
      <c r="E20" s="396"/>
      <c r="F20" s="396"/>
      <c r="G20" s="397"/>
      <c r="H20" s="139"/>
      <c r="I20" s="140"/>
      <c r="J20" s="139"/>
      <c r="K20" s="140"/>
      <c r="L20" s="139"/>
      <c r="M20" s="141"/>
      <c r="N20" s="187"/>
      <c r="O20" s="188"/>
      <c r="P20" s="187"/>
      <c r="Q20" s="187"/>
      <c r="R20" s="187"/>
      <c r="S20" s="187"/>
      <c r="T20" s="187"/>
      <c r="U20" s="187"/>
      <c r="V20" s="187"/>
      <c r="W20" s="187"/>
      <c r="X20" s="187"/>
    </row>
    <row r="21" spans="1:63" s="238" customFormat="1" ht="47.25" x14ac:dyDescent="0.3">
      <c r="A21" s="250">
        <v>1</v>
      </c>
      <c r="B21" s="251" t="s">
        <v>103</v>
      </c>
      <c r="C21" s="249" t="s">
        <v>115</v>
      </c>
      <c r="D21" s="252" t="s">
        <v>104</v>
      </c>
      <c r="E21" s="253"/>
      <c r="F21" s="254">
        <f>1.3*2/100</f>
        <v>2.6000000000000002E-2</v>
      </c>
      <c r="G21" s="237"/>
      <c r="H21" s="231"/>
      <c r="I21" s="231"/>
      <c r="J21" s="232"/>
      <c r="K21" s="231"/>
      <c r="L21" s="232"/>
      <c r="M21" s="231"/>
    </row>
    <row r="22" spans="1:63" s="191" customFormat="1" ht="15.75" x14ac:dyDescent="0.3">
      <c r="A22" s="255"/>
      <c r="B22" s="256"/>
      <c r="C22" s="255" t="s">
        <v>28</v>
      </c>
      <c r="D22" s="257" t="s">
        <v>29</v>
      </c>
      <c r="E22" s="260">
        <v>78.5</v>
      </c>
      <c r="F22" s="259">
        <f>F21*E22</f>
        <v>2.0410000000000004</v>
      </c>
      <c r="G22" s="260"/>
      <c r="H22" s="257"/>
      <c r="I22" s="367">
        <v>0</v>
      </c>
      <c r="J22" s="359">
        <f>I22*F22</f>
        <v>0</v>
      </c>
      <c r="K22" s="261"/>
      <c r="L22" s="262"/>
      <c r="M22" s="260">
        <f>J22</f>
        <v>0</v>
      </c>
    </row>
    <row r="23" spans="1:63" s="238" customFormat="1" ht="22.5" customHeight="1" x14ac:dyDescent="0.3">
      <c r="A23" s="263"/>
      <c r="B23" s="263"/>
      <c r="C23" s="263" t="s">
        <v>105</v>
      </c>
      <c r="D23" s="264" t="s">
        <v>106</v>
      </c>
      <c r="E23" s="267">
        <v>70</v>
      </c>
      <c r="F23" s="266">
        <f>F21*E23</f>
        <v>1.82</v>
      </c>
      <c r="G23" s="267"/>
      <c r="H23" s="263"/>
      <c r="I23" s="263"/>
      <c r="J23" s="264"/>
      <c r="K23" s="263"/>
      <c r="L23" s="264"/>
      <c r="M23" s="263"/>
    </row>
    <row r="24" spans="1:63" s="133" customFormat="1" ht="46.5" customHeight="1" x14ac:dyDescent="0.25">
      <c r="A24" s="142">
        <v>2</v>
      </c>
      <c r="B24" s="158" t="s">
        <v>80</v>
      </c>
      <c r="C24" s="159" t="s">
        <v>107</v>
      </c>
      <c r="D24" s="160" t="s">
        <v>81</v>
      </c>
      <c r="E24" s="161"/>
      <c r="F24" s="233">
        <f>F21*100*0.3*0.15</f>
        <v>0.11699999999999999</v>
      </c>
      <c r="G24" s="162"/>
      <c r="H24" s="163"/>
      <c r="I24" s="164"/>
      <c r="J24" s="163"/>
      <c r="K24" s="162"/>
      <c r="L24" s="163"/>
      <c r="M24" s="165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</row>
    <row r="25" spans="1:63" s="132" customFormat="1" ht="15.75" x14ac:dyDescent="0.25">
      <c r="A25" s="150"/>
      <c r="B25" s="151"/>
      <c r="C25" s="150" t="s">
        <v>78</v>
      </c>
      <c r="D25" s="153" t="s">
        <v>82</v>
      </c>
      <c r="E25" s="154">
        <v>1</v>
      </c>
      <c r="F25" s="166">
        <f>F24*E25</f>
        <v>0.11699999999999999</v>
      </c>
      <c r="G25" s="156"/>
      <c r="H25" s="157"/>
      <c r="I25" s="154">
        <v>0</v>
      </c>
      <c r="J25" s="155">
        <f>I25*F25</f>
        <v>0</v>
      </c>
      <c r="K25" s="154"/>
      <c r="L25" s="157"/>
      <c r="M25" s="156">
        <f>L25+J25+H25</f>
        <v>0</v>
      </c>
      <c r="N25" s="187"/>
      <c r="O25" s="193"/>
      <c r="P25" s="187"/>
      <c r="Q25" s="187"/>
      <c r="R25" s="187"/>
      <c r="S25" s="187"/>
      <c r="T25" s="187"/>
      <c r="U25" s="187"/>
      <c r="V25" s="187"/>
      <c r="W25" s="187"/>
      <c r="X25" s="187"/>
    </row>
    <row r="26" spans="1:63" s="133" customFormat="1" ht="47.25" x14ac:dyDescent="0.25">
      <c r="A26" s="142">
        <v>3</v>
      </c>
      <c r="B26" s="167" t="s">
        <v>83</v>
      </c>
      <c r="C26" s="143" t="s">
        <v>84</v>
      </c>
      <c r="D26" s="160" t="s">
        <v>69</v>
      </c>
      <c r="E26" s="161"/>
      <c r="F26" s="233">
        <f>F24*1.9</f>
        <v>0.22229999999999997</v>
      </c>
      <c r="G26" s="162"/>
      <c r="H26" s="163"/>
      <c r="I26" s="164"/>
      <c r="J26" s="163"/>
      <c r="K26" s="162"/>
      <c r="L26" s="163"/>
      <c r="M26" s="165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</row>
    <row r="27" spans="1:63" s="133" customFormat="1" ht="15.75" x14ac:dyDescent="0.25">
      <c r="A27" s="168"/>
      <c r="B27" s="169"/>
      <c r="C27" s="168" t="s">
        <v>85</v>
      </c>
      <c r="D27" s="169" t="s">
        <v>69</v>
      </c>
      <c r="E27" s="234">
        <v>1</v>
      </c>
      <c r="F27" s="170">
        <f>F26*E27</f>
        <v>0.22229999999999997</v>
      </c>
      <c r="G27" s="171"/>
      <c r="H27" s="172"/>
      <c r="I27" s="171"/>
      <c r="J27" s="173"/>
      <c r="K27" s="171">
        <v>0</v>
      </c>
      <c r="L27" s="172">
        <f>K27*F27</f>
        <v>0</v>
      </c>
      <c r="M27" s="174">
        <f>L27+J27+H27</f>
        <v>0</v>
      </c>
      <c r="N27" s="194"/>
      <c r="O27" s="194"/>
      <c r="P27" s="194"/>
      <c r="Q27" s="194"/>
      <c r="R27" s="194"/>
      <c r="S27" s="194"/>
      <c r="T27" s="194"/>
      <c r="U27" s="194"/>
      <c r="V27" s="194"/>
      <c r="W27" s="194"/>
      <c r="X27" s="194"/>
    </row>
    <row r="28" spans="1:63" s="130" customFormat="1" ht="24" customHeight="1" x14ac:dyDescent="0.25">
      <c r="A28" s="134" t="s">
        <v>86</v>
      </c>
      <c r="B28" s="135"/>
      <c r="C28" s="136" t="s">
        <v>49</v>
      </c>
      <c r="D28" s="137"/>
      <c r="E28" s="138"/>
      <c r="F28" s="139"/>
      <c r="G28" s="139"/>
      <c r="H28" s="139"/>
      <c r="I28" s="140"/>
      <c r="J28" s="139"/>
      <c r="K28" s="140"/>
      <c r="L28" s="139"/>
      <c r="M28" s="138"/>
      <c r="N28" s="187"/>
      <c r="O28" s="188"/>
      <c r="P28" s="187"/>
      <c r="Q28" s="187"/>
      <c r="R28" s="187"/>
      <c r="S28" s="187"/>
      <c r="T28" s="187"/>
      <c r="U28" s="187"/>
      <c r="V28" s="187"/>
      <c r="W28" s="187"/>
      <c r="X28" s="187"/>
    </row>
    <row r="29" spans="1:63" s="187" customFormat="1" ht="30" customHeight="1" x14ac:dyDescent="0.25">
      <c r="A29" s="142">
        <f>A27+1</f>
        <v>1</v>
      </c>
      <c r="B29" s="158" t="s">
        <v>68</v>
      </c>
      <c r="C29" s="143" t="s">
        <v>116</v>
      </c>
      <c r="D29" s="199" t="s">
        <v>81</v>
      </c>
      <c r="E29" s="202"/>
      <c r="F29" s="248">
        <f>2.6*0.2*0.2</f>
        <v>0.10400000000000001</v>
      </c>
      <c r="G29" s="148"/>
      <c r="H29" s="147"/>
      <c r="I29" s="148"/>
      <c r="J29" s="147"/>
      <c r="K29" s="148"/>
      <c r="L29" s="147"/>
      <c r="M29" s="149"/>
      <c r="O29" s="188"/>
    </row>
    <row r="30" spans="1:63" s="187" customFormat="1" ht="27" x14ac:dyDescent="0.25">
      <c r="A30" s="180"/>
      <c r="B30" s="200"/>
      <c r="C30" s="181" t="s">
        <v>78</v>
      </c>
      <c r="D30" s="182" t="s">
        <v>29</v>
      </c>
      <c r="E30" s="183">
        <v>2.06</v>
      </c>
      <c r="F30" s="186">
        <f>E30*F29</f>
        <v>0.21424000000000001</v>
      </c>
      <c r="G30" s="185"/>
      <c r="H30" s="186"/>
      <c r="I30" s="183">
        <v>0</v>
      </c>
      <c r="J30" s="186">
        <f>I30*F30</f>
        <v>0</v>
      </c>
      <c r="K30" s="183"/>
      <c r="L30" s="186"/>
      <c r="M30" s="185">
        <f>L30+J30+H30</f>
        <v>0</v>
      </c>
      <c r="O30" s="188"/>
    </row>
    <row r="31" spans="1:63" s="189" customFormat="1" ht="47.25" customHeight="1" x14ac:dyDescent="0.25">
      <c r="A31" s="142">
        <v>2</v>
      </c>
      <c r="B31" s="158" t="s">
        <v>89</v>
      </c>
      <c r="C31" s="143" t="s">
        <v>117</v>
      </c>
      <c r="D31" s="199" t="s">
        <v>81</v>
      </c>
      <c r="E31" s="203"/>
      <c r="F31" s="248">
        <f>2.6*0.2*0.1</f>
        <v>5.2000000000000005E-2</v>
      </c>
      <c r="G31" s="146"/>
      <c r="H31" s="145"/>
      <c r="I31" s="146"/>
      <c r="J31" s="147"/>
      <c r="K31" s="146"/>
      <c r="L31" s="147"/>
      <c r="M31" s="149"/>
      <c r="N31" s="196"/>
    </row>
    <row r="32" spans="1:63" s="190" customFormat="1" ht="17.25" customHeight="1" x14ac:dyDescent="0.25">
      <c r="A32" s="150"/>
      <c r="B32" s="153"/>
      <c r="C32" s="152" t="s">
        <v>78</v>
      </c>
      <c r="D32" s="153" t="s">
        <v>29</v>
      </c>
      <c r="E32" s="204">
        <v>0.89</v>
      </c>
      <c r="F32" s="157">
        <f>E32*F31</f>
        <v>4.6280000000000002E-2</v>
      </c>
      <c r="G32" s="154"/>
      <c r="H32" s="157"/>
      <c r="I32" s="154">
        <v>0</v>
      </c>
      <c r="J32" s="157">
        <f>I32*F32</f>
        <v>0</v>
      </c>
      <c r="K32" s="154"/>
      <c r="L32" s="157"/>
      <c r="M32" s="156">
        <f>L32+J32+H32</f>
        <v>0</v>
      </c>
    </row>
    <row r="33" spans="1:15" s="190" customFormat="1" ht="17.25" customHeight="1" x14ac:dyDescent="0.25">
      <c r="A33" s="150"/>
      <c r="B33" s="153"/>
      <c r="C33" s="152" t="s">
        <v>85</v>
      </c>
      <c r="D33" s="153" t="s">
        <v>5</v>
      </c>
      <c r="E33" s="204">
        <v>0.37</v>
      </c>
      <c r="F33" s="157">
        <f>F31*E33</f>
        <v>1.924E-2</v>
      </c>
      <c r="G33" s="154"/>
      <c r="H33" s="157"/>
      <c r="I33" s="154"/>
      <c r="J33" s="157"/>
      <c r="K33" s="154">
        <v>0</v>
      </c>
      <c r="L33" s="157">
        <f>K33*F33</f>
        <v>0</v>
      </c>
      <c r="M33" s="156">
        <f>L33+J33+H33</f>
        <v>0</v>
      </c>
    </row>
    <row r="34" spans="1:15" s="190" customFormat="1" ht="17.25" customHeight="1" x14ac:dyDescent="0.25">
      <c r="A34" s="150"/>
      <c r="B34" s="153" t="s">
        <v>90</v>
      </c>
      <c r="C34" s="152" t="s">
        <v>91</v>
      </c>
      <c r="D34" s="153" t="s">
        <v>82</v>
      </c>
      <c r="E34" s="204">
        <v>1.1499999999999999</v>
      </c>
      <c r="F34" s="155">
        <f>E34*F31</f>
        <v>5.9799999999999999E-2</v>
      </c>
      <c r="G34" s="154">
        <v>0</v>
      </c>
      <c r="H34" s="155">
        <f>G34*F34</f>
        <v>0</v>
      </c>
      <c r="I34" s="154"/>
      <c r="J34" s="157"/>
      <c r="K34" s="154"/>
      <c r="L34" s="157"/>
      <c r="M34" s="156">
        <f>L34+J34+H34</f>
        <v>0</v>
      </c>
    </row>
    <row r="35" spans="1:15" s="190" customFormat="1" ht="17.25" customHeight="1" x14ac:dyDescent="0.25">
      <c r="A35" s="180"/>
      <c r="B35" s="182"/>
      <c r="C35" s="181" t="s">
        <v>92</v>
      </c>
      <c r="D35" s="182" t="s">
        <v>5</v>
      </c>
      <c r="E35" s="195">
        <v>0.02</v>
      </c>
      <c r="F35" s="186">
        <f>F31*E35</f>
        <v>1.0400000000000001E-3</v>
      </c>
      <c r="G35" s="183">
        <v>0</v>
      </c>
      <c r="H35" s="269">
        <f>G35*F35</f>
        <v>0</v>
      </c>
      <c r="I35" s="183"/>
      <c r="J35" s="186"/>
      <c r="K35" s="183"/>
      <c r="L35" s="186"/>
      <c r="M35" s="268">
        <f>L35+J35+H35</f>
        <v>0</v>
      </c>
    </row>
    <row r="36" spans="1:15" s="190" customFormat="1" ht="47.25" x14ac:dyDescent="0.25">
      <c r="A36" s="142">
        <v>3</v>
      </c>
      <c r="B36" s="158" t="s">
        <v>97</v>
      </c>
      <c r="C36" s="143" t="s">
        <v>118</v>
      </c>
      <c r="D36" s="199" t="s">
        <v>81</v>
      </c>
      <c r="E36" s="203"/>
      <c r="F36" s="145">
        <f>(17*1.1)*0.18</f>
        <v>3.3660000000000005</v>
      </c>
      <c r="G36" s="203"/>
      <c r="H36" s="201"/>
      <c r="I36" s="144"/>
      <c r="J36" s="201"/>
      <c r="K36" s="203"/>
      <c r="L36" s="201"/>
      <c r="M36" s="149"/>
    </row>
    <row r="37" spans="1:15" s="190" customFormat="1" ht="17.25" customHeight="1" x14ac:dyDescent="0.25">
      <c r="A37" s="150"/>
      <c r="B37" s="153"/>
      <c r="C37" s="152" t="s">
        <v>78</v>
      </c>
      <c r="D37" s="153" t="s">
        <v>29</v>
      </c>
      <c r="E37" s="154">
        <v>0.99</v>
      </c>
      <c r="F37" s="155">
        <f>E37*F36</f>
        <v>3.3323400000000003</v>
      </c>
      <c r="G37" s="154"/>
      <c r="H37" s="157"/>
      <c r="I37" s="154">
        <v>0</v>
      </c>
      <c r="J37" s="157">
        <f>I37*F37</f>
        <v>0</v>
      </c>
      <c r="K37" s="154"/>
      <c r="L37" s="157"/>
      <c r="M37" s="156">
        <f t="shared" ref="M37:M43" si="0">L37+J37+H37</f>
        <v>0</v>
      </c>
    </row>
    <row r="38" spans="1:15" s="190" customFormat="1" ht="17.25" customHeight="1" x14ac:dyDescent="0.25">
      <c r="A38" s="150"/>
      <c r="B38" s="153"/>
      <c r="C38" s="152" t="s">
        <v>85</v>
      </c>
      <c r="D38" s="153" t="s">
        <v>5</v>
      </c>
      <c r="E38" s="154">
        <v>0.34</v>
      </c>
      <c r="F38" s="155">
        <f>F36*E38</f>
        <v>1.1444400000000003</v>
      </c>
      <c r="G38" s="154"/>
      <c r="H38" s="157"/>
      <c r="I38" s="154"/>
      <c r="J38" s="157"/>
      <c r="K38" s="154">
        <v>0</v>
      </c>
      <c r="L38" s="157">
        <f>K38*F38</f>
        <v>0</v>
      </c>
      <c r="M38" s="156">
        <f t="shared" si="0"/>
        <v>0</v>
      </c>
    </row>
    <row r="39" spans="1:15" s="190" customFormat="1" ht="17.25" customHeight="1" x14ac:dyDescent="0.25">
      <c r="A39" s="150"/>
      <c r="B39" s="153"/>
      <c r="C39" s="152" t="s">
        <v>93</v>
      </c>
      <c r="D39" s="153" t="s">
        <v>82</v>
      </c>
      <c r="E39" s="154">
        <f>102/100</f>
        <v>1.02</v>
      </c>
      <c r="F39" s="155">
        <f>F36*E39</f>
        <v>3.4333200000000006</v>
      </c>
      <c r="G39" s="154">
        <v>0</v>
      </c>
      <c r="H39" s="157">
        <f t="shared" ref="H39:H43" si="1">G39*F39</f>
        <v>0</v>
      </c>
      <c r="I39" s="156"/>
      <c r="J39" s="157"/>
      <c r="K39" s="154"/>
      <c r="L39" s="157"/>
      <c r="M39" s="156">
        <f t="shared" si="0"/>
        <v>0</v>
      </c>
    </row>
    <row r="40" spans="1:15" s="190" customFormat="1" ht="17.25" customHeight="1" x14ac:dyDescent="0.25">
      <c r="A40" s="150"/>
      <c r="B40" s="153" t="s">
        <v>94</v>
      </c>
      <c r="C40" s="152" t="s">
        <v>95</v>
      </c>
      <c r="D40" s="153" t="s">
        <v>69</v>
      </c>
      <c r="E40" s="154">
        <v>1.03</v>
      </c>
      <c r="F40" s="235">
        <f>0.044*E40</f>
        <v>4.5319999999999999E-2</v>
      </c>
      <c r="G40" s="154">
        <v>0</v>
      </c>
      <c r="H40" s="157">
        <f t="shared" si="1"/>
        <v>0</v>
      </c>
      <c r="I40" s="154"/>
      <c r="J40" s="157"/>
      <c r="K40" s="154"/>
      <c r="L40" s="157"/>
      <c r="M40" s="156">
        <f t="shared" si="0"/>
        <v>0</v>
      </c>
    </row>
    <row r="41" spans="1:15" s="190" customFormat="1" ht="17.25" customHeight="1" x14ac:dyDescent="0.25">
      <c r="A41" s="192"/>
      <c r="B41" s="153"/>
      <c r="C41" s="152" t="s">
        <v>98</v>
      </c>
      <c r="D41" s="153" t="s">
        <v>79</v>
      </c>
      <c r="E41" s="204">
        <f>7.54/100</f>
        <v>7.5399999999999995E-2</v>
      </c>
      <c r="F41" s="155">
        <f>E41*F36</f>
        <v>0.25379640000000003</v>
      </c>
      <c r="G41" s="154">
        <v>0</v>
      </c>
      <c r="H41" s="157">
        <f t="shared" si="1"/>
        <v>0</v>
      </c>
      <c r="I41" s="154"/>
      <c r="J41" s="157"/>
      <c r="K41" s="154"/>
      <c r="L41" s="157"/>
      <c r="M41" s="156">
        <f t="shared" si="0"/>
        <v>0</v>
      </c>
    </row>
    <row r="42" spans="1:15" s="187" customFormat="1" ht="17.25" customHeight="1" x14ac:dyDescent="0.25">
      <c r="A42" s="192"/>
      <c r="B42" s="153"/>
      <c r="C42" s="152" t="s">
        <v>96</v>
      </c>
      <c r="D42" s="153" t="s">
        <v>82</v>
      </c>
      <c r="E42" s="204">
        <f>0.08/100</f>
        <v>8.0000000000000004E-4</v>
      </c>
      <c r="F42" s="235">
        <f>E42*F36</f>
        <v>2.6928000000000004E-3</v>
      </c>
      <c r="G42" s="154">
        <v>0</v>
      </c>
      <c r="H42" s="157">
        <f t="shared" si="1"/>
        <v>0</v>
      </c>
      <c r="I42" s="154"/>
      <c r="J42" s="157"/>
      <c r="K42" s="154"/>
      <c r="L42" s="157"/>
      <c r="M42" s="156">
        <f t="shared" si="0"/>
        <v>0</v>
      </c>
      <c r="O42" s="188"/>
    </row>
    <row r="43" spans="1:15" s="190" customFormat="1" ht="17.25" customHeight="1" x14ac:dyDescent="0.25">
      <c r="A43" s="180"/>
      <c r="B43" s="182"/>
      <c r="C43" s="181" t="s">
        <v>92</v>
      </c>
      <c r="D43" s="182" t="s">
        <v>5</v>
      </c>
      <c r="E43" s="183">
        <v>0.16</v>
      </c>
      <c r="F43" s="184">
        <f>F36*E43</f>
        <v>0.53856000000000015</v>
      </c>
      <c r="G43" s="183">
        <v>0</v>
      </c>
      <c r="H43" s="186">
        <f t="shared" si="1"/>
        <v>0</v>
      </c>
      <c r="I43" s="183"/>
      <c r="J43" s="186"/>
      <c r="K43" s="183"/>
      <c r="L43" s="186"/>
      <c r="M43" s="185">
        <f t="shared" si="0"/>
        <v>0</v>
      </c>
    </row>
    <row r="44" spans="1:15" s="275" customFormat="1" ht="31.5" x14ac:dyDescent="0.3">
      <c r="A44" s="289">
        <v>4</v>
      </c>
      <c r="B44" s="191" t="s">
        <v>119</v>
      </c>
      <c r="C44" s="290" t="s">
        <v>131</v>
      </c>
      <c r="D44" s="291" t="s">
        <v>120</v>
      </c>
      <c r="E44" s="292"/>
      <c r="F44" s="293">
        <v>4</v>
      </c>
      <c r="G44" s="272"/>
      <c r="H44" s="273"/>
      <c r="I44" s="274"/>
      <c r="J44" s="191"/>
      <c r="K44" s="272"/>
      <c r="L44" s="273"/>
      <c r="M44" s="274"/>
    </row>
    <row r="45" spans="1:15" s="275" customFormat="1" ht="15.75" x14ac:dyDescent="0.3">
      <c r="A45" s="270"/>
      <c r="B45" s="276"/>
      <c r="C45" s="270" t="s">
        <v>28</v>
      </c>
      <c r="D45" s="275" t="s">
        <v>29</v>
      </c>
      <c r="E45" s="271">
        <v>1.56</v>
      </c>
      <c r="F45" s="277">
        <f>F44*E45</f>
        <v>6.24</v>
      </c>
      <c r="G45" s="274"/>
      <c r="H45" s="278"/>
      <c r="I45" s="279">
        <v>0</v>
      </c>
      <c r="J45" s="280">
        <f>I45*F45</f>
        <v>0</v>
      </c>
      <c r="K45" s="279"/>
      <c r="L45" s="280"/>
      <c r="M45" s="274">
        <f>J45</f>
        <v>0</v>
      </c>
    </row>
    <row r="46" spans="1:15" s="275" customFormat="1" ht="15.75" x14ac:dyDescent="0.3">
      <c r="A46" s="270"/>
      <c r="B46" s="191"/>
      <c r="C46" s="270" t="s">
        <v>121</v>
      </c>
      <c r="D46" s="191" t="s">
        <v>122</v>
      </c>
      <c r="E46" s="271">
        <v>1</v>
      </c>
      <c r="F46" s="277">
        <f>F44*E46</f>
        <v>4</v>
      </c>
      <c r="G46" s="274">
        <v>0</v>
      </c>
      <c r="H46" s="280">
        <f>G46*F46</f>
        <v>0</v>
      </c>
      <c r="I46" s="274"/>
      <c r="J46" s="278"/>
      <c r="K46" s="279"/>
      <c r="L46" s="280"/>
      <c r="M46" s="274">
        <f>H46</f>
        <v>0</v>
      </c>
    </row>
    <row r="47" spans="1:15" s="275" customFormat="1" ht="15.75" x14ac:dyDescent="0.3">
      <c r="A47" s="270"/>
      <c r="B47" s="191"/>
      <c r="C47" s="270" t="s">
        <v>123</v>
      </c>
      <c r="D47" s="191" t="s">
        <v>64</v>
      </c>
      <c r="E47" s="271">
        <v>4.0000000000000001E-3</v>
      </c>
      <c r="F47" s="277">
        <f>F44*E47</f>
        <v>1.6E-2</v>
      </c>
      <c r="G47" s="274">
        <v>0</v>
      </c>
      <c r="H47" s="280">
        <f>G47*F47</f>
        <v>0</v>
      </c>
      <c r="I47" s="274"/>
      <c r="J47" s="278"/>
      <c r="K47" s="279"/>
      <c r="L47" s="280"/>
      <c r="M47" s="274">
        <f>H47</f>
        <v>0</v>
      </c>
    </row>
    <row r="48" spans="1:15" s="275" customFormat="1" ht="15.75" x14ac:dyDescent="0.3">
      <c r="A48" s="270"/>
      <c r="B48" s="191"/>
      <c r="C48" s="270" t="s">
        <v>124</v>
      </c>
      <c r="D48" s="191" t="s">
        <v>64</v>
      </c>
      <c r="E48" s="271">
        <v>1E-3</v>
      </c>
      <c r="F48" s="277">
        <f>F44*E48</f>
        <v>4.0000000000000001E-3</v>
      </c>
      <c r="G48" s="274">
        <v>0</v>
      </c>
      <c r="H48" s="280">
        <f t="shared" ref="H48:H50" si="2">G48*F48</f>
        <v>0</v>
      </c>
      <c r="I48" s="274"/>
      <c r="J48" s="278"/>
      <c r="K48" s="279"/>
      <c r="L48" s="280"/>
      <c r="M48" s="274">
        <f>H48</f>
        <v>0</v>
      </c>
    </row>
    <row r="49" spans="1:15" s="275" customFormat="1" ht="15.75" x14ac:dyDescent="0.3">
      <c r="A49" s="270"/>
      <c r="B49" s="191"/>
      <c r="C49" s="270" t="s">
        <v>125</v>
      </c>
      <c r="D49" s="191" t="s">
        <v>64</v>
      </c>
      <c r="E49" s="271">
        <v>1.6000000000000001E-3</v>
      </c>
      <c r="F49" s="277">
        <f>F44*E49</f>
        <v>6.4000000000000003E-3</v>
      </c>
      <c r="G49" s="274">
        <v>0</v>
      </c>
      <c r="H49" s="280">
        <f t="shared" si="2"/>
        <v>0</v>
      </c>
      <c r="I49" s="274"/>
      <c r="J49" s="278"/>
      <c r="K49" s="279"/>
      <c r="L49" s="280"/>
      <c r="M49" s="274">
        <f t="shared" ref="M49:M50" si="3">H49</f>
        <v>0</v>
      </c>
    </row>
    <row r="50" spans="1:15" s="275" customFormat="1" ht="15.75" x14ac:dyDescent="0.3">
      <c r="A50" s="281"/>
      <c r="B50" s="282"/>
      <c r="C50" s="281" t="s">
        <v>38</v>
      </c>
      <c r="D50" s="282" t="s">
        <v>5</v>
      </c>
      <c r="E50" s="283">
        <v>0.26900000000000002</v>
      </c>
      <c r="F50" s="284">
        <f>F44*E50</f>
        <v>1.0760000000000001</v>
      </c>
      <c r="G50" s="286">
        <v>0</v>
      </c>
      <c r="H50" s="280">
        <f t="shared" si="2"/>
        <v>0</v>
      </c>
      <c r="I50" s="286"/>
      <c r="J50" s="287"/>
      <c r="K50" s="288"/>
      <c r="L50" s="285"/>
      <c r="M50" s="274">
        <f t="shared" si="3"/>
        <v>0</v>
      </c>
    </row>
    <row r="51" spans="1:15" s="130" customFormat="1" ht="22.5" customHeight="1" x14ac:dyDescent="0.25">
      <c r="A51" s="241" t="s">
        <v>99</v>
      </c>
      <c r="B51" s="242"/>
      <c r="C51" s="243" t="s">
        <v>100</v>
      </c>
      <c r="D51" s="244"/>
      <c r="E51" s="245"/>
      <c r="F51" s="246"/>
      <c r="G51" s="246"/>
      <c r="H51" s="246"/>
      <c r="I51" s="247"/>
      <c r="J51" s="246"/>
      <c r="K51" s="247"/>
      <c r="L51" s="246"/>
      <c r="M51" s="245"/>
      <c r="O51" s="131"/>
    </row>
    <row r="52" spans="1:15" s="239" customFormat="1" ht="31.5" x14ac:dyDescent="0.25">
      <c r="A52" s="294">
        <v>1</v>
      </c>
      <c r="B52" s="295" t="s">
        <v>108</v>
      </c>
      <c r="C52" s="294" t="s">
        <v>114</v>
      </c>
      <c r="D52" s="296" t="s">
        <v>112</v>
      </c>
      <c r="E52" s="297"/>
      <c r="F52" s="298">
        <f>(8.6*2)/100</f>
        <v>0.17199999999999999</v>
      </c>
      <c r="G52" s="299"/>
      <c r="H52" s="300"/>
      <c r="I52" s="299"/>
      <c r="J52" s="300"/>
      <c r="K52" s="301"/>
      <c r="L52" s="302"/>
      <c r="M52" s="301"/>
    </row>
    <row r="53" spans="1:15" s="240" customFormat="1" ht="15.75" x14ac:dyDescent="0.3">
      <c r="A53" s="303"/>
      <c r="B53" s="303"/>
      <c r="C53" s="303" t="s">
        <v>28</v>
      </c>
      <c r="D53" s="303" t="s">
        <v>29</v>
      </c>
      <c r="E53" s="304">
        <v>111</v>
      </c>
      <c r="F53" s="305">
        <f>F52*E53</f>
        <v>19.091999999999999</v>
      </c>
      <c r="G53" s="304"/>
      <c r="H53" s="306"/>
      <c r="I53" s="307">
        <v>0</v>
      </c>
      <c r="J53" s="308">
        <f>I53*F53</f>
        <v>0</v>
      </c>
      <c r="K53" s="307"/>
      <c r="L53" s="308"/>
      <c r="M53" s="304">
        <f>J53</f>
        <v>0</v>
      </c>
    </row>
    <row r="54" spans="1:15" s="240" customFormat="1" ht="15.75" x14ac:dyDescent="0.3">
      <c r="A54" s="303"/>
      <c r="B54" s="309"/>
      <c r="C54" s="303" t="s">
        <v>30</v>
      </c>
      <c r="D54" s="309" t="s">
        <v>5</v>
      </c>
      <c r="E54" s="304">
        <v>0.71</v>
      </c>
      <c r="F54" s="305">
        <f>F52*E54</f>
        <v>0.12211999999999998</v>
      </c>
      <c r="G54" s="310"/>
      <c r="H54" s="308"/>
      <c r="I54" s="307"/>
      <c r="J54" s="308"/>
      <c r="K54" s="304">
        <v>0</v>
      </c>
      <c r="L54" s="306">
        <f>F54*K54</f>
        <v>0</v>
      </c>
      <c r="M54" s="304">
        <f>L54</f>
        <v>0</v>
      </c>
    </row>
    <row r="55" spans="1:15" s="240" customFormat="1" ht="15.75" x14ac:dyDescent="0.3">
      <c r="A55" s="303"/>
      <c r="B55" s="311"/>
      <c r="C55" s="303" t="s">
        <v>111</v>
      </c>
      <c r="D55" s="309" t="s">
        <v>66</v>
      </c>
      <c r="E55" s="312" t="s">
        <v>101</v>
      </c>
      <c r="F55" s="305">
        <f>17*2*1.05</f>
        <v>35.700000000000003</v>
      </c>
      <c r="G55" s="304">
        <v>0</v>
      </c>
      <c r="H55" s="308">
        <f>G55*F55</f>
        <v>0</v>
      </c>
      <c r="I55" s="304"/>
      <c r="J55" s="306"/>
      <c r="K55" s="307"/>
      <c r="L55" s="308"/>
      <c r="M55" s="304">
        <f>H55</f>
        <v>0</v>
      </c>
    </row>
    <row r="56" spans="1:15" s="240" customFormat="1" ht="15.75" x14ac:dyDescent="0.3">
      <c r="A56" s="303"/>
      <c r="B56" s="309"/>
      <c r="C56" s="303" t="s">
        <v>109</v>
      </c>
      <c r="D56" s="309" t="s">
        <v>64</v>
      </c>
      <c r="E56" s="304">
        <v>5.9</v>
      </c>
      <c r="F56" s="305">
        <f>F52*E56</f>
        <v>1.0147999999999999</v>
      </c>
      <c r="G56" s="304">
        <v>0</v>
      </c>
      <c r="H56" s="308">
        <f>G56*F56</f>
        <v>0</v>
      </c>
      <c r="I56" s="304"/>
      <c r="J56" s="306"/>
      <c r="K56" s="307"/>
      <c r="L56" s="308"/>
      <c r="M56" s="304">
        <f>H56</f>
        <v>0</v>
      </c>
    </row>
    <row r="57" spans="1:15" s="240" customFormat="1" ht="15.75" x14ac:dyDescent="0.3">
      <c r="A57" s="303"/>
      <c r="B57" s="313"/>
      <c r="C57" s="303" t="s">
        <v>110</v>
      </c>
      <c r="D57" s="309" t="s">
        <v>64</v>
      </c>
      <c r="E57" s="304">
        <v>0.06</v>
      </c>
      <c r="F57" s="305">
        <f>F52*E57</f>
        <v>1.0319999999999999E-2</v>
      </c>
      <c r="G57" s="304">
        <v>0</v>
      </c>
      <c r="H57" s="308">
        <f t="shared" ref="H57:H58" si="4">G57*F57</f>
        <v>0</v>
      </c>
      <c r="I57" s="304"/>
      <c r="J57" s="306"/>
      <c r="K57" s="307"/>
      <c r="L57" s="308"/>
      <c r="M57" s="304">
        <f t="shared" ref="M57:M58" si="5">H57</f>
        <v>0</v>
      </c>
    </row>
    <row r="58" spans="1:15" s="240" customFormat="1" ht="15.75" x14ac:dyDescent="0.3">
      <c r="A58" s="314"/>
      <c r="B58" s="315"/>
      <c r="C58" s="314" t="s">
        <v>38</v>
      </c>
      <c r="D58" s="315" t="s">
        <v>5</v>
      </c>
      <c r="E58" s="316">
        <v>9.6</v>
      </c>
      <c r="F58" s="317">
        <f>F52*E58</f>
        <v>1.6511999999999998</v>
      </c>
      <c r="G58" s="316">
        <v>0</v>
      </c>
      <c r="H58" s="308">
        <f t="shared" si="4"/>
        <v>0</v>
      </c>
      <c r="I58" s="316"/>
      <c r="J58" s="317"/>
      <c r="K58" s="319"/>
      <c r="L58" s="318"/>
      <c r="M58" s="304">
        <f t="shared" si="5"/>
        <v>0</v>
      </c>
    </row>
    <row r="59" spans="1:15" s="1" customFormat="1" ht="31.5" x14ac:dyDescent="0.3">
      <c r="A59" s="320">
        <v>2</v>
      </c>
      <c r="B59" s="321" t="s">
        <v>70</v>
      </c>
      <c r="C59" s="322" t="s">
        <v>126</v>
      </c>
      <c r="D59" s="323" t="s">
        <v>39</v>
      </c>
      <c r="E59" s="324"/>
      <c r="F59" s="325">
        <f>8.6*1.3</f>
        <v>11.18</v>
      </c>
      <c r="G59" s="326"/>
      <c r="H59" s="327"/>
      <c r="I59" s="328"/>
      <c r="J59" s="329"/>
      <c r="K59" s="326"/>
      <c r="L59" s="327"/>
      <c r="M59" s="328"/>
    </row>
    <row r="60" spans="1:15" s="1" customFormat="1" x14ac:dyDescent="0.3">
      <c r="A60" s="330"/>
      <c r="B60" s="331"/>
      <c r="C60" s="330" t="s">
        <v>28</v>
      </c>
      <c r="D60" s="330" t="s">
        <v>29</v>
      </c>
      <c r="E60" s="332">
        <v>5.75</v>
      </c>
      <c r="F60" s="333">
        <f>F59*E60</f>
        <v>64.284999999999997</v>
      </c>
      <c r="G60" s="334"/>
      <c r="H60" s="335"/>
      <c r="I60" s="336">
        <v>0</v>
      </c>
      <c r="J60" s="382">
        <f>I60*F60</f>
        <v>0</v>
      </c>
      <c r="K60" s="338"/>
      <c r="L60" s="337"/>
      <c r="M60" s="334">
        <f>H60+J60</f>
        <v>0</v>
      </c>
    </row>
    <row r="61" spans="1:15" s="1" customFormat="1" x14ac:dyDescent="0.3">
      <c r="A61" s="330"/>
      <c r="B61" s="339"/>
      <c r="C61" s="330" t="s">
        <v>30</v>
      </c>
      <c r="D61" s="339" t="s">
        <v>5</v>
      </c>
      <c r="E61" s="332">
        <v>3.3999999999999998E-3</v>
      </c>
      <c r="F61" s="333">
        <f>F59*E61</f>
        <v>3.8011999999999997E-2</v>
      </c>
      <c r="G61" s="338"/>
      <c r="H61" s="337"/>
      <c r="I61" s="338"/>
      <c r="J61" s="337"/>
      <c r="K61" s="334">
        <v>0</v>
      </c>
      <c r="L61" s="335">
        <f>F61*K61</f>
        <v>0</v>
      </c>
      <c r="M61" s="334">
        <f>L61</f>
        <v>0</v>
      </c>
    </row>
    <row r="62" spans="1:15" s="1" customFormat="1" x14ac:dyDescent="0.3">
      <c r="A62" s="330"/>
      <c r="B62" s="340"/>
      <c r="C62" s="330" t="s">
        <v>71</v>
      </c>
      <c r="D62" s="339" t="s">
        <v>39</v>
      </c>
      <c r="E62" s="332">
        <v>1.01</v>
      </c>
      <c r="F62" s="333">
        <f>F59*E62</f>
        <v>11.2918</v>
      </c>
      <c r="G62" s="341">
        <v>0</v>
      </c>
      <c r="H62" s="382">
        <f>G62*F62</f>
        <v>0</v>
      </c>
      <c r="I62" s="334"/>
      <c r="J62" s="335"/>
      <c r="K62" s="338"/>
      <c r="L62" s="337"/>
      <c r="M62" s="334">
        <f>J62+H62</f>
        <v>0</v>
      </c>
    </row>
    <row r="63" spans="1:15" s="1" customFormat="1" x14ac:dyDescent="0.3">
      <c r="A63" s="330"/>
      <c r="B63" s="339"/>
      <c r="C63" s="330" t="s">
        <v>72</v>
      </c>
      <c r="D63" s="339" t="s">
        <v>64</v>
      </c>
      <c r="E63" s="332">
        <v>2E-3</v>
      </c>
      <c r="F63" s="333">
        <f>F59*E63</f>
        <v>2.2360000000000001E-2</v>
      </c>
      <c r="G63" s="341">
        <v>0</v>
      </c>
      <c r="H63" s="380">
        <f>G63*F63</f>
        <v>0</v>
      </c>
      <c r="I63" s="334"/>
      <c r="J63" s="335"/>
      <c r="K63" s="338"/>
      <c r="L63" s="337"/>
      <c r="M63" s="334">
        <f>J63+H63</f>
        <v>0</v>
      </c>
    </row>
    <row r="64" spans="1:15" s="1" customFormat="1" x14ac:dyDescent="0.3">
      <c r="A64" s="342"/>
      <c r="B64" s="343"/>
      <c r="C64" s="342" t="s">
        <v>38</v>
      </c>
      <c r="D64" s="343" t="s">
        <v>5</v>
      </c>
      <c r="E64" s="344">
        <v>2.4E-2</v>
      </c>
      <c r="F64" s="345">
        <f>F59*E64</f>
        <v>0.26832</v>
      </c>
      <c r="G64" s="346">
        <v>0</v>
      </c>
      <c r="H64" s="381">
        <f>G64*F64</f>
        <v>0</v>
      </c>
      <c r="I64" s="348"/>
      <c r="J64" s="349"/>
      <c r="K64" s="350"/>
      <c r="L64" s="347"/>
      <c r="M64" s="348">
        <f>J64+H64</f>
        <v>0</v>
      </c>
    </row>
    <row r="65" spans="1:13" s="221" customFormat="1" ht="31.5" x14ac:dyDescent="0.3">
      <c r="A65" s="351">
        <v>3</v>
      </c>
      <c r="B65" s="255" t="s">
        <v>70</v>
      </c>
      <c r="C65" s="352" t="s">
        <v>113</v>
      </c>
      <c r="D65" s="353" t="s">
        <v>39</v>
      </c>
      <c r="E65" s="354"/>
      <c r="F65" s="355">
        <f>1.3*1.5</f>
        <v>1.9500000000000002</v>
      </c>
      <c r="G65" s="261"/>
      <c r="H65" s="262"/>
      <c r="I65" s="260"/>
      <c r="J65" s="257"/>
      <c r="K65" s="261"/>
      <c r="L65" s="262"/>
      <c r="M65" s="260"/>
    </row>
    <row r="66" spans="1:13" s="221" customFormat="1" x14ac:dyDescent="0.3">
      <c r="A66" s="255"/>
      <c r="B66" s="356"/>
      <c r="C66" s="255" t="s">
        <v>28</v>
      </c>
      <c r="D66" s="255" t="s">
        <v>29</v>
      </c>
      <c r="E66" s="258">
        <v>5.75</v>
      </c>
      <c r="F66" s="259">
        <f>F65*E66</f>
        <v>11.2125</v>
      </c>
      <c r="G66" s="260"/>
      <c r="H66" s="357"/>
      <c r="I66" s="358">
        <v>0</v>
      </c>
      <c r="J66" s="359">
        <f>I66*F66</f>
        <v>0</v>
      </c>
      <c r="K66" s="261"/>
      <c r="L66" s="262"/>
      <c r="M66" s="260">
        <f>H66+J66</f>
        <v>0</v>
      </c>
    </row>
    <row r="67" spans="1:13" s="221" customFormat="1" x14ac:dyDescent="0.3">
      <c r="A67" s="255"/>
      <c r="B67" s="257"/>
      <c r="C67" s="255" t="s">
        <v>30</v>
      </c>
      <c r="D67" s="257" t="s">
        <v>5</v>
      </c>
      <c r="E67" s="258">
        <v>3.3999999999999998E-3</v>
      </c>
      <c r="F67" s="360">
        <f>F65*E67</f>
        <v>6.6300000000000005E-3</v>
      </c>
      <c r="G67" s="261"/>
      <c r="H67" s="262"/>
      <c r="I67" s="261"/>
      <c r="J67" s="262"/>
      <c r="K67" s="260">
        <v>0</v>
      </c>
      <c r="L67" s="357">
        <f>F67*K67</f>
        <v>0</v>
      </c>
      <c r="M67" s="260">
        <f>L67</f>
        <v>0</v>
      </c>
    </row>
    <row r="68" spans="1:13" s="221" customFormat="1" x14ac:dyDescent="0.3">
      <c r="A68" s="255"/>
      <c r="B68" s="361"/>
      <c r="C68" s="255" t="s">
        <v>71</v>
      </c>
      <c r="D68" s="257" t="s">
        <v>39</v>
      </c>
      <c r="E68" s="258">
        <v>1.01</v>
      </c>
      <c r="F68" s="360">
        <f>F65*E68</f>
        <v>1.9695000000000003</v>
      </c>
      <c r="G68" s="358">
        <v>0</v>
      </c>
      <c r="H68" s="359">
        <f>G68*F68</f>
        <v>0</v>
      </c>
      <c r="I68" s="260"/>
      <c r="J68" s="357"/>
      <c r="K68" s="261"/>
      <c r="L68" s="262"/>
      <c r="M68" s="260">
        <f>J68+H68</f>
        <v>0</v>
      </c>
    </row>
    <row r="69" spans="1:13" s="221" customFormat="1" x14ac:dyDescent="0.3">
      <c r="A69" s="255"/>
      <c r="B69" s="257"/>
      <c r="C69" s="255" t="s">
        <v>72</v>
      </c>
      <c r="D69" s="257" t="s">
        <v>64</v>
      </c>
      <c r="E69" s="258">
        <v>2E-3</v>
      </c>
      <c r="F69" s="360">
        <f>F65*E69</f>
        <v>3.9000000000000003E-3</v>
      </c>
      <c r="G69" s="358">
        <v>0</v>
      </c>
      <c r="H69" s="359">
        <f>G69*F69</f>
        <v>0</v>
      </c>
      <c r="I69" s="260"/>
      <c r="J69" s="357"/>
      <c r="K69" s="261"/>
      <c r="L69" s="262"/>
      <c r="M69" s="260">
        <f>J69+H69</f>
        <v>0</v>
      </c>
    </row>
    <row r="70" spans="1:13" s="221" customFormat="1" x14ac:dyDescent="0.3">
      <c r="A70" s="263"/>
      <c r="B70" s="264"/>
      <c r="C70" s="263" t="s">
        <v>38</v>
      </c>
      <c r="D70" s="264" t="s">
        <v>5</v>
      </c>
      <c r="E70" s="265">
        <v>2.4E-2</v>
      </c>
      <c r="F70" s="266">
        <f>F65*E70</f>
        <v>4.6800000000000008E-2</v>
      </c>
      <c r="G70" s="362">
        <v>0</v>
      </c>
      <c r="H70" s="363">
        <f>G70*F70</f>
        <v>0</v>
      </c>
      <c r="I70" s="267"/>
      <c r="J70" s="364"/>
      <c r="K70" s="365"/>
      <c r="L70" s="366"/>
      <c r="M70" s="267">
        <f>J70+H70</f>
        <v>0</v>
      </c>
    </row>
    <row r="71" spans="1:13" s="197" customFormat="1" ht="6" customHeight="1" x14ac:dyDescent="0.3">
      <c r="A71" s="206"/>
      <c r="B71" s="207"/>
      <c r="C71" s="207"/>
      <c r="D71" s="207"/>
      <c r="E71" s="208"/>
      <c r="F71" s="208"/>
      <c r="G71" s="208"/>
      <c r="H71" s="207"/>
      <c r="I71" s="209"/>
      <c r="J71" s="209"/>
      <c r="K71" s="209"/>
      <c r="L71" s="209"/>
      <c r="M71" s="210"/>
    </row>
    <row r="72" spans="1:13" s="198" customFormat="1" ht="18.75" customHeight="1" x14ac:dyDescent="0.3">
      <c r="A72" s="205"/>
      <c r="B72" s="205"/>
      <c r="C72" s="211" t="s">
        <v>40</v>
      </c>
      <c r="D72" s="211"/>
      <c r="E72" s="211"/>
      <c r="F72" s="211"/>
      <c r="G72" s="211"/>
      <c r="H72" s="212">
        <f>SUM(H20:H71)</f>
        <v>0</v>
      </c>
      <c r="I72" s="212"/>
      <c r="J72" s="212">
        <f>SUM(J20:J71)</f>
        <v>0</v>
      </c>
      <c r="K72" s="212"/>
      <c r="L72" s="212">
        <f>SUM(L20:L71)</f>
        <v>0</v>
      </c>
      <c r="M72" s="212">
        <f>SUM(M20:M71)</f>
        <v>0</v>
      </c>
    </row>
    <row r="73" spans="1:13" s="41" customFormat="1" ht="18.75" customHeight="1" x14ac:dyDescent="0.3">
      <c r="A73" s="35"/>
      <c r="B73" s="35"/>
      <c r="C73" s="36" t="s">
        <v>41</v>
      </c>
      <c r="D73" s="37">
        <v>0.1</v>
      </c>
      <c r="E73" s="38"/>
      <c r="F73" s="38"/>
      <c r="G73" s="39"/>
      <c r="H73" s="40">
        <f>H72*D73</f>
        <v>0</v>
      </c>
      <c r="I73" s="40"/>
      <c r="J73" s="40">
        <f>J72*D73</f>
        <v>0</v>
      </c>
      <c r="K73" s="40"/>
      <c r="L73" s="40">
        <f>L72*D73</f>
        <v>0</v>
      </c>
      <c r="M73" s="40">
        <f>SUM(H73:L73)</f>
        <v>0</v>
      </c>
    </row>
    <row r="74" spans="1:13" s="34" customFormat="1" ht="18.75" customHeight="1" x14ac:dyDescent="0.3">
      <c r="A74" s="33"/>
      <c r="B74" s="33"/>
      <c r="C74" s="213" t="s">
        <v>40</v>
      </c>
      <c r="D74" s="213"/>
      <c r="E74" s="213"/>
      <c r="F74" s="213"/>
      <c r="G74" s="213"/>
      <c r="H74" s="214">
        <f>H72+H73</f>
        <v>0</v>
      </c>
      <c r="I74" s="214"/>
      <c r="J74" s="215">
        <f>J72+J73</f>
        <v>0</v>
      </c>
      <c r="K74" s="214"/>
      <c r="L74" s="214">
        <f>L72+L73</f>
        <v>0</v>
      </c>
      <c r="M74" s="42">
        <f>SUM(H74:L74)</f>
        <v>0</v>
      </c>
    </row>
    <row r="75" spans="1:13" s="41" customFormat="1" ht="18.75" customHeight="1" x14ac:dyDescent="0.3">
      <c r="A75" s="35"/>
      <c r="B75" s="35"/>
      <c r="C75" s="36" t="s">
        <v>42</v>
      </c>
      <c r="D75" s="37">
        <v>0.08</v>
      </c>
      <c r="E75" s="38"/>
      <c r="F75" s="38"/>
      <c r="G75" s="39"/>
      <c r="H75" s="40">
        <f>H74*D75</f>
        <v>0</v>
      </c>
      <c r="I75" s="40"/>
      <c r="J75" s="40">
        <f>J74*D75</f>
        <v>0</v>
      </c>
      <c r="K75" s="40"/>
      <c r="L75" s="40">
        <f>D75*L74</f>
        <v>0</v>
      </c>
      <c r="M75" s="40">
        <f>SUM(H75:L75)</f>
        <v>0</v>
      </c>
    </row>
    <row r="76" spans="1:13" s="44" customFormat="1" ht="30" customHeight="1" x14ac:dyDescent="0.3">
      <c r="A76" s="43"/>
      <c r="B76" s="43"/>
      <c r="C76" s="216" t="s">
        <v>14</v>
      </c>
      <c r="D76" s="216"/>
      <c r="E76" s="217"/>
      <c r="F76" s="218"/>
      <c r="G76" s="219"/>
      <c r="H76" s="220">
        <f>H74+H75</f>
        <v>0</v>
      </c>
      <c r="I76" s="220"/>
      <c r="J76" s="220">
        <f>J74+J75</f>
        <v>0</v>
      </c>
      <c r="K76" s="220"/>
      <c r="L76" s="220">
        <f>L74+L75</f>
        <v>0</v>
      </c>
      <c r="M76" s="220">
        <f>M74+M75</f>
        <v>0</v>
      </c>
    </row>
    <row r="78" spans="1:13" s="45" customFormat="1" ht="17.25" customHeight="1" x14ac:dyDescent="0.3"/>
    <row r="79" spans="1:13" s="45" customFormat="1" x14ac:dyDescent="0.3"/>
    <row r="80" spans="1:13" s="45" customFormat="1" x14ac:dyDescent="0.3"/>
    <row r="81" spans="1:13" s="34" customFormat="1" ht="17.25" customHeight="1" x14ac:dyDescent="0.3">
      <c r="B81" s="46"/>
      <c r="E81" s="47"/>
      <c r="F81" s="47"/>
      <c r="G81" s="48"/>
      <c r="I81" s="49"/>
      <c r="K81" s="49"/>
      <c r="M81" s="50"/>
    </row>
    <row r="82" spans="1:13" s="34" customFormat="1" ht="15.75" x14ac:dyDescent="0.3">
      <c r="E82" s="47"/>
      <c r="F82" s="47"/>
      <c r="G82" s="48"/>
      <c r="H82" s="49"/>
      <c r="I82" s="49"/>
      <c r="J82" s="49"/>
      <c r="K82" s="49"/>
      <c r="L82" s="49"/>
      <c r="M82" s="49"/>
    </row>
    <row r="83" spans="1:13" s="34" customFormat="1" ht="15.75" x14ac:dyDescent="0.3">
      <c r="B83" s="46"/>
      <c r="E83" s="47"/>
      <c r="F83" s="47"/>
      <c r="G83" s="48"/>
      <c r="I83" s="49"/>
      <c r="K83" s="49"/>
      <c r="M83" s="50"/>
    </row>
    <row r="84" spans="1:13" s="34" customFormat="1" ht="17.25" customHeight="1" x14ac:dyDescent="0.3">
      <c r="E84" s="47"/>
      <c r="F84" s="47"/>
      <c r="G84" s="48"/>
      <c r="H84" s="49"/>
      <c r="I84" s="49"/>
      <c r="J84" s="49"/>
      <c r="K84" s="49"/>
      <c r="L84" s="49"/>
      <c r="M84" s="49"/>
    </row>
    <row r="85" spans="1:13" s="34" customFormat="1" ht="15.75" x14ac:dyDescent="0.3">
      <c r="B85" s="46"/>
      <c r="E85" s="47"/>
      <c r="F85" s="47"/>
      <c r="G85" s="48"/>
      <c r="I85" s="49"/>
      <c r="K85" s="49"/>
      <c r="M85" s="50"/>
    </row>
    <row r="86" spans="1:13" s="34" customFormat="1" ht="15.75" x14ac:dyDescent="0.3">
      <c r="E86" s="47"/>
      <c r="F86" s="47"/>
      <c r="G86" s="48"/>
      <c r="H86" s="49"/>
      <c r="I86" s="49"/>
      <c r="J86" s="49"/>
      <c r="K86" s="49"/>
      <c r="L86" s="49"/>
      <c r="M86" s="49"/>
    </row>
    <row r="87" spans="1:13" s="34" customFormat="1" ht="17.25" customHeight="1" x14ac:dyDescent="0.3">
      <c r="B87" s="46"/>
      <c r="E87" s="47"/>
      <c r="F87" s="47"/>
      <c r="G87" s="48"/>
      <c r="I87" s="49"/>
      <c r="K87" s="49"/>
      <c r="M87" s="50"/>
    </row>
    <row r="88" spans="1:13" s="34" customFormat="1" ht="15.75" x14ac:dyDescent="0.3">
      <c r="E88" s="47"/>
      <c r="F88" s="47"/>
      <c r="G88" s="48"/>
      <c r="H88" s="49"/>
      <c r="I88" s="49"/>
      <c r="J88" s="49"/>
      <c r="K88" s="49"/>
      <c r="L88" s="49"/>
      <c r="M88" s="49"/>
    </row>
    <row r="89" spans="1:13" s="34" customFormat="1" ht="15.75" x14ac:dyDescent="0.3">
      <c r="B89" s="46"/>
      <c r="E89" s="47"/>
      <c r="F89" s="47"/>
      <c r="G89" s="48"/>
      <c r="I89" s="49"/>
      <c r="K89" s="49"/>
      <c r="M89" s="50"/>
    </row>
    <row r="90" spans="1:13" s="34" customFormat="1" ht="15.75" x14ac:dyDescent="0.3">
      <c r="E90" s="47"/>
      <c r="F90" s="47"/>
      <c r="G90" s="48"/>
      <c r="H90" s="49"/>
      <c r="I90" s="49"/>
      <c r="J90" s="49"/>
      <c r="K90" s="49"/>
      <c r="L90" s="49"/>
      <c r="M90" s="49"/>
    </row>
    <row r="91" spans="1:13" s="34" customFormat="1" ht="15.75" x14ac:dyDescent="0.3">
      <c r="B91" s="46"/>
      <c r="E91" s="47"/>
      <c r="F91" s="47"/>
      <c r="G91" s="48"/>
      <c r="H91" s="50"/>
      <c r="I91" s="48"/>
      <c r="K91" s="49"/>
      <c r="L91" s="49"/>
      <c r="M91" s="51"/>
    </row>
    <row r="92" spans="1:13" s="34" customFormat="1" ht="15.75" x14ac:dyDescent="0.3">
      <c r="E92" s="47"/>
      <c r="F92" s="47"/>
      <c r="G92" s="48"/>
      <c r="H92" s="49"/>
      <c r="I92" s="49"/>
      <c r="J92" s="49"/>
      <c r="K92" s="49"/>
      <c r="L92" s="49"/>
      <c r="M92" s="49"/>
    </row>
    <row r="93" spans="1:13" s="34" customFormat="1" ht="15.75" x14ac:dyDescent="0.3">
      <c r="B93" s="46"/>
      <c r="C93" s="52"/>
      <c r="E93" s="47"/>
      <c r="F93" s="47"/>
      <c r="G93" s="48"/>
      <c r="I93" s="49"/>
      <c r="K93" s="49"/>
      <c r="M93" s="50"/>
    </row>
    <row r="94" spans="1:13" s="34" customFormat="1" ht="15.75" x14ac:dyDescent="0.3">
      <c r="E94" s="47"/>
      <c r="F94" s="47"/>
      <c r="G94" s="48"/>
      <c r="H94" s="49"/>
      <c r="I94" s="49"/>
      <c r="J94" s="49"/>
      <c r="K94" s="49"/>
      <c r="L94" s="49"/>
      <c r="M94" s="49"/>
    </row>
    <row r="95" spans="1:13" s="54" customFormat="1" x14ac:dyDescent="0.3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  <c r="L95" s="53"/>
      <c r="M95" s="53"/>
    </row>
    <row r="96" spans="1:13" s="34" customFormat="1" ht="15.75" x14ac:dyDescent="0.3">
      <c r="B96" s="46"/>
      <c r="C96" s="52"/>
      <c r="E96" s="47"/>
      <c r="F96" s="47"/>
      <c r="G96" s="48"/>
      <c r="I96" s="49"/>
      <c r="K96" s="49"/>
      <c r="M96" s="50"/>
    </row>
    <row r="97" spans="1:13" s="34" customFormat="1" ht="15.75" x14ac:dyDescent="0.3">
      <c r="E97" s="47"/>
      <c r="F97" s="47"/>
      <c r="G97" s="48"/>
      <c r="H97" s="49"/>
      <c r="I97" s="49"/>
      <c r="J97" s="49"/>
      <c r="K97" s="49"/>
      <c r="L97" s="49"/>
      <c r="M97" s="49"/>
    </row>
    <row r="98" spans="1:13" s="34" customFormat="1" ht="15.75" x14ac:dyDescent="0.3">
      <c r="B98" s="46"/>
      <c r="C98" s="52"/>
      <c r="E98" s="47"/>
      <c r="F98" s="47"/>
      <c r="G98" s="48"/>
      <c r="I98" s="49"/>
      <c r="K98" s="49"/>
      <c r="M98" s="50"/>
    </row>
    <row r="99" spans="1:13" s="34" customFormat="1" ht="15.75" x14ac:dyDescent="0.3">
      <c r="E99" s="47"/>
      <c r="F99" s="47"/>
      <c r="G99" s="48"/>
      <c r="H99" s="49"/>
      <c r="I99" s="49"/>
      <c r="J99" s="49"/>
      <c r="K99" s="49"/>
      <c r="L99" s="49"/>
      <c r="M99" s="49"/>
    </row>
    <row r="100" spans="1:13" s="34" customFormat="1" ht="15.75" x14ac:dyDescent="0.3">
      <c r="C100" s="52"/>
      <c r="E100" s="47"/>
      <c r="F100" s="47"/>
      <c r="G100" s="48"/>
      <c r="I100" s="49"/>
      <c r="K100" s="49"/>
      <c r="M100" s="50"/>
    </row>
    <row r="101" spans="1:13" s="34" customFormat="1" ht="15.75" x14ac:dyDescent="0.3">
      <c r="E101" s="47"/>
      <c r="F101" s="47"/>
      <c r="G101" s="48"/>
      <c r="H101" s="49"/>
      <c r="I101" s="49"/>
      <c r="J101" s="49"/>
      <c r="K101" s="49"/>
      <c r="L101" s="49"/>
      <c r="M101" s="49"/>
    </row>
    <row r="102" spans="1:13" s="34" customFormat="1" ht="15.75" x14ac:dyDescent="0.3">
      <c r="B102" s="46"/>
      <c r="C102" s="52"/>
      <c r="E102" s="47"/>
      <c r="F102" s="47"/>
      <c r="G102" s="48"/>
      <c r="I102" s="49"/>
      <c r="K102" s="49"/>
      <c r="M102" s="50"/>
    </row>
    <row r="103" spans="1:13" s="34" customFormat="1" ht="15.75" x14ac:dyDescent="0.3">
      <c r="E103" s="47"/>
      <c r="F103" s="47"/>
      <c r="G103" s="48"/>
      <c r="H103" s="49"/>
      <c r="I103" s="49"/>
      <c r="J103" s="49"/>
      <c r="K103" s="49"/>
      <c r="L103" s="49"/>
      <c r="M103" s="49"/>
    </row>
    <row r="104" spans="1:13" s="34" customFormat="1" ht="15.75" x14ac:dyDescent="0.3">
      <c r="C104" s="52"/>
      <c r="E104" s="47"/>
      <c r="F104" s="47"/>
      <c r="G104" s="48"/>
      <c r="I104" s="49"/>
      <c r="K104" s="49"/>
      <c r="M104" s="50"/>
    </row>
    <row r="105" spans="1:13" s="34" customFormat="1" ht="15.75" x14ac:dyDescent="0.3">
      <c r="E105" s="47"/>
      <c r="F105" s="47"/>
      <c r="G105" s="48"/>
      <c r="H105" s="49"/>
      <c r="I105" s="49"/>
      <c r="J105" s="49"/>
      <c r="K105" s="49"/>
      <c r="L105" s="49"/>
      <c r="M105" s="49"/>
    </row>
    <row r="106" spans="1:13" s="34" customFormat="1" ht="15.75" x14ac:dyDescent="0.3">
      <c r="C106" s="52"/>
      <c r="E106" s="47"/>
      <c r="F106" s="47"/>
      <c r="G106" s="48"/>
      <c r="I106" s="49"/>
      <c r="K106" s="49"/>
      <c r="M106" s="50"/>
    </row>
    <row r="107" spans="1:13" s="34" customFormat="1" ht="15.75" x14ac:dyDescent="0.3">
      <c r="E107" s="47"/>
      <c r="F107" s="47"/>
      <c r="G107" s="48"/>
      <c r="H107" s="49"/>
      <c r="I107" s="49"/>
      <c r="J107" s="49"/>
      <c r="K107" s="49"/>
      <c r="L107" s="49"/>
      <c r="M107" s="49"/>
    </row>
    <row r="108" spans="1:13" s="34" customFormat="1" ht="15.75" x14ac:dyDescent="0.3">
      <c r="C108" s="52"/>
      <c r="E108" s="47"/>
      <c r="F108" s="47"/>
      <c r="G108" s="48"/>
      <c r="I108" s="49"/>
      <c r="K108" s="49"/>
      <c r="M108" s="50"/>
    </row>
    <row r="109" spans="1:13" s="34" customFormat="1" ht="15.75" x14ac:dyDescent="0.3">
      <c r="E109" s="47"/>
      <c r="F109" s="47"/>
      <c r="G109" s="48"/>
      <c r="H109" s="49"/>
      <c r="I109" s="49"/>
      <c r="J109" s="49"/>
      <c r="K109" s="49"/>
      <c r="L109" s="49"/>
      <c r="M109" s="49"/>
    </row>
    <row r="110" spans="1:13" s="34" customFormat="1" ht="15.75" x14ac:dyDescent="0.3">
      <c r="C110" s="52"/>
      <c r="E110" s="47"/>
      <c r="F110" s="47"/>
      <c r="G110" s="48"/>
      <c r="I110" s="49"/>
      <c r="K110" s="49"/>
      <c r="M110" s="50"/>
    </row>
    <row r="111" spans="1:13" s="34" customFormat="1" ht="15.75" x14ac:dyDescent="0.3">
      <c r="E111" s="47"/>
      <c r="F111" s="47"/>
      <c r="G111" s="48"/>
      <c r="H111" s="49"/>
      <c r="I111" s="49"/>
      <c r="J111" s="49"/>
      <c r="K111" s="49"/>
      <c r="L111" s="49"/>
      <c r="M111" s="49"/>
    </row>
    <row r="112" spans="1:13" s="54" customFormat="1" x14ac:dyDescent="0.3">
      <c r="A112" s="34"/>
      <c r="B112" s="34"/>
      <c r="C112" s="52"/>
      <c r="D112" s="34"/>
      <c r="E112" s="34"/>
      <c r="F112" s="34"/>
      <c r="G112" s="48"/>
      <c r="H112" s="34"/>
      <c r="I112" s="49"/>
      <c r="J112" s="49"/>
      <c r="K112" s="49"/>
      <c r="L112" s="49"/>
      <c r="M112" s="49"/>
    </row>
    <row r="113" spans="1:13" s="54" customFormat="1" x14ac:dyDescent="0.3">
      <c r="A113" s="34"/>
      <c r="B113" s="34"/>
      <c r="C113" s="34"/>
      <c r="D113" s="34"/>
      <c r="E113" s="47"/>
      <c r="F113" s="47"/>
      <c r="G113" s="48"/>
      <c r="H113" s="34"/>
      <c r="I113" s="49"/>
      <c r="J113" s="49"/>
      <c r="K113" s="49"/>
      <c r="L113" s="49"/>
      <c r="M113" s="50"/>
    </row>
    <row r="114" spans="1:13" s="54" customFormat="1" x14ac:dyDescent="0.3">
      <c r="A114" s="34"/>
      <c r="B114" s="34"/>
      <c r="C114" s="34"/>
      <c r="D114" s="34"/>
      <c r="E114" s="47"/>
      <c r="F114" s="47"/>
      <c r="G114" s="48"/>
      <c r="H114" s="50"/>
      <c r="I114" s="48"/>
      <c r="J114" s="34"/>
      <c r="K114" s="48"/>
      <c r="L114" s="34"/>
      <c r="M114" s="48"/>
    </row>
    <row r="115" spans="1:13" s="54" customFormat="1" x14ac:dyDescent="0.3">
      <c r="A115" s="34"/>
      <c r="B115" s="34"/>
      <c r="C115" s="34"/>
      <c r="D115" s="34"/>
      <c r="E115" s="48"/>
      <c r="F115" s="47"/>
      <c r="G115" s="48"/>
      <c r="H115" s="50"/>
      <c r="I115" s="55"/>
      <c r="J115" s="34"/>
      <c r="K115" s="49"/>
      <c r="L115" s="49"/>
      <c r="M115" s="50"/>
    </row>
    <row r="116" spans="1:13" s="54" customFormat="1" x14ac:dyDescent="0.3">
      <c r="A116" s="34"/>
      <c r="B116" s="34"/>
      <c r="C116" s="34"/>
      <c r="D116" s="34"/>
      <c r="E116" s="47"/>
      <c r="F116" s="47"/>
      <c r="G116" s="48"/>
      <c r="I116" s="55"/>
      <c r="J116" s="34"/>
      <c r="K116" s="49"/>
      <c r="L116" s="49"/>
      <c r="M116" s="50"/>
    </row>
    <row r="117" spans="1:13" s="54" customFormat="1" x14ac:dyDescent="0.3">
      <c r="A117" s="34"/>
      <c r="B117" s="34"/>
      <c r="C117" s="34"/>
      <c r="D117" s="34"/>
      <c r="E117" s="47"/>
      <c r="F117" s="47"/>
      <c r="G117" s="48"/>
      <c r="H117" s="50"/>
      <c r="I117" s="55"/>
      <c r="J117" s="34"/>
      <c r="K117" s="49"/>
      <c r="L117" s="49"/>
      <c r="M117" s="50"/>
    </row>
    <row r="118" spans="1:13" s="34" customFormat="1" ht="15.75" x14ac:dyDescent="0.3">
      <c r="E118" s="47"/>
      <c r="F118" s="47"/>
      <c r="G118" s="48"/>
      <c r="H118" s="49"/>
      <c r="I118" s="49"/>
      <c r="J118" s="49"/>
      <c r="K118" s="49"/>
      <c r="L118" s="49"/>
      <c r="M118" s="49"/>
    </row>
    <row r="119" spans="1:13" s="54" customFormat="1" x14ac:dyDescent="0.3">
      <c r="A119" s="34"/>
      <c r="B119" s="34"/>
      <c r="C119" s="52"/>
      <c r="D119" s="34"/>
      <c r="E119" s="34"/>
      <c r="F119" s="34"/>
      <c r="G119" s="48"/>
      <c r="H119" s="34"/>
      <c r="I119" s="49"/>
      <c r="J119" s="49"/>
      <c r="K119" s="49"/>
      <c r="L119" s="49"/>
      <c r="M119" s="49"/>
    </row>
    <row r="120" spans="1:13" s="54" customFormat="1" x14ac:dyDescent="0.3">
      <c r="A120" s="34"/>
      <c r="B120" s="34"/>
      <c r="C120" s="34"/>
      <c r="D120" s="34"/>
      <c r="E120" s="47"/>
      <c r="F120" s="47"/>
      <c r="G120" s="48"/>
      <c r="H120" s="34"/>
      <c r="I120" s="49"/>
      <c r="J120" s="49"/>
      <c r="K120" s="49"/>
      <c r="L120" s="49"/>
      <c r="M120" s="50"/>
    </row>
    <row r="121" spans="1:13" s="54" customFormat="1" x14ac:dyDescent="0.3">
      <c r="A121" s="34"/>
      <c r="B121" s="34"/>
      <c r="C121" s="34"/>
      <c r="D121" s="34"/>
      <c r="E121" s="56"/>
      <c r="F121" s="47"/>
      <c r="G121" s="48"/>
      <c r="H121" s="50"/>
      <c r="I121" s="48"/>
      <c r="J121" s="34"/>
      <c r="K121" s="48"/>
      <c r="L121" s="34"/>
      <c r="M121" s="48"/>
    </row>
    <row r="122" spans="1:13" s="54" customFormat="1" x14ac:dyDescent="0.3">
      <c r="A122" s="34"/>
      <c r="B122" s="34"/>
      <c r="C122" s="34"/>
      <c r="D122" s="34"/>
      <c r="E122" s="48"/>
      <c r="F122" s="47"/>
      <c r="G122" s="48"/>
      <c r="H122" s="50"/>
      <c r="I122" s="55"/>
      <c r="J122" s="34"/>
      <c r="K122" s="49"/>
      <c r="L122" s="49"/>
      <c r="M122" s="50"/>
    </row>
    <row r="123" spans="1:13" s="54" customFormat="1" x14ac:dyDescent="0.3">
      <c r="A123" s="34"/>
      <c r="B123" s="34"/>
      <c r="C123" s="34"/>
      <c r="D123" s="34"/>
      <c r="E123" s="56"/>
      <c r="F123" s="47"/>
      <c r="G123" s="48"/>
      <c r="H123" s="50"/>
      <c r="I123" s="55"/>
      <c r="J123" s="34"/>
      <c r="K123" s="49"/>
      <c r="L123" s="49"/>
      <c r="M123" s="50"/>
    </row>
    <row r="124" spans="1:13" s="34" customFormat="1" ht="15.75" x14ac:dyDescent="0.3">
      <c r="E124" s="47"/>
      <c r="F124" s="47"/>
      <c r="G124" s="48"/>
      <c r="H124" s="49"/>
      <c r="I124" s="49"/>
      <c r="J124" s="49"/>
      <c r="K124" s="49"/>
      <c r="L124" s="49"/>
      <c r="M124" s="49"/>
    </row>
    <row r="125" spans="1:13" s="54" customFormat="1" x14ac:dyDescent="0.3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  <c r="L125" s="53"/>
      <c r="M125" s="53"/>
    </row>
    <row r="126" spans="1:13" s="54" customFormat="1" x14ac:dyDescent="0.3">
      <c r="A126" s="34"/>
      <c r="B126" s="34"/>
      <c r="C126" s="52"/>
      <c r="D126" s="34"/>
      <c r="E126" s="34"/>
      <c r="F126" s="34"/>
      <c r="G126" s="48"/>
      <c r="H126" s="34"/>
      <c r="I126" s="49"/>
      <c r="J126" s="49"/>
      <c r="K126" s="49"/>
      <c r="L126" s="49"/>
      <c r="M126" s="49"/>
    </row>
    <row r="127" spans="1:13" s="54" customFormat="1" x14ac:dyDescent="0.3">
      <c r="A127" s="34"/>
      <c r="B127" s="34"/>
      <c r="C127" s="34"/>
      <c r="D127" s="34"/>
      <c r="E127" s="47"/>
      <c r="F127" s="47"/>
      <c r="G127" s="48"/>
      <c r="H127" s="34"/>
      <c r="I127" s="49"/>
      <c r="J127" s="49"/>
      <c r="K127" s="49"/>
      <c r="L127" s="49"/>
      <c r="M127" s="50"/>
    </row>
    <row r="128" spans="1:13" s="54" customFormat="1" x14ac:dyDescent="0.3">
      <c r="A128" s="34"/>
      <c r="B128" s="34"/>
      <c r="C128" s="34"/>
      <c r="D128" s="34"/>
      <c r="E128" s="56"/>
      <c r="F128" s="47"/>
      <c r="G128" s="48"/>
      <c r="H128" s="50"/>
      <c r="I128" s="48"/>
      <c r="J128" s="34"/>
      <c r="K128" s="48"/>
      <c r="L128" s="34"/>
      <c r="M128" s="48"/>
    </row>
    <row r="129" spans="1:13" s="54" customFormat="1" x14ac:dyDescent="0.3">
      <c r="A129" s="34"/>
      <c r="B129" s="34"/>
      <c r="C129" s="34"/>
      <c r="D129" s="34"/>
      <c r="E129" s="48"/>
      <c r="F129" s="47"/>
      <c r="G129" s="48"/>
      <c r="H129" s="50"/>
      <c r="I129" s="55"/>
      <c r="J129" s="34"/>
      <c r="K129" s="49"/>
      <c r="L129" s="49"/>
      <c r="M129" s="50"/>
    </row>
    <row r="130" spans="1:13" s="54" customFormat="1" x14ac:dyDescent="0.3">
      <c r="A130" s="34"/>
      <c r="B130" s="34"/>
      <c r="C130" s="34"/>
      <c r="D130" s="34"/>
      <c r="E130" s="56"/>
      <c r="F130" s="47"/>
      <c r="G130" s="48"/>
      <c r="H130" s="50"/>
      <c r="I130" s="55"/>
      <c r="J130" s="34"/>
      <c r="K130" s="49"/>
      <c r="L130" s="49"/>
      <c r="M130" s="50"/>
    </row>
    <row r="131" spans="1:13" s="34" customFormat="1" ht="15.75" x14ac:dyDescent="0.3">
      <c r="E131" s="47"/>
      <c r="F131" s="47"/>
      <c r="G131" s="48"/>
      <c r="H131" s="49"/>
      <c r="I131" s="49"/>
      <c r="J131" s="49"/>
      <c r="K131" s="49"/>
      <c r="L131" s="49"/>
      <c r="M131" s="49"/>
    </row>
    <row r="132" spans="1:13" s="54" customFormat="1" x14ac:dyDescent="0.3">
      <c r="A132" s="34"/>
      <c r="B132" s="34"/>
      <c r="C132" s="52"/>
      <c r="D132" s="34"/>
      <c r="E132" s="34"/>
      <c r="F132" s="34"/>
      <c r="G132" s="48"/>
      <c r="H132" s="34"/>
      <c r="I132" s="49"/>
      <c r="J132" s="49"/>
      <c r="K132" s="49"/>
      <c r="L132" s="49"/>
      <c r="M132" s="49"/>
    </row>
    <row r="133" spans="1:13" s="54" customFormat="1" x14ac:dyDescent="0.3">
      <c r="A133" s="34"/>
      <c r="B133" s="34"/>
      <c r="C133" s="34"/>
      <c r="D133" s="34"/>
      <c r="E133" s="47"/>
      <c r="F133" s="47"/>
      <c r="G133" s="48"/>
      <c r="H133" s="34"/>
      <c r="I133" s="49"/>
      <c r="J133" s="49"/>
      <c r="K133" s="49"/>
      <c r="L133" s="49"/>
      <c r="M133" s="50"/>
    </row>
    <row r="134" spans="1:13" s="54" customFormat="1" x14ac:dyDescent="0.3">
      <c r="A134" s="34"/>
      <c r="B134" s="34"/>
      <c r="C134" s="34"/>
      <c r="D134" s="34"/>
      <c r="E134" s="56"/>
      <c r="F134" s="47"/>
      <c r="G134" s="48"/>
      <c r="H134" s="50"/>
      <c r="I134" s="48"/>
      <c r="J134" s="34"/>
      <c r="K134" s="48"/>
      <c r="L134" s="34"/>
      <c r="M134" s="48"/>
    </row>
    <row r="135" spans="1:13" s="54" customFormat="1" x14ac:dyDescent="0.3">
      <c r="A135" s="34"/>
      <c r="B135" s="34"/>
      <c r="C135" s="34"/>
      <c r="D135" s="34"/>
      <c r="E135" s="48"/>
      <c r="F135" s="47"/>
      <c r="G135" s="48"/>
      <c r="H135" s="50"/>
      <c r="I135" s="55"/>
      <c r="J135" s="34"/>
      <c r="K135" s="49"/>
      <c r="L135" s="49"/>
      <c r="M135" s="50"/>
    </row>
    <row r="136" spans="1:13" s="54" customFormat="1" x14ac:dyDescent="0.3">
      <c r="A136" s="34"/>
      <c r="B136" s="34"/>
      <c r="C136" s="34"/>
      <c r="D136" s="34"/>
      <c r="E136" s="56"/>
      <c r="F136" s="47"/>
      <c r="G136" s="48"/>
      <c r="H136" s="50"/>
      <c r="I136" s="55"/>
      <c r="J136" s="34"/>
      <c r="K136" s="49"/>
      <c r="L136" s="49"/>
      <c r="M136" s="50"/>
    </row>
    <row r="137" spans="1:13" s="34" customFormat="1" ht="15.75" x14ac:dyDescent="0.3">
      <c r="E137" s="47"/>
      <c r="F137" s="47"/>
      <c r="G137" s="48"/>
      <c r="H137" s="49"/>
      <c r="I137" s="49"/>
      <c r="J137" s="49"/>
      <c r="K137" s="49"/>
      <c r="L137" s="49"/>
      <c r="M137" s="49"/>
    </row>
    <row r="138" spans="1:13" s="54" customFormat="1" x14ac:dyDescent="0.3">
      <c r="A138" s="34"/>
      <c r="B138" s="34"/>
      <c r="C138" s="52"/>
      <c r="D138" s="34"/>
      <c r="E138" s="34"/>
      <c r="F138" s="34"/>
      <c r="G138" s="48"/>
      <c r="H138" s="34"/>
      <c r="I138" s="49"/>
      <c r="J138" s="49"/>
      <c r="K138" s="49"/>
      <c r="L138" s="49"/>
      <c r="M138" s="49"/>
    </row>
    <row r="139" spans="1:13" s="54" customFormat="1" x14ac:dyDescent="0.3">
      <c r="A139" s="34"/>
      <c r="B139" s="34"/>
      <c r="C139" s="34"/>
      <c r="D139" s="34"/>
      <c r="E139" s="47"/>
      <c r="F139" s="47"/>
      <c r="G139" s="48"/>
      <c r="H139" s="34"/>
      <c r="I139" s="49"/>
      <c r="J139" s="49"/>
      <c r="K139" s="49"/>
      <c r="L139" s="49"/>
      <c r="M139" s="50"/>
    </row>
    <row r="140" spans="1:13" s="54" customFormat="1" x14ac:dyDescent="0.3">
      <c r="A140" s="34"/>
      <c r="B140" s="34"/>
      <c r="C140" s="34"/>
      <c r="D140" s="34"/>
      <c r="E140" s="56"/>
      <c r="F140" s="47"/>
      <c r="G140" s="48"/>
      <c r="H140" s="50"/>
      <c r="I140" s="48"/>
      <c r="J140" s="34"/>
      <c r="K140" s="48"/>
      <c r="L140" s="34"/>
      <c r="M140" s="48"/>
    </row>
    <row r="141" spans="1:13" s="54" customFormat="1" x14ac:dyDescent="0.3">
      <c r="A141" s="34"/>
      <c r="B141" s="34"/>
      <c r="C141" s="34"/>
      <c r="D141" s="34"/>
      <c r="E141" s="48"/>
      <c r="F141" s="47"/>
      <c r="G141" s="48"/>
      <c r="H141" s="50"/>
      <c r="I141" s="55"/>
      <c r="J141" s="34"/>
      <c r="K141" s="49"/>
      <c r="L141" s="49"/>
      <c r="M141" s="50"/>
    </row>
    <row r="142" spans="1:13" s="54" customFormat="1" x14ac:dyDescent="0.3">
      <c r="A142" s="34"/>
      <c r="B142" s="34"/>
      <c r="C142" s="34"/>
      <c r="D142" s="34"/>
      <c r="E142" s="56"/>
      <c r="F142" s="47"/>
      <c r="G142" s="48"/>
      <c r="H142" s="50"/>
      <c r="I142" s="55"/>
      <c r="J142" s="34"/>
      <c r="K142" s="49"/>
      <c r="L142" s="49"/>
      <c r="M142" s="50"/>
    </row>
    <row r="143" spans="1:13" s="34" customFormat="1" ht="15.75" x14ac:dyDescent="0.3">
      <c r="E143" s="47"/>
      <c r="F143" s="47"/>
      <c r="G143" s="48"/>
      <c r="H143" s="49"/>
      <c r="I143" s="49"/>
      <c r="J143" s="49"/>
      <c r="K143" s="49"/>
      <c r="L143" s="49"/>
      <c r="M143" s="49"/>
    </row>
    <row r="144" spans="1:13" s="54" customFormat="1" x14ac:dyDescent="0.3">
      <c r="A144" s="34"/>
      <c r="B144" s="34"/>
      <c r="C144" s="52"/>
      <c r="D144" s="34"/>
      <c r="E144" s="34"/>
      <c r="F144" s="34"/>
      <c r="G144" s="48"/>
      <c r="H144" s="34"/>
      <c r="I144" s="49"/>
      <c r="J144" s="49"/>
      <c r="K144" s="49"/>
      <c r="L144" s="49"/>
      <c r="M144" s="49"/>
    </row>
    <row r="145" spans="1:13" s="54" customFormat="1" x14ac:dyDescent="0.3">
      <c r="A145" s="34"/>
      <c r="B145" s="34"/>
      <c r="C145" s="34"/>
      <c r="D145" s="34"/>
      <c r="E145" s="47"/>
      <c r="F145" s="47"/>
      <c r="G145" s="48"/>
      <c r="H145" s="34"/>
      <c r="I145" s="49"/>
      <c r="J145" s="49"/>
      <c r="K145" s="49"/>
      <c r="L145" s="49"/>
      <c r="M145" s="50"/>
    </row>
    <row r="146" spans="1:13" s="54" customFormat="1" x14ac:dyDescent="0.3">
      <c r="A146" s="34"/>
      <c r="B146" s="34"/>
      <c r="C146" s="34"/>
      <c r="D146" s="34"/>
      <c r="E146" s="56"/>
      <c r="F146" s="47"/>
      <c r="G146" s="48"/>
      <c r="H146" s="50"/>
      <c r="I146" s="48"/>
      <c r="J146" s="34"/>
      <c r="K146" s="48"/>
      <c r="L146" s="34"/>
      <c r="M146" s="48"/>
    </row>
    <row r="147" spans="1:13" s="54" customFormat="1" x14ac:dyDescent="0.3">
      <c r="A147" s="34"/>
      <c r="B147" s="34"/>
      <c r="C147" s="34"/>
      <c r="D147" s="34"/>
      <c r="E147" s="48"/>
      <c r="F147" s="47"/>
      <c r="G147" s="48"/>
      <c r="H147" s="50"/>
      <c r="I147" s="55"/>
      <c r="J147" s="34"/>
      <c r="K147" s="49"/>
      <c r="L147" s="49"/>
      <c r="M147" s="50"/>
    </row>
    <row r="148" spans="1:13" s="54" customFormat="1" x14ac:dyDescent="0.3">
      <c r="A148" s="34"/>
      <c r="B148" s="34"/>
      <c r="C148" s="34"/>
      <c r="D148" s="34"/>
      <c r="E148" s="56"/>
      <c r="F148" s="47"/>
      <c r="G148" s="48"/>
      <c r="H148" s="50"/>
      <c r="I148" s="55"/>
      <c r="J148" s="34"/>
      <c r="K148" s="49"/>
      <c r="L148" s="49"/>
      <c r="M148" s="50"/>
    </row>
    <row r="149" spans="1:13" s="34" customFormat="1" ht="15.75" x14ac:dyDescent="0.3">
      <c r="E149" s="47"/>
      <c r="F149" s="47"/>
      <c r="G149" s="48"/>
      <c r="H149" s="49"/>
      <c r="I149" s="49"/>
      <c r="J149" s="49"/>
      <c r="K149" s="49"/>
      <c r="L149" s="49"/>
      <c r="M149" s="49"/>
    </row>
    <row r="150" spans="1:13" s="54" customFormat="1" x14ac:dyDescent="0.3">
      <c r="A150" s="34"/>
      <c r="B150" s="34"/>
      <c r="C150" s="52"/>
      <c r="D150" s="34"/>
      <c r="E150" s="34"/>
      <c r="F150" s="34"/>
      <c r="G150" s="48"/>
      <c r="H150" s="34"/>
      <c r="I150" s="49"/>
      <c r="J150" s="49"/>
      <c r="K150" s="49"/>
      <c r="L150" s="49"/>
      <c r="M150" s="49"/>
    </row>
    <row r="151" spans="1:13" s="54" customFormat="1" x14ac:dyDescent="0.3">
      <c r="A151" s="34"/>
      <c r="B151" s="34"/>
      <c r="C151" s="34"/>
      <c r="D151" s="34"/>
      <c r="E151" s="47"/>
      <c r="F151" s="47"/>
      <c r="G151" s="48"/>
      <c r="H151" s="34"/>
      <c r="I151" s="49"/>
      <c r="J151" s="49"/>
      <c r="K151" s="49"/>
      <c r="L151" s="49"/>
      <c r="M151" s="50"/>
    </row>
    <row r="152" spans="1:13" s="54" customFormat="1" x14ac:dyDescent="0.3">
      <c r="A152" s="34"/>
      <c r="B152" s="34"/>
      <c r="C152" s="34"/>
      <c r="D152" s="34"/>
      <c r="E152" s="56"/>
      <c r="F152" s="47"/>
      <c r="G152" s="48"/>
      <c r="H152" s="50"/>
      <c r="I152" s="48"/>
      <c r="J152" s="34"/>
      <c r="K152" s="48"/>
      <c r="L152" s="34"/>
      <c r="M152" s="48"/>
    </row>
    <row r="153" spans="1:13" s="54" customFormat="1" x14ac:dyDescent="0.3">
      <c r="A153" s="34"/>
      <c r="B153" s="34"/>
      <c r="C153" s="34"/>
      <c r="D153" s="34"/>
      <c r="E153" s="48"/>
      <c r="F153" s="47"/>
      <c r="G153" s="48"/>
      <c r="H153" s="50"/>
      <c r="I153" s="55"/>
      <c r="J153" s="34"/>
      <c r="K153" s="49"/>
      <c r="L153" s="49"/>
      <c r="M153" s="50"/>
    </row>
    <row r="154" spans="1:13" s="54" customFormat="1" x14ac:dyDescent="0.3">
      <c r="A154" s="34"/>
      <c r="B154" s="34"/>
      <c r="C154" s="34"/>
      <c r="D154" s="34"/>
      <c r="E154" s="56"/>
      <c r="F154" s="47"/>
      <c r="G154" s="48"/>
      <c r="H154" s="50"/>
      <c r="I154" s="55"/>
      <c r="J154" s="34"/>
      <c r="K154" s="49"/>
      <c r="L154" s="49"/>
      <c r="M154" s="50"/>
    </row>
    <row r="155" spans="1:13" s="34" customFormat="1" ht="15.75" x14ac:dyDescent="0.3">
      <c r="E155" s="47"/>
      <c r="F155" s="47"/>
      <c r="G155" s="48"/>
      <c r="H155" s="49"/>
      <c r="I155" s="49"/>
      <c r="J155" s="49"/>
      <c r="K155" s="49"/>
      <c r="L155" s="49"/>
      <c r="M155" s="49"/>
    </row>
    <row r="156" spans="1:13" s="34" customFormat="1" ht="15.75" x14ac:dyDescent="0.3">
      <c r="G156" s="48"/>
      <c r="I156" s="49"/>
      <c r="J156" s="49"/>
      <c r="K156" s="49"/>
      <c r="L156" s="49"/>
      <c r="M156" s="49"/>
    </row>
    <row r="157" spans="1:13" s="34" customFormat="1" ht="15.75" x14ac:dyDescent="0.3">
      <c r="E157" s="47"/>
      <c r="F157" s="47"/>
      <c r="G157" s="48"/>
      <c r="I157" s="49"/>
      <c r="J157" s="49"/>
      <c r="K157" s="49"/>
      <c r="L157" s="49"/>
      <c r="M157" s="50"/>
    </row>
    <row r="158" spans="1:13" s="34" customFormat="1" ht="15.75" x14ac:dyDescent="0.3">
      <c r="E158" s="56"/>
      <c r="F158" s="47"/>
      <c r="G158" s="48"/>
      <c r="H158" s="50"/>
      <c r="I158" s="48"/>
      <c r="K158" s="48"/>
      <c r="M158" s="48"/>
    </row>
    <row r="159" spans="1:13" s="54" customFormat="1" x14ac:dyDescent="0.3">
      <c r="A159" s="53"/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</row>
    <row r="160" spans="1:13" s="34" customFormat="1" x14ac:dyDescent="0.3">
      <c r="E160" s="48"/>
      <c r="F160" s="47"/>
      <c r="G160" s="48"/>
      <c r="H160" s="50"/>
      <c r="I160" s="55"/>
      <c r="K160" s="49"/>
      <c r="L160" s="49"/>
      <c r="M160" s="50"/>
    </row>
    <row r="161" spans="1:13" s="34" customFormat="1" x14ac:dyDescent="0.3">
      <c r="E161" s="47"/>
      <c r="F161" s="47"/>
      <c r="G161" s="48"/>
      <c r="H161" s="50"/>
      <c r="I161" s="55"/>
      <c r="K161" s="49"/>
      <c r="L161" s="49"/>
      <c r="M161" s="50"/>
    </row>
    <row r="162" spans="1:13" s="34" customFormat="1" x14ac:dyDescent="0.3">
      <c r="E162" s="56"/>
      <c r="F162" s="47"/>
      <c r="G162" s="48"/>
      <c r="H162" s="50"/>
      <c r="I162" s="55"/>
      <c r="K162" s="49"/>
      <c r="L162" s="49"/>
      <c r="M162" s="50"/>
    </row>
    <row r="163" spans="1:13" s="34" customFormat="1" ht="15.75" x14ac:dyDescent="0.3">
      <c r="E163" s="47"/>
      <c r="F163" s="47"/>
      <c r="G163" s="48"/>
      <c r="H163" s="49"/>
      <c r="I163" s="49"/>
      <c r="J163" s="49"/>
      <c r="K163" s="49"/>
      <c r="L163" s="49"/>
      <c r="M163" s="49"/>
    </row>
    <row r="164" spans="1:13" s="54" customFormat="1" x14ac:dyDescent="0.3">
      <c r="A164" s="34"/>
      <c r="B164" s="34"/>
      <c r="C164" s="52"/>
      <c r="D164" s="34"/>
      <c r="E164" s="34"/>
      <c r="F164" s="34"/>
      <c r="G164" s="48"/>
      <c r="H164" s="34"/>
      <c r="I164" s="49"/>
      <c r="J164" s="49"/>
      <c r="K164" s="49"/>
      <c r="L164" s="49"/>
      <c r="M164" s="49"/>
    </row>
  </sheetData>
  <mergeCells count="4">
    <mergeCell ref="G15:H15"/>
    <mergeCell ref="I15:J15"/>
    <mergeCell ref="C20:G20"/>
    <mergeCell ref="A1:J2"/>
  </mergeCells>
  <pageMargins left="0.37" right="0.27559055118110198" top="0.31496062992126" bottom="0.43307086614173201" header="0.118110236220472" footer="0.15748031496063"/>
  <pageSetup paperSize="9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TAV</vt:lpstr>
      <vt:lpstr>G.B.</vt:lpstr>
      <vt:lpstr>O.X2-1</vt:lpstr>
      <vt:lpstr>x.2-1</vt:lpstr>
      <vt:lpstr>'x.2-1'!Print_Area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2019-03-15T11:56:05Z</dcterms:modified>
</cp:coreProperties>
</file>