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ტენდერები\2019\20 სახურავები ბრტყელი\1 დამტკიცება\ბრტყელი\25-ბრეგვაძის № 2\"/>
    </mc:Choice>
  </mc:AlternateContent>
  <bookViews>
    <workbookView xWindow="360" yWindow="525" windowWidth="19815" windowHeight="7365"/>
  </bookViews>
  <sheets>
    <sheet name="1-1" sheetId="2" r:id="rId1"/>
  </sheets>
  <definedNames>
    <definedName name="_xlnm.Print_Area" localSheetId="0">'1-1'!$A$2:$M$37</definedName>
  </definedNames>
  <calcPr calcId="162913"/>
</workbook>
</file>

<file path=xl/calcChain.xml><?xml version="1.0" encoding="utf-8"?>
<calcChain xmlns="http://schemas.openxmlformats.org/spreadsheetml/2006/main">
  <c r="F27" i="2" l="1"/>
  <c r="H27" i="2" s="1"/>
  <c r="M27" i="2" s="1"/>
  <c r="F26" i="2"/>
  <c r="H26" i="2" s="1"/>
  <c r="M26" i="2" s="1"/>
  <c r="F25" i="2"/>
  <c r="H25" i="2" s="1"/>
  <c r="M25" i="2" s="1"/>
  <c r="F24" i="2"/>
  <c r="L24" i="2" s="1"/>
  <c r="M24" i="2" s="1"/>
  <c r="F23" i="2"/>
  <c r="J23" i="2" s="1"/>
  <c r="M23" i="2" s="1"/>
  <c r="M22" i="2"/>
  <c r="F21" i="2"/>
  <c r="H21" i="2" s="1"/>
  <c r="M21" i="2" s="1"/>
  <c r="F20" i="2"/>
  <c r="H20" i="2" s="1"/>
  <c r="F19" i="2"/>
  <c r="L19" i="2" s="1"/>
  <c r="M19" i="2" s="1"/>
  <c r="F18" i="2"/>
  <c r="J18" i="2" s="1"/>
  <c r="M18" i="2" s="1"/>
  <c r="F16" i="2"/>
  <c r="L16" i="2" s="1"/>
  <c r="M16" i="2" s="1"/>
  <c r="E15" i="2"/>
  <c r="F15" i="2" s="1"/>
  <c r="J15" i="2" s="1"/>
  <c r="M15" i="2" s="1"/>
  <c r="F13" i="2"/>
  <c r="L13" i="2" s="1"/>
  <c r="M13" i="2" s="1"/>
  <c r="F12" i="2"/>
  <c r="J12" i="2" s="1"/>
  <c r="M12" i="2" s="1"/>
  <c r="M20" i="2" l="1"/>
  <c r="M28" i="2" s="1"/>
  <c r="H28" i="2"/>
  <c r="M29" i="2" s="1"/>
  <c r="J28" i="2"/>
  <c r="L28" i="2"/>
  <c r="M30" i="2" l="1"/>
  <c r="M31" i="2" s="1"/>
  <c r="M32" i="2" s="1"/>
  <c r="M33" i="2" s="1"/>
  <c r="M34" i="2" s="1"/>
  <c r="M35" i="2" s="1"/>
  <c r="M36" i="2" s="1"/>
  <c r="M37" i="2" s="1"/>
  <c r="M38" i="2" s="1"/>
</calcChain>
</file>

<file path=xl/sharedStrings.xml><?xml version="1.0" encoding="utf-8"?>
<sst xmlns="http://schemas.openxmlformats.org/spreadsheetml/2006/main" count="78" uniqueCount="54">
  <si>
    <t>ლარი</t>
  </si>
  <si>
    <t xml:space="preserve"> ლოკალური ხარჯთაღრიცხვა № 1</t>
  </si>
  <si>
    <t>№</t>
  </si>
  <si>
    <t>სამუშაოს დასახელება</t>
  </si>
  <si>
    <t>გაფას.      №</t>
  </si>
  <si>
    <t>განზომ. ერთეული</t>
  </si>
  <si>
    <t>სულ</t>
  </si>
  <si>
    <t>რაოდენობა</t>
  </si>
  <si>
    <t>მასალა</t>
  </si>
  <si>
    <t>ხელფასი</t>
  </si>
  <si>
    <t>1</t>
  </si>
  <si>
    <t>მანქანა მექანიზმები და ტრანსპორტი</t>
  </si>
  <si>
    <t>ჯამი</t>
  </si>
  <si>
    <t>ნორმატივით ერთეულზე</t>
  </si>
  <si>
    <t>ერთ.
ფასი</t>
  </si>
  <si>
    <t>7</t>
  </si>
  <si>
    <t xml:space="preserve">არსებული სახურავის ფენილის  დემონტაჟი </t>
  </si>
  <si>
    <t>კვ.მ</t>
  </si>
  <si>
    <t>კბ.მ</t>
  </si>
  <si>
    <t>1 ტ</t>
  </si>
  <si>
    <t>სამშენებლო ნარჩენებისა და ნაგავის შენობიდან გამოტანა, ა/თვითმცლელებზე დატვირთვა</t>
  </si>
  <si>
    <t>სამშენებლო ნანგრევების გატანა,  ავტომანქანით 5 კმ  მანძილზე</t>
  </si>
  <si>
    <t>სატრანსპორტო ხარჯები-3%</t>
  </si>
  <si>
    <t>ზედნადები ხარჯები   - 10%</t>
  </si>
  <si>
    <t>გეგმიური დაგროვება  - 8%</t>
  </si>
  <si>
    <t>ს.ნ.და წ. 
46-28-4</t>
  </si>
  <si>
    <t>შრომითი დანახარჯები</t>
  </si>
  <si>
    <t>კაც/სთ</t>
  </si>
  <si>
    <t>მანქანები</t>
  </si>
  <si>
    <t>საბაზრო</t>
  </si>
  <si>
    <t xml:space="preserve">შრომითი დანახარჯები </t>
  </si>
  <si>
    <t>სრფ</t>
  </si>
  <si>
    <t>12-10-1,2</t>
  </si>
  <si>
    <t>შრომითი დანახარჯი</t>
  </si>
  <si>
    <t>ცემენტის ხსნარი</t>
  </si>
  <si>
    <t>სხვა მასალა</t>
  </si>
  <si>
    <t>12-3-3
მისადაგ.</t>
  </si>
  <si>
    <t xml:space="preserve">სახურავის  მოწყობა ლინოკრომით </t>
  </si>
  <si>
    <t>სხვა მანქანა</t>
  </si>
  <si>
    <t>გაზი</t>
  </si>
  <si>
    <t>კგ</t>
  </si>
  <si>
    <t xml:space="preserve">ცემენტის მჭიმის მოწყობა  ლინოკრომის ქვეშ </t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</si>
  <si>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</si>
  <si>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</si>
  <si>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t>100 მ</t>
    </r>
    <r>
      <rPr>
        <b/>
        <vertAlign val="superscript"/>
        <sz val="9"/>
        <rFont val="Sylfaen"/>
        <family val="1"/>
        <charset val="204"/>
      </rPr>
      <t>2</t>
    </r>
  </si>
  <si>
    <t>ქუჩა:  ბრეგვაძს № 2</t>
  </si>
  <si>
    <t>რაიონი: ტყიბული</t>
  </si>
  <si>
    <t>ქ. ტყიბულში  ბრეგვაძის ქ. № 2  საცხოვრებელი სახლის სახურავის რეაბილიტაცია № 25</t>
  </si>
  <si>
    <t>4,1,381</t>
  </si>
  <si>
    <t>4,1,403</t>
  </si>
  <si>
    <t>ლინოკრომის    ფენა 2,5 მმ</t>
  </si>
  <si>
    <t xml:space="preserve"> შედგენილია:  2018 წლის  III  კვარტლის რესურსული ფასებით  </t>
  </si>
  <si>
    <t>გაუთვალისწინებელი ხარჯი - 3%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</si>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</sst>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8">
    <font>
      <sz val="10"/>
      <color rgb="FF000000"/>
      <name val="Arimo"/>
    </font>
    <font>
      <sz val="10"/>
      <name val="Merriweather"/>
    </font>
    <font>
      <sz val="10"/>
      <color rgb="FF000000"/>
      <name val="Merriweather"/>
    </font>
    <font>
      <sz val="10"/>
      <name val="Arimo"/>
    </font>
    <font>
      <sz val="10"/>
      <name val="Arimo"/>
    </font>
    <font>
      <sz val="12"/>
      <name val="Merriweather"/>
    </font>
    <font>
      <b/>
      <sz val="12"/>
      <name val="Merriweather"/>
    </font>
    <font>
      <sz val="11"/>
      <name val="Merriweather"/>
    </font>
    <font>
      <sz val="11"/>
      <name val="Times New Roman"/>
    </font>
    <font>
      <b/>
      <sz val="10"/>
      <name val="Merriweather"/>
    </font>
    <font>
      <b/>
      <sz val="9"/>
      <name val="Merriweather"/>
    </font>
    <font>
      <sz val="9"/>
      <name val="Merriweather"/>
    </font>
    <font>
      <b/>
      <sz val="9"/>
      <name val="Merriweather"/>
      <charset val="204"/>
    </font>
    <font>
      <sz val="1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Sylfaen"/>
      <family val="1"/>
    </font>
    <font>
      <sz val="9"/>
      <name val="Sylfaen"/>
      <family val="1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sz val="10"/>
      <name val="Sylfaen"/>
      <family val="1"/>
      <charset val="204"/>
    </font>
    <font>
      <sz val="11"/>
      <name val="Times New Roman"/>
      <family val="1"/>
    </font>
    <font>
      <b/>
      <sz val="9"/>
      <color theme="1"/>
      <name val="Sylfaen"/>
      <family val="1"/>
      <charset val="204"/>
    </font>
    <font>
      <b/>
      <sz val="10"/>
      <color rgb="FF000000"/>
      <name val="Arimo"/>
    </font>
    <font>
      <b/>
      <sz val="10"/>
      <name val="Arimo"/>
    </font>
    <font>
      <b/>
      <sz val="10"/>
      <name val="AcadNusx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/>
    </xf>
    <xf numFmtId="2" fontId="18" fillId="3" borderId="6" xfId="1" applyNumberFormat="1" applyFont="1" applyFill="1" applyBorder="1" applyAlignment="1">
      <alignment horizontal="center" vertical="center"/>
    </xf>
    <xf numFmtId="2" fontId="14" fillId="0" borderId="6" xfId="1" applyNumberFormat="1" applyFont="1" applyBorder="1" applyAlignment="1">
      <alignment horizontal="center" vertical="center"/>
    </xf>
    <xf numFmtId="0" fontId="18" fillId="3" borderId="6" xfId="0" applyFont="1" applyFill="1" applyBorder="1" applyAlignment="1">
      <alignment vertical="top" wrapText="1"/>
    </xf>
    <xf numFmtId="0" fontId="18" fillId="3" borderId="6" xfId="0" applyFont="1" applyFill="1" applyBorder="1" applyAlignment="1">
      <alignment horizontal="left" vertical="top" wrapText="1"/>
    </xf>
    <xf numFmtId="0" fontId="18" fillId="3" borderId="6" xfId="1" applyFont="1" applyFill="1" applyBorder="1" applyAlignment="1">
      <alignment horizontal="left" vertical="top" wrapText="1"/>
    </xf>
    <xf numFmtId="0" fontId="0" fillId="0" borderId="0" xfId="0" applyFont="1" applyAlignment="1"/>
    <xf numFmtId="0" fontId="17" fillId="3" borderId="6" xfId="0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2" fontId="16" fillId="3" borderId="6" xfId="1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49" fontId="23" fillId="3" borderId="6" xfId="0" applyNumberFormat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164" fontId="15" fillId="3" borderId="6" xfId="1" applyNumberFormat="1" applyFont="1" applyFill="1" applyBorder="1" applyAlignment="1">
      <alignment horizontal="center" vertical="center" wrapText="1"/>
    </xf>
    <xf numFmtId="2" fontId="14" fillId="3" borderId="6" xfId="1" applyNumberFormat="1" applyFont="1" applyFill="1" applyBorder="1" applyAlignment="1">
      <alignment horizontal="center" vertical="center"/>
    </xf>
    <xf numFmtId="2" fontId="15" fillId="3" borderId="6" xfId="1" applyNumberFormat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 wrapText="1"/>
    </xf>
    <xf numFmtId="165" fontId="14" fillId="3" borderId="6" xfId="1" applyNumberFormat="1" applyFont="1" applyFill="1" applyBorder="1" applyAlignment="1">
      <alignment horizontal="center" vertical="center" wrapText="1"/>
    </xf>
    <xf numFmtId="164" fontId="18" fillId="3" borderId="6" xfId="1" applyNumberFormat="1" applyFont="1" applyFill="1" applyBorder="1" applyAlignment="1">
      <alignment horizontal="center" vertical="center" wrapText="1"/>
    </xf>
    <xf numFmtId="2" fontId="18" fillId="3" borderId="6" xfId="1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166" fontId="18" fillId="3" borderId="6" xfId="1" applyNumberFormat="1" applyFont="1" applyFill="1" applyBorder="1" applyAlignment="1">
      <alignment horizontal="center" vertical="center" wrapText="1"/>
    </xf>
    <xf numFmtId="2" fontId="18" fillId="3" borderId="6" xfId="0" applyNumberFormat="1" applyFont="1" applyFill="1" applyBorder="1" applyAlignment="1">
      <alignment horizontal="center" vertical="center"/>
    </xf>
    <xf numFmtId="164" fontId="18" fillId="3" borderId="6" xfId="0" applyNumberFormat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 wrapText="1"/>
    </xf>
    <xf numFmtId="0" fontId="24" fillId="0" borderId="0" xfId="0" applyFont="1" applyAlignment="1"/>
    <xf numFmtId="0" fontId="9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top"/>
    </xf>
    <xf numFmtId="0" fontId="26" fillId="3" borderId="6" xfId="1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 vertical="top" wrapText="1"/>
    </xf>
    <xf numFmtId="49" fontId="17" fillId="3" borderId="6" xfId="0" applyNumberFormat="1" applyFont="1" applyFill="1" applyBorder="1" applyAlignment="1">
      <alignment horizontal="center" vertical="top"/>
    </xf>
    <xf numFmtId="0" fontId="27" fillId="0" borderId="3" xfId="0" applyFont="1" applyBorder="1" applyAlignment="1">
      <alignment vertical="center" wrapText="1"/>
    </xf>
    <xf numFmtId="0" fontId="27" fillId="0" borderId="3" xfId="0" applyFont="1" applyBorder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3" fillId="0" borderId="2" xfId="0" applyFont="1" applyBorder="1"/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wrapText="1"/>
    </xf>
    <xf numFmtId="0" fontId="25" fillId="0" borderId="5" xfId="0" applyFont="1" applyBorder="1"/>
    <xf numFmtId="0" fontId="1" fillId="0" borderId="0" xfId="0" applyFont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2" fillId="0" borderId="6" xfId="0" applyFont="1" applyBorder="1" applyAlignment="1">
      <alignment vertical="top" wrapText="1"/>
    </xf>
    <xf numFmtId="0" fontId="21" fillId="0" borderId="6" xfId="0" applyFont="1" applyBorder="1" applyAlignment="1">
      <alignment horizontal="center" vertical="center" wrapText="1"/>
    </xf>
    <xf numFmtId="2" fontId="18" fillId="0" borderId="6" xfId="0" quotePrefix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8"/>
  <sheetViews>
    <sheetView tabSelected="1" zoomScaleNormal="100" zoomScaleSheetLayoutView="85" workbookViewId="0">
      <selection activeCell="K11" sqref="K11:K25"/>
    </sheetView>
  </sheetViews>
  <sheetFormatPr defaultColWidth="14.42578125" defaultRowHeight="15" customHeight="1"/>
  <cols>
    <col min="1" max="1" width="4.28515625" customWidth="1"/>
    <col min="2" max="2" width="10.28515625" style="73" customWidth="1"/>
    <col min="3" max="3" width="39.7109375" customWidth="1"/>
    <col min="4" max="4" width="7.28515625" customWidth="1"/>
    <col min="5" max="5" width="9.85546875" customWidth="1"/>
    <col min="6" max="6" width="8.85546875" customWidth="1"/>
    <col min="7" max="7" width="7.5703125" customWidth="1"/>
    <col min="8" max="8" width="10.7109375" customWidth="1"/>
    <col min="9" max="9" width="6.28515625" customWidth="1"/>
    <col min="10" max="10" width="8.28515625" customWidth="1"/>
    <col min="11" max="11" width="7.85546875" customWidth="1"/>
    <col min="12" max="12" width="6.85546875" customWidth="1"/>
    <col min="13" max="13" width="10.140625" customWidth="1"/>
    <col min="14" max="14" width="11.7109375" customWidth="1"/>
    <col min="15" max="26" width="8" customWidth="1"/>
  </cols>
  <sheetData>
    <row r="1" spans="1:26" s="47" customFormat="1" ht="15" customHeight="1">
      <c r="B1" s="73"/>
    </row>
    <row r="2" spans="1:26" ht="15" customHeight="1">
      <c r="A2" s="1"/>
      <c r="B2" s="85" t="s">
        <v>46</v>
      </c>
      <c r="C2" s="82"/>
      <c r="D2" s="1"/>
      <c r="E2" s="1"/>
      <c r="F2" s="1"/>
      <c r="G2" s="3"/>
      <c r="H2" s="4"/>
      <c r="I2" s="3"/>
      <c r="J2" s="4"/>
      <c r="K2" s="86"/>
      <c r="L2" s="87"/>
      <c r="M2" s="87"/>
    </row>
    <row r="3" spans="1:26" ht="15.75" customHeight="1">
      <c r="A3" s="1"/>
      <c r="B3" s="85" t="s">
        <v>45</v>
      </c>
      <c r="C3" s="82"/>
      <c r="D3" s="95"/>
      <c r="E3" s="82"/>
      <c r="F3" s="82"/>
      <c r="G3" s="3"/>
      <c r="H3" s="4"/>
      <c r="I3" s="3"/>
      <c r="J3" s="4"/>
      <c r="K3" s="53"/>
      <c r="L3" s="53"/>
      <c r="M3" s="54"/>
    </row>
    <row r="4" spans="1:26" ht="15" customHeight="1">
      <c r="A4" s="1"/>
      <c r="B4" s="74"/>
      <c r="C4" s="2"/>
      <c r="D4" s="1"/>
      <c r="E4" s="1"/>
      <c r="F4" s="1"/>
      <c r="G4" s="3"/>
      <c r="H4" s="4"/>
      <c r="I4" s="3"/>
      <c r="J4" s="4"/>
      <c r="K4" s="55"/>
      <c r="L4" s="56"/>
      <c r="M4" s="54"/>
    </row>
    <row r="5" spans="1:26" ht="18.75" customHeight="1">
      <c r="A5" s="97" t="s">
        <v>47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7"/>
      <c r="B6" s="7"/>
      <c r="C6" s="7"/>
      <c r="D6" s="88" t="s">
        <v>1</v>
      </c>
      <c r="E6" s="82"/>
      <c r="F6" s="82"/>
      <c r="G6" s="82"/>
      <c r="H6" s="82"/>
      <c r="I6" s="6"/>
      <c r="J6" s="7"/>
      <c r="K6" s="7"/>
      <c r="L6" s="7"/>
      <c r="M6" s="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7.25" customHeight="1">
      <c r="A7" s="85" t="s">
        <v>51</v>
      </c>
      <c r="B7" s="82"/>
      <c r="C7" s="82"/>
      <c r="D7" s="82"/>
      <c r="E7" s="82"/>
      <c r="F7" s="82"/>
      <c r="G7" s="82"/>
      <c r="H7" s="82"/>
      <c r="I7" s="8"/>
      <c r="J7" s="8"/>
      <c r="K7" s="8"/>
      <c r="L7" s="8"/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8" customHeight="1">
      <c r="A8" s="91" t="s">
        <v>2</v>
      </c>
      <c r="B8" s="93" t="s">
        <v>4</v>
      </c>
      <c r="C8" s="91" t="s">
        <v>3</v>
      </c>
      <c r="D8" s="92" t="s">
        <v>5</v>
      </c>
      <c r="E8" s="89" t="s">
        <v>7</v>
      </c>
      <c r="F8" s="84"/>
      <c r="G8" s="90" t="s">
        <v>8</v>
      </c>
      <c r="H8" s="84"/>
      <c r="I8" s="89" t="s">
        <v>9</v>
      </c>
      <c r="J8" s="84"/>
      <c r="K8" s="89" t="s">
        <v>11</v>
      </c>
      <c r="L8" s="84"/>
      <c r="M8" s="96" t="s">
        <v>12</v>
      </c>
    </row>
    <row r="9" spans="1:26" ht="45" customHeight="1">
      <c r="A9" s="83"/>
      <c r="B9" s="94"/>
      <c r="C9" s="83"/>
      <c r="D9" s="83"/>
      <c r="E9" s="14" t="s">
        <v>13</v>
      </c>
      <c r="F9" s="15" t="s">
        <v>6</v>
      </c>
      <c r="G9" s="16" t="s">
        <v>14</v>
      </c>
      <c r="H9" s="17" t="s">
        <v>12</v>
      </c>
      <c r="I9" s="15" t="s">
        <v>14</v>
      </c>
      <c r="J9" s="17" t="s">
        <v>12</v>
      </c>
      <c r="K9" s="15" t="s">
        <v>14</v>
      </c>
      <c r="L9" s="17" t="s">
        <v>12</v>
      </c>
      <c r="M9" s="83"/>
    </row>
    <row r="10" spans="1:26" ht="15" customHeight="1">
      <c r="A10" s="11" t="s">
        <v>10</v>
      </c>
      <c r="B10" s="75">
        <v>2</v>
      </c>
      <c r="C10" s="13">
        <v>3</v>
      </c>
      <c r="D10" s="11">
        <v>4</v>
      </c>
      <c r="E10" s="11">
        <v>5</v>
      </c>
      <c r="F10" s="11">
        <v>6</v>
      </c>
      <c r="G10" s="18" t="s">
        <v>15</v>
      </c>
      <c r="H10" s="19">
        <v>8</v>
      </c>
      <c r="I10" s="11">
        <v>9</v>
      </c>
      <c r="J10" s="19">
        <v>10</v>
      </c>
      <c r="K10" s="11">
        <v>11</v>
      </c>
      <c r="L10" s="19">
        <v>12</v>
      </c>
      <c r="M10" s="20">
        <v>13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21" t="s">
        <v>10</v>
      </c>
      <c r="B11" s="22" t="s">
        <v>25</v>
      </c>
      <c r="C11" s="22" t="s">
        <v>16</v>
      </c>
      <c r="D11" s="22" t="s">
        <v>17</v>
      </c>
      <c r="E11" s="22"/>
      <c r="F11" s="23">
        <v>300</v>
      </c>
      <c r="G11" s="24"/>
      <c r="H11" s="24"/>
      <c r="I11" s="24"/>
      <c r="J11" s="25"/>
      <c r="K11" s="24"/>
      <c r="L11" s="24"/>
      <c r="M11" s="26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 customHeight="1">
      <c r="A12" s="24"/>
      <c r="B12" s="22"/>
      <c r="C12" s="28" t="s">
        <v>26</v>
      </c>
      <c r="D12" s="27" t="s">
        <v>27</v>
      </c>
      <c r="E12" s="29">
        <v>0.159</v>
      </c>
      <c r="F12" s="30">
        <f>F11*E12</f>
        <v>47.7</v>
      </c>
      <c r="G12" s="24"/>
      <c r="H12" s="24"/>
      <c r="I12" s="24"/>
      <c r="J12" s="25">
        <f>I12*F12</f>
        <v>0</v>
      </c>
      <c r="K12" s="24"/>
      <c r="L12" s="24"/>
      <c r="M12" s="26">
        <f>J12</f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 customHeight="1">
      <c r="A13" s="24"/>
      <c r="B13" s="22"/>
      <c r="C13" s="28" t="s">
        <v>28</v>
      </c>
      <c r="D13" s="27" t="s">
        <v>0</v>
      </c>
      <c r="E13" s="29">
        <v>1.7000000000000001E-2</v>
      </c>
      <c r="F13" s="30">
        <f>F11*E13</f>
        <v>5.1000000000000005</v>
      </c>
      <c r="G13" s="24"/>
      <c r="H13" s="24"/>
      <c r="I13" s="24"/>
      <c r="J13" s="25"/>
      <c r="K13" s="24"/>
      <c r="L13" s="24">
        <f>K13*F13</f>
        <v>0</v>
      </c>
      <c r="M13" s="26">
        <f>L13</f>
        <v>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8.25" customHeight="1">
      <c r="A14" s="24">
        <v>2</v>
      </c>
      <c r="B14" s="22" t="s">
        <v>29</v>
      </c>
      <c r="C14" s="22" t="s">
        <v>20</v>
      </c>
      <c r="D14" s="22" t="s">
        <v>18</v>
      </c>
      <c r="E14" s="31"/>
      <c r="F14" s="31">
        <v>5</v>
      </c>
      <c r="G14" s="24"/>
      <c r="H14" s="24"/>
      <c r="I14" s="24"/>
      <c r="J14" s="25"/>
      <c r="K14" s="24"/>
      <c r="L14" s="25"/>
      <c r="M14" s="26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 customHeight="1">
      <c r="A15" s="24"/>
      <c r="B15" s="22"/>
      <c r="C15" s="28" t="s">
        <v>30</v>
      </c>
      <c r="D15" s="27" t="s">
        <v>27</v>
      </c>
      <c r="E15" s="30">
        <f>3.37</f>
        <v>3.37</v>
      </c>
      <c r="F15" s="30">
        <f>F14*E15</f>
        <v>16.850000000000001</v>
      </c>
      <c r="G15" s="24"/>
      <c r="H15" s="24"/>
      <c r="I15" s="24"/>
      <c r="J15" s="25">
        <f>I15*F15</f>
        <v>0</v>
      </c>
      <c r="K15" s="24"/>
      <c r="L15" s="25"/>
      <c r="M15" s="26">
        <f>J15</f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7.5" customHeight="1">
      <c r="A16" s="24">
        <v>3</v>
      </c>
      <c r="B16" s="22" t="s">
        <v>31</v>
      </c>
      <c r="C16" s="22" t="s">
        <v>21</v>
      </c>
      <c r="D16" s="22" t="s">
        <v>19</v>
      </c>
      <c r="E16" s="31">
        <v>1.65</v>
      </c>
      <c r="F16" s="31">
        <f>F14*E16</f>
        <v>8.25</v>
      </c>
      <c r="G16" s="24"/>
      <c r="H16" s="24"/>
      <c r="I16" s="24"/>
      <c r="J16" s="25"/>
      <c r="K16" s="24"/>
      <c r="L16" s="25">
        <f>K16*F16</f>
        <v>0</v>
      </c>
      <c r="M16" s="26">
        <f>L16</f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.75" customHeight="1">
      <c r="A17" s="32">
        <v>4</v>
      </c>
      <c r="B17" s="59" t="s">
        <v>32</v>
      </c>
      <c r="C17" s="49" t="s">
        <v>41</v>
      </c>
      <c r="D17" s="49" t="s">
        <v>44</v>
      </c>
      <c r="E17" s="49"/>
      <c r="F17" s="50">
        <v>0.5</v>
      </c>
      <c r="G17" s="60"/>
      <c r="H17" s="61"/>
      <c r="I17" s="58"/>
      <c r="J17" s="61"/>
      <c r="K17" s="58"/>
      <c r="L17" s="61"/>
      <c r="M17" s="6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 customHeight="1">
      <c r="A18" s="33"/>
      <c r="B18" s="76"/>
      <c r="C18" s="38" t="s">
        <v>33</v>
      </c>
      <c r="D18" s="63" t="s">
        <v>27</v>
      </c>
      <c r="E18" s="63">
        <v>16.75</v>
      </c>
      <c r="F18" s="64">
        <f>F17*E18</f>
        <v>8.375</v>
      </c>
      <c r="G18" s="49"/>
      <c r="H18" s="61"/>
      <c r="I18" s="58"/>
      <c r="J18" s="61">
        <f>I18*F18</f>
        <v>0</v>
      </c>
      <c r="K18" s="58"/>
      <c r="L18" s="61"/>
      <c r="M18" s="61">
        <f>J18</f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 customHeight="1">
      <c r="A19" s="33"/>
      <c r="B19" s="76"/>
      <c r="C19" s="38" t="s">
        <v>28</v>
      </c>
      <c r="D19" s="63" t="s">
        <v>0</v>
      </c>
      <c r="E19" s="64">
        <v>2.4900000000000002</v>
      </c>
      <c r="F19" s="64">
        <f>F17*E19</f>
        <v>1.2450000000000001</v>
      </c>
      <c r="G19" s="49"/>
      <c r="H19" s="61"/>
      <c r="I19" s="58"/>
      <c r="J19" s="61"/>
      <c r="K19" s="58"/>
      <c r="L19" s="61">
        <f>K19*F19</f>
        <v>0</v>
      </c>
      <c r="M19" s="61">
        <f>L19</f>
        <v>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 customHeight="1">
      <c r="A20" s="33"/>
      <c r="B20" s="77" t="s">
        <v>48</v>
      </c>
      <c r="C20" s="39" t="s">
        <v>34</v>
      </c>
      <c r="D20" s="63" t="s">
        <v>42</v>
      </c>
      <c r="E20" s="63">
        <v>5.26</v>
      </c>
      <c r="F20" s="64">
        <f>F17*E20</f>
        <v>2.63</v>
      </c>
      <c r="G20" s="64"/>
      <c r="H20" s="61">
        <f>G20*F20</f>
        <v>0</v>
      </c>
      <c r="I20" s="58"/>
      <c r="J20" s="61"/>
      <c r="K20" s="58"/>
      <c r="L20" s="61"/>
      <c r="M20" s="61">
        <f>H20</f>
        <v>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33"/>
      <c r="B21" s="77"/>
      <c r="C21" s="39" t="s">
        <v>35</v>
      </c>
      <c r="D21" s="63" t="s">
        <v>0</v>
      </c>
      <c r="E21" s="63">
        <v>6.4</v>
      </c>
      <c r="F21" s="64">
        <f>F17*E21</f>
        <v>3.2</v>
      </c>
      <c r="G21" s="64"/>
      <c r="H21" s="61">
        <f>G21*F21</f>
        <v>0</v>
      </c>
      <c r="I21" s="58"/>
      <c r="J21" s="61"/>
      <c r="K21" s="58"/>
      <c r="L21" s="61"/>
      <c r="M21" s="61">
        <f>H21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9.25" customHeight="1">
      <c r="A22" s="40">
        <v>5</v>
      </c>
      <c r="B22" s="57" t="s">
        <v>36</v>
      </c>
      <c r="C22" s="48" t="s">
        <v>37</v>
      </c>
      <c r="D22" s="51" t="s">
        <v>44</v>
      </c>
      <c r="E22" s="51"/>
      <c r="F22" s="52">
        <v>3</v>
      </c>
      <c r="G22" s="65"/>
      <c r="H22" s="66"/>
      <c r="I22" s="41"/>
      <c r="J22" s="42"/>
      <c r="K22" s="41"/>
      <c r="L22" s="42"/>
      <c r="M22" s="43">
        <f t="shared" ref="M22:M27" si="0">H22</f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 customHeight="1">
      <c r="A23" s="40"/>
      <c r="B23" s="78"/>
      <c r="C23" s="44" t="s">
        <v>26</v>
      </c>
      <c r="D23" s="67" t="s">
        <v>27</v>
      </c>
      <c r="E23" s="67">
        <v>32.1</v>
      </c>
      <c r="F23" s="66">
        <f>F22*E23</f>
        <v>96.300000000000011</v>
      </c>
      <c r="G23" s="65"/>
      <c r="H23" s="66"/>
      <c r="I23" s="41"/>
      <c r="J23" s="42">
        <f>I23*F23</f>
        <v>0</v>
      </c>
      <c r="K23" s="41"/>
      <c r="L23" s="42"/>
      <c r="M23" s="43">
        <f>J23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 customHeight="1">
      <c r="A24" s="40"/>
      <c r="B24" s="79"/>
      <c r="C24" s="45" t="s">
        <v>38</v>
      </c>
      <c r="D24" s="68" t="s">
        <v>0</v>
      </c>
      <c r="E24" s="68">
        <v>0.41</v>
      </c>
      <c r="F24" s="69">
        <f>F22*E24</f>
        <v>1.23</v>
      </c>
      <c r="G24" s="65"/>
      <c r="H24" s="66"/>
      <c r="I24" s="41"/>
      <c r="J24" s="42"/>
      <c r="K24" s="41"/>
      <c r="L24" s="42">
        <f>K24*F24</f>
        <v>0</v>
      </c>
      <c r="M24" s="43">
        <f>L24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 customHeight="1">
      <c r="A25" s="40"/>
      <c r="B25" s="79" t="s">
        <v>29</v>
      </c>
      <c r="C25" s="46" t="s">
        <v>39</v>
      </c>
      <c r="D25" s="67" t="s">
        <v>40</v>
      </c>
      <c r="E25" s="70">
        <v>17.649999999999999</v>
      </c>
      <c r="F25" s="66">
        <f>F22*E25</f>
        <v>52.949999999999996</v>
      </c>
      <c r="G25" s="65"/>
      <c r="H25" s="66">
        <f t="shared" ref="H25:H27" si="1">G25*F25</f>
        <v>0</v>
      </c>
      <c r="I25" s="41"/>
      <c r="J25" s="42"/>
      <c r="K25" s="41"/>
      <c r="L25" s="42"/>
      <c r="M25" s="43">
        <f t="shared" si="0"/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" customHeight="1">
      <c r="A26" s="40"/>
      <c r="B26" s="79" t="s">
        <v>49</v>
      </c>
      <c r="C26" s="46" t="s">
        <v>50</v>
      </c>
      <c r="D26" s="67" t="s">
        <v>43</v>
      </c>
      <c r="E26" s="71">
        <v>112</v>
      </c>
      <c r="F26" s="72">
        <f>F22*E26</f>
        <v>336</v>
      </c>
      <c r="G26" s="66"/>
      <c r="H26" s="66">
        <f>G26*F26</f>
        <v>0</v>
      </c>
      <c r="I26" s="41"/>
      <c r="J26" s="42"/>
      <c r="K26" s="41"/>
      <c r="L26" s="42"/>
      <c r="M26" s="43">
        <f t="shared" si="0"/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 customHeight="1">
      <c r="A27" s="40"/>
      <c r="B27" s="79"/>
      <c r="C27" s="44" t="s">
        <v>35</v>
      </c>
      <c r="D27" s="67" t="s">
        <v>0</v>
      </c>
      <c r="E27" s="67">
        <v>13.8</v>
      </c>
      <c r="F27" s="65">
        <f>F22*E27</f>
        <v>41.400000000000006</v>
      </c>
      <c r="G27" s="65"/>
      <c r="H27" s="66">
        <f t="shared" si="1"/>
        <v>0</v>
      </c>
      <c r="I27" s="41"/>
      <c r="J27" s="42"/>
      <c r="K27" s="41"/>
      <c r="L27" s="42"/>
      <c r="M27" s="43">
        <f t="shared" si="0"/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" customHeight="1">
      <c r="A28" s="40"/>
      <c r="B28" s="80"/>
      <c r="C28" s="15" t="s">
        <v>12</v>
      </c>
      <c r="D28" s="15"/>
      <c r="E28" s="17"/>
      <c r="F28" s="17"/>
      <c r="G28" s="17"/>
      <c r="H28" s="34">
        <f>SUM(H20:H27)</f>
        <v>0</v>
      </c>
      <c r="I28" s="35"/>
      <c r="J28" s="34">
        <f>SUM(J12:J27)</f>
        <v>0</v>
      </c>
      <c r="K28" s="34"/>
      <c r="L28" s="34">
        <f>SUM(L13:L27)</f>
        <v>0</v>
      </c>
      <c r="M28" s="34">
        <f>SUM(M12:M27)</f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 customHeight="1">
      <c r="A29" s="33"/>
      <c r="B29" s="80"/>
      <c r="C29" s="15" t="s">
        <v>22</v>
      </c>
      <c r="D29" s="15"/>
      <c r="E29" s="17"/>
      <c r="F29" s="17"/>
      <c r="G29" s="17"/>
      <c r="H29" s="34"/>
      <c r="I29" s="35"/>
      <c r="J29" s="34"/>
      <c r="K29" s="34"/>
      <c r="L29" s="34"/>
      <c r="M29" s="36">
        <f>H28*0.03</f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" customHeight="1">
      <c r="A30" s="33"/>
      <c r="B30" s="80"/>
      <c r="C30" s="15" t="s">
        <v>12</v>
      </c>
      <c r="D30" s="15"/>
      <c r="E30" s="17"/>
      <c r="F30" s="17"/>
      <c r="G30" s="17"/>
      <c r="H30" s="34"/>
      <c r="I30" s="35"/>
      <c r="J30" s="34"/>
      <c r="K30" s="34"/>
      <c r="L30" s="34"/>
      <c r="M30" s="36">
        <f>SUM(M28:M29)</f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" customHeight="1">
      <c r="A31" s="33"/>
      <c r="B31" s="80"/>
      <c r="C31" s="15" t="s">
        <v>23</v>
      </c>
      <c r="D31" s="15"/>
      <c r="E31" s="17"/>
      <c r="F31" s="17"/>
      <c r="G31" s="17"/>
      <c r="H31" s="36"/>
      <c r="I31" s="37"/>
      <c r="J31" s="36"/>
      <c r="K31" s="36"/>
      <c r="L31" s="36"/>
      <c r="M31" s="36">
        <f>M30*0.1</f>
        <v>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" customHeight="1">
      <c r="A32" s="33"/>
      <c r="B32" s="80"/>
      <c r="C32" s="15" t="s">
        <v>12</v>
      </c>
      <c r="D32" s="15"/>
      <c r="E32" s="17"/>
      <c r="F32" s="17"/>
      <c r="G32" s="17"/>
      <c r="H32" s="36"/>
      <c r="I32" s="36"/>
      <c r="J32" s="36"/>
      <c r="K32" s="36"/>
      <c r="L32" s="36"/>
      <c r="M32" s="36">
        <f>M30+M31</f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" customHeight="1">
      <c r="A33" s="33"/>
      <c r="B33" s="80"/>
      <c r="C33" s="15" t="s">
        <v>24</v>
      </c>
      <c r="D33" s="15"/>
      <c r="E33" s="17"/>
      <c r="F33" s="17"/>
      <c r="G33" s="17"/>
      <c r="H33" s="36"/>
      <c r="I33" s="36"/>
      <c r="J33" s="36"/>
      <c r="K33" s="36"/>
      <c r="L33" s="36"/>
      <c r="M33" s="36">
        <f>M32*0.08</f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" customHeight="1">
      <c r="A34" s="12"/>
      <c r="B34" s="81"/>
      <c r="C34" s="15" t="s">
        <v>12</v>
      </c>
      <c r="D34" s="15"/>
      <c r="E34" s="17"/>
      <c r="F34" s="17"/>
      <c r="G34" s="17"/>
      <c r="H34" s="36"/>
      <c r="I34" s="36"/>
      <c r="J34" s="36"/>
      <c r="K34" s="36"/>
      <c r="L34" s="36"/>
      <c r="M34" s="36">
        <f>M33+M32</f>
        <v>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98"/>
      <c r="B35" s="98"/>
      <c r="C35" s="99" t="s">
        <v>52</v>
      </c>
      <c r="D35" s="98"/>
      <c r="E35" s="98"/>
      <c r="F35" s="98"/>
      <c r="G35" s="98"/>
      <c r="H35" s="98"/>
      <c r="I35" s="98"/>
      <c r="J35" s="98"/>
      <c r="K35" s="98"/>
      <c r="L35" s="98"/>
      <c r="M35" s="100">
        <f>M34*0.03</f>
        <v>0</v>
      </c>
    </row>
    <row r="36" spans="1:26" ht="12.75" customHeight="1">
      <c r="A36" s="98"/>
      <c r="B36" s="98"/>
      <c r="C36" s="99" t="s">
        <v>12</v>
      </c>
      <c r="D36" s="98"/>
      <c r="E36" s="98"/>
      <c r="F36" s="98"/>
      <c r="G36" s="98"/>
      <c r="H36" s="98"/>
      <c r="I36" s="98"/>
      <c r="J36" s="98"/>
      <c r="K36" s="98"/>
      <c r="L36" s="98"/>
      <c r="M36" s="100">
        <f>M35+M34</f>
        <v>0</v>
      </c>
    </row>
    <row r="37" spans="1:26" ht="12.75" customHeight="1">
      <c r="A37" s="98"/>
      <c r="B37" s="98"/>
      <c r="C37" s="99" t="s">
        <v>53</v>
      </c>
      <c r="D37" s="98"/>
      <c r="E37" s="98"/>
      <c r="F37" s="98"/>
      <c r="G37" s="98"/>
      <c r="H37" s="98"/>
      <c r="I37" s="98"/>
      <c r="J37" s="98"/>
      <c r="K37" s="98"/>
      <c r="L37" s="98"/>
      <c r="M37" s="100">
        <f>M36*0.18</f>
        <v>0</v>
      </c>
    </row>
    <row r="38" spans="1:26" ht="12.75" customHeight="1">
      <c r="A38" s="98"/>
      <c r="B38" s="98"/>
      <c r="C38" s="99" t="s">
        <v>12</v>
      </c>
      <c r="D38" s="98"/>
      <c r="E38" s="98"/>
      <c r="F38" s="98"/>
      <c r="G38" s="98"/>
      <c r="H38" s="98"/>
      <c r="I38" s="98"/>
      <c r="J38" s="98"/>
      <c r="K38" s="98"/>
      <c r="L38" s="98"/>
      <c r="M38" s="100">
        <f>M37+M36</f>
        <v>0</v>
      </c>
    </row>
    <row r="39" spans="1:26" ht="12.75" customHeight="1"/>
    <row r="40" spans="1:26" ht="12.75" customHeight="1"/>
    <row r="41" spans="1:26" ht="12.75" customHeight="1"/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</sheetData>
  <mergeCells count="16">
    <mergeCell ref="B2:C2"/>
    <mergeCell ref="K2:M2"/>
    <mergeCell ref="D6:H6"/>
    <mergeCell ref="A7:H7"/>
    <mergeCell ref="I8:J8"/>
    <mergeCell ref="E8:F8"/>
    <mergeCell ref="G8:H8"/>
    <mergeCell ref="C8:C9"/>
    <mergeCell ref="D8:D9"/>
    <mergeCell ref="B8:B9"/>
    <mergeCell ref="B3:C3"/>
    <mergeCell ref="D3:F3"/>
    <mergeCell ref="K8:L8"/>
    <mergeCell ref="M8:M9"/>
    <mergeCell ref="A8:A9"/>
    <mergeCell ref="A5:M5"/>
  </mergeCells>
  <pageMargins left="1" right="1" top="1" bottom="1" header="0.5" footer="0.5"/>
  <pageSetup paperSize="9" scale="91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1-1</vt:lpstr>
      <vt:lpstr>'1-1'!Область_печати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jondo kasrashvili</cp:lastModifiedBy>
  <cp:lastPrinted>2018-12-31T06:50:07Z</cp:lastPrinted>
  <dcterms:modified xsi:type="dcterms:W3CDTF">2019-04-16T11:58:09Z</dcterms:modified>
</cp:coreProperties>
</file>