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activeTab="0"/>
  </bookViews>
  <sheets>
    <sheet name="1-1" sheetId="1" r:id="rId1"/>
  </sheets>
  <definedNames>
    <definedName name="_xlnm.Print_Area" localSheetId="0">'1-1'!$A$2:$M$36</definedName>
  </definedNames>
  <calcPr fullCalcOnLoad="1"/>
</workbook>
</file>

<file path=xl/sharedStrings.xml><?xml version="1.0" encoding="utf-8"?>
<sst xmlns="http://schemas.openxmlformats.org/spreadsheetml/2006/main" count="77" uniqueCount="54">
  <si>
    <t>1</t>
  </si>
  <si>
    <t>7</t>
  </si>
  <si>
    <t>ლარი</t>
  </si>
  <si>
    <t>სამუშაოს დასახელება</t>
  </si>
  <si>
    <t>განზომ. ერთეული</t>
  </si>
  <si>
    <t>რაოდენობა</t>
  </si>
  <si>
    <t>ნორმატივით ერთეულზე</t>
  </si>
  <si>
    <t>სულ</t>
  </si>
  <si>
    <t>ჯამი</t>
  </si>
  <si>
    <t>ერთ.
ფასი</t>
  </si>
  <si>
    <t>მასალა</t>
  </si>
  <si>
    <t>ხელფასი</t>
  </si>
  <si>
    <t>მანქანა მექანიზმები და ტრანსპორტი</t>
  </si>
  <si>
    <t>კაც/სთ</t>
  </si>
  <si>
    <t>სხვა მანქანა</t>
  </si>
  <si>
    <t>სხვა მასალა</t>
  </si>
  <si>
    <t>კგ</t>
  </si>
  <si>
    <t>ზედნადები ხარჯები   - 10%</t>
  </si>
  <si>
    <t>გეგმიური დაგროვება  - 8%</t>
  </si>
  <si>
    <t>შრომითი დანახარჯები</t>
  </si>
  <si>
    <t>საბაზრო</t>
  </si>
  <si>
    <t>მანქანები</t>
  </si>
  <si>
    <t>№</t>
  </si>
  <si>
    <t xml:space="preserve"> ლოკალური ხარჯთაღრიცხვა № 1</t>
  </si>
  <si>
    <t>გაფას.      №</t>
  </si>
  <si>
    <t>სამშენებლო ნარჩენებისა და ნაგავის შენობიდან გამოტანა, ა/თვითმცლელებზე დატვირთვა</t>
  </si>
  <si>
    <t xml:space="preserve">შრომითი დანახარჯები </t>
  </si>
  <si>
    <t>სრფ</t>
  </si>
  <si>
    <t>სამშენებლო ნანგრევების გატანა,  ავტომანქანით 5 კმ  მანძილზე</t>
  </si>
  <si>
    <t>1 ტ</t>
  </si>
  <si>
    <t>სატრანსპორტო ხარჯები-3%</t>
  </si>
  <si>
    <t xml:space="preserve">რუბეროიდის ფენის დემონტაჟი სახურავიდან </t>
  </si>
  <si>
    <t>46-28-1</t>
  </si>
  <si>
    <t>12-3-3
მისადაგ.</t>
  </si>
  <si>
    <t xml:space="preserve">სახურავის  მოწყობა ლინოკრომით </t>
  </si>
  <si>
    <t>გაზი</t>
  </si>
  <si>
    <t>12-10-1,2</t>
  </si>
  <si>
    <t>ცემენტის მჭიმის მოწყობა ალაგ-ალაგ ლინოკრომის ქვეშ</t>
  </si>
  <si>
    <t>შრომითი დანახარჯი</t>
  </si>
  <si>
    <t>ცემენტის ხსნარი</t>
  </si>
  <si>
    <r>
      <t>მ</t>
    </r>
    <r>
      <rPr>
        <vertAlign val="superscript"/>
        <sz val="9"/>
        <rFont val="Sylfaen"/>
        <family val="1"/>
      </rPr>
      <t>2</t>
    </r>
  </si>
  <si>
    <r>
      <t>მ</t>
    </r>
    <r>
      <rPr>
        <vertAlign val="superscript"/>
        <sz val="9"/>
        <rFont val="Sylfaen"/>
        <family val="1"/>
      </rPr>
      <t>3</t>
    </r>
  </si>
  <si>
    <t>კბ.მ</t>
  </si>
  <si>
    <r>
      <t>100 მ</t>
    </r>
    <r>
      <rPr>
        <b/>
        <vertAlign val="superscript"/>
        <sz val="9"/>
        <rFont val="Sylfaen"/>
        <family val="1"/>
      </rPr>
      <t>2</t>
    </r>
  </si>
  <si>
    <t>ქ. ტყიბულში, ბრეგვაძის ქ. № 8  საცხოვრებელი სახლის სახურავის რეაბილიტაცია № 22</t>
  </si>
  <si>
    <t>ქუჩა: ბრეგვაძის № 8</t>
  </si>
  <si>
    <t>ქალაქი: ტყიბული</t>
  </si>
  <si>
    <r>
      <t>100 მ</t>
    </r>
    <r>
      <rPr>
        <b/>
        <vertAlign val="superscript"/>
        <sz val="10"/>
        <rFont val="Sylfaen"/>
        <family val="1"/>
      </rPr>
      <t>2</t>
    </r>
  </si>
  <si>
    <t>ლინოკრომის ფენა 3,7 მმ</t>
  </si>
  <si>
    <t>4,1,381</t>
  </si>
  <si>
    <t>4,1,403</t>
  </si>
  <si>
    <t xml:space="preserve"> შედგენილია:  2018 წლის  III  კვარტლის რესურსული ფასებით  </t>
  </si>
  <si>
    <t>გაუთვალისწინებელი ხარჯი - 3%</t>
  </si>
  <si>
    <t>დღგ 18%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</si>
</sst>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"/>
    <numFmt numFmtId="191" formatCode="0.0"/>
    <numFmt numFmtId="192" formatCode="0.000000"/>
    <numFmt numFmtId="193" formatCode="0.0000000"/>
    <numFmt numFmtId="194" formatCode="_-* #,##0.0_р_._-;\-* #,##0.0_р_._-;_-* &quot;-&quot;??_р_._-;_-@_-"/>
    <numFmt numFmtId="195" formatCode="_-* #,##0_р_._-;\-* #,##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0000_р_._-;\-* #,##0.0000000_р_._-;_-* &quot;-&quot;??_р_._-;_-@_-"/>
    <numFmt numFmtId="201" formatCode="[$-FC19]d\ mmmm\ yyyy\ &quot;г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0;[Red]0.00"/>
    <numFmt numFmtId="207" formatCode="0.0_);\(0.0\)"/>
    <numFmt numFmtId="208" formatCode="#,##0.0"/>
    <numFmt numFmtId="209" formatCode="[$-409]dddd\,\ mmmm\ dd\,\ yyyy"/>
    <numFmt numFmtId="210" formatCode="#,##0.000"/>
    <numFmt numFmtId="211" formatCode="#,##0.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Sylfaen"/>
      <family val="1"/>
    </font>
    <font>
      <sz val="10"/>
      <color indexed="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1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9"/>
      <name val="Sylfaen"/>
      <family val="1"/>
    </font>
    <font>
      <b/>
      <vertAlign val="superscript"/>
      <sz val="10"/>
      <name val="Sylfaen"/>
      <family val="1"/>
    </font>
    <font>
      <b/>
      <vertAlign val="superscript"/>
      <sz val="9"/>
      <name val="Sylfaen"/>
      <family val="1"/>
    </font>
    <font>
      <vertAlign val="superscript"/>
      <sz val="9"/>
      <name val="Sylfaen"/>
      <family val="1"/>
    </font>
    <font>
      <b/>
      <sz val="10"/>
      <name val="AcadNusx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3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top" wrapText="1"/>
    </xf>
    <xf numFmtId="2" fontId="10" fillId="0" borderId="10" xfId="56" applyNumberFormat="1" applyFont="1" applyBorder="1" applyAlignment="1">
      <alignment horizontal="center" vertical="center"/>
      <protection/>
    </xf>
    <xf numFmtId="2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 quotePrefix="1">
      <alignment horizontal="center" vertical="center" wrapText="1"/>
    </xf>
    <xf numFmtId="191" fontId="10" fillId="0" borderId="10" xfId="0" applyNumberFormat="1" applyFont="1" applyBorder="1" applyAlignment="1" quotePrefix="1">
      <alignment horizontal="center" vertical="center" wrapText="1"/>
    </xf>
    <xf numFmtId="2" fontId="11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191" fontId="11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 quotePrefix="1">
      <alignment horizontal="center" vertical="top" wrapText="1"/>
    </xf>
    <xf numFmtId="0" fontId="4" fillId="0" borderId="11" xfId="0" applyNumberFormat="1" applyFont="1" applyBorder="1" applyAlignment="1" quotePrefix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 quotePrefix="1">
      <alignment horizontal="center" vertical="center" wrapText="1"/>
    </xf>
    <xf numFmtId="0" fontId="10" fillId="33" borderId="10" xfId="56" applyFont="1" applyFill="1" applyBorder="1" applyAlignment="1">
      <alignment horizontal="center" vertical="center"/>
      <protection/>
    </xf>
    <xf numFmtId="2" fontId="10" fillId="33" borderId="10" xfId="56" applyNumberFormat="1" applyFont="1" applyFill="1" applyBorder="1" applyAlignment="1">
      <alignment horizontal="center" vertical="center"/>
      <protection/>
    </xf>
    <xf numFmtId="4" fontId="11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191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56" applyFont="1" applyFill="1" applyBorder="1" applyAlignment="1">
      <alignment horizontal="left" vertical="top" wrapText="1"/>
      <protection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 vertical="top" wrapText="1"/>
    </xf>
    <xf numFmtId="2" fontId="10" fillId="0" borderId="10" xfId="0" applyNumberFormat="1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 vertical="center" wrapText="1"/>
    </xf>
    <xf numFmtId="0" fontId="9" fillId="0" borderId="11" xfId="0" applyNumberFormat="1" applyFont="1" applyBorder="1" applyAlignment="1" quotePrefix="1">
      <alignment horizontal="center" vertical="center" wrapText="1"/>
    </xf>
    <xf numFmtId="0" fontId="10" fillId="33" borderId="10" xfId="56" applyFont="1" applyFill="1" applyBorder="1" applyAlignment="1">
      <alignment horizontal="left" vertical="top" wrapText="1"/>
      <protection/>
    </xf>
    <xf numFmtId="0" fontId="10" fillId="0" borderId="10" xfId="0" applyFont="1" applyBorder="1" applyAlignment="1">
      <alignment horizontal="left" vertical="top" wrapText="1"/>
    </xf>
    <xf numFmtId="191" fontId="14" fillId="33" borderId="10" xfId="0" applyNumberFormat="1" applyFont="1" applyFill="1" applyBorder="1" applyAlignment="1">
      <alignment horizontal="center" vertical="center" wrapText="1"/>
    </xf>
    <xf numFmtId="0" fontId="11" fillId="33" borderId="10" xfId="56" applyFont="1" applyFill="1" applyBorder="1" applyAlignment="1">
      <alignment horizontal="center" vertical="center"/>
      <protection/>
    </xf>
    <xf numFmtId="0" fontId="11" fillId="33" borderId="10" xfId="56" applyFont="1" applyFill="1" applyBorder="1" applyAlignment="1">
      <alignment horizontal="center" vertical="center" wrapText="1"/>
      <protection/>
    </xf>
    <xf numFmtId="2" fontId="9" fillId="33" borderId="10" xfId="56" applyNumberFormat="1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6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1" fillId="33" borderId="10" xfId="56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191" fontId="5" fillId="0" borderId="0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191" fontId="11" fillId="33" borderId="10" xfId="56" applyNumberFormat="1" applyFont="1" applyFill="1" applyBorder="1" applyAlignment="1">
      <alignment horizontal="center" vertical="center" wrapText="1"/>
      <protection/>
    </xf>
    <xf numFmtId="2" fontId="10" fillId="33" borderId="10" xfId="56" applyNumberFormat="1" applyFont="1" applyFill="1" applyBorder="1" applyAlignment="1">
      <alignment horizontal="center" vertical="center"/>
      <protection/>
    </xf>
    <xf numFmtId="0" fontId="10" fillId="33" borderId="10" xfId="56" applyFont="1" applyFill="1" applyBorder="1" applyAlignment="1">
      <alignment horizontal="center" vertical="center"/>
      <protection/>
    </xf>
    <xf numFmtId="2" fontId="11" fillId="33" borderId="10" xfId="56" applyNumberFormat="1" applyFont="1" applyFill="1" applyBorder="1" applyAlignment="1">
      <alignment horizontal="center" vertical="center"/>
      <protection/>
    </xf>
    <xf numFmtId="0" fontId="10" fillId="33" borderId="10" xfId="56" applyFont="1" applyFill="1" applyBorder="1" applyAlignment="1">
      <alignment horizontal="center" vertical="center" wrapText="1"/>
      <protection/>
    </xf>
    <xf numFmtId="189" fontId="10" fillId="33" borderId="10" xfId="56" applyNumberFormat="1" applyFont="1" applyFill="1" applyBorder="1" applyAlignment="1">
      <alignment horizontal="center" vertical="center" wrapText="1"/>
      <protection/>
    </xf>
    <xf numFmtId="191" fontId="10" fillId="33" borderId="10" xfId="56" applyNumberFormat="1" applyFont="1" applyFill="1" applyBorder="1" applyAlignment="1">
      <alignment horizontal="center" vertical="center" wrapText="1"/>
      <protection/>
    </xf>
    <xf numFmtId="2" fontId="10" fillId="33" borderId="10" xfId="56" applyNumberFormat="1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/>
    </xf>
    <xf numFmtId="188" fontId="10" fillId="33" borderId="10" xfId="56" applyNumberFormat="1" applyFont="1" applyFill="1" applyBorder="1" applyAlignment="1">
      <alignment horizontal="center" vertical="center" wrapText="1"/>
      <protection/>
    </xf>
    <xf numFmtId="2" fontId="10" fillId="33" borderId="10" xfId="0" applyNumberFormat="1" applyFont="1" applyFill="1" applyBorder="1" applyAlignment="1">
      <alignment horizontal="center" vertical="center"/>
    </xf>
    <xf numFmtId="191" fontId="10" fillId="33" borderId="10" xfId="0" applyNumberFormat="1" applyFont="1" applyFill="1" applyBorder="1" applyAlignment="1">
      <alignment horizontal="center" vertical="center"/>
    </xf>
    <xf numFmtId="0" fontId="10" fillId="33" borderId="10" xfId="56" applyFont="1" applyFill="1" applyBorder="1" applyAlignment="1">
      <alignment horizontal="center" vertical="center" wrapText="1"/>
      <protection/>
    </xf>
    <xf numFmtId="49" fontId="55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 vertical="center" wrapText="1"/>
    </xf>
    <xf numFmtId="0" fontId="11" fillId="33" borderId="10" xfId="56" applyFont="1" applyFill="1" applyBorder="1" applyAlignment="1">
      <alignment horizontal="center" vertical="top"/>
      <protection/>
    </xf>
    <xf numFmtId="0" fontId="18" fillId="33" borderId="10" xfId="56" applyFont="1" applyFill="1" applyBorder="1" applyAlignment="1">
      <alignment horizontal="center" vertical="center"/>
      <protection/>
    </xf>
    <xf numFmtId="49" fontId="11" fillId="33" borderId="10" xfId="0" applyNumberFormat="1" applyFont="1" applyFill="1" applyBorder="1" applyAlignment="1">
      <alignment horizontal="center" vertical="top" wrapText="1"/>
    </xf>
    <xf numFmtId="49" fontId="11" fillId="33" borderId="10" xfId="0" applyNumberFormat="1" applyFont="1" applyFill="1" applyBorder="1" applyAlignment="1">
      <alignment horizontal="center" vertical="top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top" wrapText="1"/>
    </xf>
    <xf numFmtId="0" fontId="20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showZeros="0" tabSelected="1" zoomScaleSheetLayoutView="85" zoomScalePageLayoutView="0" workbookViewId="0" topLeftCell="A1">
      <selection activeCell="Q14" sqref="Q14"/>
    </sheetView>
  </sheetViews>
  <sheetFormatPr defaultColWidth="9.125" defaultRowHeight="12.75"/>
  <cols>
    <col min="1" max="1" width="4.25390625" style="0" customWidth="1"/>
    <col min="2" max="2" width="10.25390625" style="89" customWidth="1"/>
    <col min="3" max="3" width="39.75390625" style="0" customWidth="1"/>
    <col min="4" max="4" width="7.25390625" style="0" customWidth="1"/>
    <col min="5" max="5" width="8.75390625" style="0" customWidth="1"/>
    <col min="6" max="6" width="8.875" style="0" customWidth="1"/>
    <col min="7" max="7" width="7.625" style="0" customWidth="1"/>
    <col min="8" max="8" width="10.75390625" style="0" customWidth="1"/>
    <col min="9" max="9" width="6.25390625" style="0" customWidth="1"/>
    <col min="10" max="10" width="8.25390625" style="0" customWidth="1"/>
    <col min="11" max="11" width="7.875" style="0" customWidth="1"/>
    <col min="12" max="12" width="6.875" style="0" customWidth="1"/>
    <col min="13" max="13" width="10.125" style="0" customWidth="1"/>
    <col min="14" max="14" width="11.75390625" style="0" customWidth="1"/>
  </cols>
  <sheetData>
    <row r="2" spans="1:13" ht="15" customHeight="1">
      <c r="A2" s="3"/>
      <c r="B2" s="102" t="s">
        <v>46</v>
      </c>
      <c r="C2" s="102"/>
      <c r="D2" s="3"/>
      <c r="E2" s="3"/>
      <c r="F2" s="5"/>
      <c r="G2" s="6"/>
      <c r="H2" s="7"/>
      <c r="I2" s="8"/>
      <c r="J2" s="7"/>
      <c r="K2" s="103"/>
      <c r="L2" s="103"/>
      <c r="M2" s="103"/>
    </row>
    <row r="3" spans="1:13" ht="15.75" customHeight="1">
      <c r="A3" s="3"/>
      <c r="B3" s="102" t="s">
        <v>45</v>
      </c>
      <c r="C3" s="102"/>
      <c r="D3" s="104"/>
      <c r="E3" s="104"/>
      <c r="F3" s="104"/>
      <c r="G3" s="6"/>
      <c r="H3" s="7"/>
      <c r="I3" s="8"/>
      <c r="J3" s="7"/>
      <c r="K3" s="61"/>
      <c r="L3" s="62"/>
      <c r="M3" s="63"/>
    </row>
    <row r="4" spans="1:13" ht="15">
      <c r="A4" s="3"/>
      <c r="B4" s="80"/>
      <c r="C4" s="4"/>
      <c r="D4" s="3"/>
      <c r="E4" s="3"/>
      <c r="F4" s="5"/>
      <c r="G4" s="6"/>
      <c r="H4" s="7"/>
      <c r="I4" s="8"/>
      <c r="J4" s="7"/>
      <c r="K4" s="64"/>
      <c r="L4" s="65"/>
      <c r="M4" s="63"/>
    </row>
    <row r="5" spans="1:13" s="1" customFormat="1" ht="18.75" customHeight="1">
      <c r="A5" s="105" t="s">
        <v>44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s="1" customFormat="1" ht="21" customHeight="1">
      <c r="A6" s="9"/>
      <c r="B6" s="9"/>
      <c r="C6" s="9"/>
      <c r="D6" s="107" t="s">
        <v>23</v>
      </c>
      <c r="E6" s="107"/>
      <c r="F6" s="107"/>
      <c r="G6" s="107"/>
      <c r="H6" s="107"/>
      <c r="I6" s="10"/>
      <c r="J6" s="9"/>
      <c r="K6" s="9"/>
      <c r="L6" s="9"/>
      <c r="M6" s="9"/>
    </row>
    <row r="7" spans="1:13" s="29" customFormat="1" ht="17.25" customHeight="1">
      <c r="A7" s="110" t="s">
        <v>51</v>
      </c>
      <c r="B7" s="110"/>
      <c r="C7" s="110"/>
      <c r="D7" s="110"/>
      <c r="E7" s="110"/>
      <c r="F7" s="110"/>
      <c r="G7" s="110"/>
      <c r="H7" s="110"/>
      <c r="I7" s="27"/>
      <c r="J7" s="27"/>
      <c r="K7" s="27"/>
      <c r="L7" s="27"/>
      <c r="M7" s="28"/>
    </row>
    <row r="8" spans="1:13" ht="59.25" customHeight="1">
      <c r="A8" s="90" t="s">
        <v>22</v>
      </c>
      <c r="B8" s="92" t="s">
        <v>24</v>
      </c>
      <c r="C8" s="90" t="s">
        <v>3</v>
      </c>
      <c r="D8" s="94" t="s">
        <v>4</v>
      </c>
      <c r="E8" s="96" t="s">
        <v>5</v>
      </c>
      <c r="F8" s="97"/>
      <c r="G8" s="98" t="s">
        <v>10</v>
      </c>
      <c r="H8" s="99"/>
      <c r="I8" s="100" t="s">
        <v>11</v>
      </c>
      <c r="J8" s="101"/>
      <c r="K8" s="100" t="s">
        <v>12</v>
      </c>
      <c r="L8" s="101"/>
      <c r="M8" s="108" t="s">
        <v>8</v>
      </c>
    </row>
    <row r="9" spans="1:13" ht="45" customHeight="1">
      <c r="A9" s="91"/>
      <c r="B9" s="93"/>
      <c r="C9" s="91"/>
      <c r="D9" s="95"/>
      <c r="E9" s="15" t="s">
        <v>6</v>
      </c>
      <c r="F9" s="11" t="s">
        <v>7</v>
      </c>
      <c r="G9" s="12" t="s">
        <v>9</v>
      </c>
      <c r="H9" s="13" t="s">
        <v>8</v>
      </c>
      <c r="I9" s="14" t="s">
        <v>9</v>
      </c>
      <c r="J9" s="13" t="s">
        <v>8</v>
      </c>
      <c r="K9" s="14" t="s">
        <v>9</v>
      </c>
      <c r="L9" s="13" t="s">
        <v>8</v>
      </c>
      <c r="M9" s="109"/>
    </row>
    <row r="10" spans="1:13" s="2" customFormat="1" ht="15">
      <c r="A10" s="31" t="s">
        <v>0</v>
      </c>
      <c r="B10" s="82">
        <v>2</v>
      </c>
      <c r="C10" s="32">
        <v>3</v>
      </c>
      <c r="D10" s="31">
        <v>4</v>
      </c>
      <c r="E10" s="31">
        <v>5</v>
      </c>
      <c r="F10" s="33">
        <v>6</v>
      </c>
      <c r="G10" s="34" t="s">
        <v>1</v>
      </c>
      <c r="H10" s="35">
        <v>8</v>
      </c>
      <c r="I10" s="33">
        <v>9</v>
      </c>
      <c r="J10" s="35">
        <v>10</v>
      </c>
      <c r="K10" s="33">
        <v>11</v>
      </c>
      <c r="L10" s="35">
        <v>12</v>
      </c>
      <c r="M10" s="24">
        <v>13</v>
      </c>
    </row>
    <row r="11" spans="1:13" s="2" customFormat="1" ht="30">
      <c r="A11" s="48">
        <v>1</v>
      </c>
      <c r="B11" s="81" t="s">
        <v>32</v>
      </c>
      <c r="C11" s="46" t="s">
        <v>31</v>
      </c>
      <c r="D11" s="47" t="s">
        <v>47</v>
      </c>
      <c r="E11" s="48"/>
      <c r="F11" s="49">
        <v>7</v>
      </c>
      <c r="G11" s="34"/>
      <c r="H11" s="35"/>
      <c r="I11" s="33"/>
      <c r="J11" s="35"/>
      <c r="K11" s="33"/>
      <c r="L11" s="35"/>
      <c r="M11" s="24"/>
    </row>
    <row r="12" spans="1:13" s="2" customFormat="1" ht="15">
      <c r="A12" s="31"/>
      <c r="B12" s="82"/>
      <c r="C12" s="58" t="s">
        <v>19</v>
      </c>
      <c r="D12" s="45" t="s">
        <v>13</v>
      </c>
      <c r="E12" s="31">
        <v>13.2</v>
      </c>
      <c r="F12" s="33">
        <f>F11*E12</f>
        <v>92.39999999999999</v>
      </c>
      <c r="G12" s="34"/>
      <c r="H12" s="35"/>
      <c r="I12" s="33"/>
      <c r="J12" s="35">
        <f>I12*F12</f>
        <v>0</v>
      </c>
      <c r="K12" s="33"/>
      <c r="L12" s="35"/>
      <c r="M12" s="25">
        <f>J12</f>
        <v>0</v>
      </c>
    </row>
    <row r="13" spans="1:13" s="2" customFormat="1" ht="15">
      <c r="A13" s="31"/>
      <c r="B13" s="82"/>
      <c r="C13" s="58" t="s">
        <v>21</v>
      </c>
      <c r="D13" s="45" t="s">
        <v>2</v>
      </c>
      <c r="E13" s="31">
        <v>1.9</v>
      </c>
      <c r="F13" s="33">
        <f>F11*E13</f>
        <v>13.299999999999999</v>
      </c>
      <c r="G13" s="34"/>
      <c r="H13" s="35"/>
      <c r="I13" s="33"/>
      <c r="J13" s="35"/>
      <c r="K13" s="33"/>
      <c r="L13" s="35">
        <f>K13*F13</f>
        <v>0</v>
      </c>
      <c r="M13" s="25">
        <f>L13</f>
        <v>0</v>
      </c>
    </row>
    <row r="14" spans="1:13" s="2" customFormat="1" ht="38.25">
      <c r="A14" s="53">
        <v>2</v>
      </c>
      <c r="B14" s="30" t="s">
        <v>20</v>
      </c>
      <c r="C14" s="30" t="s">
        <v>25</v>
      </c>
      <c r="D14" s="30" t="s">
        <v>42</v>
      </c>
      <c r="E14" s="38"/>
      <c r="F14" s="38">
        <v>20</v>
      </c>
      <c r="G14" s="36"/>
      <c r="H14" s="36"/>
      <c r="I14" s="36"/>
      <c r="J14" s="37"/>
      <c r="K14" s="36"/>
      <c r="L14" s="37"/>
      <c r="M14" s="17"/>
    </row>
    <row r="15" spans="1:13" s="2" customFormat="1" ht="15">
      <c r="A15" s="36"/>
      <c r="B15" s="30"/>
      <c r="C15" s="59" t="s">
        <v>26</v>
      </c>
      <c r="D15" s="19" t="s">
        <v>13</v>
      </c>
      <c r="E15" s="18">
        <f>3.37</f>
        <v>3.37</v>
      </c>
      <c r="F15" s="18">
        <f>F14*E15</f>
        <v>67.4</v>
      </c>
      <c r="G15" s="36"/>
      <c r="H15" s="36"/>
      <c r="I15" s="36"/>
      <c r="J15" s="37">
        <f>I15*F15</f>
        <v>0</v>
      </c>
      <c r="K15" s="36"/>
      <c r="L15" s="37"/>
      <c r="M15" s="17">
        <f>J15</f>
        <v>0</v>
      </c>
    </row>
    <row r="16" spans="1:13" s="2" customFormat="1" ht="25.5">
      <c r="A16" s="53">
        <v>3</v>
      </c>
      <c r="B16" s="30" t="s">
        <v>27</v>
      </c>
      <c r="C16" s="30" t="s">
        <v>28</v>
      </c>
      <c r="D16" s="30" t="s">
        <v>29</v>
      </c>
      <c r="E16" s="38">
        <v>1.65</v>
      </c>
      <c r="F16" s="38">
        <f>F14*E16</f>
        <v>33</v>
      </c>
      <c r="G16" s="36"/>
      <c r="H16" s="36"/>
      <c r="I16" s="36"/>
      <c r="J16" s="37"/>
      <c r="K16" s="36"/>
      <c r="L16" s="37">
        <f>K16*F16</f>
        <v>0</v>
      </c>
      <c r="M16" s="17">
        <f>L16</f>
        <v>0</v>
      </c>
    </row>
    <row r="17" spans="1:13" s="2" customFormat="1" ht="30" customHeight="1">
      <c r="A17" s="39">
        <v>4</v>
      </c>
      <c r="B17" s="60" t="s">
        <v>36</v>
      </c>
      <c r="C17" s="54" t="s">
        <v>37</v>
      </c>
      <c r="D17" s="54" t="s">
        <v>43</v>
      </c>
      <c r="E17" s="54"/>
      <c r="F17" s="55">
        <v>1.2</v>
      </c>
      <c r="G17" s="66"/>
      <c r="H17" s="67"/>
      <c r="I17" s="68"/>
      <c r="J17" s="67"/>
      <c r="K17" s="68"/>
      <c r="L17" s="67"/>
      <c r="M17" s="69"/>
    </row>
    <row r="18" spans="1:13" s="2" customFormat="1" ht="14.25" customHeight="1">
      <c r="A18" s="52"/>
      <c r="B18" s="83"/>
      <c r="C18" s="50" t="s">
        <v>38</v>
      </c>
      <c r="D18" s="70" t="s">
        <v>13</v>
      </c>
      <c r="E18" s="70">
        <v>16.75</v>
      </c>
      <c r="F18" s="71">
        <f>F17*E18</f>
        <v>20.099999999999998</v>
      </c>
      <c r="G18" s="54"/>
      <c r="H18" s="67"/>
      <c r="I18" s="68"/>
      <c r="J18" s="67">
        <f>I18*F18</f>
        <v>0</v>
      </c>
      <c r="K18" s="68"/>
      <c r="L18" s="67"/>
      <c r="M18" s="67">
        <f>J18</f>
        <v>0</v>
      </c>
    </row>
    <row r="19" spans="1:13" s="2" customFormat="1" ht="15.75" customHeight="1">
      <c r="A19" s="52"/>
      <c r="B19" s="83"/>
      <c r="C19" s="50" t="s">
        <v>21</v>
      </c>
      <c r="D19" s="70" t="s">
        <v>2</v>
      </c>
      <c r="E19" s="71">
        <v>2.49</v>
      </c>
      <c r="F19" s="71">
        <f>F17*E19</f>
        <v>2.988</v>
      </c>
      <c r="G19" s="54"/>
      <c r="H19" s="67"/>
      <c r="I19" s="68"/>
      <c r="J19" s="67"/>
      <c r="K19" s="68"/>
      <c r="L19" s="67">
        <f>K19*F19</f>
        <v>0</v>
      </c>
      <c r="M19" s="67">
        <f>L19</f>
        <v>0</v>
      </c>
    </row>
    <row r="20" spans="1:13" s="2" customFormat="1" ht="13.5" customHeight="1">
      <c r="A20" s="52"/>
      <c r="B20" s="84" t="s">
        <v>49</v>
      </c>
      <c r="C20" s="51" t="s">
        <v>39</v>
      </c>
      <c r="D20" s="70" t="s">
        <v>41</v>
      </c>
      <c r="E20" s="70">
        <v>5.26</v>
      </c>
      <c r="F20" s="71">
        <f>F17*E20</f>
        <v>6.311999999999999</v>
      </c>
      <c r="G20" s="71"/>
      <c r="H20" s="67">
        <f>G20*F20</f>
        <v>0</v>
      </c>
      <c r="I20" s="68"/>
      <c r="J20" s="67"/>
      <c r="K20" s="68"/>
      <c r="L20" s="67"/>
      <c r="M20" s="67">
        <f>H20</f>
        <v>0</v>
      </c>
    </row>
    <row r="21" spans="1:13" s="2" customFormat="1" ht="16.5" customHeight="1">
      <c r="A21" s="52"/>
      <c r="B21" s="84"/>
      <c r="C21" s="51" t="s">
        <v>15</v>
      </c>
      <c r="D21" s="70" t="s">
        <v>2</v>
      </c>
      <c r="E21" s="70">
        <v>6.4</v>
      </c>
      <c r="F21" s="71">
        <f>F17*E21</f>
        <v>7.68</v>
      </c>
      <c r="G21" s="71"/>
      <c r="H21" s="67">
        <f>G21*F21</f>
        <v>0</v>
      </c>
      <c r="I21" s="68"/>
      <c r="J21" s="67"/>
      <c r="K21" s="68"/>
      <c r="L21" s="67"/>
      <c r="M21" s="67">
        <f>H21</f>
        <v>0</v>
      </c>
    </row>
    <row r="22" spans="1:13" s="2" customFormat="1" ht="25.5">
      <c r="A22" s="39">
        <v>5</v>
      </c>
      <c r="B22" s="79" t="s">
        <v>33</v>
      </c>
      <c r="C22" s="30" t="s">
        <v>34</v>
      </c>
      <c r="D22" s="56" t="s">
        <v>43</v>
      </c>
      <c r="E22" s="56"/>
      <c r="F22" s="57">
        <v>7</v>
      </c>
      <c r="G22" s="72"/>
      <c r="H22" s="73">
        <f aca="true" t="shared" si="0" ref="H22:H27">G22*F22</f>
        <v>0</v>
      </c>
      <c r="I22" s="36"/>
      <c r="J22" s="37"/>
      <c r="K22" s="36"/>
      <c r="L22" s="37"/>
      <c r="M22" s="17">
        <f aca="true" t="shared" si="1" ref="M22:M27">H22</f>
        <v>0</v>
      </c>
    </row>
    <row r="23" spans="1:13" s="2" customFormat="1" ht="15">
      <c r="A23" s="40"/>
      <c r="B23" s="85"/>
      <c r="C23" s="42" t="s">
        <v>19</v>
      </c>
      <c r="D23" s="74" t="s">
        <v>13</v>
      </c>
      <c r="E23" s="74">
        <v>32.1</v>
      </c>
      <c r="F23" s="73">
        <f>F22*E23</f>
        <v>224.70000000000002</v>
      </c>
      <c r="G23" s="72"/>
      <c r="H23" s="73">
        <f t="shared" si="0"/>
        <v>0</v>
      </c>
      <c r="I23" s="36"/>
      <c r="J23" s="37">
        <f>I23*F23</f>
        <v>0</v>
      </c>
      <c r="K23" s="36"/>
      <c r="L23" s="37"/>
      <c r="M23" s="17">
        <f>J23</f>
        <v>0</v>
      </c>
    </row>
    <row r="24" spans="1:13" s="2" customFormat="1" ht="15">
      <c r="A24" s="40"/>
      <c r="B24" s="86"/>
      <c r="C24" s="43" t="s">
        <v>14</v>
      </c>
      <c r="D24" s="19" t="s">
        <v>2</v>
      </c>
      <c r="E24" s="19">
        <v>0.41</v>
      </c>
      <c r="F24" s="75">
        <f>F22*E24</f>
        <v>2.8699999999999997</v>
      </c>
      <c r="G24" s="72"/>
      <c r="H24" s="73">
        <f t="shared" si="0"/>
        <v>0</v>
      </c>
      <c r="I24" s="36"/>
      <c r="J24" s="37"/>
      <c r="K24" s="36"/>
      <c r="L24" s="37">
        <f>K24*F24</f>
        <v>0</v>
      </c>
      <c r="M24" s="17">
        <f>L24</f>
        <v>0</v>
      </c>
    </row>
    <row r="25" spans="1:13" s="2" customFormat="1" ht="15">
      <c r="A25" s="40"/>
      <c r="B25" s="86" t="s">
        <v>20</v>
      </c>
      <c r="C25" s="41" t="s">
        <v>35</v>
      </c>
      <c r="D25" s="74" t="s">
        <v>16</v>
      </c>
      <c r="E25" s="76">
        <v>17.65</v>
      </c>
      <c r="F25" s="73">
        <f>F22*E25</f>
        <v>123.54999999999998</v>
      </c>
      <c r="G25" s="72"/>
      <c r="H25" s="73">
        <f t="shared" si="0"/>
        <v>0</v>
      </c>
      <c r="I25" s="36"/>
      <c r="J25" s="37"/>
      <c r="K25" s="36"/>
      <c r="L25" s="37"/>
      <c r="M25" s="17">
        <f t="shared" si="1"/>
        <v>0</v>
      </c>
    </row>
    <row r="26" spans="1:13" s="2" customFormat="1" ht="15">
      <c r="A26" s="40"/>
      <c r="B26" s="86" t="s">
        <v>50</v>
      </c>
      <c r="C26" s="41" t="s">
        <v>48</v>
      </c>
      <c r="D26" s="74" t="s">
        <v>40</v>
      </c>
      <c r="E26" s="77">
        <v>112</v>
      </c>
      <c r="F26" s="78">
        <f>F22*E26</f>
        <v>784</v>
      </c>
      <c r="G26" s="73"/>
      <c r="H26" s="73">
        <f t="shared" si="0"/>
        <v>0</v>
      </c>
      <c r="I26" s="36"/>
      <c r="J26" s="37"/>
      <c r="K26" s="36"/>
      <c r="L26" s="37"/>
      <c r="M26" s="17">
        <f t="shared" si="1"/>
        <v>0</v>
      </c>
    </row>
    <row r="27" spans="1:13" s="2" customFormat="1" ht="15">
      <c r="A27" s="40"/>
      <c r="B27" s="86"/>
      <c r="C27" s="42" t="s">
        <v>15</v>
      </c>
      <c r="D27" s="74" t="s">
        <v>2</v>
      </c>
      <c r="E27" s="74">
        <v>13.8</v>
      </c>
      <c r="F27" s="72">
        <f>F22*E27</f>
        <v>96.60000000000001</v>
      </c>
      <c r="G27" s="72"/>
      <c r="H27" s="73">
        <f t="shared" si="0"/>
        <v>0</v>
      </c>
      <c r="I27" s="36"/>
      <c r="J27" s="37"/>
      <c r="K27" s="36"/>
      <c r="L27" s="37"/>
      <c r="M27" s="17">
        <f t="shared" si="1"/>
        <v>0</v>
      </c>
    </row>
    <row r="28" spans="1:13" s="2" customFormat="1" ht="15">
      <c r="A28" s="23"/>
      <c r="B28" s="87"/>
      <c r="C28" s="11" t="s">
        <v>8</v>
      </c>
      <c r="D28" s="11"/>
      <c r="E28" s="25"/>
      <c r="F28" s="25"/>
      <c r="G28" s="13"/>
      <c r="H28" s="22">
        <f>SUM(H14:H27)</f>
        <v>0</v>
      </c>
      <c r="I28" s="26"/>
      <c r="J28" s="22">
        <f>SUM(J12:J27)</f>
        <v>0</v>
      </c>
      <c r="K28" s="22"/>
      <c r="L28" s="22">
        <f>SUM(L13:L27)</f>
        <v>0</v>
      </c>
      <c r="M28" s="22">
        <f>SUM(M12:M27)</f>
        <v>0</v>
      </c>
    </row>
    <row r="29" spans="1:13" s="2" customFormat="1" ht="15">
      <c r="A29" s="23"/>
      <c r="B29" s="87"/>
      <c r="C29" s="11" t="s">
        <v>30</v>
      </c>
      <c r="D29" s="11"/>
      <c r="E29" s="25"/>
      <c r="F29" s="25"/>
      <c r="G29" s="13"/>
      <c r="H29" s="22"/>
      <c r="I29" s="26"/>
      <c r="J29" s="22"/>
      <c r="K29" s="22"/>
      <c r="L29" s="22"/>
      <c r="M29" s="44">
        <f>H28*0.03</f>
        <v>0</v>
      </c>
    </row>
    <row r="30" spans="1:13" s="2" customFormat="1" ht="15">
      <c r="A30" s="23"/>
      <c r="B30" s="87"/>
      <c r="C30" s="11" t="s">
        <v>8</v>
      </c>
      <c r="D30" s="11"/>
      <c r="E30" s="25"/>
      <c r="F30" s="25"/>
      <c r="G30" s="13"/>
      <c r="H30" s="22"/>
      <c r="I30" s="26"/>
      <c r="J30" s="22"/>
      <c r="K30" s="22"/>
      <c r="L30" s="22"/>
      <c r="M30" s="44">
        <f>SUM(M28:M29)</f>
        <v>0</v>
      </c>
    </row>
    <row r="31" spans="1:13" s="2" customFormat="1" ht="15">
      <c r="A31" s="23"/>
      <c r="B31" s="87"/>
      <c r="C31" s="11" t="s">
        <v>17</v>
      </c>
      <c r="D31" s="11"/>
      <c r="E31" s="25"/>
      <c r="F31" s="25"/>
      <c r="G31" s="13"/>
      <c r="H31" s="20"/>
      <c r="I31" s="21"/>
      <c r="J31" s="20"/>
      <c r="K31" s="20"/>
      <c r="L31" s="20"/>
      <c r="M31" s="44">
        <f>M30*0.1</f>
        <v>0</v>
      </c>
    </row>
    <row r="32" spans="1:13" s="2" customFormat="1" ht="15">
      <c r="A32" s="23"/>
      <c r="B32" s="87"/>
      <c r="C32" s="11" t="s">
        <v>8</v>
      </c>
      <c r="D32" s="11"/>
      <c r="E32" s="25"/>
      <c r="F32" s="25"/>
      <c r="G32" s="13"/>
      <c r="H32" s="20"/>
      <c r="I32" s="20"/>
      <c r="J32" s="20"/>
      <c r="K32" s="20"/>
      <c r="L32" s="20"/>
      <c r="M32" s="44">
        <f>M30+M31</f>
        <v>0</v>
      </c>
    </row>
    <row r="33" spans="1:13" s="2" customFormat="1" ht="15">
      <c r="A33" s="23"/>
      <c r="B33" s="87"/>
      <c r="C33" s="11" t="s">
        <v>18</v>
      </c>
      <c r="D33" s="11"/>
      <c r="E33" s="25"/>
      <c r="F33" s="25"/>
      <c r="G33" s="13"/>
      <c r="H33" s="20"/>
      <c r="I33" s="20"/>
      <c r="J33" s="20"/>
      <c r="K33" s="20"/>
      <c r="L33" s="20"/>
      <c r="M33" s="44">
        <f>M32*0.08</f>
        <v>0</v>
      </c>
    </row>
    <row r="34" spans="1:13" s="2" customFormat="1" ht="15">
      <c r="A34" s="16"/>
      <c r="B34" s="88"/>
      <c r="C34" s="11" t="s">
        <v>8</v>
      </c>
      <c r="D34" s="11"/>
      <c r="E34" s="25"/>
      <c r="F34" s="25"/>
      <c r="G34" s="13"/>
      <c r="H34" s="20"/>
      <c r="I34" s="20"/>
      <c r="J34" s="20"/>
      <c r="K34" s="20"/>
      <c r="L34" s="20"/>
      <c r="M34" s="44">
        <f>M33+M32</f>
        <v>0</v>
      </c>
    </row>
    <row r="35" spans="1:13" s="2" customFormat="1" ht="15">
      <c r="A35" s="16"/>
      <c r="B35" s="16"/>
      <c r="C35" s="11" t="s">
        <v>52</v>
      </c>
      <c r="D35" s="16"/>
      <c r="E35" s="16"/>
      <c r="F35" s="16"/>
      <c r="G35" s="16"/>
      <c r="H35" s="16"/>
      <c r="I35" s="16"/>
      <c r="J35" s="16"/>
      <c r="K35" s="16"/>
      <c r="L35" s="16"/>
      <c r="M35" s="44">
        <f>M34*0.03</f>
        <v>0</v>
      </c>
    </row>
    <row r="36" spans="1:13" ht="15">
      <c r="A36" s="16"/>
      <c r="B36" s="16"/>
      <c r="C36" s="11" t="s">
        <v>8</v>
      </c>
      <c r="D36" s="16"/>
      <c r="E36" s="16"/>
      <c r="F36" s="16"/>
      <c r="G36" s="16"/>
      <c r="H36" s="16"/>
      <c r="I36" s="16"/>
      <c r="J36" s="16"/>
      <c r="K36" s="16"/>
      <c r="L36" s="16"/>
      <c r="M36" s="44">
        <f>M35+M34</f>
        <v>0</v>
      </c>
    </row>
    <row r="37" spans="1:13" ht="15">
      <c r="A37" s="16"/>
      <c r="B37" s="16"/>
      <c r="C37" s="11" t="s">
        <v>53</v>
      </c>
      <c r="D37" s="16"/>
      <c r="E37" s="16"/>
      <c r="F37" s="16"/>
      <c r="G37" s="16"/>
      <c r="H37" s="16"/>
      <c r="I37" s="16"/>
      <c r="J37" s="16"/>
      <c r="K37" s="16"/>
      <c r="L37" s="16"/>
      <c r="M37" s="44">
        <f>M36*0.18</f>
        <v>0</v>
      </c>
    </row>
    <row r="38" spans="1:13" ht="15">
      <c r="A38" s="16"/>
      <c r="B38" s="16"/>
      <c r="C38" s="11" t="s">
        <v>8</v>
      </c>
      <c r="D38" s="16"/>
      <c r="E38" s="16"/>
      <c r="F38" s="16"/>
      <c r="G38" s="16"/>
      <c r="H38" s="16"/>
      <c r="I38" s="16"/>
      <c r="J38" s="16"/>
      <c r="K38" s="16"/>
      <c r="L38" s="16"/>
      <c r="M38" s="44">
        <f>M37+M36</f>
        <v>0</v>
      </c>
    </row>
  </sheetData>
  <sheetProtection/>
  <mergeCells count="16">
    <mergeCell ref="K8:L8"/>
    <mergeCell ref="B2:C2"/>
    <mergeCell ref="K2:M2"/>
    <mergeCell ref="B3:C3"/>
    <mergeCell ref="D3:F3"/>
    <mergeCell ref="A5:M5"/>
    <mergeCell ref="D6:H6"/>
    <mergeCell ref="M8:M9"/>
    <mergeCell ref="A7:H7"/>
    <mergeCell ref="I8:J8"/>
    <mergeCell ref="A8:A9"/>
    <mergeCell ref="B8:B9"/>
    <mergeCell ref="C8:C9"/>
    <mergeCell ref="D8:D9"/>
    <mergeCell ref="E8:F8"/>
    <mergeCell ref="G8:H8"/>
  </mergeCells>
  <printOptions/>
  <pageMargins left="1" right="1" top="1" bottom="1" header="0.5" footer="0.5"/>
  <pageSetup horizontalDpi="300" verticalDpi="300" orientation="landscape" paperSize="9" scale="79" r:id="rId1"/>
  <rowBreaks count="1" manualBreakCount="1">
    <brk id="21" max="12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jondo kasrashvili</cp:lastModifiedBy>
  <cp:lastPrinted>2018-12-30T12:03:36Z</cp:lastPrinted>
  <dcterms:created xsi:type="dcterms:W3CDTF">2004-05-18T18:44:03Z</dcterms:created>
  <dcterms:modified xsi:type="dcterms:W3CDTF">2019-04-16T11:55:17Z</dcterms:modified>
  <cp:category/>
  <cp:version/>
  <cp:contentType/>
  <cp:contentStatus/>
</cp:coreProperties>
</file>