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1-1" sheetId="1" r:id="rId1"/>
  </sheets>
  <definedNames>
    <definedName name="_xlnm.Print_Area" localSheetId="0">'1-1'!$A$2:$M$52</definedName>
  </definedNames>
  <calcPr fullCalcOnLoad="1"/>
</workbook>
</file>

<file path=xl/sharedStrings.xml><?xml version="1.0" encoding="utf-8"?>
<sst xmlns="http://schemas.openxmlformats.org/spreadsheetml/2006/main" count="116" uniqueCount="69">
  <si>
    <t>1</t>
  </si>
  <si>
    <t>7</t>
  </si>
  <si>
    <t>ლარი</t>
  </si>
  <si>
    <t>სამუშაოს დასახელება</t>
  </si>
  <si>
    <t>განზომ. ერთეული</t>
  </si>
  <si>
    <t>რაოდენობა</t>
  </si>
  <si>
    <t>ნორმატივით ერთეულზე</t>
  </si>
  <si>
    <t>სულ</t>
  </si>
  <si>
    <t>ჯამი</t>
  </si>
  <si>
    <t>ერთ.
ფასი</t>
  </si>
  <si>
    <t>მასალა</t>
  </si>
  <si>
    <t>ხელფასი</t>
  </si>
  <si>
    <t>მანქანა მექანიზმები და ტრანსპორტი</t>
  </si>
  <si>
    <t>კაც/სთ</t>
  </si>
  <si>
    <t>სხვა მანქანა</t>
  </si>
  <si>
    <t>სხვა მასალა</t>
  </si>
  <si>
    <t>კგ</t>
  </si>
  <si>
    <t>ზედნადები ხარჯები   - 10%</t>
  </si>
  <si>
    <t>გეგმიური დაგროვება  - 8%</t>
  </si>
  <si>
    <t>მ2</t>
  </si>
  <si>
    <t>შრომითი დანახარჯები</t>
  </si>
  <si>
    <t>საბაზრო</t>
  </si>
  <si>
    <t>კბმ</t>
  </si>
  <si>
    <t>მანქანები</t>
  </si>
  <si>
    <t>№</t>
  </si>
  <si>
    <t xml:space="preserve"> ლოკალური ხარჯთაღრიცხვა № 1</t>
  </si>
  <si>
    <t>გაფას.      №</t>
  </si>
  <si>
    <t>სამშენებლო ნარჩენებისა და ნაგავის შენობიდან გამოტანა, ა/თვითმცლელებზე დატვირთვა</t>
  </si>
  <si>
    <t xml:space="preserve">შრომითი დანახარჯები </t>
  </si>
  <si>
    <t>სრფ</t>
  </si>
  <si>
    <t>სამშენებლო ნანგრევების გატანა,  ავტომანქანით 5 კმ  მანძილზე</t>
  </si>
  <si>
    <t>1 ტ</t>
  </si>
  <si>
    <t>სატრანსპორტო ხარჯები-3%</t>
  </si>
  <si>
    <t xml:space="preserve">რუბეროიდის ფენის დემონტაჟი სახურავიდან </t>
  </si>
  <si>
    <t>46-28-1</t>
  </si>
  <si>
    <t>12-3-3
მისადაგ.</t>
  </si>
  <si>
    <r>
      <t>მ</t>
    </r>
    <r>
      <rPr>
        <vertAlign val="superscript"/>
        <sz val="9"/>
        <rFont val="Sylfaen"/>
        <family val="0"/>
      </rPr>
      <t>2</t>
    </r>
  </si>
  <si>
    <t>სჭვალი</t>
  </si>
  <si>
    <t>ც</t>
  </si>
  <si>
    <t>ლურსმანი</t>
  </si>
  <si>
    <t xml:space="preserve">სახურავის  მოწყობა ლინოკრომით </t>
  </si>
  <si>
    <t>გაზი</t>
  </si>
  <si>
    <t xml:space="preserve">ს.ნ.და წ. IV  2-82 ტ-2 ცხ.12-8-5 </t>
  </si>
  <si>
    <t>12-10-1,2</t>
  </si>
  <si>
    <t>შრომითი დანახარჯი</t>
  </si>
  <si>
    <t>ცემენტის ხსნარი</t>
  </si>
  <si>
    <t>გრ.მ</t>
  </si>
  <si>
    <t>ცემენტის მჭიმის მოწყობა  ლინოკრომის ქვეშ</t>
  </si>
  <si>
    <r>
      <t>100 მ</t>
    </r>
    <r>
      <rPr>
        <b/>
        <vertAlign val="superscript"/>
        <sz val="9"/>
        <rFont val="Sylfaen"/>
        <family val="1"/>
      </rPr>
      <t>2</t>
    </r>
  </si>
  <si>
    <t>ქუჩა: სვანეძთი № 26</t>
  </si>
  <si>
    <t>ქალაქი: ტყიბული</t>
  </si>
  <si>
    <r>
      <t>100 მ</t>
    </r>
    <r>
      <rPr>
        <b/>
        <vertAlign val="superscript"/>
        <sz val="10"/>
        <rFont val="Sylfaen"/>
        <family val="1"/>
      </rPr>
      <t>2</t>
    </r>
  </si>
  <si>
    <r>
      <t>100 მ</t>
    </r>
    <r>
      <rPr>
        <b/>
        <vertAlign val="superscript"/>
        <sz val="9"/>
        <rFont val="Sylfaen"/>
        <family val="0"/>
      </rPr>
      <t>2</t>
    </r>
  </si>
  <si>
    <r>
      <t>მ</t>
    </r>
    <r>
      <rPr>
        <vertAlign val="superscript"/>
        <sz val="9"/>
        <rFont val="Sylfaen"/>
        <family val="1"/>
      </rPr>
      <t>3</t>
    </r>
  </si>
  <si>
    <t>ფასადის შემოსვა ფერადი თუნუქით 0,50 მმ</t>
  </si>
  <si>
    <t>ხის მასალა 5*7 სმ ლარტყები</t>
  </si>
  <si>
    <t>თუნუქი 0,50 მმ</t>
  </si>
  <si>
    <t>სავენტილაციო შახტის   გადახურვა  ფერადი თუნუქით 0,50 მმ</t>
  </si>
  <si>
    <t xml:space="preserve">ქ. ტყიბულში, სვანეთის ქ. № 26 საცხოვრებელი სახლის სახურავის რეაბილიტაცია </t>
  </si>
  <si>
    <t>1,6,5</t>
  </si>
  <si>
    <t>1,10,24</t>
  </si>
  <si>
    <t>1,10,2</t>
  </si>
  <si>
    <t>4,1,403</t>
  </si>
  <si>
    <t>ლინოკრომის    ფენა 2,5მმ</t>
  </si>
  <si>
    <t>4,1,381</t>
  </si>
  <si>
    <t>5,1,10</t>
  </si>
  <si>
    <t xml:space="preserve"> შედგენილია:  2018 წლის  III  კვარტლის რესურსული ფასებით  </t>
  </si>
  <si>
    <t>გაუთვალისწინებელი ხარჯი - 3%</t>
  </si>
  <si>
    <t>დღგ 18%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</si>
</sst>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0.00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;[Red]0.00"/>
    <numFmt numFmtId="207" formatCode="0.0_);\(0.0\)"/>
    <numFmt numFmtId="208" formatCode="#,##0.0"/>
    <numFmt numFmtId="209" formatCode="[$-409]dddd\,\ mmmm\ dd\,\ yyyy"/>
    <numFmt numFmtId="210" formatCode="#,##0.000"/>
    <numFmt numFmtId="211" formatCode="#,##0.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Sylfaen"/>
      <family val="1"/>
    </font>
    <font>
      <sz val="10"/>
      <color indexed="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9"/>
      <name val="Sylfaen"/>
      <family val="1"/>
    </font>
    <font>
      <b/>
      <sz val="9"/>
      <name val="Merriweather"/>
      <family val="0"/>
    </font>
    <font>
      <b/>
      <vertAlign val="superscript"/>
      <sz val="9"/>
      <name val="Sylfaen"/>
      <family val="0"/>
    </font>
    <font>
      <sz val="9"/>
      <name val="Merriweather"/>
      <family val="0"/>
    </font>
    <font>
      <vertAlign val="superscript"/>
      <sz val="9"/>
      <name val="Sylfaen"/>
      <family val="0"/>
    </font>
    <font>
      <b/>
      <vertAlign val="superscript"/>
      <sz val="10"/>
      <name val="Sylfaen"/>
      <family val="1"/>
    </font>
    <font>
      <b/>
      <sz val="10"/>
      <name val="AcadNusx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Merriweather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Merriweather"/>
      <family val="0"/>
    </font>
    <font>
      <b/>
      <sz val="9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2" fontId="10" fillId="0" borderId="10" xfId="56" applyNumberFormat="1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191" fontId="10" fillId="0" borderId="10" xfId="0" applyNumberFormat="1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191" fontId="11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 quotePrefix="1">
      <alignment horizontal="center" vertical="center" wrapText="1"/>
    </xf>
    <xf numFmtId="0" fontId="10" fillId="33" borderId="10" xfId="56" applyFont="1" applyFill="1" applyBorder="1" applyAlignment="1">
      <alignment horizontal="center" vertical="center"/>
      <protection/>
    </xf>
    <xf numFmtId="2" fontId="10" fillId="33" borderId="10" xfId="56" applyNumberFormat="1" applyFont="1" applyFill="1" applyBorder="1" applyAlignment="1">
      <alignment horizontal="center" vertical="center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6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1" xfId="0" applyNumberFormat="1" applyFont="1" applyBorder="1" applyAlignment="1" quotePrefix="1">
      <alignment horizontal="center" vertical="center" wrapText="1"/>
    </xf>
    <xf numFmtId="0" fontId="10" fillId="33" borderId="10" xfId="56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191" fontId="14" fillId="33" borderId="10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/>
    </xf>
    <xf numFmtId="2" fontId="17" fillId="34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34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left" vertical="top" wrapText="1"/>
    </xf>
    <xf numFmtId="191" fontId="14" fillId="33" borderId="11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horizontal="center" vertical="center"/>
    </xf>
    <xf numFmtId="2" fontId="17" fillId="34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11" fillId="33" borderId="10" xfId="56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 quotePrefix="1">
      <alignment horizontal="center"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2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/>
    </xf>
    <xf numFmtId="49" fontId="15" fillId="34" borderId="13" xfId="0" applyNumberFormat="1" applyFont="1" applyFill="1" applyBorder="1" applyAlignment="1">
      <alignment horizontal="center" vertical="top"/>
    </xf>
    <xf numFmtId="49" fontId="59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1" fillId="33" borderId="10" xfId="56" applyFont="1" applyFill="1" applyBorder="1" applyAlignment="1">
      <alignment horizontal="center" vertical="top"/>
      <protection/>
    </xf>
    <xf numFmtId="0" fontId="20" fillId="33" borderId="10" xfId="56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191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191" fontId="17" fillId="34" borderId="12" xfId="0" applyNumberFormat="1" applyFont="1" applyFill="1" applyBorder="1" applyAlignment="1">
      <alignment horizontal="center" vertical="center" wrapText="1"/>
    </xf>
    <xf numFmtId="2" fontId="17" fillId="34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188" fontId="17" fillId="34" borderId="12" xfId="0" applyNumberFormat="1" applyFont="1" applyFill="1" applyBorder="1" applyAlignment="1">
      <alignment horizontal="center" vertical="center" wrapText="1"/>
    </xf>
    <xf numFmtId="191" fontId="17" fillId="34" borderId="12" xfId="0" applyNumberFormat="1" applyFont="1" applyFill="1" applyBorder="1" applyAlignment="1">
      <alignment horizontal="center" vertical="center"/>
    </xf>
    <xf numFmtId="191" fontId="17" fillId="34" borderId="13" xfId="0" applyNumberFormat="1" applyFont="1" applyFill="1" applyBorder="1" applyAlignment="1">
      <alignment horizontal="center" vertical="center" wrapText="1"/>
    </xf>
    <xf numFmtId="2" fontId="17" fillId="34" borderId="13" xfId="0" applyNumberFormat="1" applyFont="1" applyFill="1" applyBorder="1" applyAlignment="1">
      <alignment horizontal="center" vertical="center" wrapText="1"/>
    </xf>
    <xf numFmtId="191" fontId="10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88" fontId="10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0" fontId="10" fillId="33" borderId="10" xfId="56" applyFont="1" applyFill="1" applyBorder="1" applyAlignment="1">
      <alignment horizontal="center" vertical="center" wrapText="1"/>
      <protection/>
    </xf>
    <xf numFmtId="191" fontId="11" fillId="33" borderId="10" xfId="56" applyNumberFormat="1" applyFont="1" applyFill="1" applyBorder="1" applyAlignment="1">
      <alignment horizontal="center" vertical="center" wrapText="1"/>
      <protection/>
    </xf>
    <xf numFmtId="2" fontId="10" fillId="33" borderId="10" xfId="56" applyNumberFormat="1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/>
      <protection/>
    </xf>
    <xf numFmtId="2" fontId="11" fillId="33" borderId="10" xfId="56" applyNumberFormat="1" applyFont="1" applyFill="1" applyBorder="1" applyAlignment="1">
      <alignment horizontal="center" vertical="center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189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showZeros="0" tabSelected="1" zoomScaleSheetLayoutView="70" zoomScalePageLayoutView="0" workbookViewId="0" topLeftCell="A1">
      <selection activeCell="J16" sqref="J16"/>
    </sheetView>
  </sheetViews>
  <sheetFormatPr defaultColWidth="9.125" defaultRowHeight="12.75"/>
  <cols>
    <col min="1" max="1" width="4.25390625" style="0" customWidth="1"/>
    <col min="2" max="2" width="10.25390625" style="112" customWidth="1"/>
    <col min="3" max="3" width="39.75390625" style="0" customWidth="1"/>
    <col min="4" max="4" width="7.25390625" style="0" customWidth="1"/>
    <col min="5" max="5" width="8.75390625" style="0" customWidth="1"/>
    <col min="6" max="6" width="8.875" style="0" customWidth="1"/>
    <col min="7" max="7" width="7.625" style="0" customWidth="1"/>
    <col min="8" max="8" width="10.75390625" style="0" customWidth="1"/>
    <col min="9" max="9" width="6.25390625" style="0" customWidth="1"/>
    <col min="10" max="10" width="8.25390625" style="0" customWidth="1"/>
    <col min="11" max="11" width="7.875" style="0" customWidth="1"/>
    <col min="12" max="12" width="6.875" style="0" customWidth="1"/>
    <col min="13" max="13" width="10.125" style="0" customWidth="1"/>
    <col min="14" max="14" width="11.75390625" style="0" customWidth="1"/>
  </cols>
  <sheetData>
    <row r="2" spans="1:13" ht="15" customHeight="1">
      <c r="A2" s="3"/>
      <c r="B2" s="125" t="s">
        <v>50</v>
      </c>
      <c r="C2" s="125"/>
      <c r="D2" s="3"/>
      <c r="E2" s="3"/>
      <c r="F2" s="5"/>
      <c r="G2" s="6"/>
      <c r="H2" s="7"/>
      <c r="I2" s="8"/>
      <c r="J2" s="7"/>
      <c r="K2" s="126"/>
      <c r="L2" s="126"/>
      <c r="M2" s="126"/>
    </row>
    <row r="3" spans="1:13" ht="15.75" customHeight="1">
      <c r="A3" s="3"/>
      <c r="B3" s="125" t="s">
        <v>49</v>
      </c>
      <c r="C3" s="125"/>
      <c r="D3" s="127"/>
      <c r="E3" s="127"/>
      <c r="F3" s="127"/>
      <c r="G3" s="6"/>
      <c r="H3" s="7"/>
      <c r="I3" s="8"/>
      <c r="J3" s="7"/>
      <c r="K3" s="83"/>
      <c r="L3" s="84"/>
      <c r="M3" s="85"/>
    </row>
    <row r="4" spans="1:13" ht="15">
      <c r="A4" s="3"/>
      <c r="B4" s="109"/>
      <c r="C4" s="4"/>
      <c r="D4" s="3"/>
      <c r="E4" s="3"/>
      <c r="F4" s="5"/>
      <c r="G4" s="6"/>
      <c r="H4" s="7"/>
      <c r="I4" s="8"/>
      <c r="J4" s="7"/>
      <c r="K4" s="86"/>
      <c r="L4" s="87"/>
      <c r="M4" s="85"/>
    </row>
    <row r="5" spans="1:13" s="1" customFormat="1" ht="19.5" customHeight="1">
      <c r="A5" s="128" t="s">
        <v>58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s="1" customFormat="1" ht="21" customHeight="1">
      <c r="A6" s="9"/>
      <c r="B6" s="9"/>
      <c r="C6" s="9"/>
      <c r="D6" s="130" t="s">
        <v>25</v>
      </c>
      <c r="E6" s="130"/>
      <c r="F6" s="130"/>
      <c r="G6" s="130"/>
      <c r="H6" s="130"/>
      <c r="I6" s="10"/>
      <c r="J6" s="9"/>
      <c r="K6" s="9"/>
      <c r="L6" s="9"/>
      <c r="M6" s="9"/>
    </row>
    <row r="7" spans="1:13" s="29" customFormat="1" ht="17.25" customHeight="1">
      <c r="A7" s="133" t="s">
        <v>66</v>
      </c>
      <c r="B7" s="133"/>
      <c r="C7" s="133"/>
      <c r="D7" s="133"/>
      <c r="E7" s="133"/>
      <c r="F7" s="133"/>
      <c r="G7" s="133"/>
      <c r="H7" s="133"/>
      <c r="I7" s="27"/>
      <c r="J7" s="27"/>
      <c r="K7" s="27"/>
      <c r="L7" s="27"/>
      <c r="M7" s="28"/>
    </row>
    <row r="8" spans="1:13" ht="42" customHeight="1">
      <c r="A8" s="113" t="s">
        <v>24</v>
      </c>
      <c r="B8" s="115" t="s">
        <v>26</v>
      </c>
      <c r="C8" s="113" t="s">
        <v>3</v>
      </c>
      <c r="D8" s="117" t="s">
        <v>4</v>
      </c>
      <c r="E8" s="119" t="s">
        <v>5</v>
      </c>
      <c r="F8" s="120"/>
      <c r="G8" s="121" t="s">
        <v>10</v>
      </c>
      <c r="H8" s="122"/>
      <c r="I8" s="123" t="s">
        <v>11</v>
      </c>
      <c r="J8" s="124"/>
      <c r="K8" s="123" t="s">
        <v>12</v>
      </c>
      <c r="L8" s="124"/>
      <c r="M8" s="131" t="s">
        <v>8</v>
      </c>
    </row>
    <row r="9" spans="1:13" ht="45" customHeight="1">
      <c r="A9" s="114"/>
      <c r="B9" s="116"/>
      <c r="C9" s="114"/>
      <c r="D9" s="118"/>
      <c r="E9" s="15" t="s">
        <v>6</v>
      </c>
      <c r="F9" s="11" t="s">
        <v>7</v>
      </c>
      <c r="G9" s="12" t="s">
        <v>9</v>
      </c>
      <c r="H9" s="13" t="s">
        <v>8</v>
      </c>
      <c r="I9" s="14" t="s">
        <v>9</v>
      </c>
      <c r="J9" s="13" t="s">
        <v>8</v>
      </c>
      <c r="K9" s="14" t="s">
        <v>9</v>
      </c>
      <c r="L9" s="13" t="s">
        <v>8</v>
      </c>
      <c r="M9" s="132"/>
    </row>
    <row r="10" spans="1:13" s="2" customFormat="1" ht="15">
      <c r="A10" s="31" t="s">
        <v>0</v>
      </c>
      <c r="B10" s="73">
        <v>2</v>
      </c>
      <c r="C10" s="32">
        <v>3</v>
      </c>
      <c r="D10" s="31">
        <v>4</v>
      </c>
      <c r="E10" s="31">
        <v>5</v>
      </c>
      <c r="F10" s="33">
        <v>6</v>
      </c>
      <c r="G10" s="34" t="s">
        <v>1</v>
      </c>
      <c r="H10" s="35">
        <v>8</v>
      </c>
      <c r="I10" s="33">
        <v>9</v>
      </c>
      <c r="J10" s="35">
        <v>10</v>
      </c>
      <c r="K10" s="33">
        <v>11</v>
      </c>
      <c r="L10" s="35">
        <v>12</v>
      </c>
      <c r="M10" s="24">
        <v>13</v>
      </c>
    </row>
    <row r="11" spans="1:13" s="2" customFormat="1" ht="30">
      <c r="A11" s="48">
        <v>1</v>
      </c>
      <c r="B11" s="72" t="s">
        <v>34</v>
      </c>
      <c r="C11" s="46" t="s">
        <v>33</v>
      </c>
      <c r="D11" s="47" t="s">
        <v>51</v>
      </c>
      <c r="E11" s="48"/>
      <c r="F11" s="49">
        <v>2</v>
      </c>
      <c r="G11" s="34"/>
      <c r="H11" s="35"/>
      <c r="I11" s="33"/>
      <c r="J11" s="35"/>
      <c r="K11" s="33"/>
      <c r="L11" s="35"/>
      <c r="M11" s="24"/>
    </row>
    <row r="12" spans="1:13" s="2" customFormat="1" ht="15">
      <c r="A12" s="31"/>
      <c r="B12" s="73"/>
      <c r="C12" s="88" t="s">
        <v>20</v>
      </c>
      <c r="D12" s="45" t="s">
        <v>13</v>
      </c>
      <c r="E12" s="31">
        <v>13.2</v>
      </c>
      <c r="F12" s="33">
        <f>F11*E12</f>
        <v>26.4</v>
      </c>
      <c r="G12" s="34"/>
      <c r="H12" s="35"/>
      <c r="I12" s="33"/>
      <c r="J12" s="35">
        <f>I12*F12</f>
        <v>0</v>
      </c>
      <c r="K12" s="33"/>
      <c r="L12" s="35"/>
      <c r="M12" s="24">
        <f>J12</f>
        <v>0</v>
      </c>
    </row>
    <row r="13" spans="1:13" s="2" customFormat="1" ht="15">
      <c r="A13" s="31"/>
      <c r="B13" s="73"/>
      <c r="C13" s="88" t="s">
        <v>23</v>
      </c>
      <c r="D13" s="45" t="s">
        <v>2</v>
      </c>
      <c r="E13" s="31">
        <v>1.9</v>
      </c>
      <c r="F13" s="33">
        <f>F11*E13</f>
        <v>3.8</v>
      </c>
      <c r="G13" s="34"/>
      <c r="H13" s="35"/>
      <c r="I13" s="33"/>
      <c r="J13" s="35"/>
      <c r="K13" s="33"/>
      <c r="L13" s="66">
        <f>K13*F13</f>
        <v>0</v>
      </c>
      <c r="M13" s="24">
        <f>L13</f>
        <v>0</v>
      </c>
    </row>
    <row r="14" spans="1:13" s="2" customFormat="1" ht="38.25">
      <c r="A14" s="65">
        <v>2</v>
      </c>
      <c r="B14" s="30" t="s">
        <v>21</v>
      </c>
      <c r="C14" s="30" t="s">
        <v>27</v>
      </c>
      <c r="D14" s="30" t="s">
        <v>22</v>
      </c>
      <c r="E14" s="38"/>
      <c r="F14" s="38">
        <v>8</v>
      </c>
      <c r="G14" s="36"/>
      <c r="H14" s="36"/>
      <c r="I14" s="36"/>
      <c r="J14" s="37"/>
      <c r="K14" s="36"/>
      <c r="L14" s="37"/>
      <c r="M14" s="17"/>
    </row>
    <row r="15" spans="1:13" s="2" customFormat="1" ht="15">
      <c r="A15" s="36"/>
      <c r="B15" s="30"/>
      <c r="C15" s="71" t="s">
        <v>28</v>
      </c>
      <c r="D15" s="19" t="s">
        <v>13</v>
      </c>
      <c r="E15" s="18">
        <f>3.37</f>
        <v>3.37</v>
      </c>
      <c r="F15" s="18">
        <f>F14*E15</f>
        <v>26.96</v>
      </c>
      <c r="G15" s="36"/>
      <c r="H15" s="36"/>
      <c r="I15" s="36"/>
      <c r="J15" s="37">
        <f>I15*F15</f>
        <v>0</v>
      </c>
      <c r="K15" s="36"/>
      <c r="L15" s="37"/>
      <c r="M15" s="17">
        <f>J15</f>
        <v>0</v>
      </c>
    </row>
    <row r="16" spans="1:13" s="2" customFormat="1" ht="25.5">
      <c r="A16" s="65">
        <v>3</v>
      </c>
      <c r="B16" s="30" t="s">
        <v>29</v>
      </c>
      <c r="C16" s="30" t="s">
        <v>30</v>
      </c>
      <c r="D16" s="30" t="s">
        <v>31</v>
      </c>
      <c r="E16" s="38">
        <v>1.65</v>
      </c>
      <c r="F16" s="38">
        <f>F14*E16</f>
        <v>13.2</v>
      </c>
      <c r="G16" s="36"/>
      <c r="H16" s="36"/>
      <c r="I16" s="36"/>
      <c r="J16" s="37"/>
      <c r="K16" s="36"/>
      <c r="L16" s="37">
        <f>K16*F16</f>
        <v>0</v>
      </c>
      <c r="M16" s="17">
        <f>L16</f>
        <v>0</v>
      </c>
    </row>
    <row r="17" spans="1:13" s="2" customFormat="1" ht="48" customHeight="1">
      <c r="A17" s="39">
        <v>4</v>
      </c>
      <c r="B17" s="74" t="s">
        <v>42</v>
      </c>
      <c r="C17" s="54" t="s">
        <v>57</v>
      </c>
      <c r="D17" s="53" t="s">
        <v>52</v>
      </c>
      <c r="E17" s="53"/>
      <c r="F17" s="54">
        <v>0.08</v>
      </c>
      <c r="G17" s="89"/>
      <c r="H17" s="90">
        <f aca="true" t="shared" si="0" ref="H17:H23">G17*F17</f>
        <v>0</v>
      </c>
      <c r="I17" s="55"/>
      <c r="J17" s="56"/>
      <c r="K17" s="55"/>
      <c r="L17" s="56"/>
      <c r="M17" s="57">
        <f>H17</f>
        <v>0</v>
      </c>
    </row>
    <row r="18" spans="1:13" s="2" customFormat="1" ht="14.25" customHeight="1">
      <c r="A18" s="52"/>
      <c r="B18" s="75"/>
      <c r="C18" s="58" t="s">
        <v>20</v>
      </c>
      <c r="D18" s="55" t="s">
        <v>13</v>
      </c>
      <c r="E18" s="55">
        <v>83</v>
      </c>
      <c r="F18" s="90">
        <f>F17*E18</f>
        <v>6.640000000000001</v>
      </c>
      <c r="G18" s="89"/>
      <c r="H18" s="90">
        <f t="shared" si="0"/>
        <v>0</v>
      </c>
      <c r="I18" s="55"/>
      <c r="J18" s="56">
        <f>I18*F18</f>
        <v>0</v>
      </c>
      <c r="K18" s="55"/>
      <c r="L18" s="56"/>
      <c r="M18" s="57">
        <f>J18</f>
        <v>0</v>
      </c>
    </row>
    <row r="19" spans="1:13" s="2" customFormat="1" ht="15.75" customHeight="1">
      <c r="A19" s="52"/>
      <c r="B19" s="76"/>
      <c r="C19" s="59" t="s">
        <v>14</v>
      </c>
      <c r="D19" s="91" t="s">
        <v>2</v>
      </c>
      <c r="E19" s="91">
        <v>0.41</v>
      </c>
      <c r="F19" s="92">
        <f>F17*E19</f>
        <v>0.032799999999999996</v>
      </c>
      <c r="G19" s="89"/>
      <c r="H19" s="90">
        <f t="shared" si="0"/>
        <v>0</v>
      </c>
      <c r="I19" s="55"/>
      <c r="J19" s="56"/>
      <c r="K19" s="55"/>
      <c r="L19" s="56">
        <f>K19*F19</f>
        <v>0</v>
      </c>
      <c r="M19" s="57">
        <f>L19</f>
        <v>0</v>
      </c>
    </row>
    <row r="20" spans="1:13" s="2" customFormat="1" ht="13.5" customHeight="1">
      <c r="A20" s="52"/>
      <c r="B20" s="76" t="s">
        <v>59</v>
      </c>
      <c r="C20" s="59" t="s">
        <v>56</v>
      </c>
      <c r="D20" s="55" t="s">
        <v>36</v>
      </c>
      <c r="E20" s="56">
        <v>110</v>
      </c>
      <c r="F20" s="90">
        <f>F17*E20</f>
        <v>8.8</v>
      </c>
      <c r="G20" s="89"/>
      <c r="H20" s="90">
        <f t="shared" si="0"/>
        <v>0</v>
      </c>
      <c r="I20" s="55"/>
      <c r="J20" s="56"/>
      <c r="K20" s="55"/>
      <c r="L20" s="56"/>
      <c r="M20" s="57">
        <f>H20</f>
        <v>0</v>
      </c>
    </row>
    <row r="21" spans="1:13" s="2" customFormat="1" ht="16.5" customHeight="1">
      <c r="A21" s="52"/>
      <c r="B21" s="76" t="s">
        <v>60</v>
      </c>
      <c r="C21" s="59" t="s">
        <v>37</v>
      </c>
      <c r="D21" s="55" t="s">
        <v>38</v>
      </c>
      <c r="E21" s="93">
        <v>600</v>
      </c>
      <c r="F21" s="91">
        <f>F17*E21</f>
        <v>48</v>
      </c>
      <c r="G21" s="90"/>
      <c r="H21" s="90">
        <f t="shared" si="0"/>
        <v>0</v>
      </c>
      <c r="I21" s="55"/>
      <c r="J21" s="56"/>
      <c r="K21" s="55"/>
      <c r="L21" s="56"/>
      <c r="M21" s="57">
        <f>H21</f>
        <v>0</v>
      </c>
    </row>
    <row r="22" spans="1:13" s="2" customFormat="1" ht="16.5" customHeight="1">
      <c r="A22" s="52"/>
      <c r="B22" s="76" t="s">
        <v>61</v>
      </c>
      <c r="C22" s="59" t="s">
        <v>39</v>
      </c>
      <c r="D22" s="55" t="s">
        <v>16</v>
      </c>
      <c r="E22" s="93">
        <v>10</v>
      </c>
      <c r="F22" s="91">
        <f>F17*E22</f>
        <v>0.8</v>
      </c>
      <c r="G22" s="90"/>
      <c r="H22" s="90">
        <f t="shared" si="0"/>
        <v>0</v>
      </c>
      <c r="I22" s="55"/>
      <c r="J22" s="56"/>
      <c r="K22" s="55"/>
      <c r="L22" s="56"/>
      <c r="M22" s="57">
        <f>H22</f>
        <v>0</v>
      </c>
    </row>
    <row r="23" spans="1:13" s="2" customFormat="1" ht="16.5" customHeight="1">
      <c r="A23" s="60"/>
      <c r="B23" s="77"/>
      <c r="C23" s="61" t="s">
        <v>15</v>
      </c>
      <c r="D23" s="62" t="s">
        <v>2</v>
      </c>
      <c r="E23" s="62">
        <v>7.8</v>
      </c>
      <c r="F23" s="94">
        <f>F17*E23</f>
        <v>0.624</v>
      </c>
      <c r="G23" s="94"/>
      <c r="H23" s="95">
        <f t="shared" si="0"/>
        <v>0</v>
      </c>
      <c r="I23" s="62"/>
      <c r="J23" s="63"/>
      <c r="K23" s="62"/>
      <c r="L23" s="63"/>
      <c r="M23" s="64">
        <f>H23</f>
        <v>0</v>
      </c>
    </row>
    <row r="24" spans="1:13" s="2" customFormat="1" ht="25.5">
      <c r="A24" s="39">
        <v>5</v>
      </c>
      <c r="B24" s="78" t="s">
        <v>35</v>
      </c>
      <c r="C24" s="30" t="s">
        <v>40</v>
      </c>
      <c r="D24" s="69" t="s">
        <v>48</v>
      </c>
      <c r="E24" s="69"/>
      <c r="F24" s="70">
        <v>2</v>
      </c>
      <c r="G24" s="96"/>
      <c r="H24" s="97">
        <f aca="true" t="shared" si="1" ref="H24:H29">G24*F24</f>
        <v>0</v>
      </c>
      <c r="I24" s="36"/>
      <c r="J24" s="37"/>
      <c r="K24" s="36"/>
      <c r="L24" s="37"/>
      <c r="M24" s="17">
        <f aca="true" t="shared" si="2" ref="M24:M29">H24</f>
        <v>0</v>
      </c>
    </row>
    <row r="25" spans="1:13" s="2" customFormat="1" ht="15">
      <c r="A25" s="40"/>
      <c r="B25" s="79"/>
      <c r="C25" s="42" t="s">
        <v>20</v>
      </c>
      <c r="D25" s="98" t="s">
        <v>13</v>
      </c>
      <c r="E25" s="98">
        <v>32.1</v>
      </c>
      <c r="F25" s="97">
        <f>F24*E25</f>
        <v>64.2</v>
      </c>
      <c r="G25" s="96"/>
      <c r="H25" s="97">
        <f t="shared" si="1"/>
        <v>0</v>
      </c>
      <c r="I25" s="36"/>
      <c r="J25" s="37">
        <f>I25*F25</f>
        <v>0</v>
      </c>
      <c r="K25" s="36"/>
      <c r="L25" s="37"/>
      <c r="M25" s="17">
        <f>J25</f>
        <v>0</v>
      </c>
    </row>
    <row r="26" spans="1:13" s="2" customFormat="1" ht="15">
      <c r="A26" s="40"/>
      <c r="B26" s="80"/>
      <c r="C26" s="43" t="s">
        <v>14</v>
      </c>
      <c r="D26" s="19" t="s">
        <v>2</v>
      </c>
      <c r="E26" s="19">
        <v>0.41</v>
      </c>
      <c r="F26" s="99">
        <f>F24*E26</f>
        <v>0.82</v>
      </c>
      <c r="G26" s="96"/>
      <c r="H26" s="97">
        <f t="shared" si="1"/>
        <v>0</v>
      </c>
      <c r="I26" s="36"/>
      <c r="J26" s="37"/>
      <c r="K26" s="36"/>
      <c r="L26" s="37">
        <f>K26*F26</f>
        <v>0</v>
      </c>
      <c r="M26" s="17">
        <f>L26</f>
        <v>0</v>
      </c>
    </row>
    <row r="27" spans="1:13" s="2" customFormat="1" ht="15">
      <c r="A27" s="40"/>
      <c r="B27" s="80" t="s">
        <v>21</v>
      </c>
      <c r="C27" s="41" t="s">
        <v>41</v>
      </c>
      <c r="D27" s="98" t="s">
        <v>16</v>
      </c>
      <c r="E27" s="100">
        <v>17.65</v>
      </c>
      <c r="F27" s="97">
        <f>F24*E27</f>
        <v>35.3</v>
      </c>
      <c r="G27" s="96"/>
      <c r="H27" s="97">
        <f t="shared" si="1"/>
        <v>0</v>
      </c>
      <c r="I27" s="36"/>
      <c r="J27" s="37"/>
      <c r="K27" s="36"/>
      <c r="L27" s="37"/>
      <c r="M27" s="17">
        <f t="shared" si="2"/>
        <v>0</v>
      </c>
    </row>
    <row r="28" spans="1:13" s="2" customFormat="1" ht="15">
      <c r="A28" s="40"/>
      <c r="B28" s="80" t="s">
        <v>62</v>
      </c>
      <c r="C28" s="41" t="s">
        <v>63</v>
      </c>
      <c r="D28" s="98" t="s">
        <v>19</v>
      </c>
      <c r="E28" s="101">
        <v>112</v>
      </c>
      <c r="F28" s="102">
        <f>F24*E28</f>
        <v>224</v>
      </c>
      <c r="G28" s="97"/>
      <c r="H28" s="97">
        <f t="shared" si="1"/>
        <v>0</v>
      </c>
      <c r="I28" s="36"/>
      <c r="J28" s="37"/>
      <c r="K28" s="36"/>
      <c r="L28" s="37"/>
      <c r="M28" s="17">
        <f t="shared" si="2"/>
        <v>0</v>
      </c>
    </row>
    <row r="29" spans="1:13" s="2" customFormat="1" ht="15">
      <c r="A29" s="40"/>
      <c r="B29" s="80"/>
      <c r="C29" s="42" t="s">
        <v>15</v>
      </c>
      <c r="D29" s="98" t="s">
        <v>2</v>
      </c>
      <c r="E29" s="98">
        <v>13.8</v>
      </c>
      <c r="F29" s="96">
        <f>F24*E29</f>
        <v>27.6</v>
      </c>
      <c r="G29" s="96"/>
      <c r="H29" s="97">
        <f t="shared" si="1"/>
        <v>0</v>
      </c>
      <c r="I29" s="36"/>
      <c r="J29" s="37"/>
      <c r="K29" s="36"/>
      <c r="L29" s="37"/>
      <c r="M29" s="17">
        <f t="shared" si="2"/>
        <v>0</v>
      </c>
    </row>
    <row r="30" spans="1:13" s="2" customFormat="1" ht="25.5">
      <c r="A30" s="39">
        <v>6</v>
      </c>
      <c r="B30" s="81" t="s">
        <v>43</v>
      </c>
      <c r="C30" s="67" t="s">
        <v>47</v>
      </c>
      <c r="D30" s="67" t="s">
        <v>48</v>
      </c>
      <c r="E30" s="67"/>
      <c r="F30" s="68">
        <v>2</v>
      </c>
      <c r="G30" s="103"/>
      <c r="H30" s="104"/>
      <c r="I30" s="105"/>
      <c r="J30" s="104"/>
      <c r="K30" s="105"/>
      <c r="L30" s="104"/>
      <c r="M30" s="106"/>
    </row>
    <row r="31" spans="1:13" s="2" customFormat="1" ht="15">
      <c r="A31" s="40"/>
      <c r="B31" s="81"/>
      <c r="C31" s="50" t="s">
        <v>44</v>
      </c>
      <c r="D31" s="107" t="s">
        <v>13</v>
      </c>
      <c r="E31" s="107">
        <v>16.75</v>
      </c>
      <c r="F31" s="108">
        <f>F30*E31</f>
        <v>33.5</v>
      </c>
      <c r="G31" s="67"/>
      <c r="H31" s="104"/>
      <c r="I31" s="105"/>
      <c r="J31" s="104">
        <f>I31*F31</f>
        <v>0</v>
      </c>
      <c r="K31" s="105"/>
      <c r="L31" s="104"/>
      <c r="M31" s="104">
        <f>J31</f>
        <v>0</v>
      </c>
    </row>
    <row r="32" spans="1:13" s="2" customFormat="1" ht="15">
      <c r="A32" s="40"/>
      <c r="B32" s="81"/>
      <c r="C32" s="50" t="s">
        <v>23</v>
      </c>
      <c r="D32" s="107" t="s">
        <v>2</v>
      </c>
      <c r="E32" s="108">
        <v>2.49</v>
      </c>
      <c r="F32" s="108">
        <f>F30*E32</f>
        <v>4.98</v>
      </c>
      <c r="G32" s="67"/>
      <c r="H32" s="104"/>
      <c r="I32" s="105"/>
      <c r="J32" s="104"/>
      <c r="K32" s="105"/>
      <c r="L32" s="104">
        <f>K32*F32</f>
        <v>0</v>
      </c>
      <c r="M32" s="104">
        <f>L32</f>
        <v>0</v>
      </c>
    </row>
    <row r="33" spans="1:13" s="2" customFormat="1" ht="15">
      <c r="A33" s="40"/>
      <c r="B33" s="82" t="s">
        <v>64</v>
      </c>
      <c r="C33" s="51" t="s">
        <v>45</v>
      </c>
      <c r="D33" s="107" t="s">
        <v>53</v>
      </c>
      <c r="E33" s="107">
        <v>5.26</v>
      </c>
      <c r="F33" s="108">
        <f>F30*E33</f>
        <v>10.52</v>
      </c>
      <c r="G33" s="108"/>
      <c r="H33" s="104">
        <f>G33*F33</f>
        <v>0</v>
      </c>
      <c r="I33" s="105"/>
      <c r="J33" s="104"/>
      <c r="K33" s="105"/>
      <c r="L33" s="104"/>
      <c r="M33" s="104">
        <f>H33</f>
        <v>0</v>
      </c>
    </row>
    <row r="34" spans="1:13" s="2" customFormat="1" ht="15">
      <c r="A34" s="40"/>
      <c r="B34" s="82"/>
      <c r="C34" s="51" t="s">
        <v>15</v>
      </c>
      <c r="D34" s="107" t="s">
        <v>2</v>
      </c>
      <c r="E34" s="107">
        <v>6.4</v>
      </c>
      <c r="F34" s="108">
        <f>F30*E34</f>
        <v>12.8</v>
      </c>
      <c r="G34" s="108"/>
      <c r="H34" s="104">
        <f>G34*F34</f>
        <v>0</v>
      </c>
      <c r="I34" s="105"/>
      <c r="J34" s="104"/>
      <c r="K34" s="105"/>
      <c r="L34" s="104"/>
      <c r="M34" s="104">
        <f>H34</f>
        <v>0</v>
      </c>
    </row>
    <row r="35" spans="1:13" s="2" customFormat="1" ht="36">
      <c r="A35" s="39">
        <v>7</v>
      </c>
      <c r="B35" s="74" t="s">
        <v>42</v>
      </c>
      <c r="C35" s="54" t="s">
        <v>54</v>
      </c>
      <c r="D35" s="53" t="s">
        <v>52</v>
      </c>
      <c r="E35" s="53"/>
      <c r="F35" s="54">
        <v>0.8</v>
      </c>
      <c r="G35" s="89"/>
      <c r="H35" s="90">
        <f aca="true" t="shared" si="3" ref="H35:H42">G35*F35</f>
        <v>0</v>
      </c>
      <c r="I35" s="55"/>
      <c r="J35" s="56"/>
      <c r="K35" s="55"/>
      <c r="L35" s="56"/>
      <c r="M35" s="57">
        <f>H35</f>
        <v>0</v>
      </c>
    </row>
    <row r="36" spans="1:13" s="2" customFormat="1" ht="15">
      <c r="A36" s="40"/>
      <c r="B36" s="75"/>
      <c r="C36" s="58" t="s">
        <v>20</v>
      </c>
      <c r="D36" s="55" t="s">
        <v>13</v>
      </c>
      <c r="E36" s="55">
        <v>83</v>
      </c>
      <c r="F36" s="90">
        <f>F35*E36</f>
        <v>66.4</v>
      </c>
      <c r="G36" s="89"/>
      <c r="H36" s="90">
        <f t="shared" si="3"/>
        <v>0</v>
      </c>
      <c r="I36" s="55"/>
      <c r="J36" s="56">
        <f>I36*F36</f>
        <v>0</v>
      </c>
      <c r="K36" s="55"/>
      <c r="L36" s="56"/>
      <c r="M36" s="57">
        <f>J36</f>
        <v>0</v>
      </c>
    </row>
    <row r="37" spans="1:13" s="2" customFormat="1" ht="15">
      <c r="A37" s="40"/>
      <c r="B37" s="76"/>
      <c r="C37" s="59" t="s">
        <v>14</v>
      </c>
      <c r="D37" s="91" t="s">
        <v>2</v>
      </c>
      <c r="E37" s="91">
        <v>0.41</v>
      </c>
      <c r="F37" s="92">
        <f>F35*E37</f>
        <v>0.328</v>
      </c>
      <c r="G37" s="89"/>
      <c r="H37" s="90">
        <f t="shared" si="3"/>
        <v>0</v>
      </c>
      <c r="I37" s="55"/>
      <c r="J37" s="56"/>
      <c r="K37" s="55"/>
      <c r="L37" s="56">
        <f>K37*F37</f>
        <v>0</v>
      </c>
      <c r="M37" s="57">
        <f>L37</f>
        <v>0</v>
      </c>
    </row>
    <row r="38" spans="1:13" s="2" customFormat="1" ht="15">
      <c r="A38" s="40"/>
      <c r="B38" s="76" t="s">
        <v>59</v>
      </c>
      <c r="C38" s="59" t="s">
        <v>56</v>
      </c>
      <c r="D38" s="55" t="s">
        <v>36</v>
      </c>
      <c r="E38" s="56">
        <v>110</v>
      </c>
      <c r="F38" s="90">
        <f>F35*E38</f>
        <v>88</v>
      </c>
      <c r="G38" s="89"/>
      <c r="H38" s="90">
        <f t="shared" si="3"/>
        <v>0</v>
      </c>
      <c r="I38" s="55"/>
      <c r="J38" s="56"/>
      <c r="K38" s="55"/>
      <c r="L38" s="56"/>
      <c r="M38" s="57">
        <f>H38</f>
        <v>0</v>
      </c>
    </row>
    <row r="39" spans="1:13" s="2" customFormat="1" ht="15">
      <c r="A39" s="40"/>
      <c r="B39" s="76" t="s">
        <v>65</v>
      </c>
      <c r="C39" s="59" t="s">
        <v>55</v>
      </c>
      <c r="D39" s="55" t="s">
        <v>46</v>
      </c>
      <c r="E39" s="56">
        <v>500</v>
      </c>
      <c r="F39" s="90">
        <v>580</v>
      </c>
      <c r="G39" s="89"/>
      <c r="H39" s="90">
        <f t="shared" si="3"/>
        <v>0</v>
      </c>
      <c r="I39" s="55"/>
      <c r="J39" s="56"/>
      <c r="K39" s="55"/>
      <c r="L39" s="56"/>
      <c r="M39" s="57">
        <f>H39</f>
        <v>0</v>
      </c>
    </row>
    <row r="40" spans="1:13" s="2" customFormat="1" ht="15">
      <c r="A40" s="40"/>
      <c r="B40" s="76" t="s">
        <v>60</v>
      </c>
      <c r="C40" s="59" t="s">
        <v>37</v>
      </c>
      <c r="D40" s="55" t="s">
        <v>38</v>
      </c>
      <c r="E40" s="93">
        <v>600</v>
      </c>
      <c r="F40" s="91">
        <f>F35*E40</f>
        <v>480</v>
      </c>
      <c r="G40" s="90"/>
      <c r="H40" s="90">
        <f t="shared" si="3"/>
        <v>0</v>
      </c>
      <c r="I40" s="55"/>
      <c r="J40" s="56"/>
      <c r="K40" s="55"/>
      <c r="L40" s="56"/>
      <c r="M40" s="57">
        <f>H40</f>
        <v>0</v>
      </c>
    </row>
    <row r="41" spans="1:13" s="2" customFormat="1" ht="15">
      <c r="A41" s="40"/>
      <c r="B41" s="76" t="s">
        <v>61</v>
      </c>
      <c r="C41" s="59" t="s">
        <v>39</v>
      </c>
      <c r="D41" s="55" t="s">
        <v>16</v>
      </c>
      <c r="E41" s="93">
        <v>10</v>
      </c>
      <c r="F41" s="91">
        <f>F35*E41</f>
        <v>8</v>
      </c>
      <c r="G41" s="90"/>
      <c r="H41" s="90">
        <f t="shared" si="3"/>
        <v>0</v>
      </c>
      <c r="I41" s="55"/>
      <c r="J41" s="56"/>
      <c r="K41" s="55"/>
      <c r="L41" s="56"/>
      <c r="M41" s="57">
        <f>H41</f>
        <v>0</v>
      </c>
    </row>
    <row r="42" spans="1:13" s="2" customFormat="1" ht="15">
      <c r="A42" s="40"/>
      <c r="B42" s="77"/>
      <c r="C42" s="61" t="s">
        <v>15</v>
      </c>
      <c r="D42" s="62" t="s">
        <v>2</v>
      </c>
      <c r="E42" s="62">
        <v>7.8</v>
      </c>
      <c r="F42" s="94">
        <f>F35*E42</f>
        <v>6.24</v>
      </c>
      <c r="G42" s="94"/>
      <c r="H42" s="95">
        <f t="shared" si="3"/>
        <v>0</v>
      </c>
      <c r="I42" s="62"/>
      <c r="J42" s="63"/>
      <c r="K42" s="62"/>
      <c r="L42" s="63"/>
      <c r="M42" s="64">
        <f>H42</f>
        <v>0</v>
      </c>
    </row>
    <row r="43" spans="1:13" s="2" customFormat="1" ht="15">
      <c r="A43" s="23"/>
      <c r="B43" s="110"/>
      <c r="C43" s="11" t="s">
        <v>8</v>
      </c>
      <c r="D43" s="11"/>
      <c r="E43" s="25"/>
      <c r="F43" s="25"/>
      <c r="G43" s="13"/>
      <c r="H43" s="22">
        <f>SUM(H14:H42)</f>
        <v>0</v>
      </c>
      <c r="I43" s="26"/>
      <c r="J43" s="22">
        <f>SUM(J12:J42)</f>
        <v>0</v>
      </c>
      <c r="K43" s="22"/>
      <c r="L43" s="22">
        <f>SUM(L13:L42)</f>
        <v>0</v>
      </c>
      <c r="M43" s="22">
        <f>SUM(M12:M42)</f>
        <v>0</v>
      </c>
    </row>
    <row r="44" spans="1:13" s="2" customFormat="1" ht="15">
      <c r="A44" s="23"/>
      <c r="B44" s="110"/>
      <c r="C44" s="11" t="s">
        <v>32</v>
      </c>
      <c r="D44" s="11"/>
      <c r="E44" s="25"/>
      <c r="F44" s="25"/>
      <c r="G44" s="13"/>
      <c r="H44" s="22"/>
      <c r="I44" s="26"/>
      <c r="J44" s="22"/>
      <c r="K44" s="22"/>
      <c r="L44" s="22"/>
      <c r="M44" s="44">
        <f>H43*0.03</f>
        <v>0</v>
      </c>
    </row>
    <row r="45" spans="1:13" s="2" customFormat="1" ht="15">
      <c r="A45" s="23"/>
      <c r="B45" s="110"/>
      <c r="C45" s="11" t="s">
        <v>8</v>
      </c>
      <c r="D45" s="11"/>
      <c r="E45" s="25"/>
      <c r="F45" s="25"/>
      <c r="G45" s="13"/>
      <c r="H45" s="22"/>
      <c r="I45" s="26"/>
      <c r="J45" s="22"/>
      <c r="K45" s="22"/>
      <c r="L45" s="22"/>
      <c r="M45" s="44">
        <f>SUM(M43:M44)</f>
        <v>0</v>
      </c>
    </row>
    <row r="46" spans="1:13" s="2" customFormat="1" ht="15">
      <c r="A46" s="23"/>
      <c r="B46" s="110"/>
      <c r="C46" s="11" t="s">
        <v>17</v>
      </c>
      <c r="D46" s="11"/>
      <c r="E46" s="25"/>
      <c r="F46" s="25"/>
      <c r="G46" s="13"/>
      <c r="H46" s="20"/>
      <c r="I46" s="21"/>
      <c r="J46" s="20"/>
      <c r="K46" s="20"/>
      <c r="L46" s="20"/>
      <c r="M46" s="44">
        <f>M45*0.1</f>
        <v>0</v>
      </c>
    </row>
    <row r="47" spans="1:13" s="2" customFormat="1" ht="15">
      <c r="A47" s="23"/>
      <c r="B47" s="110"/>
      <c r="C47" s="11" t="s">
        <v>8</v>
      </c>
      <c r="D47" s="11"/>
      <c r="E47" s="25"/>
      <c r="F47" s="25"/>
      <c r="G47" s="13"/>
      <c r="H47" s="20"/>
      <c r="I47" s="20"/>
      <c r="J47" s="20"/>
      <c r="K47" s="20"/>
      <c r="L47" s="20"/>
      <c r="M47" s="44">
        <f>M45+M46</f>
        <v>0</v>
      </c>
    </row>
    <row r="48" spans="1:13" s="2" customFormat="1" ht="15">
      <c r="A48" s="23"/>
      <c r="B48" s="110"/>
      <c r="C48" s="11" t="s">
        <v>18</v>
      </c>
      <c r="D48" s="11"/>
      <c r="E48" s="25"/>
      <c r="F48" s="25"/>
      <c r="G48" s="13"/>
      <c r="H48" s="20"/>
      <c r="I48" s="20"/>
      <c r="J48" s="20"/>
      <c r="K48" s="20"/>
      <c r="L48" s="20"/>
      <c r="M48" s="44">
        <f>M47*0.08</f>
        <v>0</v>
      </c>
    </row>
    <row r="49" spans="1:13" s="2" customFormat="1" ht="15">
      <c r="A49" s="16"/>
      <c r="B49" s="111"/>
      <c r="C49" s="11" t="s">
        <v>8</v>
      </c>
      <c r="D49" s="11"/>
      <c r="E49" s="25"/>
      <c r="F49" s="25"/>
      <c r="G49" s="13"/>
      <c r="H49" s="20"/>
      <c r="I49" s="20"/>
      <c r="J49" s="20"/>
      <c r="K49" s="20"/>
      <c r="L49" s="20"/>
      <c r="M49" s="44">
        <f>M48+M47</f>
        <v>0</v>
      </c>
    </row>
    <row r="50" spans="1:13" s="2" customFormat="1" ht="15">
      <c r="A50" s="16"/>
      <c r="B50" s="16"/>
      <c r="C50" s="11" t="s">
        <v>67</v>
      </c>
      <c r="D50" s="16"/>
      <c r="E50" s="16"/>
      <c r="F50" s="16"/>
      <c r="G50" s="16"/>
      <c r="H50" s="16"/>
      <c r="I50" s="16"/>
      <c r="J50" s="16"/>
      <c r="K50" s="16"/>
      <c r="L50" s="16"/>
      <c r="M50" s="44">
        <f>M49*0.03</f>
        <v>0</v>
      </c>
    </row>
    <row r="51" spans="1:13" ht="15">
      <c r="A51" s="16"/>
      <c r="B51" s="16"/>
      <c r="C51" s="11" t="s">
        <v>8</v>
      </c>
      <c r="D51" s="16"/>
      <c r="E51" s="16"/>
      <c r="F51" s="16"/>
      <c r="G51" s="16"/>
      <c r="H51" s="16"/>
      <c r="I51" s="16"/>
      <c r="J51" s="16"/>
      <c r="K51" s="16"/>
      <c r="L51" s="16"/>
      <c r="M51" s="44">
        <f>M50+M49</f>
        <v>0</v>
      </c>
    </row>
    <row r="52" spans="1:13" ht="15">
      <c r="A52" s="16"/>
      <c r="B52" s="16"/>
      <c r="C52" s="11" t="s">
        <v>68</v>
      </c>
      <c r="D52" s="16"/>
      <c r="E52" s="16"/>
      <c r="F52" s="16"/>
      <c r="G52" s="16"/>
      <c r="H52" s="16"/>
      <c r="I52" s="16"/>
      <c r="J52" s="16"/>
      <c r="K52" s="16"/>
      <c r="L52" s="16"/>
      <c r="M52" s="44">
        <f>M51*0.18</f>
        <v>0</v>
      </c>
    </row>
    <row r="53" spans="1:13" ht="15">
      <c r="A53" s="16"/>
      <c r="B53" s="16"/>
      <c r="C53" s="11" t="s">
        <v>8</v>
      </c>
      <c r="D53" s="16"/>
      <c r="E53" s="16"/>
      <c r="F53" s="16"/>
      <c r="G53" s="16"/>
      <c r="H53" s="16"/>
      <c r="I53" s="16"/>
      <c r="J53" s="16"/>
      <c r="K53" s="16"/>
      <c r="L53" s="16"/>
      <c r="M53" s="44">
        <f>M52+M51</f>
        <v>0</v>
      </c>
    </row>
  </sheetData>
  <sheetProtection/>
  <mergeCells count="16">
    <mergeCell ref="K8:L8"/>
    <mergeCell ref="B2:C2"/>
    <mergeCell ref="K2:M2"/>
    <mergeCell ref="B3:C3"/>
    <mergeCell ref="D3:F3"/>
    <mergeCell ref="A5:M5"/>
    <mergeCell ref="D6:H6"/>
    <mergeCell ref="M8:M9"/>
    <mergeCell ref="A7:H7"/>
    <mergeCell ref="I8:J8"/>
    <mergeCell ref="A8:A9"/>
    <mergeCell ref="B8:B9"/>
    <mergeCell ref="C8:C9"/>
    <mergeCell ref="D8:D9"/>
    <mergeCell ref="E8:F8"/>
    <mergeCell ref="G8:H8"/>
  </mergeCells>
  <printOptions/>
  <pageMargins left="1" right="1" top="1" bottom="1" header="0.5" footer="0.5"/>
  <pageSetup horizontalDpi="300" verticalDpi="300" orientation="landscape" paperSize="9" scale="90" r:id="rId1"/>
  <rowBreaks count="1" manualBreakCount="1">
    <brk id="2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jondo kasrashvili</cp:lastModifiedBy>
  <cp:lastPrinted>2018-12-30T11:19:27Z</cp:lastPrinted>
  <dcterms:created xsi:type="dcterms:W3CDTF">2004-05-18T18:44:03Z</dcterms:created>
  <dcterms:modified xsi:type="dcterms:W3CDTF">2019-04-16T11:53:29Z</dcterms:modified>
  <cp:category/>
  <cp:version/>
  <cp:contentType/>
  <cp:contentStatus/>
</cp:coreProperties>
</file>