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ტენდერები\2019\20 სახურავები ბრტყელი\1 დამტკიცება\ბრტყელი\3-რუსთაველის № 4\"/>
    </mc:Choice>
  </mc:AlternateContent>
  <bookViews>
    <workbookView xWindow="-120" yWindow="-120" windowWidth="20730" windowHeight="11160"/>
  </bookViews>
  <sheets>
    <sheet name="1-1" sheetId="2" r:id="rId1"/>
  </sheets>
  <definedNames>
    <definedName name="_xlnm._FilterDatabase" localSheetId="0" hidden="1">'1-1'!$C$2:$C$978</definedName>
    <definedName name="_xlnm.Print_Area" localSheetId="0">'1-1'!$A$2:$M$45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2" i="2" l="1"/>
  <c r="A33" i="2" s="1"/>
  <c r="A34" i="2" s="1"/>
  <c r="A35" i="2" s="1"/>
  <c r="A36" i="2" s="1"/>
  <c r="A26" i="2"/>
  <c r="A27" i="2" s="1"/>
  <c r="A28" i="2" s="1"/>
  <c r="A29" i="2" s="1"/>
  <c r="A30" i="2" s="1"/>
  <c r="A21" i="2"/>
  <c r="A22" i="2" s="1"/>
  <c r="A23" i="2" s="1"/>
  <c r="A24" i="2" s="1"/>
  <c r="A15" i="2"/>
  <c r="A16" i="2" s="1"/>
  <c r="A12" i="2"/>
  <c r="A13" i="2" s="1"/>
  <c r="F21" i="2" l="1"/>
  <c r="F36" i="2"/>
  <c r="H36" i="2" s="1"/>
  <c r="M36" i="2" s="1"/>
  <c r="F35" i="2"/>
  <c r="H35" i="2" s="1"/>
  <c r="M35" i="2" s="1"/>
  <c r="F34" i="2"/>
  <c r="H34" i="2" s="1"/>
  <c r="M34" i="2" s="1"/>
  <c r="F33" i="2"/>
  <c r="L33" i="2" s="1"/>
  <c r="M33" i="2" s="1"/>
  <c r="F32" i="2"/>
  <c r="J32" i="2" s="1"/>
  <c r="M32" i="2" s="1"/>
  <c r="F16" i="2" l="1"/>
  <c r="L16" i="2" s="1"/>
  <c r="M16" i="2" s="1"/>
  <c r="F15" i="2"/>
  <c r="J15" i="2" s="1"/>
  <c r="M15" i="2" s="1"/>
  <c r="F30" i="2"/>
  <c r="H30" i="2" s="1"/>
  <c r="M30" i="2" s="1"/>
  <c r="F29" i="2"/>
  <c r="F28" i="2"/>
  <c r="H28" i="2" s="1"/>
  <c r="F27" i="2"/>
  <c r="F26" i="2"/>
  <c r="M25" i="2"/>
  <c r="F24" i="2"/>
  <c r="H24" i="2" s="1"/>
  <c r="M24" i="2" s="1"/>
  <c r="F23" i="2"/>
  <c r="H23" i="2" s="1"/>
  <c r="F22" i="2"/>
  <c r="L22" i="2" s="1"/>
  <c r="M22" i="2" s="1"/>
  <c r="J21" i="2"/>
  <c r="M21" i="2" s="1"/>
  <c r="H29" i="2" l="1"/>
  <c r="H37" i="2" s="1"/>
  <c r="M23" i="2"/>
  <c r="M28" i="2"/>
  <c r="J26" i="2"/>
  <c r="L27" i="2"/>
  <c r="F19" i="2"/>
  <c r="L19" i="2" s="1"/>
  <c r="E18" i="2"/>
  <c r="F18" i="2" s="1"/>
  <c r="J18" i="2" s="1"/>
  <c r="M18" i="2" s="1"/>
  <c r="F13" i="2"/>
  <c r="L13" i="2" s="1"/>
  <c r="F12" i="2"/>
  <c r="J12" i="2" s="1"/>
  <c r="M29" i="2" l="1"/>
  <c r="L37" i="2"/>
  <c r="J37" i="2"/>
  <c r="M27" i="2"/>
  <c r="M26" i="2"/>
  <c r="M12" i="2"/>
  <c r="M13" i="2"/>
  <c r="M19" i="2"/>
  <c r="M37" i="2" l="1"/>
  <c r="M38" i="2"/>
  <c r="M39" i="2" l="1"/>
  <c r="M40" i="2" s="1"/>
  <c r="M41" i="2" s="1"/>
  <c r="M42" i="2" s="1"/>
  <c r="M43" i="2" s="1"/>
  <c r="M44" i="2" l="1"/>
  <c r="M45" i="2" s="1"/>
  <c r="M46" i="2" s="1"/>
  <c r="M47" i="2" s="1"/>
</calcChain>
</file>

<file path=xl/sharedStrings.xml><?xml version="1.0" encoding="utf-8"?>
<sst xmlns="http://schemas.openxmlformats.org/spreadsheetml/2006/main" count="100" uniqueCount="62">
  <si>
    <t>ლარი</t>
  </si>
  <si>
    <t xml:space="preserve"> ლოკალური ხარჯთაღრიცხვა № 1</t>
  </si>
  <si>
    <t>№</t>
  </si>
  <si>
    <t>სამუშაოს დასახელება</t>
  </si>
  <si>
    <t>გაფას.      №</t>
  </si>
  <si>
    <t>განზომ. ერთეული</t>
  </si>
  <si>
    <t>სულ</t>
  </si>
  <si>
    <t>რაოდენობა</t>
  </si>
  <si>
    <t>მასალა</t>
  </si>
  <si>
    <t>ხელფასი</t>
  </si>
  <si>
    <t>1</t>
  </si>
  <si>
    <t>მანქანა მექანიზმები და ტრანსპორტი</t>
  </si>
  <si>
    <t>ჯამი</t>
  </si>
  <si>
    <t>ნორმატივით ერთეულზე</t>
  </si>
  <si>
    <t>ერთ.
ფასი</t>
  </si>
  <si>
    <t>7</t>
  </si>
  <si>
    <t xml:space="preserve">არსებული სახურავის ფენილის  დემონტაჟი </t>
  </si>
  <si>
    <t>კვ.მ</t>
  </si>
  <si>
    <t>შრომითი დანახარჯები</t>
  </si>
  <si>
    <t>კაც/სთ</t>
  </si>
  <si>
    <t>კბ.მ</t>
  </si>
  <si>
    <t>მანქანები</t>
  </si>
  <si>
    <t>1 ტ</t>
  </si>
  <si>
    <t>საბაზრო</t>
  </si>
  <si>
    <t>სამშენებლო ნარჩენებისა და ნაგავის შენობიდან გამოტანა, ა/თვითმცლელებზე დატვირთვა</t>
  </si>
  <si>
    <t xml:space="preserve">შრომითი დანახარჯები </t>
  </si>
  <si>
    <t>სრფ</t>
  </si>
  <si>
    <t>სამშენებლო ნანგრევების გატანა,  ავტომანქანით 5 კმ  მანძილზე</t>
  </si>
  <si>
    <t>სხვა მანქანა</t>
  </si>
  <si>
    <t>კგ</t>
  </si>
  <si>
    <t>სხვა მასალა</t>
  </si>
  <si>
    <t>სატრანსპორტო ხარჯები-3%</t>
  </si>
  <si>
    <t>ზედნადები ხარჯები   - 10%</t>
  </si>
  <si>
    <t>გეგმიური დაგროვება  - 8%</t>
  </si>
  <si>
    <t>12-10-1,2</t>
  </si>
  <si>
    <t>ცემენტის მჭიმის მოწყობა  ლინოკრომის ქვეშ ალაგ-ალაგ</t>
  </si>
  <si>
    <t>შრომითი დანახარჯი</t>
  </si>
  <si>
    <t>ცემენტის ხსნარი</t>
  </si>
  <si>
    <t>12-3-3
მისადაგ.</t>
  </si>
  <si>
    <t>გაზი</t>
  </si>
  <si>
    <t xml:space="preserve">სახურავის  მოწყობა ლინოკრომით </t>
  </si>
  <si>
    <t>შატხაზე ლითონის ფურცლების დემონტაჟი</t>
  </si>
  <si>
    <t>ს.ნ.და წ. 
46-28-4</t>
  </si>
  <si>
    <t>ს.ნ.და წ. IV  2-82 ტ-2 ცხ.12-8-5 მისად.</t>
  </si>
  <si>
    <t>სჭვალი</t>
  </si>
  <si>
    <t>ც</t>
  </si>
  <si>
    <t>ქუჩა: რუსთაველის  4</t>
  </si>
  <si>
    <t xml:space="preserve">სავენტილაციო შახტების შემოსვა ფერადი თუნუქით 0,55 მმ  </t>
  </si>
  <si>
    <t xml:space="preserve">თუნუქი </t>
  </si>
  <si>
    <t>ქ. ტყიბულში, რუსთაველის  ქ. № 4   საცხოვრებელი სახლის სახურავის რეაბილიტაცია.</t>
  </si>
  <si>
    <r>
      <t>100 მ</t>
    </r>
    <r>
      <rPr>
        <b/>
        <vertAlign val="superscript"/>
        <sz val="9"/>
        <rFont val="Sylfaen"/>
        <family val="1"/>
        <charset val="204"/>
      </rPr>
      <t>2</t>
    </r>
  </si>
  <si>
    <r>
      <t>მ</t>
    </r>
    <r>
      <rPr>
        <vertAlign val="superscript"/>
        <sz val="9"/>
        <rFont val="Sylfaen"/>
        <family val="1"/>
        <charset val="204"/>
      </rPr>
      <t>3</t>
    </r>
  </si>
  <si>
    <t>რაიონი: ტყიბული</t>
  </si>
  <si>
    <r>
      <t>მ</t>
    </r>
    <r>
      <rPr>
        <vertAlign val="superscript"/>
        <sz val="9"/>
        <rFont val="Sylfaen"/>
        <family val="1"/>
        <charset val="204"/>
      </rPr>
      <t>2</t>
    </r>
  </si>
  <si>
    <t>4,1,381</t>
  </si>
  <si>
    <t>ლინოკრომის ფენა 2,5 მმ</t>
  </si>
  <si>
    <t>4,1,403</t>
  </si>
  <si>
    <t>1,6,5</t>
  </si>
  <si>
    <t>1,10,24</t>
  </si>
  <si>
    <t xml:space="preserve"> შედგენილია:  2018 წლის  III  კვარტლის რესურსული ფასებით  </t>
  </si>
  <si>
    <t>გაუთვალისწინებელი ხარჯი - 3%</t>
  </si>
  <si>
    <t>დღგ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</si>
</sst>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8">
    <font>
      <sz val="10"/>
      <color rgb="FF000000"/>
      <name val="Arimo"/>
    </font>
    <font>
      <sz val="1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b/>
      <sz val="10"/>
      <name val="Sylfaen"/>
      <family val="1"/>
      <charset val="204"/>
    </font>
    <font>
      <b/>
      <vertAlign val="superscript"/>
      <sz val="9"/>
      <name val="Sylfaen"/>
      <family val="1"/>
      <charset val="204"/>
    </font>
    <font>
      <vertAlign val="superscript"/>
      <sz val="9"/>
      <name val="Sylfaen"/>
      <family val="1"/>
      <charset val="204"/>
    </font>
    <font>
      <sz val="11"/>
      <name val="Sylfaen"/>
      <family val="1"/>
      <charset val="204"/>
    </font>
    <font>
      <sz val="12"/>
      <name val="Sylfaen"/>
      <family val="1"/>
      <charset val="204"/>
    </font>
    <font>
      <sz val="10"/>
      <name val="Sylfaen"/>
      <family val="1"/>
      <charset val="204"/>
    </font>
    <font>
      <b/>
      <sz val="9"/>
      <color theme="1"/>
      <name val="Sylfaen"/>
      <family val="1"/>
      <charset val="204"/>
    </font>
    <font>
      <sz val="10"/>
      <color rgb="FF000000"/>
      <name val="Sylfaen"/>
      <family val="1"/>
      <charset val="204"/>
    </font>
    <font>
      <b/>
      <sz val="12"/>
      <name val="Sylfaen"/>
      <family val="1"/>
      <charset val="204"/>
    </font>
    <font>
      <b/>
      <sz val="9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sz val="11"/>
      <name val="Sylfaen"/>
      <family val="1"/>
      <charset val="204"/>
    </font>
    <font>
      <sz val="11"/>
      <name val="Times New Roman"/>
      <family val="1"/>
    </font>
    <font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2" fontId="2" fillId="0" borderId="6" xfId="1" applyNumberFormat="1" applyFont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2" fontId="4" fillId="3" borderId="6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2" fontId="2" fillId="3" borderId="6" xfId="1" applyNumberFormat="1" applyFont="1" applyFill="1" applyBorder="1" applyAlignment="1">
      <alignment horizontal="center" vertical="center"/>
    </xf>
    <xf numFmtId="2" fontId="3" fillId="3" borderId="6" xfId="1" applyNumberFormat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left" vertical="center" wrapText="1"/>
    </xf>
    <xf numFmtId="0" fontId="2" fillId="3" borderId="6" xfId="1" applyFont="1" applyFill="1" applyBorder="1" applyAlignment="1">
      <alignment horizontal="center" vertical="center" wrapText="1"/>
    </xf>
    <xf numFmtId="165" fontId="2" fillId="3" borderId="6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 wrapText="1"/>
    </xf>
    <xf numFmtId="2" fontId="2" fillId="3" borderId="6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166" fontId="2" fillId="3" borderId="6" xfId="1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9" fillId="3" borderId="6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center" wrapText="1"/>
    </xf>
    <xf numFmtId="2" fontId="17" fillId="0" borderId="6" xfId="0" quotePrefix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78"/>
  <sheetViews>
    <sheetView tabSelected="1" topLeftCell="A22" zoomScaleNormal="100" zoomScaleSheetLayoutView="115" workbookViewId="0">
      <selection activeCell="K11" sqref="K11:K41"/>
    </sheetView>
  </sheetViews>
  <sheetFormatPr defaultColWidth="14.42578125" defaultRowHeight="15" customHeight="1"/>
  <cols>
    <col min="1" max="1" width="4.28515625" style="14" customWidth="1"/>
    <col min="2" max="2" width="10.28515625" style="71" customWidth="1"/>
    <col min="3" max="3" width="39.7109375" style="14" customWidth="1"/>
    <col min="4" max="4" width="7.28515625" style="14" customWidth="1"/>
    <col min="5" max="5" width="8.7109375" style="14" customWidth="1"/>
    <col min="6" max="6" width="8.85546875" style="14" customWidth="1"/>
    <col min="7" max="7" width="7.5703125" style="14" customWidth="1"/>
    <col min="8" max="8" width="10.7109375" style="14" customWidth="1"/>
    <col min="9" max="9" width="6.28515625" style="14" customWidth="1"/>
    <col min="10" max="10" width="8.28515625" style="14" customWidth="1"/>
    <col min="11" max="11" width="7.85546875" style="14" customWidth="1"/>
    <col min="12" max="12" width="6.85546875" style="14" customWidth="1"/>
    <col min="13" max="13" width="10.140625" style="14" customWidth="1"/>
    <col min="14" max="14" width="11.7109375" style="14" customWidth="1"/>
    <col min="15" max="26" width="8" style="14" customWidth="1"/>
    <col min="27" max="16384" width="14.42578125" style="14"/>
  </cols>
  <sheetData>
    <row r="2" spans="1:26" ht="15" customHeight="1">
      <c r="A2" s="15"/>
      <c r="B2" s="80" t="s">
        <v>52</v>
      </c>
      <c r="C2" s="81"/>
      <c r="D2" s="15"/>
      <c r="E2" s="15"/>
      <c r="F2" s="15"/>
      <c r="G2" s="16"/>
      <c r="H2" s="17"/>
      <c r="I2" s="16"/>
      <c r="J2" s="17"/>
      <c r="K2" s="82"/>
      <c r="L2" s="83"/>
      <c r="M2" s="83"/>
    </row>
    <row r="3" spans="1:26" ht="22.5" customHeight="1">
      <c r="A3" s="15"/>
      <c r="B3" s="80" t="s">
        <v>46</v>
      </c>
      <c r="C3" s="81"/>
      <c r="D3" s="93"/>
      <c r="E3" s="81"/>
      <c r="F3" s="81"/>
      <c r="G3" s="16"/>
      <c r="H3" s="17"/>
      <c r="I3" s="16"/>
      <c r="J3" s="17"/>
      <c r="K3" s="18"/>
      <c r="L3" s="18"/>
      <c r="M3" s="19"/>
    </row>
    <row r="4" spans="1:26" ht="15" customHeight="1">
      <c r="A4" s="15"/>
      <c r="B4" s="72"/>
      <c r="C4" s="20"/>
      <c r="D4" s="15"/>
      <c r="E4" s="15"/>
      <c r="F4" s="15"/>
      <c r="G4" s="16"/>
      <c r="H4" s="17"/>
      <c r="I4" s="16"/>
      <c r="J4" s="17"/>
      <c r="K4" s="21"/>
      <c r="L4" s="22"/>
      <c r="M4" s="19"/>
    </row>
    <row r="5" spans="1:26" ht="18.75" customHeight="1">
      <c r="A5" s="95" t="s">
        <v>49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1" customHeight="1">
      <c r="A6" s="23"/>
      <c r="B6" s="23"/>
      <c r="C6" s="23"/>
      <c r="D6" s="84" t="s">
        <v>1</v>
      </c>
      <c r="E6" s="81"/>
      <c r="F6" s="81"/>
      <c r="G6" s="81"/>
      <c r="H6" s="81"/>
      <c r="I6" s="24"/>
      <c r="J6" s="23"/>
      <c r="K6" s="23"/>
      <c r="L6" s="23"/>
      <c r="M6" s="23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7.25" customHeight="1">
      <c r="A7" s="80" t="s">
        <v>59</v>
      </c>
      <c r="B7" s="81"/>
      <c r="C7" s="81"/>
      <c r="D7" s="81"/>
      <c r="E7" s="81"/>
      <c r="F7" s="81"/>
      <c r="G7" s="81"/>
      <c r="H7" s="81"/>
      <c r="I7" s="15"/>
      <c r="J7" s="15"/>
      <c r="K7" s="15"/>
      <c r="L7" s="15"/>
      <c r="M7" s="23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48" customHeight="1">
      <c r="A8" s="88" t="s">
        <v>2</v>
      </c>
      <c r="B8" s="91" t="s">
        <v>4</v>
      </c>
      <c r="C8" s="88" t="s">
        <v>3</v>
      </c>
      <c r="D8" s="90" t="s">
        <v>5</v>
      </c>
      <c r="E8" s="85" t="s">
        <v>7</v>
      </c>
      <c r="F8" s="86"/>
      <c r="G8" s="87" t="s">
        <v>8</v>
      </c>
      <c r="H8" s="86"/>
      <c r="I8" s="85" t="s">
        <v>9</v>
      </c>
      <c r="J8" s="86"/>
      <c r="K8" s="85" t="s">
        <v>11</v>
      </c>
      <c r="L8" s="86"/>
      <c r="M8" s="94" t="s">
        <v>12</v>
      </c>
    </row>
    <row r="9" spans="1:26" ht="45" customHeight="1">
      <c r="A9" s="89"/>
      <c r="B9" s="92"/>
      <c r="C9" s="89"/>
      <c r="D9" s="89"/>
      <c r="E9" s="25" t="s">
        <v>13</v>
      </c>
      <c r="F9" s="26" t="s">
        <v>6</v>
      </c>
      <c r="G9" s="27" t="s">
        <v>14</v>
      </c>
      <c r="H9" s="28" t="s">
        <v>12</v>
      </c>
      <c r="I9" s="26" t="s">
        <v>14</v>
      </c>
      <c r="J9" s="28" t="s">
        <v>12</v>
      </c>
      <c r="K9" s="26" t="s">
        <v>14</v>
      </c>
      <c r="L9" s="28" t="s">
        <v>12</v>
      </c>
      <c r="M9" s="89"/>
    </row>
    <row r="10" spans="1:26" ht="15" customHeight="1">
      <c r="A10" s="29" t="s">
        <v>10</v>
      </c>
      <c r="B10" s="73">
        <v>2</v>
      </c>
      <c r="C10" s="29">
        <v>3</v>
      </c>
      <c r="D10" s="29">
        <v>4</v>
      </c>
      <c r="E10" s="29">
        <v>5</v>
      </c>
      <c r="F10" s="29">
        <v>6</v>
      </c>
      <c r="G10" s="30" t="s">
        <v>15</v>
      </c>
      <c r="H10" s="31">
        <v>8</v>
      </c>
      <c r="I10" s="29">
        <v>9</v>
      </c>
      <c r="J10" s="31">
        <v>10</v>
      </c>
      <c r="K10" s="29">
        <v>11</v>
      </c>
      <c r="L10" s="31">
        <v>12</v>
      </c>
      <c r="M10" s="32">
        <v>13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30" customHeight="1">
      <c r="A11" s="34" t="s">
        <v>10</v>
      </c>
      <c r="B11" s="35" t="s">
        <v>42</v>
      </c>
      <c r="C11" s="35" t="s">
        <v>16</v>
      </c>
      <c r="D11" s="35" t="s">
        <v>17</v>
      </c>
      <c r="E11" s="35"/>
      <c r="F11" s="36">
        <v>400</v>
      </c>
      <c r="G11" s="37"/>
      <c r="H11" s="37"/>
      <c r="I11" s="37"/>
      <c r="J11" s="38"/>
      <c r="K11" s="37"/>
      <c r="L11" s="37"/>
      <c r="M11" s="39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" customHeight="1">
      <c r="A12" s="40">
        <f>A11+0.1</f>
        <v>1.1000000000000001</v>
      </c>
      <c r="B12" s="35"/>
      <c r="C12" s="42" t="s">
        <v>18</v>
      </c>
      <c r="D12" s="41" t="s">
        <v>19</v>
      </c>
      <c r="E12" s="43">
        <v>0.159</v>
      </c>
      <c r="F12" s="44">
        <f>F11*E12</f>
        <v>63.6</v>
      </c>
      <c r="G12" s="37"/>
      <c r="H12" s="37"/>
      <c r="I12" s="37"/>
      <c r="J12" s="38">
        <f>I12*F12</f>
        <v>0</v>
      </c>
      <c r="K12" s="37"/>
      <c r="L12" s="37"/>
      <c r="M12" s="39">
        <f>J12</f>
        <v>0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" customHeight="1">
      <c r="A13" s="40">
        <f>A12+0.1</f>
        <v>1.2000000000000002</v>
      </c>
      <c r="B13" s="35"/>
      <c r="C13" s="42" t="s">
        <v>21</v>
      </c>
      <c r="D13" s="41" t="s">
        <v>0</v>
      </c>
      <c r="E13" s="43">
        <v>1.7000000000000001E-2</v>
      </c>
      <c r="F13" s="44">
        <f>F11*E13</f>
        <v>6.8000000000000007</v>
      </c>
      <c r="G13" s="37"/>
      <c r="H13" s="37"/>
      <c r="I13" s="37"/>
      <c r="J13" s="38"/>
      <c r="K13" s="37"/>
      <c r="L13" s="37">
        <f>K13*F13</f>
        <v>0</v>
      </c>
      <c r="M13" s="39">
        <f>L13</f>
        <v>0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4" customHeight="1">
      <c r="A14" s="45">
        <v>2</v>
      </c>
      <c r="B14" s="35" t="s">
        <v>42</v>
      </c>
      <c r="C14" s="35" t="s">
        <v>41</v>
      </c>
      <c r="D14" s="35" t="s">
        <v>17</v>
      </c>
      <c r="E14" s="46"/>
      <c r="F14" s="47">
        <v>15</v>
      </c>
      <c r="G14" s="37"/>
      <c r="H14" s="37"/>
      <c r="I14" s="37"/>
      <c r="J14" s="38"/>
      <c r="K14" s="37"/>
      <c r="L14" s="37"/>
      <c r="M14" s="39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" customHeight="1">
      <c r="A15" s="40">
        <f>A14+0.1</f>
        <v>2.1</v>
      </c>
      <c r="B15" s="35"/>
      <c r="C15" s="42" t="s">
        <v>18</v>
      </c>
      <c r="D15" s="41" t="s">
        <v>19</v>
      </c>
      <c r="E15" s="43">
        <v>0.159</v>
      </c>
      <c r="F15" s="44">
        <f>F14*E15</f>
        <v>2.3850000000000002</v>
      </c>
      <c r="G15" s="37"/>
      <c r="H15" s="37"/>
      <c r="I15" s="37"/>
      <c r="J15" s="38">
        <f>I15*F15</f>
        <v>0</v>
      </c>
      <c r="K15" s="37"/>
      <c r="L15" s="37"/>
      <c r="M15" s="39">
        <f>J15</f>
        <v>0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" customHeight="1">
      <c r="A16" s="40">
        <f>A15+0.1</f>
        <v>2.2000000000000002</v>
      </c>
      <c r="B16" s="35"/>
      <c r="C16" s="42" t="s">
        <v>21</v>
      </c>
      <c r="D16" s="41" t="s">
        <v>0</v>
      </c>
      <c r="E16" s="43">
        <v>1.7000000000000001E-2</v>
      </c>
      <c r="F16" s="44">
        <f>F14*E16</f>
        <v>0.255</v>
      </c>
      <c r="G16" s="37"/>
      <c r="H16" s="37"/>
      <c r="I16" s="37"/>
      <c r="J16" s="38"/>
      <c r="K16" s="37"/>
      <c r="L16" s="37">
        <f>K16*F16</f>
        <v>0</v>
      </c>
      <c r="M16" s="39">
        <f>L16</f>
        <v>0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38.25" customHeight="1">
      <c r="A17" s="45">
        <v>3</v>
      </c>
      <c r="B17" s="35" t="s">
        <v>23</v>
      </c>
      <c r="C17" s="35" t="s">
        <v>24</v>
      </c>
      <c r="D17" s="35" t="s">
        <v>20</v>
      </c>
      <c r="E17" s="48"/>
      <c r="F17" s="48">
        <v>10</v>
      </c>
      <c r="G17" s="37"/>
      <c r="H17" s="37"/>
      <c r="I17" s="37"/>
      <c r="J17" s="38"/>
      <c r="K17" s="37"/>
      <c r="L17" s="38"/>
      <c r="M17" s="39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" customHeight="1">
      <c r="A18" s="37"/>
      <c r="B18" s="35"/>
      <c r="C18" s="42" t="s">
        <v>25</v>
      </c>
      <c r="D18" s="41" t="s">
        <v>19</v>
      </c>
      <c r="E18" s="44">
        <f>3.37</f>
        <v>3.37</v>
      </c>
      <c r="F18" s="44">
        <f>F17*E18</f>
        <v>33.700000000000003</v>
      </c>
      <c r="G18" s="37"/>
      <c r="H18" s="37"/>
      <c r="I18" s="37"/>
      <c r="J18" s="38">
        <f>I18*F18</f>
        <v>0</v>
      </c>
      <c r="K18" s="37"/>
      <c r="L18" s="38"/>
      <c r="M18" s="39">
        <f>J18</f>
        <v>0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25.5" customHeight="1">
      <c r="A19" s="45">
        <v>4</v>
      </c>
      <c r="B19" s="35" t="s">
        <v>26</v>
      </c>
      <c r="C19" s="35" t="s">
        <v>27</v>
      </c>
      <c r="D19" s="35" t="s">
        <v>22</v>
      </c>
      <c r="E19" s="48">
        <v>1.65</v>
      </c>
      <c r="F19" s="48">
        <f>F17*E19</f>
        <v>16.5</v>
      </c>
      <c r="G19" s="37"/>
      <c r="H19" s="37"/>
      <c r="I19" s="37"/>
      <c r="J19" s="38"/>
      <c r="K19" s="37"/>
      <c r="L19" s="38">
        <f>K19*F19</f>
        <v>0</v>
      </c>
      <c r="M19" s="39">
        <f>L19</f>
        <v>0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26.25" customHeight="1">
      <c r="A20" s="49">
        <v>5</v>
      </c>
      <c r="B20" s="13" t="s">
        <v>34</v>
      </c>
      <c r="C20" s="2" t="s">
        <v>35</v>
      </c>
      <c r="D20" s="2" t="s">
        <v>50</v>
      </c>
      <c r="E20" s="2"/>
      <c r="F20" s="4">
        <v>2</v>
      </c>
      <c r="G20" s="5"/>
      <c r="H20" s="6"/>
      <c r="I20" s="3"/>
      <c r="J20" s="6"/>
      <c r="K20" s="3"/>
      <c r="L20" s="6"/>
      <c r="M20" s="7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>
      <c r="A21" s="40">
        <f>A20+0.1</f>
        <v>5.0999999999999996</v>
      </c>
      <c r="B21" s="13"/>
      <c r="C21" s="8" t="s">
        <v>36</v>
      </c>
      <c r="D21" s="9" t="s">
        <v>19</v>
      </c>
      <c r="E21" s="9">
        <v>16.75</v>
      </c>
      <c r="F21" s="10">
        <f>F20*E21</f>
        <v>33.5</v>
      </c>
      <c r="G21" s="2"/>
      <c r="H21" s="6"/>
      <c r="I21" s="3"/>
      <c r="J21" s="6">
        <f>I21*F21</f>
        <v>0</v>
      </c>
      <c r="K21" s="3"/>
      <c r="L21" s="6"/>
      <c r="M21" s="6">
        <f>J21</f>
        <v>0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>
      <c r="A22" s="40">
        <f>A21+0.1</f>
        <v>5.1999999999999993</v>
      </c>
      <c r="B22" s="13"/>
      <c r="C22" s="8" t="s">
        <v>21</v>
      </c>
      <c r="D22" s="9" t="s">
        <v>0</v>
      </c>
      <c r="E22" s="10">
        <v>2.4900000000000002</v>
      </c>
      <c r="F22" s="10">
        <f>F20*E22</f>
        <v>4.9800000000000004</v>
      </c>
      <c r="G22" s="2"/>
      <c r="H22" s="6"/>
      <c r="I22" s="3"/>
      <c r="J22" s="6"/>
      <c r="K22" s="3"/>
      <c r="L22" s="6">
        <f>K22*F22</f>
        <v>0</v>
      </c>
      <c r="M22" s="6">
        <f>L22</f>
        <v>0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>
      <c r="A23" s="40">
        <f>A22+0.1</f>
        <v>5.2999999999999989</v>
      </c>
      <c r="B23" s="79" t="s">
        <v>54</v>
      </c>
      <c r="C23" s="11" t="s">
        <v>37</v>
      </c>
      <c r="D23" s="9" t="s">
        <v>51</v>
      </c>
      <c r="E23" s="9">
        <v>5.26</v>
      </c>
      <c r="F23" s="10">
        <f>F20*E23</f>
        <v>10.52</v>
      </c>
      <c r="G23" s="10"/>
      <c r="H23" s="6">
        <f>G23*F23</f>
        <v>0</v>
      </c>
      <c r="I23" s="3"/>
      <c r="J23" s="6"/>
      <c r="K23" s="3"/>
      <c r="L23" s="6"/>
      <c r="M23" s="6">
        <f>H23</f>
        <v>0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>
      <c r="A24" s="40">
        <f>A23+0.1</f>
        <v>5.3999999999999986</v>
      </c>
      <c r="B24" s="74"/>
      <c r="C24" s="11" t="s">
        <v>30</v>
      </c>
      <c r="D24" s="9" t="s">
        <v>0</v>
      </c>
      <c r="E24" s="9">
        <v>6.4</v>
      </c>
      <c r="F24" s="10">
        <f>F20*E24</f>
        <v>12.8</v>
      </c>
      <c r="G24" s="10"/>
      <c r="H24" s="6">
        <f>G24*F24</f>
        <v>0</v>
      </c>
      <c r="I24" s="3"/>
      <c r="J24" s="6"/>
      <c r="K24" s="3"/>
      <c r="L24" s="6"/>
      <c r="M24" s="6">
        <f>H24</f>
        <v>0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30.75" customHeight="1">
      <c r="A25" s="49">
        <v>6</v>
      </c>
      <c r="B25" s="12" t="s">
        <v>38</v>
      </c>
      <c r="C25" s="50" t="s">
        <v>40</v>
      </c>
      <c r="D25" s="13" t="s">
        <v>50</v>
      </c>
      <c r="E25" s="51"/>
      <c r="F25" s="2">
        <v>4</v>
      </c>
      <c r="G25" s="52"/>
      <c r="H25" s="53"/>
      <c r="I25" s="3"/>
      <c r="J25" s="6"/>
      <c r="K25" s="3"/>
      <c r="L25" s="6"/>
      <c r="M25" s="1">
        <f t="shared" ref="M25:M30" si="0">H25</f>
        <v>0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6.5" customHeight="1">
      <c r="A26" s="40">
        <f>A25+0.1</f>
        <v>6.1</v>
      </c>
      <c r="B26" s="75"/>
      <c r="C26" s="54" t="s">
        <v>18</v>
      </c>
      <c r="D26" s="55" t="s">
        <v>19</v>
      </c>
      <c r="E26" s="55">
        <v>32.1</v>
      </c>
      <c r="F26" s="53">
        <f>F25*E26</f>
        <v>128.4</v>
      </c>
      <c r="G26" s="52"/>
      <c r="H26" s="53"/>
      <c r="I26" s="3"/>
      <c r="J26" s="6">
        <f>I26*F26</f>
        <v>0</v>
      </c>
      <c r="K26" s="3"/>
      <c r="L26" s="6"/>
      <c r="M26" s="1">
        <f>J26</f>
        <v>0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8" customHeight="1">
      <c r="A27" s="40">
        <f>A26+0.1</f>
        <v>6.1999999999999993</v>
      </c>
      <c r="B27" s="76"/>
      <c r="C27" s="56" t="s">
        <v>28</v>
      </c>
      <c r="D27" s="57" t="s">
        <v>0</v>
      </c>
      <c r="E27" s="57">
        <v>0.41</v>
      </c>
      <c r="F27" s="58">
        <f>F25*E27</f>
        <v>1.64</v>
      </c>
      <c r="G27" s="52"/>
      <c r="H27" s="53"/>
      <c r="I27" s="3"/>
      <c r="J27" s="6"/>
      <c r="K27" s="3"/>
      <c r="L27" s="6">
        <f>K27*F27</f>
        <v>0</v>
      </c>
      <c r="M27" s="1">
        <f>L27</f>
        <v>0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" customHeight="1">
      <c r="A28" s="40">
        <f>A27+0.1</f>
        <v>6.2999999999999989</v>
      </c>
      <c r="B28" s="76" t="s">
        <v>23</v>
      </c>
      <c r="C28" s="8" t="s">
        <v>39</v>
      </c>
      <c r="D28" s="55" t="s">
        <v>29</v>
      </c>
      <c r="E28" s="59">
        <v>17.649999999999999</v>
      </c>
      <c r="F28" s="53">
        <f>F25*E28</f>
        <v>70.599999999999994</v>
      </c>
      <c r="G28" s="52"/>
      <c r="H28" s="53">
        <f t="shared" ref="H28:H30" si="1">G28*F28</f>
        <v>0</v>
      </c>
      <c r="I28" s="3"/>
      <c r="J28" s="6"/>
      <c r="K28" s="3"/>
      <c r="L28" s="6"/>
      <c r="M28" s="1">
        <f t="shared" si="0"/>
        <v>0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" customHeight="1">
      <c r="A29" s="40">
        <f>A28+0.1</f>
        <v>6.3999999999999986</v>
      </c>
      <c r="B29" s="76" t="s">
        <v>56</v>
      </c>
      <c r="C29" s="8" t="s">
        <v>55</v>
      </c>
      <c r="D29" s="37" t="s">
        <v>53</v>
      </c>
      <c r="E29" s="60">
        <v>112</v>
      </c>
      <c r="F29" s="9">
        <f>F25*E29</f>
        <v>448</v>
      </c>
      <c r="G29" s="53"/>
      <c r="H29" s="53">
        <f>G29*F29</f>
        <v>0</v>
      </c>
      <c r="I29" s="3"/>
      <c r="J29" s="6"/>
      <c r="K29" s="3"/>
      <c r="L29" s="6"/>
      <c r="M29" s="1">
        <f t="shared" si="0"/>
        <v>0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" customHeight="1">
      <c r="A30" s="40">
        <f>A29+0.1</f>
        <v>6.4999999999999982</v>
      </c>
      <c r="B30" s="76"/>
      <c r="C30" s="54" t="s">
        <v>30</v>
      </c>
      <c r="D30" s="55" t="s">
        <v>0</v>
      </c>
      <c r="E30" s="55">
        <v>13.8</v>
      </c>
      <c r="F30" s="52">
        <f>F25*E30</f>
        <v>55.2</v>
      </c>
      <c r="G30" s="52"/>
      <c r="H30" s="53">
        <f t="shared" si="1"/>
        <v>0</v>
      </c>
      <c r="I30" s="3"/>
      <c r="J30" s="6"/>
      <c r="K30" s="3"/>
      <c r="L30" s="6"/>
      <c r="M30" s="1">
        <f t="shared" si="0"/>
        <v>0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50.25" customHeight="1">
      <c r="A31" s="49">
        <v>7</v>
      </c>
      <c r="B31" s="61" t="s">
        <v>43</v>
      </c>
      <c r="C31" s="35" t="s">
        <v>47</v>
      </c>
      <c r="D31" s="13" t="s">
        <v>50</v>
      </c>
      <c r="E31" s="45"/>
      <c r="F31" s="35">
        <v>0.3</v>
      </c>
      <c r="G31" s="62"/>
      <c r="H31" s="44"/>
      <c r="I31" s="37"/>
      <c r="J31" s="38"/>
      <c r="K31" s="37"/>
      <c r="L31" s="38"/>
      <c r="M31" s="39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" customHeight="1">
      <c r="A32" s="40">
        <f>A31+0.1</f>
        <v>7.1</v>
      </c>
      <c r="B32" s="77"/>
      <c r="C32" s="63" t="s">
        <v>18</v>
      </c>
      <c r="D32" s="37" t="s">
        <v>19</v>
      </c>
      <c r="E32" s="37">
        <v>83</v>
      </c>
      <c r="F32" s="44">
        <f>F31*E32</f>
        <v>24.9</v>
      </c>
      <c r="G32" s="62"/>
      <c r="H32" s="44"/>
      <c r="I32" s="37"/>
      <c r="J32" s="38">
        <f>I32*F32</f>
        <v>0</v>
      </c>
      <c r="K32" s="37"/>
      <c r="L32" s="38"/>
      <c r="M32" s="39">
        <f>J32</f>
        <v>0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" customHeight="1">
      <c r="A33" s="40">
        <f>A32+0.1</f>
        <v>7.1999999999999993</v>
      </c>
      <c r="B33" s="34"/>
      <c r="C33" s="42" t="s">
        <v>28</v>
      </c>
      <c r="D33" s="41" t="s">
        <v>0</v>
      </c>
      <c r="E33" s="41">
        <v>0.41</v>
      </c>
      <c r="F33" s="64">
        <f>F31*E33</f>
        <v>0.12299999999999998</v>
      </c>
      <c r="G33" s="62"/>
      <c r="H33" s="44"/>
      <c r="I33" s="37"/>
      <c r="J33" s="38"/>
      <c r="K33" s="37"/>
      <c r="L33" s="38">
        <f>K33*F33</f>
        <v>0</v>
      </c>
      <c r="M33" s="39">
        <f>L33</f>
        <v>0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" customHeight="1">
      <c r="A34" s="40">
        <f>A33+0.1</f>
        <v>7.2999999999999989</v>
      </c>
      <c r="B34" s="34" t="s">
        <v>57</v>
      </c>
      <c r="C34" s="42" t="s">
        <v>48</v>
      </c>
      <c r="D34" s="37" t="s">
        <v>53</v>
      </c>
      <c r="E34" s="38">
        <v>110</v>
      </c>
      <c r="F34" s="44">
        <f>F31*E34</f>
        <v>33</v>
      </c>
      <c r="G34" s="62"/>
      <c r="H34" s="44">
        <f t="shared" ref="H34:H36" si="2">G34*F34</f>
        <v>0</v>
      </c>
      <c r="I34" s="37"/>
      <c r="J34" s="38"/>
      <c r="K34" s="37"/>
      <c r="L34" s="38"/>
      <c r="M34" s="39">
        <f t="shared" ref="M34:M36" si="3">H34</f>
        <v>0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" customHeight="1">
      <c r="A35" s="40">
        <f>A34+0.1</f>
        <v>7.3999999999999986</v>
      </c>
      <c r="B35" s="34" t="s">
        <v>58</v>
      </c>
      <c r="C35" s="42" t="s">
        <v>44</v>
      </c>
      <c r="D35" s="37" t="s">
        <v>45</v>
      </c>
      <c r="E35" s="65">
        <v>600</v>
      </c>
      <c r="F35" s="41">
        <f>F31*E35</f>
        <v>180</v>
      </c>
      <c r="G35" s="44"/>
      <c r="H35" s="44">
        <f t="shared" si="2"/>
        <v>0</v>
      </c>
      <c r="I35" s="37"/>
      <c r="J35" s="38"/>
      <c r="K35" s="37"/>
      <c r="L35" s="38"/>
      <c r="M35" s="39">
        <f t="shared" si="3"/>
        <v>0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" customHeight="1">
      <c r="A36" s="40">
        <f>A35+0.1</f>
        <v>7.4999999999999982</v>
      </c>
      <c r="B36" s="34"/>
      <c r="C36" s="63" t="s">
        <v>30</v>
      </c>
      <c r="D36" s="37" t="s">
        <v>0</v>
      </c>
      <c r="E36" s="37">
        <v>7.8</v>
      </c>
      <c r="F36" s="62">
        <f>F31*E36</f>
        <v>2.34</v>
      </c>
      <c r="G36" s="62"/>
      <c r="H36" s="44">
        <f t="shared" si="2"/>
        <v>0</v>
      </c>
      <c r="I36" s="37"/>
      <c r="J36" s="38"/>
      <c r="K36" s="37"/>
      <c r="L36" s="38"/>
      <c r="M36" s="39">
        <f t="shared" si="3"/>
        <v>0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" customHeight="1">
      <c r="A37" s="66"/>
      <c r="B37" s="78"/>
      <c r="C37" s="26" t="s">
        <v>12</v>
      </c>
      <c r="D37" s="26"/>
      <c r="E37" s="28"/>
      <c r="F37" s="28"/>
      <c r="G37" s="28"/>
      <c r="H37" s="67">
        <f>SUM(H23:H36)</f>
        <v>0</v>
      </c>
      <c r="I37" s="68"/>
      <c r="J37" s="67">
        <f>SUM(J12:J36)</f>
        <v>0</v>
      </c>
      <c r="K37" s="67"/>
      <c r="L37" s="67">
        <f>SUM(L13:L36)</f>
        <v>0</v>
      </c>
      <c r="M37" s="67">
        <f>SUM(M12:M36)</f>
        <v>0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" customHeight="1">
      <c r="A38" s="66"/>
      <c r="B38" s="78"/>
      <c r="C38" s="26" t="s">
        <v>31</v>
      </c>
      <c r="D38" s="26"/>
      <c r="E38" s="28"/>
      <c r="F38" s="28"/>
      <c r="G38" s="28"/>
      <c r="H38" s="67"/>
      <c r="I38" s="68"/>
      <c r="J38" s="67"/>
      <c r="K38" s="67"/>
      <c r="L38" s="67"/>
      <c r="M38" s="69">
        <f>H37*0.03</f>
        <v>0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" customHeight="1">
      <c r="A39" s="66"/>
      <c r="B39" s="78"/>
      <c r="C39" s="26" t="s">
        <v>12</v>
      </c>
      <c r="D39" s="26"/>
      <c r="E39" s="28"/>
      <c r="F39" s="28"/>
      <c r="G39" s="28"/>
      <c r="H39" s="67"/>
      <c r="I39" s="68"/>
      <c r="J39" s="67"/>
      <c r="K39" s="67"/>
      <c r="L39" s="67"/>
      <c r="M39" s="69">
        <f>SUM(M37:M38)</f>
        <v>0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" customHeight="1">
      <c r="A40" s="66"/>
      <c r="B40" s="78"/>
      <c r="C40" s="26" t="s">
        <v>32</v>
      </c>
      <c r="D40" s="26"/>
      <c r="E40" s="28"/>
      <c r="F40" s="28"/>
      <c r="G40" s="28"/>
      <c r="H40" s="69"/>
      <c r="I40" s="70"/>
      <c r="J40" s="69"/>
      <c r="K40" s="69"/>
      <c r="L40" s="69"/>
      <c r="M40" s="69">
        <f>M39*0.1</f>
        <v>0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" customHeight="1">
      <c r="A41" s="66"/>
      <c r="B41" s="78"/>
      <c r="C41" s="26" t="s">
        <v>12</v>
      </c>
      <c r="D41" s="26"/>
      <c r="E41" s="28"/>
      <c r="F41" s="28"/>
      <c r="G41" s="28"/>
      <c r="H41" s="69"/>
      <c r="I41" s="69"/>
      <c r="J41" s="69"/>
      <c r="K41" s="69"/>
      <c r="L41" s="69"/>
      <c r="M41" s="69">
        <f>M39+M40</f>
        <v>0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" customHeight="1">
      <c r="A42" s="66"/>
      <c r="B42" s="78"/>
      <c r="C42" s="26" t="s">
        <v>33</v>
      </c>
      <c r="D42" s="26"/>
      <c r="E42" s="28"/>
      <c r="F42" s="28"/>
      <c r="G42" s="28"/>
      <c r="H42" s="69"/>
      <c r="I42" s="69"/>
      <c r="J42" s="69"/>
      <c r="K42" s="69"/>
      <c r="L42" s="69"/>
      <c r="M42" s="69">
        <f>M41*0.08</f>
        <v>0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" customHeight="1">
      <c r="A43" s="66"/>
      <c r="B43" s="78"/>
      <c r="C43" s="26" t="s">
        <v>12</v>
      </c>
      <c r="D43" s="26"/>
      <c r="E43" s="28"/>
      <c r="F43" s="28"/>
      <c r="G43" s="28"/>
      <c r="H43" s="69"/>
      <c r="I43" s="69"/>
      <c r="J43" s="69"/>
      <c r="K43" s="69"/>
      <c r="L43" s="69"/>
      <c r="M43" s="69">
        <f>M42+M41</f>
        <v>0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" customHeight="1">
      <c r="A44" s="96"/>
      <c r="B44" s="96"/>
      <c r="C44" s="97" t="s">
        <v>60</v>
      </c>
      <c r="D44" s="96"/>
      <c r="E44" s="96"/>
      <c r="F44" s="96"/>
      <c r="G44" s="96"/>
      <c r="H44" s="96"/>
      <c r="I44" s="96"/>
      <c r="J44" s="96"/>
      <c r="K44" s="96"/>
      <c r="L44" s="96"/>
      <c r="M44" s="98">
        <f>M43*0.03</f>
        <v>0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2.75" customHeight="1">
      <c r="A45" s="96"/>
      <c r="B45" s="96"/>
      <c r="C45" s="97" t="s">
        <v>12</v>
      </c>
      <c r="D45" s="96"/>
      <c r="E45" s="96"/>
      <c r="F45" s="96"/>
      <c r="G45" s="96"/>
      <c r="H45" s="96"/>
      <c r="I45" s="96"/>
      <c r="J45" s="96"/>
      <c r="K45" s="96"/>
      <c r="L45" s="96"/>
      <c r="M45" s="98">
        <f>M44+M43</f>
        <v>0</v>
      </c>
    </row>
    <row r="46" spans="1:26" ht="12.75" customHeight="1">
      <c r="A46" s="96"/>
      <c r="B46" s="96"/>
      <c r="C46" s="97" t="s">
        <v>61</v>
      </c>
      <c r="D46" s="96"/>
      <c r="E46" s="96"/>
      <c r="F46" s="96"/>
      <c r="G46" s="96"/>
      <c r="H46" s="96"/>
      <c r="I46" s="96"/>
      <c r="J46" s="96"/>
      <c r="K46" s="96"/>
      <c r="L46" s="96"/>
      <c r="M46" s="98">
        <f>M45*0.18</f>
        <v>0</v>
      </c>
    </row>
    <row r="47" spans="1:26" ht="12.75" customHeight="1">
      <c r="A47" s="96"/>
      <c r="B47" s="96"/>
      <c r="C47" s="97" t="s">
        <v>12</v>
      </c>
      <c r="D47" s="96"/>
      <c r="E47" s="96"/>
      <c r="F47" s="96"/>
      <c r="G47" s="96"/>
      <c r="H47" s="96"/>
      <c r="I47" s="96"/>
      <c r="J47" s="96"/>
      <c r="K47" s="96"/>
      <c r="L47" s="96"/>
      <c r="M47" s="98">
        <f>M46+M45</f>
        <v>0</v>
      </c>
    </row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</sheetData>
  <mergeCells count="16">
    <mergeCell ref="B2:C2"/>
    <mergeCell ref="K2:M2"/>
    <mergeCell ref="D6:H6"/>
    <mergeCell ref="A7:H7"/>
    <mergeCell ref="I8:J8"/>
    <mergeCell ref="E8:F8"/>
    <mergeCell ref="G8:H8"/>
    <mergeCell ref="C8:C9"/>
    <mergeCell ref="D8:D9"/>
    <mergeCell ref="B8:B9"/>
    <mergeCell ref="B3:C3"/>
    <mergeCell ref="D3:F3"/>
    <mergeCell ref="K8:L8"/>
    <mergeCell ref="M8:M9"/>
    <mergeCell ref="A8:A9"/>
    <mergeCell ref="A5:M5"/>
  </mergeCells>
  <pageMargins left="0.7" right="0.7" top="0.75" bottom="0.75" header="0" footer="0"/>
  <pageSetup paperSize="9" scale="91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1-1</vt:lpstr>
      <vt:lpstr>'1-1'!Область_печати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jondo kasrashvili</cp:lastModifiedBy>
  <cp:lastPrinted>2018-12-29T13:25:23Z</cp:lastPrinted>
  <dcterms:modified xsi:type="dcterms:W3CDTF">2019-04-16T11:15:40Z</dcterms:modified>
</cp:coreProperties>
</file>