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nda.giorgadze\Desktop\"/>
    </mc:Choice>
  </mc:AlternateContent>
  <bookViews>
    <workbookView xWindow="0" yWindow="0" windowWidth="20490" windowHeight="7650"/>
  </bookViews>
  <sheets>
    <sheet name="მოცულობების უწყისი" sheetId="1" r:id="rId1"/>
  </sheets>
  <externalReferences>
    <externalReference r:id="rId2"/>
    <externalReference r:id="rId3"/>
  </externalReferences>
  <definedNames>
    <definedName name="_xlnm._FilterDatabase" localSheetId="0" hidden="1">'მოცულობების უწყისი'!$A$1:$M$168</definedName>
    <definedName name="_xlnm.Print_Area" localSheetId="0">'მოცულობების უწყისი'!$A$2:$M$185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2" i="1" l="1"/>
  <c r="F146" i="1"/>
  <c r="F148" i="1" s="1"/>
  <c r="L148" i="1" s="1"/>
  <c r="M148" i="1" s="1"/>
  <c r="F144" i="1"/>
  <c r="H144" i="1" s="1"/>
  <c r="M144" i="1" s="1"/>
  <c r="F143" i="1"/>
  <c r="Q143" i="1" s="1"/>
  <c r="E143" i="1"/>
  <c r="P142" i="1"/>
  <c r="Q142" i="1" s="1"/>
  <c r="H142" i="1"/>
  <c r="M142" i="1" s="1"/>
  <c r="P141" i="1"/>
  <c r="Q141" i="1" s="1"/>
  <c r="H141" i="1"/>
  <c r="M141" i="1" s="1"/>
  <c r="F140" i="1"/>
  <c r="J140" i="1" s="1"/>
  <c r="M140" i="1" s="1"/>
  <c r="F135" i="1"/>
  <c r="F137" i="1" s="1"/>
  <c r="L137" i="1" s="1"/>
  <c r="M137" i="1" s="1"/>
  <c r="F133" i="1"/>
  <c r="H133" i="1" s="1"/>
  <c r="M133" i="1" s="1"/>
  <c r="F132" i="1"/>
  <c r="L132" i="1" s="1"/>
  <c r="M132" i="1" s="1"/>
  <c r="F131" i="1"/>
  <c r="L131" i="1" s="1"/>
  <c r="M131" i="1" s="1"/>
  <c r="F130" i="1"/>
  <c r="J130" i="1" s="1"/>
  <c r="M130" i="1" s="1"/>
  <c r="F125" i="1"/>
  <c r="F126" i="1" s="1"/>
  <c r="J126" i="1" s="1"/>
  <c r="M126" i="1" s="1"/>
  <c r="E121" i="1"/>
  <c r="F114" i="1"/>
  <c r="F109" i="1"/>
  <c r="J109" i="1" s="1"/>
  <c r="M109" i="1" s="1"/>
  <c r="F108" i="1"/>
  <c r="F110" i="1" s="1"/>
  <c r="L110" i="1" s="1"/>
  <c r="M110" i="1" s="1"/>
  <c r="F104" i="1"/>
  <c r="F105" i="1" s="1"/>
  <c r="J105" i="1" s="1"/>
  <c r="M105" i="1" s="1"/>
  <c r="F102" i="1"/>
  <c r="F101" i="1"/>
  <c r="H101" i="1" s="1"/>
  <c r="M101" i="1" s="1"/>
  <c r="E101" i="1"/>
  <c r="F100" i="1"/>
  <c r="F99" i="1"/>
  <c r="F97" i="1"/>
  <c r="H97" i="1" s="1"/>
  <c r="M97" i="1" s="1"/>
  <c r="F96" i="1"/>
  <c r="H96" i="1" s="1"/>
  <c r="M96" i="1" s="1"/>
  <c r="F95" i="1"/>
  <c r="L95" i="1" s="1"/>
  <c r="M95" i="1" s="1"/>
  <c r="F94" i="1"/>
  <c r="J94" i="1" s="1"/>
  <c r="M94" i="1" s="1"/>
  <c r="F88" i="1"/>
  <c r="F89" i="1" s="1"/>
  <c r="J89" i="1" s="1"/>
  <c r="M89" i="1" s="1"/>
  <c r="F83" i="1"/>
  <c r="F85" i="1" s="1"/>
  <c r="L85" i="1" s="1"/>
  <c r="M85" i="1" s="1"/>
  <c r="P81" i="1"/>
  <c r="F78" i="1"/>
  <c r="F80" i="1" s="1"/>
  <c r="L80" i="1" s="1"/>
  <c r="M80" i="1" s="1"/>
  <c r="M73" i="1"/>
  <c r="P72" i="1"/>
  <c r="F72" i="1"/>
  <c r="H72" i="1" s="1"/>
  <c r="M72" i="1" s="1"/>
  <c r="F66" i="1"/>
  <c r="F73" i="1" s="1"/>
  <c r="E63" i="1"/>
  <c r="E62" i="1"/>
  <c r="E48" i="1"/>
  <c r="E42" i="1"/>
  <c r="F40" i="1"/>
  <c r="F55" i="1" s="1"/>
  <c r="F56" i="1" s="1"/>
  <c r="F24" i="1"/>
  <c r="F32" i="1" s="1"/>
  <c r="H32" i="1" s="1"/>
  <c r="M32" i="1" s="1"/>
  <c r="M23" i="1"/>
  <c r="F13" i="1"/>
  <c r="F14" i="1" s="1"/>
  <c r="F10" i="1"/>
  <c r="J10" i="1" s="1"/>
  <c r="A2" i="1"/>
  <c r="F35" i="1" l="1"/>
  <c r="F36" i="1" s="1"/>
  <c r="F41" i="1"/>
  <c r="F44" i="1" s="1"/>
  <c r="L44" i="1" s="1"/>
  <c r="M44" i="1" s="1"/>
  <c r="F71" i="1"/>
  <c r="L71" i="1" s="1"/>
  <c r="M71" i="1" s="1"/>
  <c r="F79" i="1"/>
  <c r="J79" i="1" s="1"/>
  <c r="M79" i="1" s="1"/>
  <c r="F81" i="1"/>
  <c r="L81" i="1" s="1"/>
  <c r="M81" i="1" s="1"/>
  <c r="F112" i="1"/>
  <c r="H112" i="1" s="1"/>
  <c r="M112" i="1" s="1"/>
  <c r="H143" i="1"/>
  <c r="M143" i="1" s="1"/>
  <c r="F90" i="1"/>
  <c r="H90" i="1" s="1"/>
  <c r="M90" i="1" s="1"/>
  <c r="F147" i="1"/>
  <c r="J147" i="1" s="1"/>
  <c r="M147" i="1" s="1"/>
  <c r="F38" i="1"/>
  <c r="H38" i="1" s="1"/>
  <c r="M38" i="1" s="1"/>
  <c r="F37" i="1"/>
  <c r="L37" i="1" s="1"/>
  <c r="M37" i="1" s="1"/>
  <c r="F57" i="1"/>
  <c r="J57" i="1" s="1"/>
  <c r="M57" i="1" s="1"/>
  <c r="F61" i="1"/>
  <c r="L61" i="1" s="1"/>
  <c r="M61" i="1" s="1"/>
  <c r="F63" i="1"/>
  <c r="H63" i="1" s="1"/>
  <c r="M63" i="1" s="1"/>
  <c r="F62" i="1"/>
  <c r="H62" i="1" s="1"/>
  <c r="M62" i="1" s="1"/>
  <c r="F50" i="1"/>
  <c r="F51" i="1" s="1"/>
  <c r="F53" i="1" s="1"/>
  <c r="H53" i="1" s="1"/>
  <c r="M53" i="1" s="1"/>
  <c r="F22" i="1"/>
  <c r="H22" i="1" s="1"/>
  <c r="F18" i="1"/>
  <c r="L18" i="1" s="1"/>
  <c r="M18" i="1" s="1"/>
  <c r="F23" i="1"/>
  <c r="F19" i="1"/>
  <c r="L19" i="1" s="1"/>
  <c r="M19" i="1" s="1"/>
  <c r="F15" i="1"/>
  <c r="J15" i="1" s="1"/>
  <c r="M15" i="1" s="1"/>
  <c r="F21" i="1"/>
  <c r="L21" i="1" s="1"/>
  <c r="M21" i="1" s="1"/>
  <c r="F20" i="1"/>
  <c r="L20" i="1" s="1"/>
  <c r="M20" i="1" s="1"/>
  <c r="F17" i="1"/>
  <c r="L17" i="1" s="1"/>
  <c r="M17" i="1" s="1"/>
  <c r="F16" i="1"/>
  <c r="L16" i="1" s="1"/>
  <c r="F122" i="1"/>
  <c r="H122" i="1" s="1"/>
  <c r="M122" i="1" s="1"/>
  <c r="F117" i="1"/>
  <c r="L117" i="1" s="1"/>
  <c r="M117" i="1" s="1"/>
  <c r="F123" i="1"/>
  <c r="H123" i="1" s="1"/>
  <c r="M123" i="1" s="1"/>
  <c r="F118" i="1"/>
  <c r="H118" i="1" s="1"/>
  <c r="M118" i="1" s="1"/>
  <c r="F25" i="1"/>
  <c r="F69" i="1"/>
  <c r="L69" i="1" s="1"/>
  <c r="M69" i="1" s="1"/>
  <c r="F70" i="1"/>
  <c r="L70" i="1" s="1"/>
  <c r="M70" i="1" s="1"/>
  <c r="F115" i="1"/>
  <c r="J115" i="1" s="1"/>
  <c r="M115" i="1" s="1"/>
  <c r="F67" i="1"/>
  <c r="J67" i="1" s="1"/>
  <c r="M67" i="1" s="1"/>
  <c r="F116" i="1"/>
  <c r="L116" i="1" s="1"/>
  <c r="M116" i="1" s="1"/>
  <c r="F127" i="1"/>
  <c r="H127" i="1" s="1"/>
  <c r="M127" i="1" s="1"/>
  <c r="M10" i="1"/>
  <c r="F120" i="1"/>
  <c r="H120" i="1" s="1"/>
  <c r="M120" i="1" s="1"/>
  <c r="F59" i="1"/>
  <c r="L59" i="1" s="1"/>
  <c r="M59" i="1" s="1"/>
  <c r="F60" i="1"/>
  <c r="L60" i="1" s="1"/>
  <c r="M60" i="1" s="1"/>
  <c r="F58" i="1"/>
  <c r="L58" i="1" s="1"/>
  <c r="M58" i="1" s="1"/>
  <c r="F68" i="1"/>
  <c r="L68" i="1" s="1"/>
  <c r="M68" i="1" s="1"/>
  <c r="F119" i="1"/>
  <c r="H119" i="1" s="1"/>
  <c r="M119" i="1" s="1"/>
  <c r="F121" i="1"/>
  <c r="H121" i="1" s="1"/>
  <c r="M121" i="1" s="1"/>
  <c r="F111" i="1"/>
  <c r="H111" i="1" s="1"/>
  <c r="M111" i="1" s="1"/>
  <c r="F45" i="1" l="1"/>
  <c r="L45" i="1" s="1"/>
  <c r="M45" i="1" s="1"/>
  <c r="F47" i="1"/>
  <c r="H47" i="1" s="1"/>
  <c r="M47" i="1" s="1"/>
  <c r="F46" i="1"/>
  <c r="L46" i="1" s="1"/>
  <c r="M46" i="1" s="1"/>
  <c r="F43" i="1"/>
  <c r="L43" i="1" s="1"/>
  <c r="M43" i="1" s="1"/>
  <c r="F48" i="1"/>
  <c r="H48" i="1" s="1"/>
  <c r="M48" i="1" s="1"/>
  <c r="F42" i="1"/>
  <c r="J42" i="1" s="1"/>
  <c r="M42" i="1" s="1"/>
  <c r="F52" i="1"/>
  <c r="L52" i="1" s="1"/>
  <c r="M52" i="1" s="1"/>
  <c r="F33" i="1"/>
  <c r="H33" i="1" s="1"/>
  <c r="M33" i="1" s="1"/>
  <c r="F29" i="1"/>
  <c r="L29" i="1" s="1"/>
  <c r="M29" i="1" s="1"/>
  <c r="F30" i="1"/>
  <c r="L30" i="1" s="1"/>
  <c r="M30" i="1" s="1"/>
  <c r="F26" i="1"/>
  <c r="J26" i="1" s="1"/>
  <c r="F27" i="1"/>
  <c r="L27" i="1" s="1"/>
  <c r="M27" i="1" s="1"/>
  <c r="F31" i="1"/>
  <c r="L31" i="1" s="1"/>
  <c r="M31" i="1" s="1"/>
  <c r="F28" i="1"/>
  <c r="L28" i="1" s="1"/>
  <c r="M28" i="1" s="1"/>
  <c r="M16" i="1"/>
  <c r="M22" i="1"/>
  <c r="H154" i="1" l="1"/>
  <c r="M155" i="1" s="1"/>
  <c r="L154" i="1"/>
  <c r="M26" i="1"/>
  <c r="M154" i="1" s="1"/>
  <c r="J154" i="1"/>
  <c r="M156" i="1" l="1"/>
  <c r="M157" i="1" s="1"/>
  <c r="M158" i="1" s="1"/>
  <c r="M159" i="1" l="1"/>
  <c r="M161" i="1" s="1"/>
  <c r="M163" i="1" s="1"/>
  <c r="M164" i="1" s="1"/>
  <c r="M165" i="1" l="1"/>
  <c r="M166" i="1" s="1"/>
  <c r="K4" i="1" l="1"/>
</calcChain>
</file>

<file path=xl/sharedStrings.xml><?xml version="1.0" encoding="utf-8"?>
<sst xmlns="http://schemas.openxmlformats.org/spreadsheetml/2006/main" count="352" uniqueCount="160">
  <si>
    <t>შედგენილია 2019 წლის I კვარტლის მიმდინარე ფასებში</t>
  </si>
  <si>
    <t>სახარჯთაღრიცხვო ღირებულება</t>
  </si>
  <si>
    <t>ლარი</t>
  </si>
  <si>
    <t>N</t>
  </si>
  <si>
    <t>საფუძველი</t>
  </si>
  <si>
    <t>სამუშაოს დასახელება</t>
  </si>
  <si>
    <t>განზ</t>
  </si>
  <si>
    <t>რაოდ</t>
  </si>
  <si>
    <t>მასალები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</si>
  <si>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</si>
  <si>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</si>
  <si>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</si>
  <si>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</si>
  <si>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</si>
  <si>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>.</t>
  </si>
  <si>
    <t>Tavi I teritoriis aTviseba da mosamzadebeli samuSaoebi</t>
  </si>
  <si>
    <t>კვლევა-ძიების კრებული</t>
  </si>
  <si>
    <t>ტრასის აღდგენა</t>
  </si>
  <si>
    <t>კმ</t>
  </si>
  <si>
    <t xml:space="preserve">შრომითი დანახარჯები </t>
  </si>
  <si>
    <t>კაც/სთ</t>
  </si>
  <si>
    <t>Tavi II miwis vakisi</t>
  </si>
  <si>
    <t>II.1 miwis samuSaoebi</t>
  </si>
  <si>
    <t>27-8-2.</t>
  </si>
  <si>
    <t xml:space="preserve">გზის დაპროფილება ავტოგრეიდერით  ქვიშა ხრეშის დამატებით </t>
  </si>
  <si>
    <t xml:space="preserve"> მ2</t>
  </si>
  <si>
    <t>1000 მ2</t>
  </si>
  <si>
    <t>14-1-007</t>
  </si>
  <si>
    <t xml:space="preserve">ტრაქტორი მუხლუხა სვლაზე 79 კვტ (108 ცხ.ძ)  </t>
  </si>
  <si>
    <t>მანქ/სთ</t>
  </si>
  <si>
    <t>14-1-200</t>
  </si>
  <si>
    <t>ავტოგრეიდერი საშუალო ტიპის 79 კვტ (108 ცხ.ძ.)</t>
  </si>
  <si>
    <t>14-1-218</t>
  </si>
  <si>
    <t xml:space="preserve">სატკეპნი საგზაო თვითმავალი გლუვი 5 ტ-ანი </t>
  </si>
  <si>
    <t>14-1-219</t>
  </si>
  <si>
    <t>სატკეპნი საგზაო თვითმავალი გლუვი 10 ტ-ანი</t>
  </si>
  <si>
    <t>14-1-228</t>
  </si>
  <si>
    <t>მოსარწყავ-მოსარეცხი მანქანა 6000 ლ-ანი</t>
  </si>
  <si>
    <t xml:space="preserve">სხვა მანქანები  </t>
  </si>
  <si>
    <t>4,1-227</t>
  </si>
  <si>
    <t xml:space="preserve">ქვიშა-ხრეშოვანი ნარევი </t>
  </si>
  <si>
    <t>მ3</t>
  </si>
  <si>
    <t>წყალი</t>
  </si>
  <si>
    <t>27-10-1; -4</t>
  </si>
  <si>
    <t>საფუძვლის მოწყობა ფრაქციული ღორღით სისქით 10 სმ.</t>
  </si>
  <si>
    <t>მ2</t>
  </si>
  <si>
    <t>1000მ2</t>
  </si>
  <si>
    <t>14-1-222</t>
  </si>
  <si>
    <t>სატკეპნი საგზაო თითმავალი პნევმოსვლაზე 18 ტ-ანი</t>
  </si>
  <si>
    <t>14-1-236</t>
  </si>
  <si>
    <t>4-1-237</t>
  </si>
  <si>
    <t>ღორღი  0-40</t>
  </si>
  <si>
    <t>Tavi III sagzao samosi</t>
  </si>
  <si>
    <t>27-63-1</t>
  </si>
  <si>
    <t xml:space="preserve">ბიტუმის ემულსიის მოსხმა    </t>
  </si>
  <si>
    <t>ტ</t>
  </si>
  <si>
    <t>1 ტ</t>
  </si>
  <si>
    <t>14-1-198</t>
  </si>
  <si>
    <t>ავტოგუდრონატორი 3500 ლ</t>
  </si>
  <si>
    <t>4-1-544</t>
  </si>
  <si>
    <t>ბიტუმის ემულსია</t>
  </si>
  <si>
    <t>27-39-1; -2    27-40-1; -2</t>
  </si>
  <si>
    <t>საგზაო საფარის მოწყობა ცხელი მსხვილმარცვლოვანი ასფალტბეტონით 5 სმ. სისქით</t>
  </si>
  <si>
    <t>14-1-231</t>
  </si>
  <si>
    <t xml:space="preserve">ასფალტობეტონის დამგები </t>
  </si>
  <si>
    <t>4-1-528</t>
  </si>
  <si>
    <t xml:space="preserve">მსხვილმარცვლოვანი  ასფალტობეტონი  </t>
  </si>
  <si>
    <t xml:space="preserve">სხვა მასალები  </t>
  </si>
  <si>
    <r>
      <t xml:space="preserve">საგზაო საფარის მოწყობა ცხელი </t>
    </r>
    <r>
      <rPr>
        <b/>
        <sz val="10"/>
        <rFont val="AcadNusx"/>
      </rPr>
      <t xml:space="preserve">wvrilmarcvlovani mkvrivi a/b-is cxeli narevi,
tipi Б, marka II, sisqiT 4sm. </t>
    </r>
  </si>
  <si>
    <t>4-1-530</t>
  </si>
  <si>
    <t xml:space="preserve">წვრილმარცვლოვანი ასფალტობეტონი  </t>
  </si>
  <si>
    <t>27-51-13; -14</t>
  </si>
  <si>
    <t>მისაყრელი გვერდულების მოწყობა ქვიშა-ხრეშოვანი მასალით  (3543.737*0.172= 609.52 მ3)</t>
  </si>
  <si>
    <t>14-1-220</t>
  </si>
  <si>
    <t xml:space="preserve">Tavi IV xelovnuri nagebobebi </t>
  </si>
  <si>
    <t xml:space="preserve">ლითონის მილის მონტაჟი Ø500 მმ </t>
  </si>
  <si>
    <t xml:space="preserve">1-23-8         </t>
  </si>
  <si>
    <t xml:space="preserve">მიწის გათხრა ექსკავატორით V=0,15 მ3  </t>
  </si>
  <si>
    <t>1000 მ3</t>
  </si>
  <si>
    <t>14-1-124</t>
  </si>
  <si>
    <t xml:space="preserve">ექსკავატორი ჩამჩის მოცულობა V=0.15 მ3  </t>
  </si>
  <si>
    <t>15-ტრ-2</t>
  </si>
  <si>
    <t>გატანა 2 კმ-მდე</t>
  </si>
  <si>
    <t>ტრანსპორტირება საშუალოდ 2 კმ-ზე</t>
  </si>
  <si>
    <t>23-1-3.</t>
  </si>
  <si>
    <t xml:space="preserve">ღორღის ბალიშის  მოწყობა  </t>
  </si>
  <si>
    <t>10 მ3</t>
  </si>
  <si>
    <t xml:space="preserve">შრომითი დანახარჯები  </t>
  </si>
  <si>
    <t>ღორღი ბუნებრივი ქვის ფრაქცია 0-40</t>
  </si>
  <si>
    <t>22-5-11</t>
  </si>
  <si>
    <t>ლითონის მილის მონტაჟი Ø500 მმ</t>
  </si>
  <si>
    <t>მ</t>
  </si>
  <si>
    <t>1000მ</t>
  </si>
  <si>
    <t>2-1-095</t>
  </si>
  <si>
    <t>ლითონის მილი Ø500x6 მმ</t>
  </si>
  <si>
    <t xml:space="preserve">22-9-11 </t>
  </si>
  <si>
    <t>მილზე  ცხელი ბითუმის 2-ჯერ წასმა</t>
  </si>
  <si>
    <t>გრძმ</t>
  </si>
  <si>
    <t>მანქანა</t>
  </si>
  <si>
    <t>ბითუმის მასტიკა</t>
  </si>
  <si>
    <t>ტნ</t>
  </si>
  <si>
    <t>სხვა მასალა</t>
  </si>
  <si>
    <t>1-80-3</t>
  </si>
  <si>
    <t>მიწის გათხრა ხელით ადგილზე მოსწორებით</t>
  </si>
  <si>
    <t xml:space="preserve"> მ3</t>
  </si>
  <si>
    <t>100 მ3</t>
  </si>
  <si>
    <t>8-3-2.</t>
  </si>
  <si>
    <t>ღორღის ბალიშის მოწყობა ბეტონის სათავისებისთვის</t>
  </si>
  <si>
    <t>1 მ3</t>
  </si>
  <si>
    <t>37-64-4</t>
  </si>
  <si>
    <t>ბეტონის სათავისების მოწყობა  (აკლდება მილის მოცულობა)</t>
  </si>
  <si>
    <t>14-1-044</t>
  </si>
  <si>
    <t>ამწე საავტომობილო სვლაზე 10 ტ-ანი</t>
  </si>
  <si>
    <t>4-1-344</t>
  </si>
  <si>
    <t>ბეტონი მ-200 (B-15)</t>
  </si>
  <si>
    <t>4-1-373</t>
  </si>
  <si>
    <t>ხსნარი წყობის, ცემენტის მ-100</t>
  </si>
  <si>
    <t>5-1-138</t>
  </si>
  <si>
    <t>ფარი ფიცრის, ყალიბის</t>
  </si>
  <si>
    <t>5-1-008</t>
  </si>
  <si>
    <t>ხის მასალა დახერხილი ნედლი წიწვოვანი</t>
  </si>
  <si>
    <t>1-10-017</t>
  </si>
  <si>
    <t>ჭანჭიკი</t>
  </si>
  <si>
    <t>კგ</t>
  </si>
  <si>
    <t>სიცარიელების შევსება ღორღით</t>
  </si>
  <si>
    <t>გაბიონის  მოწყობა 10 მ-ზე</t>
  </si>
  <si>
    <t>1-22-8</t>
  </si>
  <si>
    <t>გრუნტის მოჭრა ექსკავატორით 0.65 მ3. გაბიონის  მოსაწყობად</t>
  </si>
  <si>
    <t>14-119</t>
  </si>
  <si>
    <t>ექსკავატორი</t>
  </si>
  <si>
    <t>სხვა  მანქანები</t>
  </si>
  <si>
    <t>ღორღი</t>
  </si>
  <si>
    <t>15-ტრ-0.2</t>
  </si>
  <si>
    <t xml:space="preserve">გრუნტის ტრანსპორტირება 1- კმ-მდე </t>
  </si>
  <si>
    <t>ტრანსპორტირება საშუალოდ 1 კმ-ზე</t>
  </si>
  <si>
    <t>ВНИР        В-12-3-63</t>
  </si>
  <si>
    <t>გაბიონის  მოწყობა შემოზიდული ქვებით</t>
  </si>
  <si>
    <t>1-8-006</t>
  </si>
  <si>
    <t>გაბიონის კალათა 2x1x1</t>
  </si>
  <si>
    <t>ც</t>
  </si>
  <si>
    <t>პროექტი</t>
  </si>
  <si>
    <t>1-8-005</t>
  </si>
  <si>
    <t>გაბიონის კალათა 1,5x1x1</t>
  </si>
  <si>
    <t>1-8-028</t>
  </si>
  <si>
    <t>გაბიონის სამონტაჟო მავთული მოთუთიებული სისქით 2.2 მმ</t>
  </si>
  <si>
    <t>4,1-235</t>
  </si>
  <si>
    <t>ქვა გაბიონისათვის</t>
  </si>
  <si>
    <t>1-11-2</t>
  </si>
  <si>
    <t xml:space="preserve">გრუნტის უკუჩაყრა ექსკავატორით 0.65 მ3. </t>
  </si>
  <si>
    <t xml:space="preserve">ლითონის მოაჯირის მოწყობა </t>
  </si>
  <si>
    <t>9-4-8   მიყენ</t>
  </si>
  <si>
    <t>ლითონის მოაჯირის მოწყობა მილკვადრატებით მოწყობის ფილაზე ჩაანკერებით</t>
  </si>
  <si>
    <t>15-164-8</t>
  </si>
  <si>
    <t>ლითონის ელემენტების შეღებვა</t>
  </si>
  <si>
    <t>მასალების ტრანსპორტირება</t>
  </si>
  <si>
    <t>ზედნადები ხარჯები</t>
  </si>
  <si>
    <t>გეგმიური დაგროვება</t>
  </si>
  <si>
    <t>გაუთვალისწინებელი სამუშაოები</t>
  </si>
  <si>
    <t>დღგ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</si>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</sst>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#,##0.000"/>
    <numFmt numFmtId="166" formatCode="#,##0.000000"/>
    <numFmt numFmtId="167" formatCode="#,##0.00000"/>
    <numFmt numFmtId="168" formatCode="0.0000"/>
    <numFmt numFmtId="169" formatCode="#,##0.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cadMtav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cadMtavr"/>
    </font>
    <font>
      <b/>
      <sz val="10"/>
      <color rgb="FFFF0000"/>
      <name val="Arial"/>
      <family val="2"/>
      <charset val="204"/>
    </font>
    <font>
      <b/>
      <sz val="10"/>
      <name val="AcadNusx"/>
    </font>
    <font>
      <b/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6" fillId="0" borderId="0"/>
    <xf numFmtId="0" fontId="7" fillId="0" borderId="0"/>
    <xf numFmtId="0" fontId="1" fillId="0" borderId="0"/>
    <xf numFmtId="0" fontId="1" fillId="0" borderId="0"/>
  </cellStyleXfs>
  <cellXfs count="242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right" vertical="center"/>
    </xf>
    <xf numFmtId="4" fontId="8" fillId="2" borderId="0" xfId="1" applyNumberFormat="1" applyFont="1" applyFill="1" applyBorder="1" applyAlignment="1">
      <alignment horizontal="center" vertical="center"/>
    </xf>
    <xf numFmtId="4" fontId="8" fillId="2" borderId="0" xfId="1" applyNumberFormat="1" applyFont="1" applyFill="1" applyBorder="1" applyAlignment="1">
      <alignment horizontal="right" vertical="center" indent="1"/>
    </xf>
    <xf numFmtId="0" fontId="8" fillId="2" borderId="0" xfId="1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 applyProtection="1">
      <alignment horizontal="center" vertical="center"/>
    </xf>
    <xf numFmtId="1" fontId="10" fillId="2" borderId="4" xfId="0" applyNumberFormat="1" applyFont="1" applyFill="1" applyBorder="1" applyAlignment="1" applyProtection="1">
      <alignment horizontal="center" vertical="center"/>
    </xf>
    <xf numFmtId="1" fontId="10" fillId="2" borderId="4" xfId="0" applyNumberFormat="1" applyFont="1" applyFill="1" applyBorder="1" applyAlignment="1" applyProtection="1">
      <alignment horizontal="center" vertical="center" wrapText="1"/>
    </xf>
    <xf numFmtId="1" fontId="10" fillId="2" borderId="5" xfId="0" applyNumberFormat="1" applyFont="1" applyFill="1" applyBorder="1" applyAlignment="1" applyProtection="1">
      <alignment horizontal="center" vertical="center" wrapText="1"/>
    </xf>
    <xf numFmtId="0" fontId="8" fillId="2" borderId="0" xfId="1" applyFont="1" applyFill="1" applyAlignment="1">
      <alignment horizontal="center" vertical="center"/>
    </xf>
    <xf numFmtId="1" fontId="8" fillId="3" borderId="5" xfId="0" applyNumberFormat="1" applyFont="1" applyFill="1" applyBorder="1" applyAlignment="1" applyProtection="1">
      <alignment horizontal="center" vertical="center"/>
    </xf>
    <xf numFmtId="1" fontId="10" fillId="3" borderId="5" xfId="0" applyNumberFormat="1" applyFont="1" applyFill="1" applyBorder="1" applyAlignment="1" applyProtection="1">
      <alignment horizontal="center" vertical="center"/>
    </xf>
    <xf numFmtId="1" fontId="11" fillId="3" borderId="4" xfId="0" applyNumberFormat="1" applyFont="1" applyFill="1" applyBorder="1" applyAlignment="1" applyProtection="1">
      <alignment horizontal="center" vertical="center" wrapText="1"/>
    </xf>
    <xf numFmtId="1" fontId="10" fillId="3" borderId="4" xfId="0" applyNumberFormat="1" applyFont="1" applyFill="1" applyBorder="1" applyAlignment="1" applyProtection="1">
      <alignment horizontal="center" vertical="center" wrapText="1"/>
    </xf>
    <xf numFmtId="164" fontId="10" fillId="3" borderId="5" xfId="0" applyNumberFormat="1" applyFont="1" applyFill="1" applyBorder="1" applyAlignment="1" applyProtection="1">
      <alignment horizontal="center" vertical="center" wrapText="1"/>
    </xf>
    <xf numFmtId="1" fontId="10" fillId="3" borderId="4" xfId="0" applyNumberFormat="1" applyFont="1" applyFill="1" applyBorder="1" applyAlignment="1" applyProtection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3" fontId="8" fillId="2" borderId="4" xfId="1" applyNumberFormat="1" applyFont="1" applyFill="1" applyBorder="1" applyAlignment="1">
      <alignment vertical="center" wrapText="1"/>
    </xf>
    <xf numFmtId="3" fontId="10" fillId="0" borderId="4" xfId="1" applyNumberFormat="1" applyFont="1" applyFill="1" applyBorder="1" applyAlignment="1">
      <alignment horizontal="left" vertical="center" indent="1"/>
    </xf>
    <xf numFmtId="3" fontId="12" fillId="2" borderId="4" xfId="1" applyNumberFormat="1" applyFont="1" applyFill="1" applyBorder="1" applyAlignment="1">
      <alignment horizontal="center" vertical="center"/>
    </xf>
    <xf numFmtId="165" fontId="8" fillId="2" borderId="4" xfId="1" applyNumberFormat="1" applyFont="1" applyFill="1" applyBorder="1" applyAlignment="1">
      <alignment horizontal="center" vertical="center"/>
    </xf>
    <xf numFmtId="3" fontId="8" fillId="2" borderId="4" xfId="1" applyNumberFormat="1" applyFont="1" applyFill="1" applyBorder="1" applyAlignment="1">
      <alignment horizontal="center" vertical="center"/>
    </xf>
    <xf numFmtId="3" fontId="12" fillId="2" borderId="4" xfId="1" applyNumberFormat="1" applyFont="1" applyFill="1" applyBorder="1" applyAlignment="1">
      <alignment vertical="center"/>
    </xf>
    <xf numFmtId="0" fontId="7" fillId="2" borderId="4" xfId="1" applyFont="1" applyFill="1" applyBorder="1" applyAlignment="1">
      <alignment horizontal="left" vertical="center" indent="1"/>
    </xf>
    <xf numFmtId="0" fontId="7" fillId="2" borderId="4" xfId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4" xfId="1" applyNumberFormat="1" applyFont="1" applyFill="1" applyBorder="1" applyAlignment="1">
      <alignment horizontal="center" vertical="center"/>
    </xf>
    <xf numFmtId="4" fontId="8" fillId="2" borderId="4" xfId="2" applyNumberFormat="1" applyFont="1" applyFill="1" applyBorder="1" applyAlignment="1">
      <alignment horizontal="center" vertical="center"/>
    </xf>
    <xf numFmtId="1" fontId="11" fillId="3" borderId="4" xfId="0" applyNumberFormat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center" vertical="center"/>
    </xf>
    <xf numFmtId="4" fontId="4" fillId="2" borderId="4" xfId="2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4" fontId="8" fillId="2" borderId="4" xfId="1" applyNumberFormat="1" applyFont="1" applyFill="1" applyBorder="1" applyAlignment="1">
      <alignment horizontal="center" vertical="center"/>
    </xf>
    <xf numFmtId="4" fontId="3" fillId="2" borderId="4" xfId="2" applyNumberFormat="1" applyFont="1" applyFill="1" applyBorder="1" applyAlignment="1">
      <alignment horizontal="center" vertical="center"/>
    </xf>
    <xf numFmtId="0" fontId="8" fillId="4" borderId="0" xfId="1" applyFont="1" applyFill="1" applyAlignment="1">
      <alignment vertical="center"/>
    </xf>
    <xf numFmtId="49" fontId="7" fillId="2" borderId="4" xfId="1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166" fontId="7" fillId="2" borderId="4" xfId="0" applyNumberFormat="1" applyFont="1" applyFill="1" applyBorder="1" applyAlignment="1">
      <alignment horizontal="center" vertical="center"/>
    </xf>
    <xf numFmtId="4" fontId="7" fillId="2" borderId="4" xfId="2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7" fillId="2" borderId="4" xfId="1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center" vertical="center"/>
    </xf>
    <xf numFmtId="4" fontId="8" fillId="0" borderId="4" xfId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indent="1"/>
    </xf>
    <xf numFmtId="4" fontId="7" fillId="0" borderId="4" xfId="1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indent="1"/>
    </xf>
    <xf numFmtId="4" fontId="7" fillId="2" borderId="4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3" fillId="2" borderId="4" xfId="2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" fontId="4" fillId="2" borderId="4" xfId="2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49" fontId="7" fillId="2" borderId="4" xfId="3" applyNumberFormat="1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left" vertical="center" indent="1"/>
    </xf>
    <xf numFmtId="4" fontId="7" fillId="2" borderId="4" xfId="3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4" fontId="7" fillId="3" borderId="4" xfId="0" applyNumberFormat="1" applyFont="1" applyFill="1" applyBorder="1" applyAlignment="1">
      <alignment horizontal="center" vertical="center"/>
    </xf>
    <xf numFmtId="4" fontId="7" fillId="3" borderId="4" xfId="1" applyNumberFormat="1" applyFont="1" applyFill="1" applyBorder="1" applyAlignment="1">
      <alignment horizontal="center" vertical="center"/>
    </xf>
    <xf numFmtId="4" fontId="8" fillId="4" borderId="0" xfId="0" applyNumberFormat="1" applyFont="1" applyFill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4" fontId="7" fillId="0" borderId="4" xfId="0" applyNumberFormat="1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 indent="1"/>
    </xf>
    <xf numFmtId="4" fontId="3" fillId="2" borderId="4" xfId="0" applyNumberFormat="1" applyFont="1" applyFill="1" applyBorder="1" applyAlignment="1">
      <alignment horizontal="center" vertical="center" wrapText="1"/>
    </xf>
    <xf numFmtId="167" fontId="7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right" vertical="center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3" fontId="12" fillId="2" borderId="4" xfId="1" applyNumberFormat="1" applyFont="1" applyFill="1" applyBorder="1" applyAlignment="1">
      <alignment horizontal="left" vertical="center" indent="1"/>
    </xf>
    <xf numFmtId="0" fontId="8" fillId="2" borderId="0" xfId="1" applyFont="1" applyFill="1" applyAlignment="1">
      <alignment horizontal="center"/>
    </xf>
    <xf numFmtId="165" fontId="7" fillId="2" borderId="4" xfId="3" applyNumberFormat="1" applyFont="1" applyFill="1" applyBorder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49" fontId="7" fillId="2" borderId="4" xfId="3" applyNumberFormat="1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left" vertical="center"/>
    </xf>
    <xf numFmtId="0" fontId="7" fillId="2" borderId="0" xfId="3" applyFont="1" applyFill="1" applyAlignment="1">
      <alignment horizontal="center" vertical="center"/>
    </xf>
    <xf numFmtId="0" fontId="8" fillId="2" borderId="4" xfId="3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 wrapText="1"/>
    </xf>
    <xf numFmtId="4" fontId="7" fillId="2" borderId="4" xfId="4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right" vertical="center" wrapText="1"/>
    </xf>
    <xf numFmtId="4" fontId="7" fillId="2" borderId="4" xfId="0" applyNumberFormat="1" applyFont="1" applyFill="1" applyBorder="1" applyAlignment="1">
      <alignment horizontal="right" vertical="center"/>
    </xf>
    <xf numFmtId="4" fontId="3" fillId="2" borderId="4" xfId="0" applyNumberFormat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left" vertical="center" indent="1"/>
    </xf>
    <xf numFmtId="49" fontId="8" fillId="2" borderId="4" xfId="3" applyNumberFormat="1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left" vertical="center" wrapText="1" indent="1"/>
    </xf>
    <xf numFmtId="4" fontId="8" fillId="2" borderId="4" xfId="3" applyNumberFormat="1" applyFont="1" applyFill="1" applyBorder="1" applyAlignment="1">
      <alignment horizontal="center" vertical="center" wrapText="1"/>
    </xf>
    <xf numFmtId="0" fontId="8" fillId="2" borderId="0" xfId="3" applyFont="1" applyFill="1" applyAlignment="1">
      <alignment horizontal="center" vertical="center" wrapText="1"/>
    </xf>
    <xf numFmtId="0" fontId="7" fillId="2" borderId="4" xfId="1" applyFont="1" applyFill="1" applyBorder="1" applyAlignment="1">
      <alignment horizontal="left" vertical="center"/>
    </xf>
    <xf numFmtId="49" fontId="8" fillId="2" borderId="4" xfId="3" applyNumberFormat="1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left" vertical="center" indent="1"/>
    </xf>
    <xf numFmtId="4" fontId="8" fillId="0" borderId="4" xfId="3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4" fontId="7" fillId="0" borderId="4" xfId="1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5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168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 wrapText="1"/>
    </xf>
    <xf numFmtId="2" fontId="7" fillId="2" borderId="4" xfId="6" applyNumberForma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49" fontId="8" fillId="2" borderId="4" xfId="5" applyNumberFormat="1" applyFont="1" applyFill="1" applyBorder="1" applyAlignment="1">
      <alignment horizontal="center" vertical="center" wrapText="1"/>
    </xf>
    <xf numFmtId="0" fontId="8" fillId="2" borderId="4" xfId="5" applyFont="1" applyFill="1" applyBorder="1" applyAlignment="1">
      <alignment horizontal="left" vertical="center" indent="1"/>
    </xf>
    <xf numFmtId="4" fontId="3" fillId="2" borderId="4" xfId="0" applyNumberFormat="1" applyFont="1" applyFill="1" applyBorder="1"/>
    <xf numFmtId="4" fontId="8" fillId="2" borderId="4" xfId="5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/>
    </xf>
    <xf numFmtId="0" fontId="8" fillId="2" borderId="0" xfId="5" applyFont="1" applyFill="1" applyAlignment="1">
      <alignment horizontal="center" vertical="center"/>
    </xf>
    <xf numFmtId="0" fontId="8" fillId="2" borderId="0" xfId="5" applyFont="1" applyFill="1" applyAlignment="1">
      <alignment horizontal="center" vertical="center" wrapText="1"/>
    </xf>
    <xf numFmtId="0" fontId="3" fillId="2" borderId="0" xfId="0" applyFont="1" applyFill="1"/>
    <xf numFmtId="0" fontId="7" fillId="2" borderId="4" xfId="5" applyFont="1" applyFill="1" applyBorder="1" applyAlignment="1">
      <alignment horizontal="center" vertical="center"/>
    </xf>
    <xf numFmtId="49" fontId="8" fillId="2" borderId="4" xfId="5" applyNumberFormat="1" applyFont="1" applyFill="1" applyBorder="1" applyAlignment="1">
      <alignment horizontal="center" vertical="center"/>
    </xf>
    <xf numFmtId="4" fontId="7" fillId="2" borderId="4" xfId="5" applyNumberFormat="1" applyFont="1" applyFill="1" applyBorder="1" applyAlignment="1">
      <alignment horizontal="center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center" vertical="center" wrapText="1"/>
    </xf>
    <xf numFmtId="0" fontId="4" fillId="2" borderId="0" xfId="0" applyFont="1" applyFill="1"/>
    <xf numFmtId="49" fontId="7" fillId="2" borderId="4" xfId="5" applyNumberFormat="1" applyFont="1" applyFill="1" applyBorder="1" applyAlignment="1">
      <alignment horizontal="center" vertical="center"/>
    </xf>
    <xf numFmtId="49" fontId="7" fillId="2" borderId="4" xfId="5" applyNumberFormat="1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left" vertical="justify"/>
    </xf>
    <xf numFmtId="4" fontId="4" fillId="2" borderId="4" xfId="0" applyNumberFormat="1" applyFont="1" applyFill="1" applyBorder="1"/>
    <xf numFmtId="4" fontId="4" fillId="2" borderId="4" xfId="0" applyNumberFormat="1" applyFont="1" applyFill="1" applyBorder="1" applyAlignment="1">
      <alignment horizontal="center"/>
    </xf>
    <xf numFmtId="49" fontId="8" fillId="0" borderId="4" xfId="1" applyNumberFormat="1" applyFont="1" applyBorder="1" applyAlignment="1">
      <alignment horizontal="center" vertical="center" wrapText="1"/>
    </xf>
    <xf numFmtId="0" fontId="8" fillId="2" borderId="4" xfId="5" applyFont="1" applyFill="1" applyBorder="1" applyAlignment="1">
      <alignment horizontal="left" vertical="center" wrapText="1"/>
    </xf>
    <xf numFmtId="4" fontId="8" fillId="2" borderId="4" xfId="4" applyNumberFormat="1" applyFont="1" applyFill="1" applyBorder="1" applyAlignment="1">
      <alignment horizontal="center" vertical="center"/>
    </xf>
    <xf numFmtId="4" fontId="8" fillId="2" borderId="0" xfId="5" applyNumberFormat="1" applyFont="1" applyFill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/>
    </xf>
    <xf numFmtId="49" fontId="7" fillId="0" borderId="4" xfId="0" applyNumberFormat="1" applyFont="1" applyBorder="1" applyAlignment="1">
      <alignment horizontal="center" vertical="center"/>
    </xf>
    <xf numFmtId="0" fontId="7" fillId="2" borderId="4" xfId="5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7" fillId="2" borderId="4" xfId="5" applyFont="1" applyFill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2" fontId="8" fillId="4" borderId="0" xfId="0" applyNumberFormat="1" applyFont="1" applyFill="1" applyAlignment="1">
      <alignment horizontal="center" vertical="center"/>
    </xf>
    <xf numFmtId="2" fontId="7" fillId="4" borderId="0" xfId="0" applyNumberFormat="1" applyFont="1" applyFill="1" applyAlignment="1">
      <alignment horizontal="center" vertical="center"/>
    </xf>
    <xf numFmtId="2" fontId="7" fillId="4" borderId="0" xfId="6" applyNumberFormat="1" applyFill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7" fillId="0" borderId="4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left" vertical="center"/>
    </xf>
    <xf numFmtId="0" fontId="7" fillId="0" borderId="4" xfId="2" applyFont="1" applyBorder="1" applyAlignment="1">
      <alignment horizontal="center" vertical="center"/>
    </xf>
    <xf numFmtId="4" fontId="7" fillId="0" borderId="4" xfId="2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168" fontId="8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3" applyFont="1"/>
    <xf numFmtId="0" fontId="8" fillId="0" borderId="0" xfId="0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169" fontId="8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0" xfId="0" applyFont="1"/>
    <xf numFmtId="1" fontId="8" fillId="2" borderId="5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 wrapText="1"/>
    </xf>
    <xf numFmtId="0" fontId="8" fillId="3" borderId="4" xfId="7" applyNumberFormat="1" applyFont="1" applyFill="1" applyBorder="1" applyAlignment="1">
      <alignment horizontal="center" vertical="center"/>
    </xf>
    <xf numFmtId="4" fontId="8" fillId="3" borderId="4" xfId="7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7" fillId="3" borderId="4" xfId="7" applyNumberFormat="1" applyFont="1" applyFill="1" applyBorder="1" applyAlignment="1">
      <alignment horizontal="center" vertical="center"/>
    </xf>
    <xf numFmtId="4" fontId="7" fillId="3" borderId="4" xfId="7" applyNumberFormat="1" applyFont="1" applyFill="1" applyBorder="1" applyAlignment="1">
      <alignment horizontal="center" vertical="center"/>
    </xf>
    <xf numFmtId="1" fontId="7" fillId="3" borderId="4" xfId="7" applyNumberFormat="1" applyFont="1" applyFill="1" applyBorder="1" applyAlignment="1">
      <alignment horizontal="center" vertical="center" wrapText="1"/>
    </xf>
    <xf numFmtId="0" fontId="4" fillId="2" borderId="0" xfId="7" applyFont="1" applyFill="1" applyAlignment="1">
      <alignment vertical="center"/>
    </xf>
    <xf numFmtId="1" fontId="8" fillId="3" borderId="4" xfId="7" applyNumberFormat="1" applyFont="1" applyFill="1" applyBorder="1" applyAlignment="1">
      <alignment horizontal="center" vertical="center" wrapText="1"/>
    </xf>
    <xf numFmtId="0" fontId="3" fillId="2" borderId="0" xfId="7" applyFont="1" applyFill="1" applyAlignment="1">
      <alignment vertical="center"/>
    </xf>
    <xf numFmtId="2" fontId="4" fillId="2" borderId="0" xfId="7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4" fontId="4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vertical="center"/>
    </xf>
    <xf numFmtId="0" fontId="8" fillId="2" borderId="4" xfId="7" applyNumberFormat="1" applyFont="1" applyFill="1" applyBorder="1" applyAlignment="1">
      <alignment horizontal="center" vertical="center"/>
    </xf>
    <xf numFmtId="0" fontId="7" fillId="2" borderId="4" xfId="7" applyNumberFormat="1" applyFont="1" applyFill="1" applyBorder="1" applyAlignment="1">
      <alignment horizontal="center" vertical="center"/>
    </xf>
    <xf numFmtId="0" fontId="7" fillId="2" borderId="4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168" fontId="4" fillId="2" borderId="4" xfId="0" applyNumberFormat="1" applyFont="1" applyFill="1" applyBorder="1" applyAlignment="1">
      <alignment horizontal="center" vertical="center" wrapText="1"/>
    </xf>
    <xf numFmtId="9" fontId="7" fillId="2" borderId="4" xfId="7" applyNumberFormat="1" applyFont="1" applyFill="1" applyBorder="1" applyAlignment="1">
      <alignment horizontal="center" vertical="center"/>
    </xf>
    <xf numFmtId="9" fontId="8" fillId="2" borderId="4" xfId="7" applyNumberFormat="1" applyFont="1" applyFill="1" applyBorder="1" applyAlignment="1">
      <alignment horizontal="center" vertical="center"/>
    </xf>
    <xf numFmtId="0" fontId="14" fillId="2" borderId="4" xfId="7" applyNumberFormat="1" applyFont="1" applyFill="1" applyBorder="1" applyAlignment="1">
      <alignment horizontal="center" vertical="center"/>
    </xf>
    <xf numFmtId="4" fontId="8" fillId="2" borderId="4" xfId="7" applyNumberFormat="1" applyFont="1" applyFill="1" applyBorder="1" applyAlignment="1">
      <alignment horizontal="center" vertical="center"/>
    </xf>
    <xf numFmtId="4" fontId="7" fillId="2" borderId="4" xfId="7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4" fontId="8" fillId="2" borderId="0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</cellXfs>
  <cellStyles count="9">
    <cellStyle name="Normal" xfId="0" builtinId="0"/>
    <cellStyle name="Normal 2" xfId="5"/>
    <cellStyle name="Normal 3" xfId="4"/>
    <cellStyle name="Обычный 2" xfId="1"/>
    <cellStyle name="Обычный 2 2" xfId="8"/>
    <cellStyle name="Обычный 3" xfId="3"/>
    <cellStyle name="Обычный 3 2" xfId="7"/>
    <cellStyle name="Обычный 4" xfId="6"/>
    <cellStyle name="ჩვეულებრივი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S/Desktop/vani%20amosabechdi/&#4304;&#4315;&#4304;&#4326;&#4314;&#4308;&#4305;&#4304;%20&#4321;&#4304;&#4318;&#4320;&#4304;&#4321;&#4312;&#4312;&#4321;%20&#4306;&#4310;&#4312;&#4321;%20&#4320;&#4308;&#4304;&#4305;&#4312;&#4314;&#4312;&#4322;&#4304;&#4330;&#4312;&#4304;/1%20&#4304;&#4315;&#4304;&#4326;&#4314;&#4308;&#4305;&#4304;%20&#4321;&#4304;&#4318;&#4320;&#4304;&#4321;&#4312;&#4312;&#4321;%20&#4308;&#4325;&#4321;&#4318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S/Desktop/VANI%20gio/5+/teqsturi%20nawili/sagzao%20samosis%20mowyobis%20samuSaoTaa%20moculobebis%20uwyi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 xml:space="preserve">amaRleba-saprasiis administraciuli erTeulebis damakavSirebeli gzis reabilitacia /Wokianidan/
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5">
          <cell r="G45">
            <v>19490.551055555556</v>
          </cell>
          <cell r="H45">
            <v>18427.430088888887</v>
          </cell>
          <cell r="J45">
            <v>15946.814499999999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IH172"/>
  <sheetViews>
    <sheetView tabSelected="1" zoomScaleNormal="100" zoomScaleSheetLayoutView="100" workbookViewId="0">
      <selection activeCell="A3" sqref="A3:M3"/>
    </sheetView>
  </sheetViews>
  <sheetFormatPr defaultColWidth="7" defaultRowHeight="13.5" customHeight="1" x14ac:dyDescent="0.25"/>
  <cols>
    <col min="1" max="1" width="4.5703125" style="215" bestFit="1" customWidth="1"/>
    <col min="2" max="2" width="13.42578125" style="216" hidden="1" customWidth="1"/>
    <col min="3" max="3" width="60.140625" style="217" customWidth="1"/>
    <col min="4" max="4" width="9.42578125" style="216" customWidth="1"/>
    <col min="5" max="5" width="8.7109375" style="216" hidden="1" customWidth="1"/>
    <col min="6" max="6" width="10.140625" style="216" customWidth="1"/>
    <col min="7" max="7" width="8.85546875" style="216" hidden="1" customWidth="1"/>
    <col min="8" max="8" width="10.28515625" style="218" hidden="1" customWidth="1"/>
    <col min="9" max="9" width="8.85546875" style="216" hidden="1" customWidth="1"/>
    <col min="10" max="10" width="8.85546875" style="218" hidden="1" customWidth="1"/>
    <col min="11" max="11" width="8.85546875" style="216" hidden="1" customWidth="1"/>
    <col min="12" max="12" width="8.85546875" style="218" hidden="1" customWidth="1"/>
    <col min="13" max="13" width="12" style="218" hidden="1" customWidth="1"/>
    <col min="14" max="14" width="12" style="207" hidden="1" customWidth="1"/>
    <col min="15" max="15" width="15.28515625" style="207" customWidth="1"/>
    <col min="16" max="228" width="9.140625" style="207" customWidth="1"/>
    <col min="229" max="229" width="2.5703125" style="207" customWidth="1"/>
    <col min="230" max="230" width="9.140625" style="207" customWidth="1"/>
    <col min="231" max="231" width="47.85546875" style="207" customWidth="1"/>
    <col min="232" max="232" width="6.7109375" style="207" customWidth="1"/>
    <col min="233" max="233" width="7.42578125" style="207" customWidth="1"/>
    <col min="234" max="234" width="7" style="207" customWidth="1"/>
    <col min="235" max="235" width="8.5703125" style="207" customWidth="1"/>
    <col min="236" max="236" width="12" style="207" customWidth="1"/>
    <col min="237" max="237" width="4.7109375" style="207" customWidth="1"/>
    <col min="238" max="238" width="9.140625" style="207" customWidth="1"/>
    <col min="239" max="239" width="11.7109375" style="207" customWidth="1"/>
    <col min="240" max="16384" width="7" style="207"/>
  </cols>
  <sheetData>
    <row r="1" spans="1:240" s="5" customFormat="1" ht="13.5" customHeight="1" x14ac:dyDescent="0.25">
      <c r="A1" s="1"/>
      <c r="B1" s="2"/>
      <c r="C1" s="3"/>
      <c r="D1" s="2"/>
      <c r="E1" s="2"/>
      <c r="F1" s="2"/>
      <c r="G1" s="2"/>
      <c r="H1" s="4"/>
      <c r="I1" s="2"/>
      <c r="J1" s="4"/>
      <c r="K1" s="2"/>
      <c r="L1" s="4"/>
      <c r="M1" s="4"/>
    </row>
    <row r="2" spans="1:240" s="6" customFormat="1" ht="49.5" customHeight="1" x14ac:dyDescent="0.25">
      <c r="A2" s="231" t="str">
        <f>[1]Sheet1!$A$2:$M$2</f>
        <v xml:space="preserve">amaRleba-saprasiis administraciuli erTeulebis damakavSirebeli gzis reabilitacia /Wokianidan/
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</row>
    <row r="3" spans="1:240" s="6" customFormat="1" ht="15.75" customHeight="1" x14ac:dyDescent="0.2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</row>
    <row r="4" spans="1:240" s="8" customFormat="1" ht="20.25" hidden="1" customHeight="1" x14ac:dyDescent="0.25">
      <c r="A4" s="7"/>
      <c r="C4" s="9" t="s">
        <v>0</v>
      </c>
      <c r="D4" s="7"/>
      <c r="E4" s="7"/>
      <c r="F4" s="7"/>
      <c r="G4" s="7"/>
      <c r="H4" s="10"/>
      <c r="I4" s="7"/>
      <c r="J4" s="11" t="s">
        <v>1</v>
      </c>
      <c r="K4" s="233" t="e">
        <f>M166</f>
        <v>#VALUE!</v>
      </c>
      <c r="L4" s="233"/>
      <c r="M4" s="7" t="s">
        <v>2</v>
      </c>
    </row>
    <row r="5" spans="1:240" s="12" customFormat="1" ht="28.5" customHeight="1" x14ac:dyDescent="0.25">
      <c r="A5" s="234" t="s">
        <v>3</v>
      </c>
      <c r="B5" s="234" t="s">
        <v>4</v>
      </c>
      <c r="C5" s="236" t="s">
        <v>5</v>
      </c>
      <c r="D5" s="236" t="s">
        <v>6</v>
      </c>
      <c r="E5" s="238" t="s">
        <v>7</v>
      </c>
      <c r="F5" s="239"/>
      <c r="G5" s="240" t="s">
        <v>8</v>
      </c>
      <c r="H5" s="241"/>
      <c r="I5" s="240" t="s">
        <v>9</v>
      </c>
      <c r="J5" s="241"/>
      <c r="K5" s="230" t="s">
        <v>10</v>
      </c>
      <c r="L5" s="230"/>
      <c r="M5" s="230" t="s">
        <v>11</v>
      </c>
    </row>
    <row r="6" spans="1:240" s="12" customFormat="1" ht="12.75" hidden="1" x14ac:dyDescent="0.25">
      <c r="A6" s="235"/>
      <c r="B6" s="235"/>
      <c r="C6" s="237"/>
      <c r="D6" s="237"/>
      <c r="E6" s="13" t="s">
        <v>12</v>
      </c>
      <c r="F6" s="13" t="s">
        <v>13</v>
      </c>
      <c r="G6" s="13" t="s">
        <v>12</v>
      </c>
      <c r="H6" s="13" t="s">
        <v>13</v>
      </c>
      <c r="I6" s="13" t="s">
        <v>12</v>
      </c>
      <c r="J6" s="13" t="s">
        <v>13</v>
      </c>
      <c r="K6" s="13" t="s">
        <v>12</v>
      </c>
      <c r="L6" s="13" t="s">
        <v>13</v>
      </c>
      <c r="M6" s="230"/>
    </row>
    <row r="7" spans="1:240" s="18" customFormat="1" ht="13.5" customHeight="1" x14ac:dyDescent="0.25">
      <c r="A7" s="14">
        <v>1</v>
      </c>
      <c r="B7" s="14">
        <v>2</v>
      </c>
      <c r="C7" s="15">
        <v>3</v>
      </c>
      <c r="D7" s="16">
        <v>4</v>
      </c>
      <c r="E7" s="17">
        <v>5</v>
      </c>
      <c r="F7" s="16">
        <v>6</v>
      </c>
      <c r="G7" s="16">
        <v>7</v>
      </c>
      <c r="H7" s="15">
        <v>8</v>
      </c>
      <c r="I7" s="16">
        <v>9</v>
      </c>
      <c r="J7" s="15">
        <v>10</v>
      </c>
      <c r="K7" s="16">
        <v>11</v>
      </c>
      <c r="L7" s="15">
        <v>12</v>
      </c>
      <c r="M7" s="15">
        <v>13</v>
      </c>
    </row>
    <row r="8" spans="1:240" s="18" customFormat="1" ht="25.5" x14ac:dyDescent="0.25">
      <c r="A8" s="19" t="s">
        <v>14</v>
      </c>
      <c r="B8" s="20"/>
      <c r="C8" s="21" t="s">
        <v>15</v>
      </c>
      <c r="D8" s="22"/>
      <c r="E8" s="23"/>
      <c r="F8" s="22"/>
      <c r="G8" s="22"/>
      <c r="H8" s="24"/>
      <c r="I8" s="22"/>
      <c r="J8" s="24"/>
      <c r="K8" s="22"/>
      <c r="L8" s="24"/>
      <c r="M8" s="24"/>
    </row>
    <row r="9" spans="1:240" s="18" customFormat="1" ht="35.25" customHeight="1" x14ac:dyDescent="0.25">
      <c r="A9" s="25">
        <v>1</v>
      </c>
      <c r="B9" s="26" t="s">
        <v>16</v>
      </c>
      <c r="C9" s="27" t="s">
        <v>17</v>
      </c>
      <c r="D9" s="28" t="s">
        <v>18</v>
      </c>
      <c r="E9" s="28"/>
      <c r="F9" s="29">
        <v>3.5436999999999999</v>
      </c>
      <c r="G9" s="30"/>
      <c r="H9" s="30"/>
      <c r="I9" s="30"/>
      <c r="J9" s="30"/>
      <c r="K9" s="30"/>
      <c r="L9" s="30"/>
      <c r="M9" s="30"/>
    </row>
    <row r="10" spans="1:240" s="18" customFormat="1" ht="13.5" hidden="1" customHeight="1" x14ac:dyDescent="0.25">
      <c r="A10" s="25"/>
      <c r="B10" s="31"/>
      <c r="C10" s="32" t="s">
        <v>19</v>
      </c>
      <c r="D10" s="33" t="s">
        <v>20</v>
      </c>
      <c r="E10" s="34">
        <v>93.22</v>
      </c>
      <c r="F10" s="35">
        <f>F9*E10</f>
        <v>330.34371399999998</v>
      </c>
      <c r="G10" s="36"/>
      <c r="H10" s="37"/>
      <c r="I10" s="36">
        <v>6</v>
      </c>
      <c r="J10" s="35">
        <f>F10*I10</f>
        <v>1982.0622839999999</v>
      </c>
      <c r="K10" s="35"/>
      <c r="L10" s="35"/>
      <c r="M10" s="35">
        <f>H10+J10+L10</f>
        <v>1982.0622839999999</v>
      </c>
    </row>
    <row r="11" spans="1:240" s="18" customFormat="1" ht="13.5" customHeight="1" x14ac:dyDescent="0.25">
      <c r="A11" s="19" t="s">
        <v>14</v>
      </c>
      <c r="B11" s="20"/>
      <c r="C11" s="38" t="s">
        <v>21</v>
      </c>
      <c r="D11" s="22"/>
      <c r="E11" s="23"/>
      <c r="F11" s="22"/>
      <c r="G11" s="22"/>
      <c r="H11" s="24"/>
      <c r="I11" s="22"/>
      <c r="J11" s="24"/>
      <c r="K11" s="22"/>
      <c r="L11" s="24"/>
      <c r="M11" s="24"/>
    </row>
    <row r="12" spans="1:240" s="18" customFormat="1" ht="13.5" customHeight="1" x14ac:dyDescent="0.25">
      <c r="A12" s="19" t="s">
        <v>14</v>
      </c>
      <c r="B12" s="20"/>
      <c r="C12" s="38" t="s">
        <v>22</v>
      </c>
      <c r="D12" s="22"/>
      <c r="E12" s="23"/>
      <c r="F12" s="22"/>
      <c r="G12" s="22"/>
      <c r="H12" s="24"/>
      <c r="I12" s="22"/>
      <c r="J12" s="24"/>
      <c r="K12" s="22"/>
      <c r="L12" s="24"/>
      <c r="M12" s="24"/>
    </row>
    <row r="13" spans="1:240" s="18" customFormat="1" ht="25.5" x14ac:dyDescent="0.25">
      <c r="A13" s="39">
        <v>2</v>
      </c>
      <c r="B13" s="40" t="s">
        <v>23</v>
      </c>
      <c r="C13" s="41" t="s">
        <v>24</v>
      </c>
      <c r="D13" s="42" t="s">
        <v>25</v>
      </c>
      <c r="E13" s="43"/>
      <c r="F13" s="44">
        <f>'[2]1'!$G$45</f>
        <v>19490.551055555556</v>
      </c>
      <c r="G13" s="45"/>
      <c r="H13" s="46"/>
      <c r="I13" s="46"/>
      <c r="J13" s="45"/>
      <c r="K13" s="45"/>
      <c r="L13" s="45"/>
      <c r="M13" s="45"/>
      <c r="N13" s="12"/>
      <c r="O13" s="47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</row>
    <row r="14" spans="1:240" s="52" customFormat="1" ht="12.75" hidden="1" x14ac:dyDescent="0.25">
      <c r="A14" s="33"/>
      <c r="B14" s="48"/>
      <c r="C14" s="49"/>
      <c r="D14" s="33" t="s">
        <v>26</v>
      </c>
      <c r="E14" s="43"/>
      <c r="F14" s="50">
        <f>F13/1000</f>
        <v>19.490551055555557</v>
      </c>
      <c r="G14" s="36"/>
      <c r="H14" s="51"/>
      <c r="I14" s="51"/>
      <c r="J14" s="36"/>
      <c r="K14" s="36"/>
      <c r="L14" s="36"/>
      <c r="M14" s="36"/>
      <c r="O14" s="47"/>
    </row>
    <row r="15" spans="1:240" s="18" customFormat="1" ht="12.75" hidden="1" x14ac:dyDescent="0.25">
      <c r="A15" s="53"/>
      <c r="B15" s="54"/>
      <c r="C15" s="32" t="s">
        <v>19</v>
      </c>
      <c r="D15" s="33" t="s">
        <v>20</v>
      </c>
      <c r="E15" s="34">
        <v>32.1</v>
      </c>
      <c r="F15" s="35">
        <f>F14*E15</f>
        <v>625.64668888333335</v>
      </c>
      <c r="G15" s="36"/>
      <c r="H15" s="37"/>
      <c r="I15" s="36">
        <v>6</v>
      </c>
      <c r="J15" s="35">
        <f>F15*I15</f>
        <v>3753.8801333000001</v>
      </c>
      <c r="K15" s="35"/>
      <c r="L15" s="35"/>
      <c r="M15" s="35">
        <f>H15+J15+L15</f>
        <v>3753.8801333000001</v>
      </c>
      <c r="N15" s="55"/>
      <c r="O15" s="47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55"/>
      <c r="FE15" s="55"/>
      <c r="FF15" s="55"/>
      <c r="FG15" s="55"/>
      <c r="FH15" s="55"/>
      <c r="FI15" s="55"/>
      <c r="FJ15" s="55"/>
      <c r="FK15" s="55"/>
      <c r="FL15" s="55"/>
      <c r="FM15" s="55"/>
      <c r="FN15" s="55"/>
      <c r="FO15" s="55"/>
      <c r="FP15" s="55"/>
      <c r="FQ15" s="55"/>
      <c r="FR15" s="55"/>
      <c r="FS15" s="55"/>
      <c r="FT15" s="55"/>
      <c r="FU15" s="55"/>
      <c r="FV15" s="55"/>
      <c r="FW15" s="55"/>
      <c r="FX15" s="55"/>
      <c r="FY15" s="55"/>
      <c r="FZ15" s="55"/>
      <c r="GA15" s="55"/>
      <c r="GB15" s="55"/>
      <c r="GC15" s="55"/>
      <c r="GD15" s="55"/>
      <c r="GE15" s="55"/>
      <c r="GF15" s="55"/>
      <c r="GG15" s="55"/>
      <c r="GH15" s="55"/>
      <c r="GI15" s="55"/>
      <c r="GJ15" s="55"/>
      <c r="GK15" s="55"/>
      <c r="GL15" s="55"/>
      <c r="GM15" s="55"/>
      <c r="GN15" s="55"/>
      <c r="GO15" s="55"/>
      <c r="GP15" s="55"/>
      <c r="GQ15" s="55"/>
      <c r="GR15" s="55"/>
      <c r="GS15" s="55"/>
      <c r="GT15" s="55"/>
      <c r="GU15" s="55"/>
      <c r="GV15" s="55"/>
      <c r="GW15" s="55"/>
      <c r="GX15" s="55"/>
      <c r="GY15" s="55"/>
      <c r="GZ15" s="55"/>
      <c r="HA15" s="55"/>
      <c r="HB15" s="55"/>
      <c r="HC15" s="55"/>
      <c r="HD15" s="55"/>
      <c r="HE15" s="55"/>
      <c r="HF15" s="55"/>
      <c r="HG15" s="55"/>
      <c r="HH15" s="55"/>
      <c r="HI15" s="55"/>
      <c r="HJ15" s="55"/>
      <c r="HK15" s="55"/>
      <c r="HL15" s="55"/>
      <c r="HM15" s="55"/>
      <c r="HN15" s="55"/>
      <c r="HO15" s="55"/>
      <c r="HP15" s="55"/>
      <c r="HQ15" s="55"/>
      <c r="HR15" s="55"/>
      <c r="HS15" s="55"/>
      <c r="HT15" s="55"/>
      <c r="HU15" s="55"/>
      <c r="HV15" s="55"/>
      <c r="HW15" s="55"/>
      <c r="HX15" s="55"/>
      <c r="HY15" s="55"/>
      <c r="HZ15" s="55"/>
      <c r="IA15" s="55"/>
      <c r="IB15" s="55"/>
      <c r="IC15" s="55"/>
      <c r="ID15" s="55"/>
      <c r="IE15" s="55"/>
      <c r="IF15" s="55"/>
    </row>
    <row r="16" spans="1:240" s="18" customFormat="1" ht="12.75" hidden="1" x14ac:dyDescent="0.25">
      <c r="A16" s="53"/>
      <c r="B16" s="54" t="s">
        <v>27</v>
      </c>
      <c r="C16" s="32" t="s">
        <v>28</v>
      </c>
      <c r="D16" s="33" t="s">
        <v>29</v>
      </c>
      <c r="E16" s="34">
        <v>0.71</v>
      </c>
      <c r="F16" s="35">
        <f>E16*F14</f>
        <v>13.838291249444444</v>
      </c>
      <c r="G16" s="36"/>
      <c r="H16" s="37"/>
      <c r="I16" s="37"/>
      <c r="J16" s="36"/>
      <c r="K16" s="36">
        <v>37.590000000000003</v>
      </c>
      <c r="L16" s="35">
        <f>F16*K16</f>
        <v>520.18136806661664</v>
      </c>
      <c r="M16" s="35">
        <f>H16+J16+L16</f>
        <v>520.18136806661664</v>
      </c>
      <c r="N16" s="55"/>
      <c r="O16" s="47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5"/>
      <c r="GU16" s="55"/>
      <c r="GV16" s="55"/>
      <c r="GW16" s="55"/>
      <c r="GX16" s="55"/>
      <c r="GY16" s="55"/>
      <c r="GZ16" s="55"/>
      <c r="HA16" s="55"/>
      <c r="HB16" s="55"/>
      <c r="HC16" s="55"/>
      <c r="HD16" s="55"/>
      <c r="HE16" s="55"/>
      <c r="HF16" s="55"/>
      <c r="HG16" s="55"/>
      <c r="HH16" s="55"/>
      <c r="HI16" s="55"/>
      <c r="HJ16" s="55"/>
      <c r="HK16" s="55"/>
      <c r="HL16" s="55"/>
      <c r="HM16" s="55"/>
      <c r="HN16" s="55"/>
      <c r="HO16" s="55"/>
      <c r="HP16" s="55"/>
      <c r="HQ16" s="55"/>
      <c r="HR16" s="55"/>
      <c r="HS16" s="55"/>
      <c r="HT16" s="55"/>
      <c r="HU16" s="55"/>
      <c r="HV16" s="55"/>
      <c r="HW16" s="55"/>
      <c r="HX16" s="55"/>
      <c r="HY16" s="55"/>
      <c r="HZ16" s="55"/>
      <c r="IA16" s="55"/>
      <c r="IB16" s="55"/>
      <c r="IC16" s="55"/>
      <c r="ID16" s="55"/>
      <c r="IE16" s="55"/>
      <c r="IF16" s="55"/>
    </row>
    <row r="17" spans="1:240" s="18" customFormat="1" ht="12.75" hidden="1" x14ac:dyDescent="0.25">
      <c r="A17" s="53"/>
      <c r="B17" s="56" t="s">
        <v>30</v>
      </c>
      <c r="C17" s="32" t="s">
        <v>31</v>
      </c>
      <c r="D17" s="33" t="s">
        <v>29</v>
      </c>
      <c r="E17" s="34">
        <v>3.88</v>
      </c>
      <c r="F17" s="35">
        <f>F14*E17</f>
        <v>75.623338095555553</v>
      </c>
      <c r="G17" s="36"/>
      <c r="H17" s="37"/>
      <c r="I17" s="37"/>
      <c r="J17" s="36"/>
      <c r="K17" s="36">
        <v>32.81</v>
      </c>
      <c r="L17" s="35">
        <f>F17*K17</f>
        <v>2481.2017229151779</v>
      </c>
      <c r="M17" s="35">
        <f>H17+J17+L17</f>
        <v>2481.2017229151779</v>
      </c>
      <c r="N17" s="55"/>
      <c r="O17" s="47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  <c r="HD17" s="55"/>
      <c r="HE17" s="55"/>
      <c r="HF17" s="55"/>
      <c r="HG17" s="55"/>
      <c r="HH17" s="55"/>
      <c r="HI17" s="55"/>
      <c r="HJ17" s="55"/>
      <c r="HK17" s="55"/>
      <c r="HL17" s="55"/>
      <c r="HM17" s="55"/>
      <c r="HN17" s="55"/>
      <c r="HO17" s="55"/>
      <c r="HP17" s="55"/>
      <c r="HQ17" s="55"/>
      <c r="HR17" s="55"/>
      <c r="HS17" s="55"/>
      <c r="HT17" s="55"/>
      <c r="HU17" s="55"/>
      <c r="HV17" s="55"/>
      <c r="HW17" s="55"/>
      <c r="HX17" s="55"/>
      <c r="HY17" s="55"/>
      <c r="HZ17" s="55"/>
      <c r="IA17" s="55"/>
      <c r="IB17" s="55"/>
      <c r="IC17" s="55"/>
      <c r="ID17" s="55"/>
      <c r="IE17" s="55"/>
      <c r="IF17" s="55"/>
    </row>
    <row r="18" spans="1:240" s="18" customFormat="1" ht="12.75" hidden="1" x14ac:dyDescent="0.25">
      <c r="A18" s="53"/>
      <c r="B18" s="56" t="s">
        <v>32</v>
      </c>
      <c r="C18" s="32" t="s">
        <v>33</v>
      </c>
      <c r="D18" s="33" t="s">
        <v>29</v>
      </c>
      <c r="E18" s="34">
        <v>6.16</v>
      </c>
      <c r="F18" s="35">
        <f>E18*F14</f>
        <v>120.06179450222223</v>
      </c>
      <c r="G18" s="36"/>
      <c r="H18" s="37"/>
      <c r="I18" s="37"/>
      <c r="J18" s="36"/>
      <c r="K18" s="36">
        <v>21.66</v>
      </c>
      <c r="L18" s="35">
        <f t="shared" ref="L18:L20" si="0">F18*K18</f>
        <v>2600.5384689181333</v>
      </c>
      <c r="M18" s="35">
        <f t="shared" ref="M18:M20" si="1">H18+J18+L18</f>
        <v>2600.5384689181333</v>
      </c>
      <c r="N18" s="55"/>
      <c r="O18" s="47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  <c r="HS18" s="55"/>
      <c r="HT18" s="55"/>
      <c r="HU18" s="55"/>
      <c r="HV18" s="55"/>
      <c r="HW18" s="55"/>
      <c r="HX18" s="55"/>
      <c r="HY18" s="55"/>
      <c r="HZ18" s="55"/>
      <c r="IA18" s="55"/>
      <c r="IB18" s="55"/>
      <c r="IC18" s="55"/>
      <c r="ID18" s="55"/>
      <c r="IE18" s="55"/>
      <c r="IF18" s="55"/>
    </row>
    <row r="19" spans="1:240" s="18" customFormat="1" ht="12.75" hidden="1" x14ac:dyDescent="0.25">
      <c r="A19" s="53"/>
      <c r="B19" s="56" t="s">
        <v>34</v>
      </c>
      <c r="C19" s="32" t="s">
        <v>35</v>
      </c>
      <c r="D19" s="33" t="s">
        <v>29</v>
      </c>
      <c r="E19" s="34">
        <v>4.53</v>
      </c>
      <c r="F19" s="36">
        <f>E19*F14</f>
        <v>88.292196281666676</v>
      </c>
      <c r="G19" s="36"/>
      <c r="H19" s="37"/>
      <c r="I19" s="37"/>
      <c r="J19" s="36"/>
      <c r="K19" s="36">
        <v>25.86</v>
      </c>
      <c r="L19" s="35">
        <f t="shared" si="0"/>
        <v>2283.2361958439001</v>
      </c>
      <c r="M19" s="35">
        <f t="shared" si="1"/>
        <v>2283.2361958439001</v>
      </c>
      <c r="N19" s="55"/>
      <c r="O19" s="47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</row>
    <row r="20" spans="1:240" s="18" customFormat="1" ht="12.75" hidden="1" x14ac:dyDescent="0.25">
      <c r="A20" s="53"/>
      <c r="B20" s="56" t="s">
        <v>36</v>
      </c>
      <c r="C20" s="32" t="s">
        <v>37</v>
      </c>
      <c r="D20" s="33" t="s">
        <v>29</v>
      </c>
      <c r="E20" s="34">
        <v>2.0699999999999998</v>
      </c>
      <c r="F20" s="36">
        <f>E20*F14</f>
        <v>40.345440685</v>
      </c>
      <c r="G20" s="36"/>
      <c r="H20" s="37"/>
      <c r="I20" s="37"/>
      <c r="J20" s="36"/>
      <c r="K20" s="36">
        <v>57.74</v>
      </c>
      <c r="L20" s="35">
        <f t="shared" si="0"/>
        <v>2329.5457451519001</v>
      </c>
      <c r="M20" s="35">
        <f t="shared" si="1"/>
        <v>2329.5457451519001</v>
      </c>
      <c r="N20" s="55"/>
      <c r="O20" s="47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</row>
    <row r="21" spans="1:240" s="18" customFormat="1" ht="12.75" hidden="1" x14ac:dyDescent="0.25">
      <c r="A21" s="57"/>
      <c r="B21" s="56"/>
      <c r="C21" s="58" t="s">
        <v>38</v>
      </c>
      <c r="D21" s="59" t="s">
        <v>2</v>
      </c>
      <c r="E21" s="35">
        <v>1.02</v>
      </c>
      <c r="F21" s="36">
        <f>E21*F14</f>
        <v>19.880362076666668</v>
      </c>
      <c r="G21" s="60"/>
      <c r="H21" s="45"/>
      <c r="I21" s="45"/>
      <c r="J21" s="36"/>
      <c r="K21" s="35">
        <v>3.2</v>
      </c>
      <c r="L21" s="35">
        <f>F21*K21</f>
        <v>63.61715864533334</v>
      </c>
      <c r="M21" s="35">
        <f>H21+J21+L21</f>
        <v>63.61715864533334</v>
      </c>
      <c r="N21" s="61"/>
      <c r="O21" s="47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</row>
    <row r="22" spans="1:240" s="18" customFormat="1" ht="12.75" hidden="1" x14ac:dyDescent="0.25">
      <c r="A22" s="53"/>
      <c r="B22" s="56" t="s">
        <v>39</v>
      </c>
      <c r="C22" s="62" t="s">
        <v>40</v>
      </c>
      <c r="D22" s="33" t="s">
        <v>41</v>
      </c>
      <c r="E22" s="34">
        <v>66</v>
      </c>
      <c r="F22" s="35">
        <f>E22*F14</f>
        <v>1286.3763696666667</v>
      </c>
      <c r="G22" s="63">
        <v>11</v>
      </c>
      <c r="H22" s="35">
        <f>F22*G22</f>
        <v>14150.140066333333</v>
      </c>
      <c r="I22" s="35"/>
      <c r="J22" s="35"/>
      <c r="K22" s="35"/>
      <c r="L22" s="35"/>
      <c r="M22" s="35">
        <f>H22+J22+L22</f>
        <v>14150.140066333333</v>
      </c>
      <c r="N22" s="55"/>
      <c r="O22" s="47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</row>
    <row r="23" spans="1:240" s="18" customFormat="1" ht="12.75" hidden="1" x14ac:dyDescent="0.25">
      <c r="A23" s="53"/>
      <c r="B23" s="54"/>
      <c r="C23" s="32" t="s">
        <v>42</v>
      </c>
      <c r="D23" s="33" t="s">
        <v>41</v>
      </c>
      <c r="E23" s="34">
        <v>15</v>
      </c>
      <c r="F23" s="35">
        <f>E23*F14</f>
        <v>292.35826583333335</v>
      </c>
      <c r="G23" s="63">
        <v>3.6</v>
      </c>
      <c r="H23" s="35"/>
      <c r="I23" s="35"/>
      <c r="J23" s="35"/>
      <c r="K23" s="35"/>
      <c r="L23" s="35"/>
      <c r="M23" s="35">
        <f t="shared" ref="M23" si="2">H23+J23+L23</f>
        <v>0</v>
      </c>
      <c r="N23" s="55"/>
      <c r="O23" s="47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</row>
    <row r="24" spans="1:240" s="52" customFormat="1" ht="12.75" x14ac:dyDescent="0.25">
      <c r="A24" s="57">
        <v>3</v>
      </c>
      <c r="B24" s="64" t="s">
        <v>43</v>
      </c>
      <c r="C24" s="65" t="s">
        <v>44</v>
      </c>
      <c r="D24" s="57" t="s">
        <v>45</v>
      </c>
      <c r="E24" s="66"/>
      <c r="F24" s="67">
        <f>'[2]1'!$H$45</f>
        <v>18427.430088888887</v>
      </c>
      <c r="G24" s="67"/>
      <c r="H24" s="68"/>
      <c r="I24" s="67"/>
      <c r="J24" s="67"/>
      <c r="K24" s="68"/>
      <c r="L24" s="67"/>
      <c r="M24" s="67"/>
      <c r="N24" s="55"/>
      <c r="O24" s="47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</row>
    <row r="25" spans="1:240" s="18" customFormat="1" ht="12.75" hidden="1" x14ac:dyDescent="0.25">
      <c r="A25" s="69"/>
      <c r="B25" s="56"/>
      <c r="C25" s="59"/>
      <c r="D25" s="69" t="s">
        <v>46</v>
      </c>
      <c r="E25" s="66"/>
      <c r="F25" s="66">
        <f>F24/1000</f>
        <v>18.427430088888887</v>
      </c>
      <c r="G25" s="66"/>
      <c r="H25" s="70"/>
      <c r="I25" s="66"/>
      <c r="J25" s="66"/>
      <c r="K25" s="70"/>
      <c r="L25" s="66"/>
      <c r="M25" s="66"/>
      <c r="N25" s="71"/>
      <c r="O25" s="47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71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1"/>
      <c r="IA25" s="71"/>
      <c r="IB25" s="71"/>
      <c r="IC25" s="71"/>
      <c r="ID25" s="71"/>
      <c r="IE25" s="71"/>
      <c r="IF25" s="71"/>
    </row>
    <row r="26" spans="1:240" s="52" customFormat="1" ht="12.75" hidden="1" x14ac:dyDescent="0.25">
      <c r="A26" s="57"/>
      <c r="B26" s="56"/>
      <c r="C26" s="32" t="s">
        <v>19</v>
      </c>
      <c r="D26" s="33" t="s">
        <v>20</v>
      </c>
      <c r="E26" s="34">
        <v>42.9</v>
      </c>
      <c r="F26" s="35">
        <f>F25*E26</f>
        <v>790.53675081333324</v>
      </c>
      <c r="G26" s="35"/>
      <c r="H26" s="46"/>
      <c r="I26" s="35">
        <v>6</v>
      </c>
      <c r="J26" s="35">
        <f>F26*I26</f>
        <v>4743.2205048799997</v>
      </c>
      <c r="K26" s="35"/>
      <c r="L26" s="35"/>
      <c r="M26" s="35">
        <f t="shared" ref="M26:M33" si="3">H26+J26+L26</f>
        <v>4743.2205048799997</v>
      </c>
      <c r="N26" s="61"/>
      <c r="O26" s="47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61"/>
      <c r="HS26" s="61"/>
      <c r="HT26" s="61"/>
      <c r="HU26" s="61"/>
      <c r="HV26" s="61"/>
      <c r="HW26" s="61"/>
      <c r="HX26" s="61"/>
      <c r="HY26" s="61"/>
      <c r="HZ26" s="61"/>
      <c r="IA26" s="61"/>
      <c r="IB26" s="61"/>
      <c r="IC26" s="61"/>
      <c r="ID26" s="61"/>
      <c r="IE26" s="61"/>
      <c r="IF26" s="61"/>
    </row>
    <row r="27" spans="1:240" s="18" customFormat="1" ht="12.75" hidden="1" x14ac:dyDescent="0.25">
      <c r="A27" s="57"/>
      <c r="B27" s="56" t="s">
        <v>30</v>
      </c>
      <c r="C27" s="32" t="s">
        <v>31</v>
      </c>
      <c r="D27" s="33" t="s">
        <v>29</v>
      </c>
      <c r="E27" s="34">
        <v>2.69</v>
      </c>
      <c r="F27" s="35">
        <f>F25*E27</f>
        <v>49.569786939111104</v>
      </c>
      <c r="G27" s="35"/>
      <c r="H27" s="46"/>
      <c r="I27" s="35"/>
      <c r="J27" s="35"/>
      <c r="K27" s="36">
        <v>32.81</v>
      </c>
      <c r="L27" s="35">
        <f>F27*K27</f>
        <v>1626.3847094722355</v>
      </c>
      <c r="M27" s="35">
        <f t="shared" si="3"/>
        <v>1626.3847094722355</v>
      </c>
      <c r="N27" s="61"/>
      <c r="O27" s="47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1"/>
      <c r="IC27" s="61"/>
      <c r="ID27" s="61"/>
      <c r="IE27" s="61"/>
      <c r="IF27" s="61"/>
    </row>
    <row r="28" spans="1:240" s="18" customFormat="1" ht="12.75" hidden="1" x14ac:dyDescent="0.25">
      <c r="A28" s="57"/>
      <c r="B28" s="56" t="s">
        <v>32</v>
      </c>
      <c r="C28" s="32" t="s">
        <v>33</v>
      </c>
      <c r="D28" s="33" t="s">
        <v>29</v>
      </c>
      <c r="E28" s="34">
        <v>7.6</v>
      </c>
      <c r="F28" s="35">
        <f>E28*F25</f>
        <v>140.04846867555554</v>
      </c>
      <c r="G28" s="35"/>
      <c r="H28" s="46"/>
      <c r="I28" s="35"/>
      <c r="J28" s="35"/>
      <c r="K28" s="36">
        <v>21.66</v>
      </c>
      <c r="L28" s="35">
        <f>F28*K28</f>
        <v>3033.4498315125329</v>
      </c>
      <c r="M28" s="35">
        <f t="shared" si="3"/>
        <v>3033.4498315125329</v>
      </c>
      <c r="N28" s="72"/>
      <c r="O28" s="47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61"/>
      <c r="GT28" s="61"/>
      <c r="GU28" s="61"/>
      <c r="GV28" s="61"/>
      <c r="GW28" s="61"/>
      <c r="GX28" s="61"/>
      <c r="GY28" s="61"/>
      <c r="GZ28" s="61"/>
      <c r="HA28" s="61"/>
      <c r="HB28" s="61"/>
      <c r="HC28" s="61"/>
      <c r="HD28" s="61"/>
      <c r="HE28" s="61"/>
      <c r="HF28" s="61"/>
      <c r="HG28" s="61"/>
      <c r="HH28" s="61"/>
      <c r="HI28" s="61"/>
      <c r="HJ28" s="61"/>
      <c r="HK28" s="61"/>
      <c r="HL28" s="61"/>
      <c r="HM28" s="61"/>
      <c r="HN28" s="61"/>
      <c r="HO28" s="61"/>
      <c r="HP28" s="61"/>
      <c r="HQ28" s="61"/>
      <c r="HR28" s="61"/>
      <c r="HS28" s="61"/>
      <c r="HT28" s="61"/>
      <c r="HU28" s="61"/>
      <c r="HV28" s="61"/>
      <c r="HW28" s="61"/>
      <c r="HX28" s="61"/>
      <c r="HY28" s="61"/>
      <c r="HZ28" s="61"/>
      <c r="IA28" s="61"/>
      <c r="IB28" s="61"/>
      <c r="IC28" s="61"/>
      <c r="ID28" s="61"/>
      <c r="IE28" s="61"/>
      <c r="IF28" s="61"/>
    </row>
    <row r="29" spans="1:240" s="18" customFormat="1" ht="12.75" hidden="1" x14ac:dyDescent="0.25">
      <c r="A29" s="57"/>
      <c r="B29" s="56" t="s">
        <v>34</v>
      </c>
      <c r="C29" s="32" t="s">
        <v>35</v>
      </c>
      <c r="D29" s="33" t="s">
        <v>29</v>
      </c>
      <c r="E29" s="34">
        <v>7.4</v>
      </c>
      <c r="F29" s="36">
        <f>E29*F25</f>
        <v>136.36298265777776</v>
      </c>
      <c r="G29" s="35"/>
      <c r="H29" s="46"/>
      <c r="I29" s="35"/>
      <c r="J29" s="35"/>
      <c r="K29" s="36">
        <v>25.86</v>
      </c>
      <c r="L29" s="35">
        <f>F29*K29</f>
        <v>3526.3467315301327</v>
      </c>
      <c r="M29" s="35">
        <f t="shared" si="3"/>
        <v>3526.3467315301327</v>
      </c>
      <c r="N29" s="72"/>
      <c r="O29" s="47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1"/>
      <c r="GX29" s="61"/>
      <c r="GY29" s="61"/>
      <c r="GZ29" s="61"/>
      <c r="HA29" s="61"/>
      <c r="HB29" s="61"/>
      <c r="HC29" s="61"/>
      <c r="HD29" s="61"/>
      <c r="HE29" s="61"/>
      <c r="HF29" s="61"/>
      <c r="HG29" s="61"/>
      <c r="HH29" s="61"/>
      <c r="HI29" s="61"/>
      <c r="HJ29" s="61"/>
      <c r="HK29" s="61"/>
      <c r="HL29" s="61"/>
      <c r="HM29" s="61"/>
      <c r="HN29" s="61"/>
      <c r="HO29" s="61"/>
      <c r="HP29" s="61"/>
      <c r="HQ29" s="61"/>
      <c r="HR29" s="61"/>
      <c r="HS29" s="61"/>
      <c r="HT29" s="61"/>
      <c r="HU29" s="61"/>
      <c r="HV29" s="61"/>
      <c r="HW29" s="61"/>
      <c r="HX29" s="61"/>
      <c r="HY29" s="61"/>
      <c r="HZ29" s="61"/>
      <c r="IA29" s="61"/>
      <c r="IB29" s="61"/>
      <c r="IC29" s="61"/>
      <c r="ID29" s="61"/>
      <c r="IE29" s="61"/>
      <c r="IF29" s="61"/>
    </row>
    <row r="30" spans="1:240" s="18" customFormat="1" ht="12.75" hidden="1" x14ac:dyDescent="0.25">
      <c r="A30" s="57"/>
      <c r="B30" s="56" t="s">
        <v>47</v>
      </c>
      <c r="C30" s="58" t="s">
        <v>48</v>
      </c>
      <c r="D30" s="33" t="s">
        <v>29</v>
      </c>
      <c r="E30" s="34">
        <v>0.41</v>
      </c>
      <c r="F30" s="35">
        <f>E30*F25</f>
        <v>7.5552463364444433</v>
      </c>
      <c r="G30" s="35"/>
      <c r="H30" s="46"/>
      <c r="I30" s="35"/>
      <c r="J30" s="35"/>
      <c r="K30" s="36">
        <v>41.98</v>
      </c>
      <c r="L30" s="35">
        <f>F30*K30</f>
        <v>317.1692412039377</v>
      </c>
      <c r="M30" s="35">
        <f t="shared" si="3"/>
        <v>317.1692412039377</v>
      </c>
      <c r="N30" s="72"/>
      <c r="O30" s="47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61"/>
      <c r="HV30" s="61"/>
      <c r="HW30" s="61"/>
      <c r="HX30" s="61"/>
      <c r="HY30" s="61"/>
      <c r="HZ30" s="61"/>
      <c r="IA30" s="61"/>
      <c r="IB30" s="61"/>
      <c r="IC30" s="61"/>
      <c r="ID30" s="61"/>
      <c r="IE30" s="61"/>
      <c r="IF30" s="61"/>
    </row>
    <row r="31" spans="1:240" s="18" customFormat="1" ht="12.75" hidden="1" x14ac:dyDescent="0.25">
      <c r="A31" s="57"/>
      <c r="B31" s="56" t="s">
        <v>49</v>
      </c>
      <c r="C31" s="32" t="s">
        <v>37</v>
      </c>
      <c r="D31" s="33" t="s">
        <v>29</v>
      </c>
      <c r="E31" s="34">
        <v>1.48</v>
      </c>
      <c r="F31" s="36">
        <f>E31*F25</f>
        <v>27.272596531555553</v>
      </c>
      <c r="G31" s="35"/>
      <c r="H31" s="46"/>
      <c r="I31" s="35"/>
      <c r="J31" s="35"/>
      <c r="K31" s="36">
        <v>57.74</v>
      </c>
      <c r="L31" s="35">
        <f>F31*K31</f>
        <v>1574.7197237320177</v>
      </c>
      <c r="M31" s="35">
        <f t="shared" si="3"/>
        <v>1574.7197237320177</v>
      </c>
      <c r="N31" s="72"/>
      <c r="O31" s="47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1"/>
      <c r="GX31" s="61"/>
      <c r="GY31" s="61"/>
      <c r="GZ31" s="61"/>
      <c r="HA31" s="61"/>
      <c r="HB31" s="61"/>
      <c r="HC31" s="61"/>
      <c r="HD31" s="61"/>
      <c r="HE31" s="61"/>
      <c r="HF31" s="61"/>
      <c r="HG31" s="61"/>
      <c r="HH31" s="61"/>
      <c r="HI31" s="61"/>
      <c r="HJ31" s="61"/>
      <c r="HK31" s="61"/>
      <c r="HL31" s="61"/>
      <c r="HM31" s="61"/>
      <c r="HN31" s="61"/>
      <c r="HO31" s="61"/>
      <c r="HP31" s="61"/>
      <c r="HQ31" s="61"/>
      <c r="HR31" s="61"/>
      <c r="HS31" s="61"/>
      <c r="HT31" s="61"/>
      <c r="HU31" s="61"/>
      <c r="HV31" s="61"/>
      <c r="HW31" s="61"/>
      <c r="HX31" s="61"/>
      <c r="HY31" s="61"/>
      <c r="HZ31" s="61"/>
      <c r="IA31" s="61"/>
      <c r="IB31" s="61"/>
      <c r="IC31" s="61"/>
      <c r="ID31" s="61"/>
      <c r="IE31" s="61"/>
      <c r="IF31" s="61"/>
    </row>
    <row r="32" spans="1:240" s="18" customFormat="1" ht="12.75" hidden="1" x14ac:dyDescent="0.25">
      <c r="A32" s="57"/>
      <c r="B32" s="73" t="s">
        <v>50</v>
      </c>
      <c r="C32" s="74" t="s">
        <v>51</v>
      </c>
      <c r="D32" s="33" t="s">
        <v>41</v>
      </c>
      <c r="E32" s="34">
        <v>1.26</v>
      </c>
      <c r="F32" s="35">
        <f>F24*0.1*E32</f>
        <v>2321.8561911999996</v>
      </c>
      <c r="G32" s="36">
        <v>14.8</v>
      </c>
      <c r="H32" s="75">
        <f>F32*G32</f>
        <v>34363.471629759995</v>
      </c>
      <c r="I32" s="75"/>
      <c r="J32" s="75"/>
      <c r="K32" s="75"/>
      <c r="L32" s="75"/>
      <c r="M32" s="75">
        <f t="shared" si="3"/>
        <v>34363.471629759995</v>
      </c>
      <c r="N32" s="72"/>
      <c r="O32" s="47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1"/>
      <c r="GX32" s="61"/>
      <c r="GY32" s="61"/>
      <c r="GZ32" s="61"/>
      <c r="HA32" s="61"/>
      <c r="HB32" s="61"/>
      <c r="HC32" s="61"/>
      <c r="HD32" s="61"/>
      <c r="HE32" s="61"/>
      <c r="HF32" s="61"/>
      <c r="HG32" s="61"/>
      <c r="HH32" s="61"/>
      <c r="HI32" s="61"/>
      <c r="HJ32" s="61"/>
      <c r="HK32" s="61"/>
      <c r="HL32" s="61"/>
      <c r="HM32" s="61"/>
      <c r="HN32" s="61"/>
      <c r="HO32" s="61"/>
      <c r="HP32" s="61"/>
      <c r="HQ32" s="61"/>
      <c r="HR32" s="61"/>
      <c r="HS32" s="61"/>
      <c r="HT32" s="61"/>
      <c r="HU32" s="61"/>
      <c r="HV32" s="61"/>
      <c r="HW32" s="61"/>
      <c r="HX32" s="61"/>
      <c r="HY32" s="61"/>
      <c r="HZ32" s="61"/>
      <c r="IA32" s="61"/>
      <c r="IB32" s="61"/>
      <c r="IC32" s="61"/>
      <c r="ID32" s="61"/>
      <c r="IE32" s="61"/>
      <c r="IF32" s="61"/>
    </row>
    <row r="33" spans="1:241" s="18" customFormat="1" ht="12.75" hidden="1" x14ac:dyDescent="0.25">
      <c r="A33" s="57"/>
      <c r="B33" s="54"/>
      <c r="C33" s="58" t="s">
        <v>42</v>
      </c>
      <c r="D33" s="33" t="s">
        <v>41</v>
      </c>
      <c r="E33" s="34">
        <v>11</v>
      </c>
      <c r="F33" s="35">
        <f>E33*F25</f>
        <v>202.70173097777774</v>
      </c>
      <c r="G33" s="63">
        <v>3.6</v>
      </c>
      <c r="H33" s="35">
        <f>F33*G33</f>
        <v>729.72623151999994</v>
      </c>
      <c r="I33" s="35"/>
      <c r="J33" s="35"/>
      <c r="K33" s="35"/>
      <c r="L33" s="35"/>
      <c r="M33" s="35">
        <f t="shared" si="3"/>
        <v>729.72623151999994</v>
      </c>
      <c r="N33" s="61"/>
      <c r="O33" s="47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61"/>
      <c r="GT33" s="61"/>
      <c r="GU33" s="61"/>
      <c r="GV33" s="61"/>
      <c r="GW33" s="61"/>
      <c r="GX33" s="61"/>
      <c r="GY33" s="61"/>
      <c r="GZ33" s="61"/>
      <c r="HA33" s="61"/>
      <c r="HB33" s="61"/>
      <c r="HC33" s="61"/>
      <c r="HD33" s="61"/>
      <c r="HE33" s="61"/>
      <c r="HF33" s="61"/>
      <c r="HG33" s="61"/>
      <c r="HH33" s="61"/>
      <c r="HI33" s="61"/>
      <c r="HJ33" s="61"/>
      <c r="HK33" s="61"/>
      <c r="HL33" s="61"/>
      <c r="HM33" s="61"/>
      <c r="HN33" s="61"/>
      <c r="HO33" s="61"/>
      <c r="HP33" s="61"/>
      <c r="HQ33" s="61"/>
      <c r="HR33" s="61"/>
      <c r="HS33" s="61"/>
      <c r="HT33" s="61"/>
      <c r="HU33" s="61"/>
      <c r="HV33" s="61"/>
      <c r="HW33" s="61"/>
      <c r="HX33" s="61"/>
      <c r="HY33" s="61"/>
      <c r="HZ33" s="61"/>
      <c r="IA33" s="61"/>
      <c r="IB33" s="61"/>
      <c r="IC33" s="61"/>
      <c r="ID33" s="61"/>
      <c r="IE33" s="61"/>
      <c r="IF33" s="61"/>
    </row>
    <row r="34" spans="1:241" s="52" customFormat="1" ht="12.75" x14ac:dyDescent="0.25">
      <c r="A34" s="76" t="s">
        <v>14</v>
      </c>
      <c r="B34" s="77"/>
      <c r="C34" s="38" t="s">
        <v>52</v>
      </c>
      <c r="D34" s="78"/>
      <c r="E34" s="79"/>
      <c r="F34" s="80"/>
      <c r="G34" s="81"/>
      <c r="H34" s="80"/>
      <c r="I34" s="80"/>
      <c r="J34" s="80"/>
      <c r="K34" s="80"/>
      <c r="L34" s="80"/>
      <c r="M34" s="80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5"/>
      <c r="HI34" s="55"/>
      <c r="HJ34" s="55"/>
      <c r="HK34" s="55"/>
      <c r="HL34" s="55"/>
      <c r="HM34" s="55"/>
      <c r="HN34" s="55"/>
      <c r="HO34" s="55"/>
      <c r="HP34" s="55"/>
      <c r="HQ34" s="55"/>
      <c r="HR34" s="55"/>
      <c r="HS34" s="55"/>
      <c r="HT34" s="55"/>
      <c r="HU34" s="55"/>
      <c r="HV34" s="55"/>
      <c r="HW34" s="55"/>
      <c r="HX34" s="55"/>
      <c r="HY34" s="55"/>
      <c r="HZ34" s="55"/>
      <c r="IA34" s="55"/>
      <c r="IB34" s="55"/>
      <c r="IC34" s="55"/>
      <c r="ID34" s="55"/>
      <c r="IE34" s="55"/>
      <c r="IF34" s="55"/>
    </row>
    <row r="35" spans="1:241" s="18" customFormat="1" ht="12.75" x14ac:dyDescent="0.25">
      <c r="A35" s="57">
        <v>4</v>
      </c>
      <c r="B35" s="64" t="s">
        <v>53</v>
      </c>
      <c r="C35" s="65" t="s">
        <v>54</v>
      </c>
      <c r="D35" s="57" t="s">
        <v>55</v>
      </c>
      <c r="E35" s="67"/>
      <c r="F35" s="67">
        <f>F40*0.0006</f>
        <v>9.5680886999999988</v>
      </c>
      <c r="G35" s="67"/>
      <c r="H35" s="67"/>
      <c r="I35" s="67"/>
      <c r="J35" s="67"/>
      <c r="K35" s="67"/>
      <c r="L35" s="68"/>
      <c r="M35" s="68"/>
      <c r="N35" s="82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71"/>
      <c r="HB35" s="71"/>
      <c r="HC35" s="71"/>
      <c r="HD35" s="71"/>
      <c r="HE35" s="71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71"/>
      <c r="IA35" s="71"/>
      <c r="IB35" s="71"/>
      <c r="IC35" s="71"/>
      <c r="ID35" s="71"/>
      <c r="IE35" s="71"/>
      <c r="IF35" s="71"/>
      <c r="IG35" s="71"/>
    </row>
    <row r="36" spans="1:241" s="52" customFormat="1" ht="12.75" hidden="1" x14ac:dyDescent="0.25">
      <c r="A36" s="59"/>
      <c r="B36" s="83"/>
      <c r="C36" s="84"/>
      <c r="D36" s="59" t="s">
        <v>56</v>
      </c>
      <c r="E36" s="35"/>
      <c r="F36" s="35">
        <f>F35</f>
        <v>9.5680886999999988</v>
      </c>
      <c r="G36" s="35"/>
      <c r="H36" s="35"/>
      <c r="I36" s="35"/>
      <c r="J36" s="35"/>
      <c r="K36" s="35"/>
      <c r="L36" s="43"/>
      <c r="M36" s="43"/>
      <c r="N36" s="8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  <c r="HC36" s="72"/>
      <c r="HD36" s="72"/>
      <c r="HE36" s="72"/>
      <c r="HF36" s="72"/>
      <c r="HG36" s="72"/>
      <c r="HH36" s="72"/>
      <c r="HI36" s="72"/>
      <c r="HJ36" s="72"/>
      <c r="HK36" s="72"/>
      <c r="HL36" s="72"/>
      <c r="HM36" s="72"/>
      <c r="HN36" s="72"/>
      <c r="HO36" s="72"/>
      <c r="HP36" s="72"/>
      <c r="HQ36" s="72"/>
      <c r="HR36" s="72"/>
      <c r="HS36" s="72"/>
      <c r="HT36" s="72"/>
      <c r="HU36" s="72"/>
      <c r="HV36" s="72"/>
      <c r="HW36" s="72"/>
      <c r="HX36" s="72"/>
      <c r="HY36" s="72"/>
      <c r="HZ36" s="72"/>
      <c r="IA36" s="72"/>
      <c r="IB36" s="72"/>
      <c r="IC36" s="72"/>
      <c r="ID36" s="72"/>
      <c r="IE36" s="72"/>
      <c r="IF36" s="72"/>
      <c r="IG36" s="72"/>
    </row>
    <row r="37" spans="1:241" s="18" customFormat="1" ht="12.75" hidden="1" x14ac:dyDescent="0.25">
      <c r="A37" s="57"/>
      <c r="B37" s="56" t="s">
        <v>57</v>
      </c>
      <c r="C37" s="58" t="s">
        <v>58</v>
      </c>
      <c r="D37" s="33" t="s">
        <v>29</v>
      </c>
      <c r="E37" s="43">
        <v>0.3</v>
      </c>
      <c r="F37" s="35">
        <f>F36*E37</f>
        <v>2.8704266099999995</v>
      </c>
      <c r="G37" s="35"/>
      <c r="H37" s="35"/>
      <c r="I37" s="35"/>
      <c r="J37" s="35"/>
      <c r="K37" s="35">
        <v>64.540000000000006</v>
      </c>
      <c r="L37" s="35">
        <f>F37*K37</f>
        <v>185.25733340939999</v>
      </c>
      <c r="M37" s="35">
        <f>H37+J37+L37</f>
        <v>185.25733340939999</v>
      </c>
      <c r="N37" s="82"/>
      <c r="O37" s="72"/>
      <c r="P37" s="72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1"/>
      <c r="GX37" s="61"/>
      <c r="GY37" s="61"/>
      <c r="GZ37" s="61"/>
      <c r="HA37" s="61"/>
      <c r="HB37" s="61"/>
      <c r="HC37" s="61"/>
      <c r="HD37" s="61"/>
      <c r="HE37" s="61"/>
      <c r="HF37" s="61"/>
      <c r="HG37" s="61"/>
      <c r="HH37" s="61"/>
      <c r="HI37" s="61"/>
      <c r="HJ37" s="61"/>
      <c r="HK37" s="61"/>
      <c r="HL37" s="61"/>
      <c r="HM37" s="61"/>
      <c r="HN37" s="61"/>
      <c r="HO37" s="61"/>
      <c r="HP37" s="61"/>
      <c r="HQ37" s="61"/>
      <c r="HR37" s="61"/>
      <c r="HS37" s="61"/>
      <c r="HT37" s="61"/>
      <c r="HU37" s="61"/>
      <c r="HV37" s="61"/>
      <c r="HW37" s="61"/>
      <c r="HX37" s="61"/>
      <c r="HY37" s="61"/>
      <c r="HZ37" s="61"/>
      <c r="IA37" s="61"/>
      <c r="IB37" s="61"/>
      <c r="IC37" s="61"/>
      <c r="ID37" s="61"/>
      <c r="IE37" s="61"/>
      <c r="IF37" s="61"/>
      <c r="IG37" s="61"/>
    </row>
    <row r="38" spans="1:241" s="18" customFormat="1" ht="12.75" hidden="1" x14ac:dyDescent="0.25">
      <c r="A38" s="57"/>
      <c r="B38" s="56" t="s">
        <v>59</v>
      </c>
      <c r="C38" s="58" t="s">
        <v>60</v>
      </c>
      <c r="D38" s="59" t="s">
        <v>55</v>
      </c>
      <c r="E38" s="43">
        <v>1.03</v>
      </c>
      <c r="F38" s="35">
        <f>E38*F36</f>
        <v>9.8551313609999998</v>
      </c>
      <c r="G38" s="85">
        <v>1250</v>
      </c>
      <c r="H38" s="35">
        <f>F38*G38</f>
        <v>12318.91420125</v>
      </c>
      <c r="I38" s="35"/>
      <c r="J38" s="35"/>
      <c r="K38" s="35"/>
      <c r="L38" s="35"/>
      <c r="M38" s="35">
        <f>H38+J38+L38</f>
        <v>12318.91420125</v>
      </c>
      <c r="N38" s="82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</row>
    <row r="39" spans="1:241" s="52" customFormat="1" ht="12.75" hidden="1" x14ac:dyDescent="0.25">
      <c r="A39" s="59"/>
      <c r="B39" s="83"/>
      <c r="C39" s="86"/>
      <c r="D39" s="59"/>
      <c r="E39" s="43"/>
      <c r="F39" s="35"/>
      <c r="G39" s="35"/>
      <c r="H39" s="35"/>
      <c r="I39" s="35"/>
      <c r="J39" s="35"/>
      <c r="K39" s="35"/>
      <c r="L39" s="35"/>
      <c r="M39" s="35"/>
      <c r="N39" s="8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72"/>
      <c r="DV39" s="72"/>
      <c r="DW39" s="72"/>
      <c r="DX39" s="72"/>
      <c r="DY39" s="72"/>
      <c r="DZ39" s="72"/>
      <c r="EA39" s="72"/>
      <c r="EB39" s="72"/>
      <c r="EC39" s="72"/>
      <c r="ED39" s="72"/>
      <c r="EE39" s="72"/>
      <c r="EF39" s="72"/>
      <c r="EG39" s="72"/>
      <c r="EH39" s="72"/>
      <c r="EI39" s="72"/>
      <c r="EJ39" s="72"/>
      <c r="EK39" s="72"/>
      <c r="EL39" s="72"/>
      <c r="EM39" s="72"/>
      <c r="EN39" s="72"/>
      <c r="EO39" s="72"/>
      <c r="EP39" s="72"/>
      <c r="EQ39" s="72"/>
      <c r="ER39" s="72"/>
      <c r="ES39" s="72"/>
      <c r="ET39" s="72"/>
      <c r="EU39" s="72"/>
      <c r="EV39" s="72"/>
      <c r="EW39" s="72"/>
      <c r="EX39" s="72"/>
      <c r="EY39" s="72"/>
      <c r="EZ39" s="72"/>
      <c r="FA39" s="72"/>
      <c r="FB39" s="72"/>
      <c r="FC39" s="72"/>
      <c r="FD39" s="72"/>
      <c r="FE39" s="72"/>
      <c r="FF39" s="72"/>
      <c r="FG39" s="72"/>
      <c r="FH39" s="72"/>
      <c r="FI39" s="72"/>
      <c r="FJ39" s="72"/>
      <c r="FK39" s="72"/>
      <c r="FL39" s="72"/>
      <c r="FM39" s="72"/>
      <c r="FN39" s="72"/>
      <c r="FO39" s="72"/>
      <c r="FP39" s="72"/>
      <c r="FQ39" s="72"/>
      <c r="FR39" s="72"/>
      <c r="FS39" s="72"/>
      <c r="FT39" s="72"/>
      <c r="FU39" s="72"/>
      <c r="FV39" s="72"/>
      <c r="FW39" s="72"/>
      <c r="FX39" s="72"/>
      <c r="FY39" s="72"/>
      <c r="FZ39" s="72"/>
      <c r="GA39" s="72"/>
      <c r="GB39" s="72"/>
      <c r="GC39" s="72"/>
      <c r="GD39" s="72"/>
      <c r="GE39" s="72"/>
      <c r="GF39" s="72"/>
      <c r="GG39" s="72"/>
      <c r="GH39" s="72"/>
      <c r="GI39" s="72"/>
      <c r="GJ39" s="72"/>
      <c r="GK39" s="72"/>
      <c r="GL39" s="72"/>
      <c r="GM39" s="72"/>
      <c r="GN39" s="72"/>
      <c r="GO39" s="72"/>
      <c r="GP39" s="72"/>
      <c r="GQ39" s="72"/>
      <c r="GR39" s="72"/>
      <c r="GS39" s="72"/>
      <c r="GT39" s="72"/>
      <c r="GU39" s="72"/>
      <c r="GV39" s="72"/>
      <c r="GW39" s="72"/>
      <c r="GX39" s="72"/>
      <c r="GY39" s="72"/>
      <c r="GZ39" s="72"/>
      <c r="HA39" s="72"/>
      <c r="HB39" s="72"/>
      <c r="HC39" s="72"/>
      <c r="HD39" s="72"/>
      <c r="HE39" s="72"/>
      <c r="HF39" s="72"/>
      <c r="HG39" s="72"/>
      <c r="HH39" s="72"/>
      <c r="HI39" s="72"/>
      <c r="HJ39" s="72"/>
      <c r="HK39" s="72"/>
      <c r="HL39" s="72"/>
      <c r="HM39" s="72"/>
      <c r="HN39" s="72"/>
      <c r="HO39" s="72"/>
      <c r="HP39" s="72"/>
      <c r="HQ39" s="72"/>
      <c r="HR39" s="72"/>
      <c r="HS39" s="72"/>
      <c r="HT39" s="72"/>
      <c r="HU39" s="72"/>
      <c r="HV39" s="72"/>
      <c r="HW39" s="72"/>
      <c r="HX39" s="72"/>
      <c r="HY39" s="72"/>
      <c r="HZ39" s="72"/>
      <c r="IA39" s="72"/>
      <c r="IB39" s="72"/>
      <c r="IC39" s="72"/>
      <c r="ID39" s="72"/>
      <c r="IE39" s="72"/>
      <c r="IF39" s="72"/>
      <c r="IG39" s="72"/>
    </row>
    <row r="40" spans="1:241" s="18" customFormat="1" ht="25.5" x14ac:dyDescent="0.25">
      <c r="A40" s="57">
        <v>5</v>
      </c>
      <c r="B40" s="64" t="s">
        <v>61</v>
      </c>
      <c r="C40" s="87" t="s">
        <v>62</v>
      </c>
      <c r="D40" s="57" t="s">
        <v>45</v>
      </c>
      <c r="E40" s="67"/>
      <c r="F40" s="67">
        <f>'[2]1'!$J$45</f>
        <v>15946.814499999999</v>
      </c>
      <c r="G40" s="67"/>
      <c r="H40" s="67"/>
      <c r="I40" s="67"/>
      <c r="J40" s="67"/>
      <c r="K40" s="88"/>
      <c r="L40" s="67"/>
      <c r="M40" s="67"/>
      <c r="N40" s="82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71"/>
      <c r="HB40" s="71"/>
      <c r="HC40" s="71"/>
      <c r="HD40" s="71"/>
      <c r="HE40" s="71"/>
      <c r="HF40" s="71"/>
      <c r="HG40" s="71"/>
      <c r="HH40" s="71"/>
      <c r="HI40" s="71"/>
      <c r="HJ40" s="71"/>
      <c r="HK40" s="71"/>
      <c r="HL40" s="71"/>
      <c r="HM40" s="71"/>
      <c r="HN40" s="71"/>
      <c r="HO40" s="71"/>
      <c r="HP40" s="71"/>
      <c r="HQ40" s="71"/>
      <c r="HR40" s="71"/>
      <c r="HS40" s="71"/>
      <c r="HT40" s="71"/>
      <c r="HU40" s="71"/>
      <c r="HV40" s="71"/>
      <c r="HW40" s="71"/>
      <c r="HX40" s="71"/>
      <c r="HY40" s="71"/>
      <c r="HZ40" s="71"/>
      <c r="IA40" s="71"/>
      <c r="IB40" s="71"/>
      <c r="IC40" s="71"/>
      <c r="ID40" s="71"/>
      <c r="IE40" s="71"/>
      <c r="IF40" s="71"/>
      <c r="IG40" s="71"/>
    </row>
    <row r="41" spans="1:241" s="52" customFormat="1" ht="12.75" hidden="1" x14ac:dyDescent="0.25">
      <c r="A41" s="59"/>
      <c r="B41" s="83"/>
      <c r="C41" s="84"/>
      <c r="D41" s="59" t="s">
        <v>26</v>
      </c>
      <c r="E41" s="35"/>
      <c r="F41" s="89">
        <f>F40/1000</f>
        <v>15.946814499999999</v>
      </c>
      <c r="G41" s="35"/>
      <c r="H41" s="35"/>
      <c r="I41" s="35"/>
      <c r="J41" s="35"/>
      <c r="K41" s="34"/>
      <c r="L41" s="35"/>
      <c r="M41" s="35"/>
      <c r="N41" s="8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2"/>
      <c r="EL41" s="72"/>
      <c r="EM41" s="72"/>
      <c r="EN41" s="72"/>
      <c r="EO41" s="72"/>
      <c r="EP41" s="72"/>
      <c r="EQ41" s="72"/>
      <c r="ER41" s="72"/>
      <c r="ES41" s="72"/>
      <c r="ET41" s="72"/>
      <c r="EU41" s="72"/>
      <c r="EV41" s="72"/>
      <c r="EW41" s="72"/>
      <c r="EX41" s="72"/>
      <c r="EY41" s="72"/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2"/>
      <c r="FK41" s="72"/>
      <c r="FL41" s="72"/>
      <c r="FM41" s="72"/>
      <c r="FN41" s="72"/>
      <c r="FO41" s="72"/>
      <c r="FP41" s="72"/>
      <c r="FQ41" s="72"/>
      <c r="FR41" s="72"/>
      <c r="FS41" s="72"/>
      <c r="FT41" s="72"/>
      <c r="FU41" s="72"/>
      <c r="FV41" s="72"/>
      <c r="FW41" s="72"/>
      <c r="FX41" s="72"/>
      <c r="FY41" s="72"/>
      <c r="FZ41" s="72"/>
      <c r="GA41" s="72"/>
      <c r="GB41" s="72"/>
      <c r="GC41" s="72"/>
      <c r="GD41" s="72"/>
      <c r="GE41" s="72"/>
      <c r="GF41" s="72"/>
      <c r="GG41" s="72"/>
      <c r="GH41" s="72"/>
      <c r="GI41" s="72"/>
      <c r="GJ41" s="72"/>
      <c r="GK41" s="72"/>
      <c r="GL41" s="72"/>
      <c r="GM41" s="72"/>
      <c r="GN41" s="72"/>
      <c r="GO41" s="72"/>
      <c r="GP41" s="72"/>
      <c r="GQ41" s="72"/>
      <c r="GR41" s="72"/>
      <c r="GS41" s="72"/>
      <c r="GT41" s="72"/>
      <c r="GU41" s="72"/>
      <c r="GV41" s="72"/>
      <c r="GW41" s="72"/>
      <c r="GX41" s="72"/>
      <c r="GY41" s="72"/>
      <c r="GZ41" s="72"/>
      <c r="HA41" s="72"/>
      <c r="HB41" s="72"/>
      <c r="HC41" s="72"/>
      <c r="HD41" s="72"/>
      <c r="HE41" s="72"/>
      <c r="HF41" s="72"/>
      <c r="HG41" s="72"/>
      <c r="HH41" s="72"/>
      <c r="HI41" s="72"/>
      <c r="HJ41" s="72"/>
      <c r="HK41" s="72"/>
      <c r="HL41" s="72"/>
      <c r="HM41" s="72"/>
      <c r="HN41" s="72"/>
      <c r="HO41" s="72"/>
      <c r="HP41" s="72"/>
      <c r="HQ41" s="72"/>
      <c r="HR41" s="72"/>
      <c r="HS41" s="72"/>
      <c r="HT41" s="72"/>
      <c r="HU41" s="72"/>
      <c r="HV41" s="72"/>
      <c r="HW41" s="72"/>
      <c r="HX41" s="72"/>
      <c r="HY41" s="72"/>
      <c r="HZ41" s="72"/>
      <c r="IA41" s="72"/>
      <c r="IB41" s="72"/>
      <c r="IC41" s="72"/>
      <c r="ID41" s="72"/>
      <c r="IE41" s="72"/>
      <c r="IF41" s="72"/>
      <c r="IG41" s="72"/>
    </row>
    <row r="42" spans="1:241" s="18" customFormat="1" ht="12.75" hidden="1" x14ac:dyDescent="0.25">
      <c r="A42" s="57"/>
      <c r="B42" s="56"/>
      <c r="C42" s="32" t="s">
        <v>19</v>
      </c>
      <c r="D42" s="33" t="s">
        <v>20</v>
      </c>
      <c r="E42" s="35">
        <f>37.5+2*0.07</f>
        <v>37.64</v>
      </c>
      <c r="F42" s="35">
        <f>F41*E42</f>
        <v>600.23809777999998</v>
      </c>
      <c r="G42" s="35"/>
      <c r="H42" s="35"/>
      <c r="I42" s="35">
        <v>6</v>
      </c>
      <c r="J42" s="35">
        <f>F42*I42</f>
        <v>3601.4285866800001</v>
      </c>
      <c r="K42" s="35"/>
      <c r="L42" s="35"/>
      <c r="M42" s="35">
        <f>H42+J42+L42</f>
        <v>3601.4285866800001</v>
      </c>
      <c r="N42" s="82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  <c r="GX42" s="61"/>
      <c r="GY42" s="61"/>
      <c r="GZ42" s="61"/>
      <c r="HA42" s="61"/>
      <c r="HB42" s="61"/>
      <c r="HC42" s="61"/>
      <c r="HD42" s="61"/>
      <c r="HE42" s="61"/>
      <c r="HF42" s="61"/>
      <c r="HG42" s="61"/>
      <c r="HH42" s="61"/>
      <c r="HI42" s="61"/>
      <c r="HJ42" s="61"/>
      <c r="HK42" s="61"/>
      <c r="HL42" s="61"/>
      <c r="HM42" s="61"/>
      <c r="HN42" s="61"/>
      <c r="HO42" s="61"/>
      <c r="HP42" s="61"/>
      <c r="HQ42" s="61"/>
      <c r="HR42" s="61"/>
      <c r="HS42" s="61"/>
      <c r="HT42" s="61"/>
      <c r="HU42" s="61"/>
      <c r="HV42" s="61"/>
      <c r="HW42" s="61"/>
      <c r="HX42" s="61"/>
      <c r="HY42" s="61"/>
      <c r="HZ42" s="61"/>
      <c r="IA42" s="61"/>
      <c r="IB42" s="61"/>
      <c r="IC42" s="61"/>
      <c r="ID42" s="61"/>
      <c r="IE42" s="61"/>
      <c r="IF42" s="61"/>
      <c r="IG42" s="61"/>
    </row>
    <row r="43" spans="1:241" s="18" customFormat="1" ht="12.75" hidden="1" x14ac:dyDescent="0.25">
      <c r="A43" s="57"/>
      <c r="B43" s="56" t="s">
        <v>63</v>
      </c>
      <c r="C43" s="62" t="s">
        <v>64</v>
      </c>
      <c r="D43" s="33" t="s">
        <v>29</v>
      </c>
      <c r="E43" s="35">
        <v>3.02</v>
      </c>
      <c r="F43" s="35">
        <f>F41*E43</f>
        <v>48.159379789999996</v>
      </c>
      <c r="G43" s="35"/>
      <c r="H43" s="35"/>
      <c r="I43" s="35"/>
      <c r="J43" s="35"/>
      <c r="K43" s="35">
        <v>26.41</v>
      </c>
      <c r="L43" s="35">
        <f t="shared" ref="L43:L45" si="4">F43*K43</f>
        <v>1271.8892202538998</v>
      </c>
      <c r="M43" s="35">
        <f t="shared" ref="M43:M45" si="5">H43+J43+L43</f>
        <v>1271.8892202538998</v>
      </c>
      <c r="N43" s="82"/>
      <c r="O43" s="72"/>
      <c r="P43" s="72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1"/>
      <c r="EO43" s="61"/>
      <c r="EP43" s="61"/>
      <c r="EQ43" s="61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1"/>
      <c r="FK43" s="61"/>
      <c r="FL43" s="61"/>
      <c r="FM43" s="61"/>
      <c r="FN43" s="61"/>
      <c r="FO43" s="61"/>
      <c r="FP43" s="61"/>
      <c r="FQ43" s="61"/>
      <c r="FR43" s="61"/>
      <c r="FS43" s="61"/>
      <c r="FT43" s="61"/>
      <c r="FU43" s="61"/>
      <c r="FV43" s="61"/>
      <c r="FW43" s="61"/>
      <c r="FX43" s="61"/>
      <c r="FY43" s="61"/>
      <c r="FZ43" s="61"/>
      <c r="GA43" s="61"/>
      <c r="GB43" s="61"/>
      <c r="GC43" s="61"/>
      <c r="GD43" s="61"/>
      <c r="GE43" s="61"/>
      <c r="GF43" s="61"/>
      <c r="GG43" s="61"/>
      <c r="GH43" s="61"/>
      <c r="GI43" s="61"/>
      <c r="GJ43" s="61"/>
      <c r="GK43" s="61"/>
      <c r="GL43" s="61"/>
      <c r="GM43" s="61"/>
      <c r="GN43" s="61"/>
      <c r="GO43" s="61"/>
      <c r="GP43" s="61"/>
      <c r="GQ43" s="61"/>
      <c r="GR43" s="61"/>
      <c r="GS43" s="61"/>
      <c r="GT43" s="61"/>
      <c r="GU43" s="61"/>
      <c r="GV43" s="61"/>
      <c r="GW43" s="61"/>
      <c r="GX43" s="61"/>
      <c r="GY43" s="61"/>
      <c r="GZ43" s="61"/>
      <c r="HA43" s="61"/>
      <c r="HB43" s="61"/>
      <c r="HC43" s="61"/>
      <c r="HD43" s="61"/>
      <c r="HE43" s="61"/>
      <c r="HF43" s="61"/>
      <c r="HG43" s="61"/>
      <c r="HH43" s="61"/>
      <c r="HI43" s="61"/>
      <c r="HJ43" s="61"/>
      <c r="HK43" s="61"/>
      <c r="HL43" s="61"/>
      <c r="HM43" s="61"/>
      <c r="HN43" s="61"/>
      <c r="HO43" s="61"/>
      <c r="HP43" s="61"/>
      <c r="HQ43" s="61"/>
      <c r="HR43" s="61"/>
      <c r="HS43" s="61"/>
      <c r="HT43" s="61"/>
      <c r="HU43" s="61"/>
      <c r="HV43" s="61"/>
      <c r="HW43" s="61"/>
      <c r="HX43" s="61"/>
      <c r="HY43" s="61"/>
      <c r="HZ43" s="61"/>
      <c r="IA43" s="61"/>
      <c r="IB43" s="61"/>
      <c r="IC43" s="61"/>
      <c r="ID43" s="61"/>
      <c r="IE43" s="61"/>
      <c r="IF43" s="61"/>
      <c r="IG43" s="61"/>
    </row>
    <row r="44" spans="1:241" s="18" customFormat="1" ht="12.75" hidden="1" x14ac:dyDescent="0.25">
      <c r="A44" s="57"/>
      <c r="B44" s="83" t="s">
        <v>32</v>
      </c>
      <c r="C44" s="32" t="s">
        <v>33</v>
      </c>
      <c r="D44" s="33" t="s">
        <v>29</v>
      </c>
      <c r="E44" s="35">
        <v>3.7</v>
      </c>
      <c r="F44" s="35">
        <f>E44*F41</f>
        <v>59.003213649999999</v>
      </c>
      <c r="G44" s="35"/>
      <c r="H44" s="35"/>
      <c r="I44" s="35"/>
      <c r="J44" s="35"/>
      <c r="K44" s="36">
        <v>21.66</v>
      </c>
      <c r="L44" s="35">
        <f t="shared" si="4"/>
        <v>1278.009607659</v>
      </c>
      <c r="M44" s="35">
        <f t="shared" si="5"/>
        <v>1278.009607659</v>
      </c>
      <c r="N44" s="82"/>
      <c r="O44" s="72"/>
      <c r="P44" s="72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1"/>
      <c r="DQ44" s="61"/>
      <c r="DR44" s="61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1"/>
      <c r="ED44" s="61"/>
      <c r="EE44" s="61"/>
      <c r="EF44" s="61"/>
      <c r="EG44" s="61"/>
      <c r="EH44" s="61"/>
      <c r="EI44" s="61"/>
      <c r="EJ44" s="61"/>
      <c r="EK44" s="61"/>
      <c r="EL44" s="61"/>
      <c r="EM44" s="61"/>
      <c r="EN44" s="61"/>
      <c r="EO44" s="61"/>
      <c r="EP44" s="61"/>
      <c r="EQ44" s="61"/>
      <c r="ER44" s="61"/>
      <c r="ES44" s="61"/>
      <c r="ET44" s="61"/>
      <c r="EU44" s="61"/>
      <c r="EV44" s="61"/>
      <c r="EW44" s="61"/>
      <c r="EX44" s="61"/>
      <c r="EY44" s="61"/>
      <c r="EZ44" s="61"/>
      <c r="FA44" s="61"/>
      <c r="FB44" s="61"/>
      <c r="FC44" s="61"/>
      <c r="FD44" s="61"/>
      <c r="FE44" s="61"/>
      <c r="FF44" s="61"/>
      <c r="FG44" s="61"/>
      <c r="FH44" s="61"/>
      <c r="FI44" s="61"/>
      <c r="FJ44" s="61"/>
      <c r="FK44" s="61"/>
      <c r="FL44" s="61"/>
      <c r="FM44" s="61"/>
      <c r="FN44" s="61"/>
      <c r="FO44" s="61"/>
      <c r="FP44" s="61"/>
      <c r="FQ44" s="61"/>
      <c r="FR44" s="61"/>
      <c r="FS44" s="61"/>
      <c r="FT44" s="61"/>
      <c r="FU44" s="61"/>
      <c r="FV44" s="61"/>
      <c r="FW44" s="61"/>
      <c r="FX44" s="61"/>
      <c r="FY44" s="61"/>
      <c r="FZ44" s="61"/>
      <c r="GA44" s="61"/>
      <c r="GB44" s="61"/>
      <c r="GC44" s="61"/>
      <c r="GD44" s="61"/>
      <c r="GE44" s="61"/>
      <c r="GF44" s="61"/>
      <c r="GG44" s="61"/>
      <c r="GH44" s="61"/>
      <c r="GI44" s="61"/>
      <c r="GJ44" s="61"/>
      <c r="GK44" s="61"/>
      <c r="GL44" s="61"/>
      <c r="GM44" s="61"/>
      <c r="GN44" s="61"/>
      <c r="GO44" s="61"/>
      <c r="GP44" s="61"/>
      <c r="GQ44" s="61"/>
      <c r="GR44" s="61"/>
      <c r="GS44" s="61"/>
      <c r="GT44" s="61"/>
      <c r="GU44" s="61"/>
      <c r="GV44" s="61"/>
      <c r="GW44" s="61"/>
      <c r="GX44" s="61"/>
      <c r="GY44" s="61"/>
      <c r="GZ44" s="61"/>
      <c r="HA44" s="61"/>
      <c r="HB44" s="61"/>
      <c r="HC44" s="61"/>
      <c r="HD44" s="61"/>
      <c r="HE44" s="61"/>
      <c r="HF44" s="61"/>
      <c r="HG44" s="61"/>
      <c r="HH44" s="61"/>
      <c r="HI44" s="61"/>
      <c r="HJ44" s="61"/>
      <c r="HK44" s="61"/>
      <c r="HL44" s="61"/>
      <c r="HM44" s="61"/>
      <c r="HN44" s="61"/>
      <c r="HO44" s="61"/>
      <c r="HP44" s="61"/>
      <c r="HQ44" s="61"/>
      <c r="HR44" s="61"/>
      <c r="HS44" s="61"/>
      <c r="HT44" s="61"/>
      <c r="HU44" s="61"/>
      <c r="HV44" s="61"/>
      <c r="HW44" s="61"/>
      <c r="HX44" s="61"/>
      <c r="HY44" s="61"/>
      <c r="HZ44" s="61"/>
      <c r="IA44" s="61"/>
      <c r="IB44" s="61"/>
      <c r="IC44" s="61"/>
      <c r="ID44" s="61"/>
      <c r="IE44" s="61"/>
      <c r="IF44" s="61"/>
      <c r="IG44" s="61"/>
    </row>
    <row r="45" spans="1:241" s="18" customFormat="1" ht="12.75" hidden="1" x14ac:dyDescent="0.25">
      <c r="A45" s="57"/>
      <c r="B45" s="83" t="s">
        <v>34</v>
      </c>
      <c r="C45" s="32" t="s">
        <v>35</v>
      </c>
      <c r="D45" s="33" t="s">
        <v>29</v>
      </c>
      <c r="E45" s="35">
        <v>11.1</v>
      </c>
      <c r="F45" s="36">
        <f>E45*F41</f>
        <v>177.00964094999998</v>
      </c>
      <c r="G45" s="35"/>
      <c r="H45" s="35"/>
      <c r="I45" s="35"/>
      <c r="J45" s="35"/>
      <c r="K45" s="36">
        <v>25.86</v>
      </c>
      <c r="L45" s="35">
        <f t="shared" si="4"/>
        <v>4577.4693149669993</v>
      </c>
      <c r="M45" s="35">
        <f t="shared" si="5"/>
        <v>4577.4693149669993</v>
      </c>
      <c r="N45" s="82"/>
      <c r="O45" s="72"/>
      <c r="P45" s="72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61"/>
      <c r="HB45" s="61"/>
      <c r="HC45" s="61"/>
      <c r="HD45" s="61"/>
      <c r="HE45" s="61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1"/>
      <c r="IA45" s="61"/>
      <c r="IB45" s="61"/>
      <c r="IC45" s="61"/>
      <c r="ID45" s="61"/>
      <c r="IE45" s="61"/>
      <c r="IF45" s="61"/>
      <c r="IG45" s="61"/>
    </row>
    <row r="46" spans="1:241" s="18" customFormat="1" ht="12.75" hidden="1" x14ac:dyDescent="0.25">
      <c r="A46" s="57"/>
      <c r="B46" s="56"/>
      <c r="C46" s="58" t="s">
        <v>38</v>
      </c>
      <c r="D46" s="59" t="s">
        <v>2</v>
      </c>
      <c r="E46" s="35">
        <v>2.2999999999999998</v>
      </c>
      <c r="F46" s="36">
        <f>E46*F41</f>
        <v>36.677673349999992</v>
      </c>
      <c r="G46" s="45"/>
      <c r="H46" s="45"/>
      <c r="I46" s="45"/>
      <c r="J46" s="36"/>
      <c r="K46" s="35">
        <v>3.2</v>
      </c>
      <c r="L46" s="35">
        <f>F46*K46</f>
        <v>117.36855471999998</v>
      </c>
      <c r="M46" s="35">
        <f>H46+J46+L46</f>
        <v>117.36855471999998</v>
      </c>
      <c r="N46" s="82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61"/>
      <c r="HB46" s="61"/>
      <c r="HC46" s="61"/>
      <c r="HD46" s="61"/>
      <c r="HE46" s="61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1"/>
      <c r="IA46" s="61"/>
      <c r="IB46" s="61"/>
      <c r="IC46" s="61"/>
      <c r="ID46" s="61"/>
      <c r="IE46" s="61"/>
      <c r="IF46" s="61"/>
      <c r="IG46" s="61"/>
    </row>
    <row r="47" spans="1:241" s="18" customFormat="1" ht="12.75" hidden="1" x14ac:dyDescent="0.25">
      <c r="A47" s="57"/>
      <c r="B47" s="56" t="s">
        <v>65</v>
      </c>
      <c r="C47" s="62" t="s">
        <v>66</v>
      </c>
      <c r="D47" s="59" t="s">
        <v>55</v>
      </c>
      <c r="E47" s="85">
        <v>116.3</v>
      </c>
      <c r="F47" s="85">
        <f>E47*F41</f>
        <v>1854.6145263499998</v>
      </c>
      <c r="G47" s="85">
        <v>102</v>
      </c>
      <c r="H47" s="36">
        <f>F47*G47</f>
        <v>189170.68168769998</v>
      </c>
      <c r="I47" s="36"/>
      <c r="J47" s="36"/>
      <c r="K47" s="35"/>
      <c r="L47" s="35"/>
      <c r="M47" s="35">
        <f>H47+J47+L47</f>
        <v>189170.68168769998</v>
      </c>
      <c r="N47" s="82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61"/>
      <c r="DQ47" s="61"/>
      <c r="DR47" s="61"/>
      <c r="DS47" s="61"/>
      <c r="DT47" s="61"/>
      <c r="DU47" s="61"/>
      <c r="DV47" s="61"/>
      <c r="DW47" s="61"/>
      <c r="DX47" s="61"/>
      <c r="DY47" s="61"/>
      <c r="DZ47" s="61"/>
      <c r="EA47" s="61"/>
      <c r="EB47" s="61"/>
      <c r="EC47" s="61"/>
      <c r="ED47" s="61"/>
      <c r="EE47" s="61"/>
      <c r="EF47" s="61"/>
      <c r="EG47" s="61"/>
      <c r="EH47" s="61"/>
      <c r="EI47" s="61"/>
      <c r="EJ47" s="61"/>
      <c r="EK47" s="61"/>
      <c r="EL47" s="61"/>
      <c r="EM47" s="61"/>
      <c r="EN47" s="61"/>
      <c r="EO47" s="61"/>
      <c r="EP47" s="61"/>
      <c r="EQ47" s="61"/>
      <c r="ER47" s="61"/>
      <c r="ES47" s="61"/>
      <c r="ET47" s="61"/>
      <c r="EU47" s="61"/>
      <c r="EV47" s="61"/>
      <c r="EW47" s="61"/>
      <c r="EX47" s="61"/>
      <c r="EY47" s="61"/>
      <c r="EZ47" s="61"/>
      <c r="FA47" s="61"/>
      <c r="FB47" s="61"/>
      <c r="FC47" s="61"/>
      <c r="FD47" s="61"/>
      <c r="FE47" s="61"/>
      <c r="FF47" s="61"/>
      <c r="FG47" s="61"/>
      <c r="FH47" s="61"/>
      <c r="FI47" s="61"/>
      <c r="FJ47" s="61"/>
      <c r="FK47" s="61"/>
      <c r="FL47" s="61"/>
      <c r="FM47" s="61"/>
      <c r="FN47" s="61"/>
      <c r="FO47" s="61"/>
      <c r="FP47" s="61"/>
      <c r="FQ47" s="61"/>
      <c r="FR47" s="61"/>
      <c r="FS47" s="61"/>
      <c r="FT47" s="61"/>
      <c r="FU47" s="61"/>
      <c r="FV47" s="61"/>
      <c r="FW47" s="61"/>
      <c r="FX47" s="61"/>
      <c r="FY47" s="61"/>
      <c r="FZ47" s="61"/>
      <c r="GA47" s="61"/>
      <c r="GB47" s="61"/>
      <c r="GC47" s="61"/>
      <c r="GD47" s="61"/>
      <c r="GE47" s="61"/>
      <c r="GF47" s="61"/>
      <c r="GG47" s="61"/>
      <c r="GH47" s="61"/>
      <c r="GI47" s="61"/>
      <c r="GJ47" s="61"/>
      <c r="GK47" s="61"/>
      <c r="GL47" s="61"/>
      <c r="GM47" s="61"/>
      <c r="GN47" s="61"/>
      <c r="GO47" s="61"/>
      <c r="GP47" s="61"/>
      <c r="GQ47" s="61"/>
      <c r="GR47" s="61"/>
      <c r="GS47" s="61"/>
      <c r="GT47" s="61"/>
      <c r="GU47" s="61"/>
      <c r="GV47" s="61"/>
      <c r="GW47" s="61"/>
      <c r="GX47" s="61"/>
      <c r="GY47" s="61"/>
      <c r="GZ47" s="61"/>
      <c r="HA47" s="61"/>
      <c r="HB47" s="61"/>
      <c r="HC47" s="61"/>
      <c r="HD47" s="61"/>
      <c r="HE47" s="61"/>
      <c r="HF47" s="61"/>
      <c r="HG47" s="61"/>
      <c r="HH47" s="61"/>
      <c r="HI47" s="61"/>
      <c r="HJ47" s="61"/>
      <c r="HK47" s="61"/>
      <c r="HL47" s="61"/>
      <c r="HM47" s="61"/>
      <c r="HN47" s="61"/>
      <c r="HO47" s="61"/>
      <c r="HP47" s="61"/>
      <c r="HQ47" s="61"/>
      <c r="HR47" s="61"/>
      <c r="HS47" s="61"/>
      <c r="HT47" s="61"/>
      <c r="HU47" s="61"/>
      <c r="HV47" s="61"/>
      <c r="HW47" s="61"/>
      <c r="HX47" s="61"/>
      <c r="HY47" s="61"/>
      <c r="HZ47" s="61"/>
      <c r="IA47" s="61"/>
      <c r="IB47" s="61"/>
      <c r="IC47" s="61"/>
      <c r="ID47" s="61"/>
      <c r="IE47" s="61"/>
      <c r="IF47" s="61"/>
      <c r="IG47" s="61"/>
    </row>
    <row r="48" spans="1:241" s="18" customFormat="1" ht="12.75" hidden="1" x14ac:dyDescent="0.25">
      <c r="A48" s="57"/>
      <c r="B48" s="56"/>
      <c r="C48" s="58" t="s">
        <v>67</v>
      </c>
      <c r="D48" s="59" t="s">
        <v>2</v>
      </c>
      <c r="E48" s="35">
        <f>14.5+2*0.2</f>
        <v>14.9</v>
      </c>
      <c r="F48" s="35">
        <f>E48*F41</f>
        <v>237.60753604999999</v>
      </c>
      <c r="G48" s="36">
        <v>3.2</v>
      </c>
      <c r="H48" s="36">
        <f>F48*G48</f>
        <v>760.34411536000005</v>
      </c>
      <c r="I48" s="36"/>
      <c r="J48" s="36"/>
      <c r="K48" s="35"/>
      <c r="L48" s="35"/>
      <c r="M48" s="35">
        <f>H48+J48+L48</f>
        <v>760.34411536000005</v>
      </c>
      <c r="N48" s="82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1"/>
      <c r="EO48" s="61"/>
      <c r="EP48" s="61"/>
      <c r="EQ48" s="61"/>
      <c r="ER48" s="61"/>
      <c r="ES48" s="61"/>
      <c r="ET48" s="61"/>
      <c r="EU48" s="61"/>
      <c r="EV48" s="61"/>
      <c r="EW48" s="61"/>
      <c r="EX48" s="61"/>
      <c r="EY48" s="61"/>
      <c r="EZ48" s="61"/>
      <c r="FA48" s="61"/>
      <c r="FB48" s="61"/>
      <c r="FC48" s="61"/>
      <c r="FD48" s="61"/>
      <c r="FE48" s="61"/>
      <c r="FF48" s="61"/>
      <c r="FG48" s="61"/>
      <c r="FH48" s="61"/>
      <c r="FI48" s="61"/>
      <c r="FJ48" s="61"/>
      <c r="FK48" s="61"/>
      <c r="FL48" s="61"/>
      <c r="FM48" s="61"/>
      <c r="FN48" s="61"/>
      <c r="FO48" s="61"/>
      <c r="FP48" s="61"/>
      <c r="FQ48" s="61"/>
      <c r="FR48" s="61"/>
      <c r="FS48" s="61"/>
      <c r="FT48" s="61"/>
      <c r="FU48" s="61"/>
      <c r="FV48" s="61"/>
      <c r="FW48" s="61"/>
      <c r="FX48" s="61"/>
      <c r="FY48" s="61"/>
      <c r="FZ48" s="61"/>
      <c r="GA48" s="61"/>
      <c r="GB48" s="61"/>
      <c r="GC48" s="61"/>
      <c r="GD48" s="61"/>
      <c r="GE48" s="61"/>
      <c r="GF48" s="61"/>
      <c r="GG48" s="61"/>
      <c r="GH48" s="61"/>
      <c r="GI48" s="61"/>
      <c r="GJ48" s="61"/>
      <c r="GK48" s="61"/>
      <c r="GL48" s="61"/>
      <c r="GM48" s="61"/>
      <c r="GN48" s="61"/>
      <c r="GO48" s="61"/>
      <c r="GP48" s="61"/>
      <c r="GQ48" s="61"/>
      <c r="GR48" s="61"/>
      <c r="GS48" s="61"/>
      <c r="GT48" s="61"/>
      <c r="GU48" s="61"/>
      <c r="GV48" s="61"/>
      <c r="GW48" s="61"/>
      <c r="GX48" s="61"/>
      <c r="GY48" s="61"/>
      <c r="GZ48" s="61"/>
      <c r="HA48" s="61"/>
      <c r="HB48" s="61"/>
      <c r="HC48" s="61"/>
      <c r="HD48" s="61"/>
      <c r="HE48" s="61"/>
      <c r="HF48" s="61"/>
      <c r="HG48" s="61"/>
      <c r="HH48" s="61"/>
      <c r="HI48" s="61"/>
      <c r="HJ48" s="61"/>
      <c r="HK48" s="61"/>
      <c r="HL48" s="61"/>
      <c r="HM48" s="61"/>
      <c r="HN48" s="61"/>
      <c r="HO48" s="61"/>
      <c r="HP48" s="61"/>
      <c r="HQ48" s="61"/>
      <c r="HR48" s="61"/>
      <c r="HS48" s="61"/>
      <c r="HT48" s="61"/>
      <c r="HU48" s="61"/>
      <c r="HV48" s="61"/>
      <c r="HW48" s="61"/>
      <c r="HX48" s="61"/>
      <c r="HY48" s="61"/>
      <c r="HZ48" s="61"/>
      <c r="IA48" s="61"/>
      <c r="IB48" s="61"/>
      <c r="IC48" s="61"/>
      <c r="ID48" s="61"/>
      <c r="IE48" s="61"/>
      <c r="IF48" s="61"/>
      <c r="IG48" s="61"/>
    </row>
    <row r="49" spans="1:241" s="52" customFormat="1" ht="12.75" hidden="1" x14ac:dyDescent="0.25">
      <c r="A49" s="59"/>
      <c r="B49" s="83"/>
      <c r="C49" s="86"/>
      <c r="D49" s="59"/>
      <c r="E49" s="35"/>
      <c r="F49" s="35"/>
      <c r="G49" s="36"/>
      <c r="H49" s="36"/>
      <c r="I49" s="36"/>
      <c r="J49" s="36"/>
      <c r="K49" s="35"/>
      <c r="L49" s="35"/>
      <c r="M49" s="35"/>
      <c r="N49" s="8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  <c r="DV49" s="72"/>
      <c r="DW49" s="72"/>
      <c r="DX49" s="72"/>
      <c r="DY49" s="72"/>
      <c r="DZ49" s="72"/>
      <c r="EA49" s="72"/>
      <c r="EB49" s="72"/>
      <c r="EC49" s="72"/>
      <c r="ED49" s="72"/>
      <c r="EE49" s="72"/>
      <c r="EF49" s="72"/>
      <c r="EG49" s="72"/>
      <c r="EH49" s="72"/>
      <c r="EI49" s="72"/>
      <c r="EJ49" s="72"/>
      <c r="EK49" s="72"/>
      <c r="EL49" s="72"/>
      <c r="EM49" s="72"/>
      <c r="EN49" s="72"/>
      <c r="EO49" s="72"/>
      <c r="EP49" s="72"/>
      <c r="EQ49" s="72"/>
      <c r="ER49" s="72"/>
      <c r="ES49" s="72"/>
      <c r="ET49" s="72"/>
      <c r="EU49" s="72"/>
      <c r="EV49" s="72"/>
      <c r="EW49" s="72"/>
      <c r="EX49" s="72"/>
      <c r="EY49" s="72"/>
      <c r="EZ49" s="72"/>
      <c r="FA49" s="72"/>
      <c r="FB49" s="72"/>
      <c r="FC49" s="72"/>
      <c r="FD49" s="72"/>
      <c r="FE49" s="72"/>
      <c r="FF49" s="72"/>
      <c r="FG49" s="72"/>
      <c r="FH49" s="72"/>
      <c r="FI49" s="72"/>
      <c r="FJ49" s="72"/>
      <c r="FK49" s="72"/>
      <c r="FL49" s="72"/>
      <c r="FM49" s="72"/>
      <c r="FN49" s="72"/>
      <c r="FO49" s="72"/>
      <c r="FP49" s="72"/>
      <c r="FQ49" s="72"/>
      <c r="FR49" s="72"/>
      <c r="FS49" s="72"/>
      <c r="FT49" s="72"/>
      <c r="FU49" s="72"/>
      <c r="FV49" s="72"/>
      <c r="FW49" s="72"/>
      <c r="FX49" s="72"/>
      <c r="FY49" s="72"/>
      <c r="FZ49" s="72"/>
      <c r="GA49" s="72"/>
      <c r="GB49" s="72"/>
      <c r="GC49" s="72"/>
      <c r="GD49" s="72"/>
      <c r="GE49" s="72"/>
      <c r="GF49" s="72"/>
      <c r="GG49" s="72"/>
      <c r="GH49" s="72"/>
      <c r="GI49" s="72"/>
      <c r="GJ49" s="72"/>
      <c r="GK49" s="72"/>
      <c r="GL49" s="72"/>
      <c r="GM49" s="72"/>
      <c r="GN49" s="72"/>
      <c r="GO49" s="72"/>
      <c r="GP49" s="72"/>
      <c r="GQ49" s="72"/>
      <c r="GR49" s="72"/>
      <c r="GS49" s="72"/>
      <c r="GT49" s="72"/>
      <c r="GU49" s="72"/>
      <c r="GV49" s="72"/>
      <c r="GW49" s="72"/>
      <c r="GX49" s="72"/>
      <c r="GY49" s="72"/>
      <c r="GZ49" s="72"/>
      <c r="HA49" s="72"/>
      <c r="HB49" s="72"/>
      <c r="HC49" s="72"/>
      <c r="HD49" s="72"/>
      <c r="HE49" s="72"/>
      <c r="HF49" s="72"/>
      <c r="HG49" s="72"/>
      <c r="HH49" s="72"/>
      <c r="HI49" s="72"/>
      <c r="HJ49" s="72"/>
      <c r="HK49" s="72"/>
      <c r="HL49" s="72"/>
      <c r="HM49" s="72"/>
      <c r="HN49" s="72"/>
      <c r="HO49" s="72"/>
      <c r="HP49" s="72"/>
      <c r="HQ49" s="72"/>
      <c r="HR49" s="72"/>
      <c r="HS49" s="72"/>
      <c r="HT49" s="72"/>
      <c r="HU49" s="72"/>
      <c r="HV49" s="72"/>
      <c r="HW49" s="72"/>
      <c r="HX49" s="72"/>
      <c r="HY49" s="72"/>
      <c r="HZ49" s="72"/>
      <c r="IA49" s="72"/>
      <c r="IB49" s="72"/>
      <c r="IC49" s="72"/>
      <c r="ID49" s="72"/>
      <c r="IE49" s="72"/>
      <c r="IF49" s="72"/>
      <c r="IG49" s="72"/>
    </row>
    <row r="50" spans="1:241" s="18" customFormat="1" ht="12.75" x14ac:dyDescent="0.25">
      <c r="A50" s="57">
        <v>6</v>
      </c>
      <c r="B50" s="64" t="s">
        <v>53</v>
      </c>
      <c r="C50" s="65" t="s">
        <v>54</v>
      </c>
      <c r="D50" s="57" t="s">
        <v>55</v>
      </c>
      <c r="E50" s="67"/>
      <c r="F50" s="90">
        <f>F40*0.0003</f>
        <v>4.7840443499999994</v>
      </c>
      <c r="G50" s="67"/>
      <c r="H50" s="67"/>
      <c r="I50" s="67"/>
      <c r="J50" s="67"/>
      <c r="K50" s="67"/>
      <c r="L50" s="68"/>
      <c r="M50" s="68"/>
      <c r="N50" s="82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  <c r="FK50" s="71"/>
      <c r="FL50" s="71"/>
      <c r="FM50" s="71"/>
      <c r="FN50" s="71"/>
      <c r="FO50" s="71"/>
      <c r="FP50" s="71"/>
      <c r="FQ50" s="71"/>
      <c r="FR50" s="71"/>
      <c r="FS50" s="71"/>
      <c r="FT50" s="71"/>
      <c r="FU50" s="71"/>
      <c r="FV50" s="71"/>
      <c r="FW50" s="71"/>
      <c r="FX50" s="71"/>
      <c r="FY50" s="71"/>
      <c r="FZ50" s="71"/>
      <c r="GA50" s="71"/>
      <c r="GB50" s="71"/>
      <c r="GC50" s="71"/>
      <c r="GD50" s="71"/>
      <c r="GE50" s="71"/>
      <c r="GF50" s="71"/>
      <c r="GG50" s="71"/>
      <c r="GH50" s="71"/>
      <c r="GI50" s="71"/>
      <c r="GJ50" s="71"/>
      <c r="GK50" s="71"/>
      <c r="GL50" s="71"/>
      <c r="GM50" s="71"/>
      <c r="GN50" s="71"/>
      <c r="GO50" s="71"/>
      <c r="GP50" s="71"/>
      <c r="GQ50" s="71"/>
      <c r="GR50" s="71"/>
      <c r="GS50" s="71"/>
      <c r="GT50" s="71"/>
      <c r="GU50" s="71"/>
      <c r="GV50" s="71"/>
      <c r="GW50" s="71"/>
      <c r="GX50" s="71"/>
      <c r="GY50" s="71"/>
      <c r="GZ50" s="71"/>
      <c r="HA50" s="71"/>
      <c r="HB50" s="71"/>
      <c r="HC50" s="71"/>
      <c r="HD50" s="71"/>
      <c r="HE50" s="71"/>
      <c r="HF50" s="71"/>
      <c r="HG50" s="71"/>
      <c r="HH50" s="71"/>
      <c r="HI50" s="71"/>
      <c r="HJ50" s="71"/>
      <c r="HK50" s="71"/>
      <c r="HL50" s="71"/>
      <c r="HM50" s="71"/>
      <c r="HN50" s="71"/>
      <c r="HO50" s="71"/>
      <c r="HP50" s="71"/>
      <c r="HQ50" s="71"/>
      <c r="HR50" s="71"/>
      <c r="HS50" s="71"/>
      <c r="HT50" s="71"/>
      <c r="HU50" s="71"/>
      <c r="HV50" s="71"/>
      <c r="HW50" s="71"/>
      <c r="HX50" s="71"/>
      <c r="HY50" s="71"/>
      <c r="HZ50" s="71"/>
      <c r="IA50" s="71"/>
      <c r="IB50" s="71"/>
      <c r="IC50" s="71"/>
      <c r="ID50" s="71"/>
      <c r="IE50" s="71"/>
      <c r="IF50" s="71"/>
      <c r="IG50" s="71"/>
    </row>
    <row r="51" spans="1:241" s="52" customFormat="1" ht="12.75" hidden="1" x14ac:dyDescent="0.25">
      <c r="A51" s="59"/>
      <c r="B51" s="83"/>
      <c r="C51" s="84"/>
      <c r="D51" s="59" t="s">
        <v>56</v>
      </c>
      <c r="E51" s="35"/>
      <c r="F51" s="91">
        <f>F50</f>
        <v>4.7840443499999994</v>
      </c>
      <c r="G51" s="35"/>
      <c r="H51" s="35"/>
      <c r="I51" s="35"/>
      <c r="J51" s="35"/>
      <c r="K51" s="35"/>
      <c r="L51" s="43"/>
      <c r="M51" s="43"/>
      <c r="N51" s="8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</row>
    <row r="52" spans="1:241" s="18" customFormat="1" ht="12.75" hidden="1" x14ac:dyDescent="0.25">
      <c r="A52" s="57"/>
      <c r="B52" s="56" t="s">
        <v>57</v>
      </c>
      <c r="C52" s="58" t="s">
        <v>58</v>
      </c>
      <c r="D52" s="33" t="s">
        <v>29</v>
      </c>
      <c r="E52" s="43">
        <v>0.3</v>
      </c>
      <c r="F52" s="35">
        <f>F51*E52</f>
        <v>1.4352133049999998</v>
      </c>
      <c r="G52" s="35"/>
      <c r="H52" s="35"/>
      <c r="I52" s="35"/>
      <c r="J52" s="35"/>
      <c r="K52" s="35">
        <v>64.540000000000006</v>
      </c>
      <c r="L52" s="35">
        <f>F52*K52</f>
        <v>92.628666704699995</v>
      </c>
      <c r="M52" s="35">
        <f>H52+J52+L52</f>
        <v>92.628666704699995</v>
      </c>
      <c r="N52" s="82"/>
      <c r="O52" s="72"/>
      <c r="P52" s="72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61"/>
      <c r="EF52" s="61"/>
      <c r="EG52" s="61"/>
      <c r="EH52" s="61"/>
      <c r="EI52" s="61"/>
      <c r="EJ52" s="61"/>
      <c r="EK52" s="61"/>
      <c r="EL52" s="61"/>
      <c r="EM52" s="61"/>
      <c r="EN52" s="61"/>
      <c r="EO52" s="61"/>
      <c r="EP52" s="61"/>
      <c r="EQ52" s="61"/>
      <c r="ER52" s="61"/>
      <c r="ES52" s="61"/>
      <c r="ET52" s="61"/>
      <c r="EU52" s="61"/>
      <c r="EV52" s="61"/>
      <c r="EW52" s="61"/>
      <c r="EX52" s="61"/>
      <c r="EY52" s="61"/>
      <c r="EZ52" s="61"/>
      <c r="FA52" s="61"/>
      <c r="FB52" s="61"/>
      <c r="FC52" s="61"/>
      <c r="FD52" s="61"/>
      <c r="FE52" s="61"/>
      <c r="FF52" s="61"/>
      <c r="FG52" s="61"/>
      <c r="FH52" s="61"/>
      <c r="FI52" s="61"/>
      <c r="FJ52" s="61"/>
      <c r="FK52" s="61"/>
      <c r="FL52" s="61"/>
      <c r="FM52" s="61"/>
      <c r="FN52" s="61"/>
      <c r="FO52" s="61"/>
      <c r="FP52" s="61"/>
      <c r="FQ52" s="61"/>
      <c r="FR52" s="61"/>
      <c r="FS52" s="61"/>
      <c r="FT52" s="61"/>
      <c r="FU52" s="61"/>
      <c r="FV52" s="61"/>
      <c r="FW52" s="61"/>
      <c r="FX52" s="61"/>
      <c r="FY52" s="61"/>
      <c r="FZ52" s="61"/>
      <c r="GA52" s="61"/>
      <c r="GB52" s="61"/>
      <c r="GC52" s="61"/>
      <c r="GD52" s="61"/>
      <c r="GE52" s="61"/>
      <c r="GF52" s="61"/>
      <c r="GG52" s="61"/>
      <c r="GH52" s="61"/>
      <c r="GI52" s="61"/>
      <c r="GJ52" s="61"/>
      <c r="GK52" s="61"/>
      <c r="GL52" s="61"/>
      <c r="GM52" s="61"/>
      <c r="GN52" s="61"/>
      <c r="GO52" s="61"/>
      <c r="GP52" s="61"/>
      <c r="GQ52" s="61"/>
      <c r="GR52" s="61"/>
      <c r="GS52" s="61"/>
      <c r="GT52" s="61"/>
      <c r="GU52" s="61"/>
      <c r="GV52" s="61"/>
      <c r="GW52" s="61"/>
      <c r="GX52" s="61"/>
      <c r="GY52" s="61"/>
      <c r="GZ52" s="61"/>
      <c r="HA52" s="61"/>
      <c r="HB52" s="61"/>
      <c r="HC52" s="61"/>
      <c r="HD52" s="61"/>
      <c r="HE52" s="61"/>
      <c r="HF52" s="61"/>
      <c r="HG52" s="61"/>
      <c r="HH52" s="61"/>
      <c r="HI52" s="61"/>
      <c r="HJ52" s="61"/>
      <c r="HK52" s="61"/>
      <c r="HL52" s="61"/>
      <c r="HM52" s="61"/>
      <c r="HN52" s="61"/>
      <c r="HO52" s="61"/>
      <c r="HP52" s="61"/>
      <c r="HQ52" s="61"/>
      <c r="HR52" s="61"/>
      <c r="HS52" s="61"/>
      <c r="HT52" s="61"/>
      <c r="HU52" s="61"/>
      <c r="HV52" s="61"/>
      <c r="HW52" s="61"/>
      <c r="HX52" s="61"/>
      <c r="HY52" s="61"/>
      <c r="HZ52" s="61"/>
      <c r="IA52" s="61"/>
      <c r="IB52" s="61"/>
      <c r="IC52" s="61"/>
      <c r="ID52" s="61"/>
      <c r="IE52" s="61"/>
      <c r="IF52" s="61"/>
      <c r="IG52" s="61"/>
    </row>
    <row r="53" spans="1:241" s="18" customFormat="1" ht="12.75" hidden="1" x14ac:dyDescent="0.25">
      <c r="A53" s="57"/>
      <c r="B53" s="56" t="s">
        <v>59</v>
      </c>
      <c r="C53" s="58" t="s">
        <v>60</v>
      </c>
      <c r="D53" s="59" t="s">
        <v>55</v>
      </c>
      <c r="E53" s="43">
        <v>1.03</v>
      </c>
      <c r="F53" s="35">
        <f>E53*F51</f>
        <v>4.9275656804999999</v>
      </c>
      <c r="G53" s="35">
        <v>1250</v>
      </c>
      <c r="H53" s="35">
        <f>F53*G53</f>
        <v>6159.4571006249998</v>
      </c>
      <c r="I53" s="35"/>
      <c r="J53" s="35"/>
      <c r="K53" s="35"/>
      <c r="L53" s="35"/>
      <c r="M53" s="35">
        <f>H53+J53+L53</f>
        <v>6159.4571006249998</v>
      </c>
      <c r="N53" s="82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1"/>
      <c r="DF53" s="61"/>
      <c r="DG53" s="61"/>
      <c r="DH53" s="61"/>
      <c r="DI53" s="61"/>
      <c r="DJ53" s="61"/>
      <c r="DK53" s="61"/>
      <c r="DL53" s="61"/>
      <c r="DM53" s="61"/>
      <c r="DN53" s="61"/>
      <c r="DO53" s="61"/>
      <c r="DP53" s="61"/>
      <c r="DQ53" s="61"/>
      <c r="DR53" s="61"/>
      <c r="DS53" s="61"/>
      <c r="DT53" s="61"/>
      <c r="DU53" s="61"/>
      <c r="DV53" s="61"/>
      <c r="DW53" s="61"/>
      <c r="DX53" s="61"/>
      <c r="DY53" s="61"/>
      <c r="DZ53" s="61"/>
      <c r="EA53" s="61"/>
      <c r="EB53" s="61"/>
      <c r="EC53" s="61"/>
      <c r="ED53" s="61"/>
      <c r="EE53" s="61"/>
      <c r="EF53" s="61"/>
      <c r="EG53" s="61"/>
      <c r="EH53" s="61"/>
      <c r="EI53" s="61"/>
      <c r="EJ53" s="61"/>
      <c r="EK53" s="61"/>
      <c r="EL53" s="61"/>
      <c r="EM53" s="61"/>
      <c r="EN53" s="61"/>
      <c r="EO53" s="61"/>
      <c r="EP53" s="61"/>
      <c r="EQ53" s="61"/>
      <c r="ER53" s="61"/>
      <c r="ES53" s="61"/>
      <c r="ET53" s="61"/>
      <c r="EU53" s="61"/>
      <c r="EV53" s="61"/>
      <c r="EW53" s="61"/>
      <c r="EX53" s="61"/>
      <c r="EY53" s="61"/>
      <c r="EZ53" s="61"/>
      <c r="FA53" s="61"/>
      <c r="FB53" s="61"/>
      <c r="FC53" s="61"/>
      <c r="FD53" s="61"/>
      <c r="FE53" s="61"/>
      <c r="FF53" s="61"/>
      <c r="FG53" s="61"/>
      <c r="FH53" s="61"/>
      <c r="FI53" s="61"/>
      <c r="FJ53" s="61"/>
      <c r="FK53" s="61"/>
      <c r="FL53" s="61"/>
      <c r="FM53" s="61"/>
      <c r="FN53" s="61"/>
      <c r="FO53" s="61"/>
      <c r="FP53" s="61"/>
      <c r="FQ53" s="61"/>
      <c r="FR53" s="61"/>
      <c r="FS53" s="61"/>
      <c r="FT53" s="61"/>
      <c r="FU53" s="61"/>
      <c r="FV53" s="61"/>
      <c r="FW53" s="61"/>
      <c r="FX53" s="61"/>
      <c r="FY53" s="61"/>
      <c r="FZ53" s="61"/>
      <c r="GA53" s="61"/>
      <c r="GB53" s="61"/>
      <c r="GC53" s="61"/>
      <c r="GD53" s="61"/>
      <c r="GE53" s="61"/>
      <c r="GF53" s="61"/>
      <c r="GG53" s="61"/>
      <c r="GH53" s="61"/>
      <c r="GI53" s="61"/>
      <c r="GJ53" s="61"/>
      <c r="GK53" s="61"/>
      <c r="GL53" s="61"/>
      <c r="GM53" s="61"/>
      <c r="GN53" s="61"/>
      <c r="GO53" s="61"/>
      <c r="GP53" s="61"/>
      <c r="GQ53" s="61"/>
      <c r="GR53" s="61"/>
      <c r="GS53" s="61"/>
      <c r="GT53" s="61"/>
      <c r="GU53" s="61"/>
      <c r="GV53" s="61"/>
      <c r="GW53" s="61"/>
      <c r="GX53" s="61"/>
      <c r="GY53" s="61"/>
      <c r="GZ53" s="61"/>
      <c r="HA53" s="61"/>
      <c r="HB53" s="61"/>
      <c r="HC53" s="61"/>
      <c r="HD53" s="61"/>
      <c r="HE53" s="61"/>
      <c r="HF53" s="61"/>
      <c r="HG53" s="61"/>
      <c r="HH53" s="61"/>
      <c r="HI53" s="61"/>
      <c r="HJ53" s="61"/>
      <c r="HK53" s="61"/>
      <c r="HL53" s="61"/>
      <c r="HM53" s="61"/>
      <c r="HN53" s="61"/>
      <c r="HO53" s="61"/>
      <c r="HP53" s="61"/>
      <c r="HQ53" s="61"/>
      <c r="HR53" s="61"/>
      <c r="HS53" s="61"/>
      <c r="HT53" s="61"/>
      <c r="HU53" s="61"/>
      <c r="HV53" s="61"/>
      <c r="HW53" s="61"/>
      <c r="HX53" s="61"/>
      <c r="HY53" s="61"/>
      <c r="HZ53" s="61"/>
      <c r="IA53" s="61"/>
      <c r="IB53" s="61"/>
      <c r="IC53" s="61"/>
      <c r="ID53" s="61"/>
      <c r="IE53" s="61"/>
      <c r="IF53" s="61"/>
      <c r="IG53" s="61"/>
    </row>
    <row r="54" spans="1:241" s="52" customFormat="1" ht="12.75" hidden="1" x14ac:dyDescent="0.25">
      <c r="A54" s="59"/>
      <c r="B54" s="83"/>
      <c r="C54" s="86"/>
      <c r="D54" s="59"/>
      <c r="E54" s="43"/>
      <c r="F54" s="35"/>
      <c r="G54" s="35"/>
      <c r="H54" s="35"/>
      <c r="I54" s="35"/>
      <c r="J54" s="35"/>
      <c r="K54" s="35"/>
      <c r="L54" s="35"/>
      <c r="M54" s="35"/>
      <c r="N54" s="8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  <c r="GF54" s="72"/>
      <c r="GG54" s="72"/>
      <c r="GH54" s="72"/>
      <c r="GI54" s="72"/>
      <c r="GJ54" s="72"/>
      <c r="GK54" s="72"/>
      <c r="GL54" s="72"/>
      <c r="GM54" s="72"/>
      <c r="GN54" s="72"/>
      <c r="GO54" s="72"/>
      <c r="GP54" s="72"/>
      <c r="GQ54" s="72"/>
      <c r="GR54" s="72"/>
      <c r="GS54" s="72"/>
      <c r="GT54" s="72"/>
      <c r="GU54" s="72"/>
      <c r="GV54" s="72"/>
      <c r="GW54" s="72"/>
      <c r="GX54" s="72"/>
      <c r="GY54" s="72"/>
      <c r="GZ54" s="72"/>
      <c r="HA54" s="72"/>
      <c r="HB54" s="72"/>
      <c r="HC54" s="72"/>
      <c r="HD54" s="72"/>
      <c r="HE54" s="72"/>
      <c r="HF54" s="72"/>
      <c r="HG54" s="72"/>
      <c r="HH54" s="72"/>
      <c r="HI54" s="72"/>
      <c r="HJ54" s="72"/>
      <c r="HK54" s="72"/>
      <c r="HL54" s="72"/>
      <c r="HM54" s="72"/>
      <c r="HN54" s="72"/>
      <c r="HO54" s="72"/>
      <c r="HP54" s="72"/>
      <c r="HQ54" s="72"/>
      <c r="HR54" s="72"/>
      <c r="HS54" s="72"/>
      <c r="HT54" s="72"/>
      <c r="HU54" s="72"/>
      <c r="HV54" s="72"/>
      <c r="HW54" s="72"/>
      <c r="HX54" s="72"/>
      <c r="HY54" s="72"/>
      <c r="HZ54" s="72"/>
      <c r="IA54" s="72"/>
      <c r="IB54" s="72"/>
      <c r="IC54" s="72"/>
      <c r="ID54" s="72"/>
      <c r="IE54" s="72"/>
      <c r="IF54" s="72"/>
      <c r="IG54" s="72"/>
    </row>
    <row r="55" spans="1:241" s="18" customFormat="1" ht="40.5" x14ac:dyDescent="0.25">
      <c r="A55" s="57">
        <v>7</v>
      </c>
      <c r="B55" s="64" t="s">
        <v>61</v>
      </c>
      <c r="C55" s="92" t="s">
        <v>68</v>
      </c>
      <c r="D55" s="57" t="s">
        <v>45</v>
      </c>
      <c r="E55" s="67"/>
      <c r="F55" s="67">
        <f>F40</f>
        <v>15946.814499999999</v>
      </c>
      <c r="G55" s="67"/>
      <c r="H55" s="67"/>
      <c r="I55" s="67"/>
      <c r="J55" s="67"/>
      <c r="K55" s="88"/>
      <c r="L55" s="67"/>
      <c r="M55" s="67"/>
      <c r="N55" s="82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  <c r="FK55" s="71"/>
      <c r="FL55" s="71"/>
      <c r="FM55" s="71"/>
      <c r="FN55" s="71"/>
      <c r="FO55" s="71"/>
      <c r="FP55" s="71"/>
      <c r="FQ55" s="71"/>
      <c r="FR55" s="71"/>
      <c r="FS55" s="71"/>
      <c r="FT55" s="71"/>
      <c r="FU55" s="71"/>
      <c r="FV55" s="71"/>
      <c r="FW55" s="71"/>
      <c r="FX55" s="71"/>
      <c r="FY55" s="71"/>
      <c r="FZ55" s="71"/>
      <c r="GA55" s="71"/>
      <c r="GB55" s="71"/>
      <c r="GC55" s="71"/>
      <c r="GD55" s="71"/>
      <c r="GE55" s="71"/>
      <c r="GF55" s="71"/>
      <c r="GG55" s="71"/>
      <c r="GH55" s="71"/>
      <c r="GI55" s="71"/>
      <c r="GJ55" s="71"/>
      <c r="GK55" s="71"/>
      <c r="GL55" s="71"/>
      <c r="GM55" s="71"/>
      <c r="GN55" s="71"/>
      <c r="GO55" s="71"/>
      <c r="GP55" s="71"/>
      <c r="GQ55" s="71"/>
      <c r="GR55" s="71"/>
      <c r="GS55" s="71"/>
      <c r="GT55" s="71"/>
      <c r="GU55" s="71"/>
      <c r="GV55" s="71"/>
      <c r="GW55" s="71"/>
      <c r="GX55" s="71"/>
      <c r="GY55" s="71"/>
      <c r="GZ55" s="71"/>
      <c r="HA55" s="71"/>
      <c r="HB55" s="71"/>
      <c r="HC55" s="71"/>
      <c r="HD55" s="71"/>
      <c r="HE55" s="71"/>
      <c r="HF55" s="71"/>
      <c r="HG55" s="71"/>
      <c r="HH55" s="71"/>
      <c r="HI55" s="71"/>
      <c r="HJ55" s="71"/>
      <c r="HK55" s="71"/>
      <c r="HL55" s="71"/>
      <c r="HM55" s="71"/>
      <c r="HN55" s="71"/>
      <c r="HO55" s="71"/>
      <c r="HP55" s="71"/>
      <c r="HQ55" s="71"/>
      <c r="HR55" s="71"/>
      <c r="HS55" s="71"/>
      <c r="HT55" s="71"/>
      <c r="HU55" s="71"/>
      <c r="HV55" s="71"/>
      <c r="HW55" s="71"/>
      <c r="HX55" s="71"/>
      <c r="HY55" s="71"/>
      <c r="HZ55" s="71"/>
      <c r="IA55" s="71"/>
      <c r="IB55" s="71"/>
      <c r="IC55" s="71"/>
      <c r="ID55" s="71"/>
      <c r="IE55" s="71"/>
      <c r="IF55" s="71"/>
      <c r="IG55" s="71"/>
    </row>
    <row r="56" spans="1:241" s="52" customFormat="1" ht="12.75" hidden="1" x14ac:dyDescent="0.25">
      <c r="A56" s="59"/>
      <c r="B56" s="83"/>
      <c r="C56" s="84"/>
      <c r="D56" s="59" t="s">
        <v>26</v>
      </c>
      <c r="E56" s="35"/>
      <c r="F56" s="35">
        <f>F55/1000</f>
        <v>15.946814499999999</v>
      </c>
      <c r="G56" s="35"/>
      <c r="H56" s="35"/>
      <c r="I56" s="35"/>
      <c r="J56" s="35"/>
      <c r="K56" s="34"/>
      <c r="L56" s="35"/>
      <c r="M56" s="35"/>
      <c r="N56" s="8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  <c r="EM56" s="72"/>
      <c r="EN56" s="72"/>
      <c r="EO56" s="72"/>
      <c r="EP56" s="72"/>
      <c r="EQ56" s="72"/>
      <c r="ER56" s="72"/>
      <c r="ES56" s="72"/>
      <c r="ET56" s="72"/>
      <c r="EU56" s="72"/>
      <c r="EV56" s="72"/>
      <c r="EW56" s="72"/>
      <c r="EX56" s="72"/>
      <c r="EY56" s="72"/>
      <c r="EZ56" s="72"/>
      <c r="FA56" s="72"/>
      <c r="FB56" s="72"/>
      <c r="FC56" s="72"/>
      <c r="FD56" s="72"/>
      <c r="FE56" s="72"/>
      <c r="FF56" s="72"/>
      <c r="FG56" s="72"/>
      <c r="FH56" s="72"/>
      <c r="FI56" s="72"/>
      <c r="FJ56" s="72"/>
      <c r="FK56" s="72"/>
      <c r="FL56" s="72"/>
      <c r="FM56" s="72"/>
      <c r="FN56" s="72"/>
      <c r="FO56" s="72"/>
      <c r="FP56" s="72"/>
      <c r="FQ56" s="72"/>
      <c r="FR56" s="72"/>
      <c r="FS56" s="72"/>
      <c r="FT56" s="72"/>
      <c r="FU56" s="72"/>
      <c r="FV56" s="72"/>
      <c r="FW56" s="72"/>
      <c r="FX56" s="72"/>
      <c r="FY56" s="72"/>
      <c r="FZ56" s="72"/>
      <c r="GA56" s="72"/>
      <c r="GB56" s="72"/>
      <c r="GC56" s="72"/>
      <c r="GD56" s="72"/>
      <c r="GE56" s="72"/>
      <c r="GF56" s="72"/>
      <c r="GG56" s="72"/>
      <c r="GH56" s="72"/>
      <c r="GI56" s="72"/>
      <c r="GJ56" s="72"/>
      <c r="GK56" s="72"/>
      <c r="GL56" s="72"/>
      <c r="GM56" s="72"/>
      <c r="GN56" s="72"/>
      <c r="GO56" s="72"/>
      <c r="GP56" s="72"/>
      <c r="GQ56" s="72"/>
      <c r="GR56" s="72"/>
      <c r="GS56" s="72"/>
      <c r="GT56" s="72"/>
      <c r="GU56" s="72"/>
      <c r="GV56" s="72"/>
      <c r="GW56" s="72"/>
      <c r="GX56" s="72"/>
      <c r="GY56" s="72"/>
      <c r="GZ56" s="72"/>
      <c r="HA56" s="72"/>
      <c r="HB56" s="72"/>
      <c r="HC56" s="72"/>
      <c r="HD56" s="72"/>
      <c r="HE56" s="72"/>
      <c r="HF56" s="72"/>
      <c r="HG56" s="72"/>
      <c r="HH56" s="72"/>
      <c r="HI56" s="72"/>
      <c r="HJ56" s="72"/>
      <c r="HK56" s="72"/>
      <c r="HL56" s="72"/>
      <c r="HM56" s="72"/>
      <c r="HN56" s="72"/>
      <c r="HO56" s="72"/>
      <c r="HP56" s="72"/>
      <c r="HQ56" s="72"/>
      <c r="HR56" s="72"/>
      <c r="HS56" s="72"/>
      <c r="HT56" s="72"/>
      <c r="HU56" s="72"/>
      <c r="HV56" s="72"/>
      <c r="HW56" s="72"/>
      <c r="HX56" s="72"/>
      <c r="HY56" s="72"/>
      <c r="HZ56" s="72"/>
      <c r="IA56" s="72"/>
      <c r="IB56" s="72"/>
      <c r="IC56" s="72"/>
      <c r="ID56" s="72"/>
      <c r="IE56" s="72"/>
      <c r="IF56" s="72"/>
      <c r="IG56" s="72"/>
    </row>
    <row r="57" spans="1:241" s="18" customFormat="1" ht="12.75" hidden="1" x14ac:dyDescent="0.25">
      <c r="A57" s="57"/>
      <c r="B57" s="56"/>
      <c r="C57" s="32" t="s">
        <v>19</v>
      </c>
      <c r="D57" s="33" t="s">
        <v>20</v>
      </c>
      <c r="E57" s="35">
        <v>37.5</v>
      </c>
      <c r="F57" s="35">
        <f>F56*E57</f>
        <v>598.0055437499999</v>
      </c>
      <c r="G57" s="35"/>
      <c r="H57" s="35"/>
      <c r="I57" s="35">
        <v>6</v>
      </c>
      <c r="J57" s="35">
        <f>F57*I57</f>
        <v>3588.0332624999992</v>
      </c>
      <c r="K57" s="35"/>
      <c r="L57" s="35"/>
      <c r="M57" s="35">
        <f>H57+J57+L57</f>
        <v>3588.0332624999992</v>
      </c>
      <c r="N57" s="82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61"/>
      <c r="DU57" s="61"/>
      <c r="DV57" s="61"/>
      <c r="DW57" s="61"/>
      <c r="DX57" s="61"/>
      <c r="DY57" s="61"/>
      <c r="DZ57" s="61"/>
      <c r="EA57" s="61"/>
      <c r="EB57" s="61"/>
      <c r="EC57" s="61"/>
      <c r="ED57" s="61"/>
      <c r="EE57" s="61"/>
      <c r="EF57" s="61"/>
      <c r="EG57" s="61"/>
      <c r="EH57" s="61"/>
      <c r="EI57" s="61"/>
      <c r="EJ57" s="61"/>
      <c r="EK57" s="61"/>
      <c r="EL57" s="61"/>
      <c r="EM57" s="61"/>
      <c r="EN57" s="61"/>
      <c r="EO57" s="61"/>
      <c r="EP57" s="61"/>
      <c r="EQ57" s="61"/>
      <c r="ER57" s="61"/>
      <c r="ES57" s="61"/>
      <c r="ET57" s="61"/>
      <c r="EU57" s="61"/>
      <c r="EV57" s="61"/>
      <c r="EW57" s="61"/>
      <c r="EX57" s="61"/>
      <c r="EY57" s="61"/>
      <c r="EZ57" s="61"/>
      <c r="FA57" s="61"/>
      <c r="FB57" s="61"/>
      <c r="FC57" s="61"/>
      <c r="FD57" s="61"/>
      <c r="FE57" s="61"/>
      <c r="FF57" s="61"/>
      <c r="FG57" s="61"/>
      <c r="FH57" s="61"/>
      <c r="FI57" s="61"/>
      <c r="FJ57" s="61"/>
      <c r="FK57" s="61"/>
      <c r="FL57" s="61"/>
      <c r="FM57" s="61"/>
      <c r="FN57" s="61"/>
      <c r="FO57" s="61"/>
      <c r="FP57" s="61"/>
      <c r="FQ57" s="61"/>
      <c r="FR57" s="61"/>
      <c r="FS57" s="61"/>
      <c r="FT57" s="61"/>
      <c r="FU57" s="61"/>
      <c r="FV57" s="61"/>
      <c r="FW57" s="61"/>
      <c r="FX57" s="61"/>
      <c r="FY57" s="61"/>
      <c r="FZ57" s="61"/>
      <c r="GA57" s="61"/>
      <c r="GB57" s="61"/>
      <c r="GC57" s="61"/>
      <c r="GD57" s="61"/>
      <c r="GE57" s="61"/>
      <c r="GF57" s="61"/>
      <c r="GG57" s="61"/>
      <c r="GH57" s="61"/>
      <c r="GI57" s="61"/>
      <c r="GJ57" s="61"/>
      <c r="GK57" s="61"/>
      <c r="GL57" s="61"/>
      <c r="GM57" s="61"/>
      <c r="GN57" s="61"/>
      <c r="GO57" s="61"/>
      <c r="GP57" s="61"/>
      <c r="GQ57" s="61"/>
      <c r="GR57" s="61"/>
      <c r="GS57" s="61"/>
      <c r="GT57" s="61"/>
      <c r="GU57" s="61"/>
      <c r="GV57" s="61"/>
      <c r="GW57" s="61"/>
      <c r="GX57" s="61"/>
      <c r="GY57" s="61"/>
      <c r="GZ57" s="61"/>
      <c r="HA57" s="61"/>
      <c r="HB57" s="61"/>
      <c r="HC57" s="61"/>
      <c r="HD57" s="61"/>
      <c r="HE57" s="61"/>
      <c r="HF57" s="61"/>
      <c r="HG57" s="61"/>
      <c r="HH57" s="61"/>
      <c r="HI57" s="61"/>
      <c r="HJ57" s="61"/>
      <c r="HK57" s="61"/>
      <c r="HL57" s="61"/>
      <c r="HM57" s="61"/>
      <c r="HN57" s="61"/>
      <c r="HO57" s="61"/>
      <c r="HP57" s="61"/>
      <c r="HQ57" s="61"/>
      <c r="HR57" s="61"/>
      <c r="HS57" s="61"/>
      <c r="HT57" s="61"/>
      <c r="HU57" s="61"/>
      <c r="HV57" s="61"/>
      <c r="HW57" s="61"/>
      <c r="HX57" s="61"/>
      <c r="HY57" s="61"/>
      <c r="HZ57" s="61"/>
      <c r="IA57" s="61"/>
      <c r="IB57" s="61"/>
      <c r="IC57" s="61"/>
      <c r="ID57" s="61"/>
      <c r="IE57" s="61"/>
      <c r="IF57" s="61"/>
      <c r="IG57" s="61"/>
    </row>
    <row r="58" spans="1:241" s="18" customFormat="1" ht="12.75" hidden="1" x14ac:dyDescent="0.25">
      <c r="A58" s="57"/>
      <c r="B58" s="56" t="s">
        <v>63</v>
      </c>
      <c r="C58" s="62" t="s">
        <v>64</v>
      </c>
      <c r="D58" s="33" t="s">
        <v>29</v>
      </c>
      <c r="E58" s="35">
        <v>3.02</v>
      </c>
      <c r="F58" s="35">
        <f>F56*E58</f>
        <v>48.159379789999996</v>
      </c>
      <c r="G58" s="35"/>
      <c r="H58" s="35"/>
      <c r="I58" s="35"/>
      <c r="J58" s="35"/>
      <c r="K58" s="35">
        <v>26.41</v>
      </c>
      <c r="L58" s="35">
        <f t="shared" ref="L58:L60" si="6">F58*K58</f>
        <v>1271.8892202538998</v>
      </c>
      <c r="M58" s="35">
        <f t="shared" ref="M58:M60" si="7">H58+J58+L58</f>
        <v>1271.8892202538998</v>
      </c>
      <c r="N58" s="82"/>
      <c r="O58" s="72"/>
      <c r="P58" s="72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61"/>
      <c r="DU58" s="61"/>
      <c r="DV58" s="61"/>
      <c r="DW58" s="61"/>
      <c r="DX58" s="61"/>
      <c r="DY58" s="61"/>
      <c r="DZ58" s="61"/>
      <c r="EA58" s="61"/>
      <c r="EB58" s="61"/>
      <c r="EC58" s="61"/>
      <c r="ED58" s="61"/>
      <c r="EE58" s="61"/>
      <c r="EF58" s="61"/>
      <c r="EG58" s="61"/>
      <c r="EH58" s="61"/>
      <c r="EI58" s="61"/>
      <c r="EJ58" s="61"/>
      <c r="EK58" s="61"/>
      <c r="EL58" s="61"/>
      <c r="EM58" s="61"/>
      <c r="EN58" s="61"/>
      <c r="EO58" s="61"/>
      <c r="EP58" s="61"/>
      <c r="EQ58" s="61"/>
      <c r="ER58" s="61"/>
      <c r="ES58" s="61"/>
      <c r="ET58" s="61"/>
      <c r="EU58" s="61"/>
      <c r="EV58" s="61"/>
      <c r="EW58" s="61"/>
      <c r="EX58" s="61"/>
      <c r="EY58" s="61"/>
      <c r="EZ58" s="61"/>
      <c r="FA58" s="61"/>
      <c r="FB58" s="61"/>
      <c r="FC58" s="61"/>
      <c r="FD58" s="61"/>
      <c r="FE58" s="61"/>
      <c r="FF58" s="61"/>
      <c r="FG58" s="61"/>
      <c r="FH58" s="61"/>
      <c r="FI58" s="61"/>
      <c r="FJ58" s="61"/>
      <c r="FK58" s="61"/>
      <c r="FL58" s="61"/>
      <c r="FM58" s="61"/>
      <c r="FN58" s="61"/>
      <c r="FO58" s="61"/>
      <c r="FP58" s="61"/>
      <c r="FQ58" s="61"/>
      <c r="FR58" s="61"/>
      <c r="FS58" s="61"/>
      <c r="FT58" s="61"/>
      <c r="FU58" s="61"/>
      <c r="FV58" s="61"/>
      <c r="FW58" s="61"/>
      <c r="FX58" s="61"/>
      <c r="FY58" s="61"/>
      <c r="FZ58" s="61"/>
      <c r="GA58" s="61"/>
      <c r="GB58" s="61"/>
      <c r="GC58" s="61"/>
      <c r="GD58" s="61"/>
      <c r="GE58" s="61"/>
      <c r="GF58" s="61"/>
      <c r="GG58" s="61"/>
      <c r="GH58" s="61"/>
      <c r="GI58" s="61"/>
      <c r="GJ58" s="61"/>
      <c r="GK58" s="61"/>
      <c r="GL58" s="61"/>
      <c r="GM58" s="61"/>
      <c r="GN58" s="61"/>
      <c r="GO58" s="61"/>
      <c r="GP58" s="61"/>
      <c r="GQ58" s="61"/>
      <c r="GR58" s="61"/>
      <c r="GS58" s="61"/>
      <c r="GT58" s="61"/>
      <c r="GU58" s="61"/>
      <c r="GV58" s="61"/>
      <c r="GW58" s="61"/>
      <c r="GX58" s="61"/>
      <c r="GY58" s="61"/>
      <c r="GZ58" s="61"/>
      <c r="HA58" s="61"/>
      <c r="HB58" s="61"/>
      <c r="HC58" s="61"/>
      <c r="HD58" s="61"/>
      <c r="HE58" s="61"/>
      <c r="HF58" s="61"/>
      <c r="HG58" s="61"/>
      <c r="HH58" s="61"/>
      <c r="HI58" s="61"/>
      <c r="HJ58" s="61"/>
      <c r="HK58" s="61"/>
      <c r="HL58" s="61"/>
      <c r="HM58" s="61"/>
      <c r="HN58" s="61"/>
      <c r="HO58" s="61"/>
      <c r="HP58" s="61"/>
      <c r="HQ58" s="61"/>
      <c r="HR58" s="61"/>
      <c r="HS58" s="61"/>
      <c r="HT58" s="61"/>
      <c r="HU58" s="61"/>
      <c r="HV58" s="61"/>
      <c r="HW58" s="61"/>
      <c r="HX58" s="61"/>
      <c r="HY58" s="61"/>
      <c r="HZ58" s="61"/>
      <c r="IA58" s="61"/>
      <c r="IB58" s="61"/>
      <c r="IC58" s="61"/>
      <c r="ID58" s="61"/>
      <c r="IE58" s="61"/>
      <c r="IF58" s="61"/>
      <c r="IG58" s="61"/>
    </row>
    <row r="59" spans="1:241" s="18" customFormat="1" ht="12.75" hidden="1" x14ac:dyDescent="0.25">
      <c r="A59" s="57"/>
      <c r="B59" s="83" t="s">
        <v>32</v>
      </c>
      <c r="C59" s="32" t="s">
        <v>33</v>
      </c>
      <c r="D59" s="33" t="s">
        <v>29</v>
      </c>
      <c r="E59" s="35">
        <v>3.7</v>
      </c>
      <c r="F59" s="35">
        <f>E59*F56</f>
        <v>59.003213649999999</v>
      </c>
      <c r="G59" s="35"/>
      <c r="H59" s="35"/>
      <c r="I59" s="35"/>
      <c r="J59" s="35"/>
      <c r="K59" s="36">
        <v>21.66</v>
      </c>
      <c r="L59" s="35">
        <f t="shared" si="6"/>
        <v>1278.009607659</v>
      </c>
      <c r="M59" s="35">
        <f t="shared" si="7"/>
        <v>1278.009607659</v>
      </c>
      <c r="N59" s="82"/>
      <c r="O59" s="72"/>
      <c r="P59" s="72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  <c r="DG59" s="61"/>
      <c r="DH59" s="61"/>
      <c r="DI59" s="61"/>
      <c r="DJ59" s="61"/>
      <c r="DK59" s="61"/>
      <c r="DL59" s="61"/>
      <c r="DM59" s="61"/>
      <c r="DN59" s="61"/>
      <c r="DO59" s="61"/>
      <c r="DP59" s="61"/>
      <c r="DQ59" s="61"/>
      <c r="DR59" s="61"/>
      <c r="DS59" s="61"/>
      <c r="DT59" s="61"/>
      <c r="DU59" s="61"/>
      <c r="DV59" s="61"/>
      <c r="DW59" s="61"/>
      <c r="DX59" s="61"/>
      <c r="DY59" s="61"/>
      <c r="DZ59" s="61"/>
      <c r="EA59" s="61"/>
      <c r="EB59" s="61"/>
      <c r="EC59" s="61"/>
      <c r="ED59" s="61"/>
      <c r="EE59" s="61"/>
      <c r="EF59" s="61"/>
      <c r="EG59" s="61"/>
      <c r="EH59" s="61"/>
      <c r="EI59" s="61"/>
      <c r="EJ59" s="61"/>
      <c r="EK59" s="61"/>
      <c r="EL59" s="61"/>
      <c r="EM59" s="61"/>
      <c r="EN59" s="61"/>
      <c r="EO59" s="61"/>
      <c r="EP59" s="61"/>
      <c r="EQ59" s="61"/>
      <c r="ER59" s="61"/>
      <c r="ES59" s="61"/>
      <c r="ET59" s="61"/>
      <c r="EU59" s="61"/>
      <c r="EV59" s="61"/>
      <c r="EW59" s="61"/>
      <c r="EX59" s="61"/>
      <c r="EY59" s="61"/>
      <c r="EZ59" s="61"/>
      <c r="FA59" s="61"/>
      <c r="FB59" s="61"/>
      <c r="FC59" s="61"/>
      <c r="FD59" s="61"/>
      <c r="FE59" s="61"/>
      <c r="FF59" s="61"/>
      <c r="FG59" s="61"/>
      <c r="FH59" s="61"/>
      <c r="FI59" s="61"/>
      <c r="FJ59" s="61"/>
      <c r="FK59" s="61"/>
      <c r="FL59" s="61"/>
      <c r="FM59" s="61"/>
      <c r="FN59" s="61"/>
      <c r="FO59" s="61"/>
      <c r="FP59" s="61"/>
      <c r="FQ59" s="61"/>
      <c r="FR59" s="61"/>
      <c r="FS59" s="61"/>
      <c r="FT59" s="61"/>
      <c r="FU59" s="61"/>
      <c r="FV59" s="61"/>
      <c r="FW59" s="61"/>
      <c r="FX59" s="61"/>
      <c r="FY59" s="61"/>
      <c r="FZ59" s="61"/>
      <c r="GA59" s="61"/>
      <c r="GB59" s="61"/>
      <c r="GC59" s="61"/>
      <c r="GD59" s="61"/>
      <c r="GE59" s="61"/>
      <c r="GF59" s="61"/>
      <c r="GG59" s="61"/>
      <c r="GH59" s="61"/>
      <c r="GI59" s="61"/>
      <c r="GJ59" s="61"/>
      <c r="GK59" s="61"/>
      <c r="GL59" s="61"/>
      <c r="GM59" s="61"/>
      <c r="GN59" s="61"/>
      <c r="GO59" s="61"/>
      <c r="GP59" s="61"/>
      <c r="GQ59" s="61"/>
      <c r="GR59" s="61"/>
      <c r="GS59" s="61"/>
      <c r="GT59" s="61"/>
      <c r="GU59" s="61"/>
      <c r="GV59" s="61"/>
      <c r="GW59" s="61"/>
      <c r="GX59" s="61"/>
      <c r="GY59" s="61"/>
      <c r="GZ59" s="61"/>
      <c r="HA59" s="61"/>
      <c r="HB59" s="61"/>
      <c r="HC59" s="61"/>
      <c r="HD59" s="61"/>
      <c r="HE59" s="61"/>
      <c r="HF59" s="61"/>
      <c r="HG59" s="61"/>
      <c r="HH59" s="61"/>
      <c r="HI59" s="61"/>
      <c r="HJ59" s="61"/>
      <c r="HK59" s="61"/>
      <c r="HL59" s="61"/>
      <c r="HM59" s="61"/>
      <c r="HN59" s="61"/>
      <c r="HO59" s="61"/>
      <c r="HP59" s="61"/>
      <c r="HQ59" s="61"/>
      <c r="HR59" s="61"/>
      <c r="HS59" s="61"/>
      <c r="HT59" s="61"/>
      <c r="HU59" s="61"/>
      <c r="HV59" s="61"/>
      <c r="HW59" s="61"/>
      <c r="HX59" s="61"/>
      <c r="HY59" s="61"/>
      <c r="HZ59" s="61"/>
      <c r="IA59" s="61"/>
      <c r="IB59" s="61"/>
      <c r="IC59" s="61"/>
      <c r="ID59" s="61"/>
      <c r="IE59" s="61"/>
      <c r="IF59" s="61"/>
      <c r="IG59" s="61"/>
    </row>
    <row r="60" spans="1:241" s="18" customFormat="1" ht="12.75" hidden="1" x14ac:dyDescent="0.25">
      <c r="A60" s="57"/>
      <c r="B60" s="83" t="s">
        <v>34</v>
      </c>
      <c r="C60" s="32" t="s">
        <v>35</v>
      </c>
      <c r="D60" s="33" t="s">
        <v>29</v>
      </c>
      <c r="E60" s="35">
        <v>11.1</v>
      </c>
      <c r="F60" s="36">
        <f>E60*F56</f>
        <v>177.00964094999998</v>
      </c>
      <c r="G60" s="35"/>
      <c r="H60" s="35"/>
      <c r="I60" s="35"/>
      <c r="J60" s="35"/>
      <c r="K60" s="36">
        <v>25.86</v>
      </c>
      <c r="L60" s="35">
        <f t="shared" si="6"/>
        <v>4577.4693149669993</v>
      </c>
      <c r="M60" s="35">
        <f t="shared" si="7"/>
        <v>4577.4693149669993</v>
      </c>
      <c r="N60" s="82"/>
      <c r="O60" s="72"/>
      <c r="P60" s="72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/>
      <c r="DV60" s="61"/>
      <c r="DW60" s="61"/>
      <c r="DX60" s="61"/>
      <c r="DY60" s="61"/>
      <c r="DZ60" s="61"/>
      <c r="EA60" s="61"/>
      <c r="EB60" s="61"/>
      <c r="EC60" s="61"/>
      <c r="ED60" s="61"/>
      <c r="EE60" s="61"/>
      <c r="EF60" s="61"/>
      <c r="EG60" s="61"/>
      <c r="EH60" s="61"/>
      <c r="EI60" s="61"/>
      <c r="EJ60" s="61"/>
      <c r="EK60" s="61"/>
      <c r="EL60" s="61"/>
      <c r="EM60" s="61"/>
      <c r="EN60" s="61"/>
      <c r="EO60" s="61"/>
      <c r="EP60" s="61"/>
      <c r="EQ60" s="61"/>
      <c r="ER60" s="61"/>
      <c r="ES60" s="61"/>
      <c r="ET60" s="61"/>
      <c r="EU60" s="61"/>
      <c r="EV60" s="61"/>
      <c r="EW60" s="61"/>
      <c r="EX60" s="61"/>
      <c r="EY60" s="61"/>
      <c r="EZ60" s="61"/>
      <c r="FA60" s="61"/>
      <c r="FB60" s="61"/>
      <c r="FC60" s="61"/>
      <c r="FD60" s="61"/>
      <c r="FE60" s="61"/>
      <c r="FF60" s="61"/>
      <c r="FG60" s="61"/>
      <c r="FH60" s="61"/>
      <c r="FI60" s="61"/>
      <c r="FJ60" s="61"/>
      <c r="FK60" s="61"/>
      <c r="FL60" s="61"/>
      <c r="FM60" s="61"/>
      <c r="FN60" s="61"/>
      <c r="FO60" s="61"/>
      <c r="FP60" s="61"/>
      <c r="FQ60" s="61"/>
      <c r="FR60" s="61"/>
      <c r="FS60" s="61"/>
      <c r="FT60" s="61"/>
      <c r="FU60" s="61"/>
      <c r="FV60" s="61"/>
      <c r="FW60" s="61"/>
      <c r="FX60" s="61"/>
      <c r="FY60" s="61"/>
      <c r="FZ60" s="61"/>
      <c r="GA60" s="61"/>
      <c r="GB60" s="61"/>
      <c r="GC60" s="61"/>
      <c r="GD60" s="61"/>
      <c r="GE60" s="61"/>
      <c r="GF60" s="61"/>
      <c r="GG60" s="61"/>
      <c r="GH60" s="61"/>
      <c r="GI60" s="61"/>
      <c r="GJ60" s="61"/>
      <c r="GK60" s="61"/>
      <c r="GL60" s="61"/>
      <c r="GM60" s="61"/>
      <c r="GN60" s="61"/>
      <c r="GO60" s="61"/>
      <c r="GP60" s="61"/>
      <c r="GQ60" s="61"/>
      <c r="GR60" s="61"/>
      <c r="GS60" s="61"/>
      <c r="GT60" s="61"/>
      <c r="GU60" s="61"/>
      <c r="GV60" s="61"/>
      <c r="GW60" s="61"/>
      <c r="GX60" s="61"/>
      <c r="GY60" s="61"/>
      <c r="GZ60" s="61"/>
      <c r="HA60" s="61"/>
      <c r="HB60" s="61"/>
      <c r="HC60" s="61"/>
      <c r="HD60" s="61"/>
      <c r="HE60" s="61"/>
      <c r="HF60" s="61"/>
      <c r="HG60" s="61"/>
      <c r="HH60" s="61"/>
      <c r="HI60" s="61"/>
      <c r="HJ60" s="61"/>
      <c r="HK60" s="61"/>
      <c r="HL60" s="61"/>
      <c r="HM60" s="61"/>
      <c r="HN60" s="61"/>
      <c r="HO60" s="61"/>
      <c r="HP60" s="61"/>
      <c r="HQ60" s="61"/>
      <c r="HR60" s="61"/>
      <c r="HS60" s="61"/>
      <c r="HT60" s="61"/>
      <c r="HU60" s="61"/>
      <c r="HV60" s="61"/>
      <c r="HW60" s="61"/>
      <c r="HX60" s="61"/>
      <c r="HY60" s="61"/>
      <c r="HZ60" s="61"/>
      <c r="IA60" s="61"/>
      <c r="IB60" s="61"/>
      <c r="IC60" s="61"/>
      <c r="ID60" s="61"/>
      <c r="IE60" s="61"/>
      <c r="IF60" s="61"/>
      <c r="IG60" s="61"/>
    </row>
    <row r="61" spans="1:241" s="18" customFormat="1" ht="12.75" hidden="1" x14ac:dyDescent="0.25">
      <c r="A61" s="57"/>
      <c r="B61" s="56"/>
      <c r="C61" s="58" t="s">
        <v>38</v>
      </c>
      <c r="D61" s="59" t="s">
        <v>2</v>
      </c>
      <c r="E61" s="35">
        <v>2.2999999999999998</v>
      </c>
      <c r="F61" s="36">
        <f>E61*F56</f>
        <v>36.677673349999992</v>
      </c>
      <c r="G61" s="45"/>
      <c r="H61" s="45"/>
      <c r="I61" s="45"/>
      <c r="J61" s="36"/>
      <c r="K61" s="35">
        <v>3.2</v>
      </c>
      <c r="L61" s="35">
        <f>F61*K61</f>
        <v>117.36855471999998</v>
      </c>
      <c r="M61" s="35">
        <f>H61+J61+L61</f>
        <v>117.36855471999998</v>
      </c>
      <c r="N61" s="82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1"/>
      <c r="EO61" s="61"/>
      <c r="EP61" s="61"/>
      <c r="EQ61" s="61"/>
      <c r="ER61" s="61"/>
      <c r="ES61" s="61"/>
      <c r="ET61" s="61"/>
      <c r="EU61" s="61"/>
      <c r="EV61" s="61"/>
      <c r="EW61" s="61"/>
      <c r="EX61" s="61"/>
      <c r="EY61" s="61"/>
      <c r="EZ61" s="61"/>
      <c r="FA61" s="61"/>
      <c r="FB61" s="61"/>
      <c r="FC61" s="61"/>
      <c r="FD61" s="61"/>
      <c r="FE61" s="61"/>
      <c r="FF61" s="61"/>
      <c r="FG61" s="61"/>
      <c r="FH61" s="61"/>
      <c r="FI61" s="61"/>
      <c r="FJ61" s="61"/>
      <c r="FK61" s="61"/>
      <c r="FL61" s="61"/>
      <c r="FM61" s="61"/>
      <c r="FN61" s="61"/>
      <c r="FO61" s="61"/>
      <c r="FP61" s="61"/>
      <c r="FQ61" s="61"/>
      <c r="FR61" s="61"/>
      <c r="FS61" s="61"/>
      <c r="FT61" s="61"/>
      <c r="FU61" s="61"/>
      <c r="FV61" s="61"/>
      <c r="FW61" s="61"/>
      <c r="FX61" s="61"/>
      <c r="FY61" s="61"/>
      <c r="FZ61" s="61"/>
      <c r="GA61" s="61"/>
      <c r="GB61" s="61"/>
      <c r="GC61" s="61"/>
      <c r="GD61" s="61"/>
      <c r="GE61" s="61"/>
      <c r="GF61" s="61"/>
      <c r="GG61" s="61"/>
      <c r="GH61" s="61"/>
      <c r="GI61" s="61"/>
      <c r="GJ61" s="61"/>
      <c r="GK61" s="61"/>
      <c r="GL61" s="61"/>
      <c r="GM61" s="61"/>
      <c r="GN61" s="61"/>
      <c r="GO61" s="61"/>
      <c r="GP61" s="61"/>
      <c r="GQ61" s="61"/>
      <c r="GR61" s="61"/>
      <c r="GS61" s="61"/>
      <c r="GT61" s="61"/>
      <c r="GU61" s="61"/>
      <c r="GV61" s="61"/>
      <c r="GW61" s="61"/>
      <c r="GX61" s="61"/>
      <c r="GY61" s="61"/>
      <c r="GZ61" s="61"/>
      <c r="HA61" s="61"/>
      <c r="HB61" s="61"/>
      <c r="HC61" s="61"/>
      <c r="HD61" s="61"/>
      <c r="HE61" s="61"/>
      <c r="HF61" s="61"/>
      <c r="HG61" s="61"/>
      <c r="HH61" s="61"/>
      <c r="HI61" s="61"/>
      <c r="HJ61" s="61"/>
      <c r="HK61" s="61"/>
      <c r="HL61" s="61"/>
      <c r="HM61" s="61"/>
      <c r="HN61" s="61"/>
      <c r="HO61" s="61"/>
      <c r="HP61" s="61"/>
      <c r="HQ61" s="61"/>
      <c r="HR61" s="61"/>
      <c r="HS61" s="61"/>
      <c r="HT61" s="61"/>
      <c r="HU61" s="61"/>
      <c r="HV61" s="61"/>
      <c r="HW61" s="61"/>
      <c r="HX61" s="61"/>
      <c r="HY61" s="61"/>
      <c r="HZ61" s="61"/>
      <c r="IA61" s="61"/>
      <c r="IB61" s="61"/>
      <c r="IC61" s="61"/>
      <c r="ID61" s="61"/>
      <c r="IE61" s="61"/>
      <c r="IF61" s="61"/>
      <c r="IG61" s="61"/>
    </row>
    <row r="62" spans="1:241" s="18" customFormat="1" ht="12.75" hidden="1" x14ac:dyDescent="0.25">
      <c r="A62" s="57"/>
      <c r="B62" s="56" t="s">
        <v>69</v>
      </c>
      <c r="C62" s="62" t="s">
        <v>70</v>
      </c>
      <c r="D62" s="59" t="s">
        <v>55</v>
      </c>
      <c r="E62" s="85">
        <f>97.4</f>
        <v>97.4</v>
      </c>
      <c r="F62" s="85">
        <f>E62*F56</f>
        <v>1553.2197323</v>
      </c>
      <c r="G62" s="85">
        <v>118</v>
      </c>
      <c r="H62" s="36">
        <f>F62*G62</f>
        <v>183279.9284114</v>
      </c>
      <c r="I62" s="36"/>
      <c r="J62" s="36"/>
      <c r="K62" s="35"/>
      <c r="L62" s="35"/>
      <c r="M62" s="35">
        <f>H62+J62+L62</f>
        <v>183279.9284114</v>
      </c>
      <c r="N62" s="82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  <c r="EO62" s="61"/>
      <c r="EP62" s="61"/>
      <c r="EQ62" s="61"/>
      <c r="ER62" s="61"/>
      <c r="ES62" s="61"/>
      <c r="ET62" s="61"/>
      <c r="EU62" s="61"/>
      <c r="EV62" s="61"/>
      <c r="EW62" s="61"/>
      <c r="EX62" s="61"/>
      <c r="EY62" s="61"/>
      <c r="EZ62" s="61"/>
      <c r="FA62" s="61"/>
      <c r="FB62" s="61"/>
      <c r="FC62" s="61"/>
      <c r="FD62" s="61"/>
      <c r="FE62" s="61"/>
      <c r="FF62" s="61"/>
      <c r="FG62" s="61"/>
      <c r="FH62" s="61"/>
      <c r="FI62" s="61"/>
      <c r="FJ62" s="61"/>
      <c r="FK62" s="61"/>
      <c r="FL62" s="61"/>
      <c r="FM62" s="61"/>
      <c r="FN62" s="61"/>
      <c r="FO62" s="61"/>
      <c r="FP62" s="61"/>
      <c r="FQ62" s="61"/>
      <c r="FR62" s="61"/>
      <c r="FS62" s="61"/>
      <c r="FT62" s="61"/>
      <c r="FU62" s="61"/>
      <c r="FV62" s="61"/>
      <c r="FW62" s="61"/>
      <c r="FX62" s="61"/>
      <c r="FY62" s="61"/>
      <c r="FZ62" s="61"/>
      <c r="GA62" s="61"/>
      <c r="GB62" s="61"/>
      <c r="GC62" s="61"/>
      <c r="GD62" s="61"/>
      <c r="GE62" s="61"/>
      <c r="GF62" s="61"/>
      <c r="GG62" s="61"/>
      <c r="GH62" s="61"/>
      <c r="GI62" s="61"/>
      <c r="GJ62" s="61"/>
      <c r="GK62" s="61"/>
      <c r="GL62" s="61"/>
      <c r="GM62" s="61"/>
      <c r="GN62" s="61"/>
      <c r="GO62" s="61"/>
      <c r="GP62" s="61"/>
      <c r="GQ62" s="61"/>
      <c r="GR62" s="61"/>
      <c r="GS62" s="61"/>
      <c r="GT62" s="61"/>
      <c r="GU62" s="61"/>
      <c r="GV62" s="61"/>
      <c r="GW62" s="61"/>
      <c r="GX62" s="61"/>
      <c r="GY62" s="61"/>
      <c r="GZ62" s="61"/>
      <c r="HA62" s="61"/>
      <c r="HB62" s="61"/>
      <c r="HC62" s="61"/>
      <c r="HD62" s="61"/>
      <c r="HE62" s="61"/>
      <c r="HF62" s="61"/>
      <c r="HG62" s="61"/>
      <c r="HH62" s="61"/>
      <c r="HI62" s="61"/>
      <c r="HJ62" s="61"/>
      <c r="HK62" s="61"/>
      <c r="HL62" s="61"/>
      <c r="HM62" s="61"/>
      <c r="HN62" s="61"/>
      <c r="HO62" s="61"/>
      <c r="HP62" s="61"/>
      <c r="HQ62" s="61"/>
      <c r="HR62" s="61"/>
      <c r="HS62" s="61"/>
      <c r="HT62" s="61"/>
      <c r="HU62" s="61"/>
      <c r="HV62" s="61"/>
      <c r="HW62" s="61"/>
      <c r="HX62" s="61"/>
      <c r="HY62" s="61"/>
      <c r="HZ62" s="61"/>
      <c r="IA62" s="61"/>
      <c r="IB62" s="61"/>
      <c r="IC62" s="61"/>
      <c r="ID62" s="61"/>
      <c r="IE62" s="61"/>
      <c r="IF62" s="61"/>
      <c r="IG62" s="61"/>
    </row>
    <row r="63" spans="1:241" s="18" customFormat="1" ht="12.75" hidden="1" x14ac:dyDescent="0.25">
      <c r="A63" s="57"/>
      <c r="B63" s="56"/>
      <c r="C63" s="58" t="s">
        <v>67</v>
      </c>
      <c r="D63" s="59" t="s">
        <v>2</v>
      </c>
      <c r="E63" s="35">
        <f>14.5</f>
        <v>14.5</v>
      </c>
      <c r="F63" s="35">
        <f>E63*F56</f>
        <v>231.22881024999998</v>
      </c>
      <c r="G63" s="36">
        <v>3.2</v>
      </c>
      <c r="H63" s="36">
        <f>F63*G63</f>
        <v>739.93219279999994</v>
      </c>
      <c r="I63" s="36"/>
      <c r="J63" s="36"/>
      <c r="K63" s="35"/>
      <c r="L63" s="35"/>
      <c r="M63" s="35">
        <f>H63+J63+L63</f>
        <v>739.93219279999994</v>
      </c>
      <c r="N63" s="82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/>
      <c r="EL63" s="61"/>
      <c r="EM63" s="61"/>
      <c r="EN63" s="61"/>
      <c r="EO63" s="61"/>
      <c r="EP63" s="61"/>
      <c r="EQ63" s="61"/>
      <c r="ER63" s="61"/>
      <c r="ES63" s="61"/>
      <c r="ET63" s="61"/>
      <c r="EU63" s="61"/>
      <c r="EV63" s="61"/>
      <c r="EW63" s="61"/>
      <c r="EX63" s="61"/>
      <c r="EY63" s="61"/>
      <c r="EZ63" s="61"/>
      <c r="FA63" s="61"/>
      <c r="FB63" s="61"/>
      <c r="FC63" s="61"/>
      <c r="FD63" s="61"/>
      <c r="FE63" s="61"/>
      <c r="FF63" s="61"/>
      <c r="FG63" s="61"/>
      <c r="FH63" s="61"/>
      <c r="FI63" s="61"/>
      <c r="FJ63" s="61"/>
      <c r="FK63" s="61"/>
      <c r="FL63" s="61"/>
      <c r="FM63" s="61"/>
      <c r="FN63" s="61"/>
      <c r="FO63" s="61"/>
      <c r="FP63" s="61"/>
      <c r="FQ63" s="61"/>
      <c r="FR63" s="61"/>
      <c r="FS63" s="61"/>
      <c r="FT63" s="61"/>
      <c r="FU63" s="61"/>
      <c r="FV63" s="61"/>
      <c r="FW63" s="61"/>
      <c r="FX63" s="61"/>
      <c r="FY63" s="61"/>
      <c r="FZ63" s="61"/>
      <c r="GA63" s="61"/>
      <c r="GB63" s="61"/>
      <c r="GC63" s="61"/>
      <c r="GD63" s="61"/>
      <c r="GE63" s="61"/>
      <c r="GF63" s="61"/>
      <c r="GG63" s="61"/>
      <c r="GH63" s="61"/>
      <c r="GI63" s="61"/>
      <c r="GJ63" s="61"/>
      <c r="GK63" s="61"/>
      <c r="GL63" s="61"/>
      <c r="GM63" s="61"/>
      <c r="GN63" s="61"/>
      <c r="GO63" s="61"/>
      <c r="GP63" s="61"/>
      <c r="GQ63" s="61"/>
      <c r="GR63" s="61"/>
      <c r="GS63" s="61"/>
      <c r="GT63" s="61"/>
      <c r="GU63" s="61"/>
      <c r="GV63" s="61"/>
      <c r="GW63" s="61"/>
      <c r="GX63" s="61"/>
      <c r="GY63" s="61"/>
      <c r="GZ63" s="61"/>
      <c r="HA63" s="61"/>
      <c r="HB63" s="61"/>
      <c r="HC63" s="61"/>
      <c r="HD63" s="61"/>
      <c r="HE63" s="61"/>
      <c r="HF63" s="61"/>
      <c r="HG63" s="61"/>
      <c r="HH63" s="61"/>
      <c r="HI63" s="61"/>
      <c r="HJ63" s="61"/>
      <c r="HK63" s="61"/>
      <c r="HL63" s="61"/>
      <c r="HM63" s="61"/>
      <c r="HN63" s="61"/>
      <c r="HO63" s="61"/>
      <c r="HP63" s="61"/>
      <c r="HQ63" s="61"/>
      <c r="HR63" s="61"/>
      <c r="HS63" s="61"/>
      <c r="HT63" s="61"/>
      <c r="HU63" s="61"/>
      <c r="HV63" s="61"/>
      <c r="HW63" s="61"/>
      <c r="HX63" s="61"/>
      <c r="HY63" s="61"/>
      <c r="HZ63" s="61"/>
      <c r="IA63" s="61"/>
      <c r="IB63" s="61"/>
      <c r="IC63" s="61"/>
      <c r="ID63" s="61"/>
      <c r="IE63" s="61"/>
      <c r="IF63" s="61"/>
      <c r="IG63" s="61"/>
    </row>
    <row r="64" spans="1:241" s="52" customFormat="1" ht="12.75" hidden="1" x14ac:dyDescent="0.25">
      <c r="A64" s="59"/>
      <c r="B64" s="83"/>
      <c r="C64" s="86"/>
      <c r="D64" s="59"/>
      <c r="E64" s="35"/>
      <c r="F64" s="35"/>
      <c r="G64" s="36"/>
      <c r="H64" s="36"/>
      <c r="I64" s="36"/>
      <c r="J64" s="36"/>
      <c r="K64" s="35"/>
      <c r="L64" s="35"/>
      <c r="M64" s="35"/>
      <c r="N64" s="8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X64" s="72"/>
      <c r="FY64" s="72"/>
      <c r="FZ64" s="72"/>
      <c r="GA64" s="72"/>
      <c r="GB64" s="72"/>
      <c r="GC64" s="72"/>
      <c r="GD64" s="72"/>
      <c r="GE64" s="72"/>
      <c r="GF64" s="72"/>
      <c r="GG64" s="72"/>
      <c r="GH64" s="72"/>
      <c r="GI64" s="72"/>
      <c r="GJ64" s="72"/>
      <c r="GK64" s="72"/>
      <c r="GL64" s="72"/>
      <c r="GM64" s="72"/>
      <c r="GN64" s="72"/>
      <c r="GO64" s="72"/>
      <c r="GP64" s="72"/>
      <c r="GQ64" s="72"/>
      <c r="GR64" s="72"/>
      <c r="GS64" s="72"/>
      <c r="GT64" s="72"/>
      <c r="GU64" s="72"/>
      <c r="GV64" s="72"/>
      <c r="GW64" s="72"/>
      <c r="GX64" s="72"/>
      <c r="GY64" s="72"/>
      <c r="GZ64" s="72"/>
      <c r="HA64" s="72"/>
      <c r="HB64" s="72"/>
      <c r="HC64" s="72"/>
      <c r="HD64" s="72"/>
      <c r="HE64" s="72"/>
      <c r="HF64" s="72"/>
      <c r="HG64" s="72"/>
      <c r="HH64" s="72"/>
      <c r="HI64" s="72"/>
      <c r="HJ64" s="72"/>
      <c r="HK64" s="72"/>
      <c r="HL64" s="72"/>
      <c r="HM64" s="72"/>
      <c r="HN64" s="72"/>
      <c r="HO64" s="72"/>
      <c r="HP64" s="72"/>
      <c r="HQ64" s="72"/>
      <c r="HR64" s="72"/>
      <c r="HS64" s="72"/>
      <c r="HT64" s="72"/>
      <c r="HU64" s="72"/>
      <c r="HV64" s="72"/>
      <c r="HW64" s="72"/>
      <c r="HX64" s="72"/>
      <c r="HY64" s="72"/>
      <c r="HZ64" s="72"/>
      <c r="IA64" s="72"/>
      <c r="IB64" s="72"/>
      <c r="IC64" s="72"/>
      <c r="ID64" s="72"/>
      <c r="IE64" s="72"/>
      <c r="IF64" s="72"/>
      <c r="IG64" s="72"/>
    </row>
    <row r="65" spans="1:241" s="18" customFormat="1" ht="25.5" x14ac:dyDescent="0.25">
      <c r="A65" s="93">
        <v>8</v>
      </c>
      <c r="B65" s="94" t="s">
        <v>71</v>
      </c>
      <c r="C65" s="87" t="s">
        <v>72</v>
      </c>
      <c r="D65" s="93" t="s">
        <v>45</v>
      </c>
      <c r="E65" s="95"/>
      <c r="F65" s="44">
        <v>3543.7365555555552</v>
      </c>
      <c r="G65" s="96"/>
      <c r="H65" s="96"/>
      <c r="I65" s="96"/>
      <c r="J65" s="96"/>
      <c r="K65" s="96"/>
      <c r="L65" s="96"/>
      <c r="M65" s="96"/>
      <c r="N65" s="82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7"/>
      <c r="BS65" s="97"/>
      <c r="BT65" s="97"/>
      <c r="BU65" s="97"/>
      <c r="BV65" s="97"/>
      <c r="BW65" s="97"/>
      <c r="BX65" s="97"/>
      <c r="BY65" s="97"/>
      <c r="BZ65" s="97"/>
      <c r="CA65" s="97"/>
      <c r="CB65" s="97"/>
      <c r="CC65" s="97"/>
      <c r="CD65" s="97"/>
      <c r="CE65" s="97"/>
      <c r="CF65" s="97"/>
      <c r="CG65" s="97"/>
      <c r="CH65" s="97"/>
      <c r="CI65" s="97"/>
      <c r="CJ65" s="97"/>
      <c r="CK65" s="97"/>
      <c r="CL65" s="97"/>
      <c r="CM65" s="97"/>
      <c r="CN65" s="97"/>
      <c r="CO65" s="97"/>
      <c r="CP65" s="97"/>
      <c r="CQ65" s="97"/>
      <c r="CR65" s="97"/>
      <c r="CS65" s="97"/>
      <c r="CT65" s="97"/>
      <c r="CU65" s="97"/>
      <c r="CV65" s="97"/>
      <c r="CW65" s="97"/>
      <c r="CX65" s="97"/>
      <c r="CY65" s="97"/>
      <c r="CZ65" s="97"/>
      <c r="DA65" s="97"/>
      <c r="DB65" s="97"/>
      <c r="DC65" s="97"/>
      <c r="DD65" s="97"/>
      <c r="DE65" s="97"/>
      <c r="DF65" s="97"/>
      <c r="DG65" s="97"/>
      <c r="DH65" s="97"/>
      <c r="DI65" s="97"/>
      <c r="DJ65" s="97"/>
      <c r="DK65" s="97"/>
      <c r="DL65" s="97"/>
      <c r="DM65" s="97"/>
      <c r="DN65" s="97"/>
      <c r="DO65" s="97"/>
      <c r="DP65" s="97"/>
      <c r="DQ65" s="97"/>
      <c r="DR65" s="97"/>
      <c r="DS65" s="97"/>
      <c r="DT65" s="97"/>
      <c r="DU65" s="97"/>
      <c r="DV65" s="97"/>
      <c r="DW65" s="97"/>
      <c r="DX65" s="97"/>
      <c r="DY65" s="97"/>
      <c r="DZ65" s="97"/>
      <c r="EA65" s="97"/>
      <c r="EB65" s="97"/>
      <c r="EC65" s="97"/>
      <c r="ED65" s="97"/>
      <c r="EE65" s="97"/>
      <c r="EF65" s="97"/>
      <c r="EG65" s="97"/>
      <c r="EH65" s="97"/>
      <c r="EI65" s="97"/>
      <c r="EJ65" s="97"/>
      <c r="EK65" s="97"/>
      <c r="EL65" s="97"/>
      <c r="EM65" s="97"/>
      <c r="EN65" s="97"/>
      <c r="EO65" s="97"/>
      <c r="EP65" s="97"/>
      <c r="EQ65" s="97"/>
      <c r="ER65" s="97"/>
      <c r="ES65" s="97"/>
      <c r="ET65" s="97"/>
      <c r="EU65" s="97"/>
      <c r="EV65" s="97"/>
      <c r="EW65" s="97"/>
      <c r="EX65" s="97"/>
      <c r="EY65" s="97"/>
      <c r="EZ65" s="97"/>
      <c r="FA65" s="97"/>
      <c r="FB65" s="97"/>
      <c r="FC65" s="97"/>
      <c r="FD65" s="97"/>
      <c r="FE65" s="97"/>
      <c r="FF65" s="97"/>
      <c r="FG65" s="97"/>
      <c r="FH65" s="97"/>
      <c r="FI65" s="97"/>
      <c r="FJ65" s="97"/>
      <c r="FK65" s="97"/>
      <c r="FL65" s="97"/>
      <c r="FM65" s="97"/>
      <c r="FN65" s="97"/>
      <c r="FO65" s="97"/>
      <c r="FP65" s="97"/>
      <c r="FQ65" s="97"/>
      <c r="FR65" s="97"/>
      <c r="FS65" s="97"/>
      <c r="FT65" s="97"/>
      <c r="FU65" s="97"/>
      <c r="FV65" s="97"/>
      <c r="FW65" s="97"/>
      <c r="FX65" s="97"/>
      <c r="FY65" s="97"/>
      <c r="FZ65" s="97"/>
      <c r="GA65" s="97"/>
      <c r="GB65" s="97"/>
      <c r="GC65" s="97"/>
      <c r="GD65" s="97"/>
      <c r="GE65" s="97"/>
      <c r="GF65" s="97"/>
      <c r="GG65" s="97"/>
      <c r="GH65" s="97"/>
      <c r="GI65" s="97"/>
      <c r="GJ65" s="97"/>
      <c r="GK65" s="97"/>
      <c r="GL65" s="97"/>
      <c r="GM65" s="97"/>
      <c r="GN65" s="97"/>
      <c r="GO65" s="97"/>
      <c r="GP65" s="97"/>
      <c r="GQ65" s="97"/>
      <c r="GR65" s="97"/>
      <c r="GS65" s="97"/>
      <c r="GT65" s="97"/>
      <c r="GU65" s="97"/>
      <c r="GV65" s="97"/>
      <c r="GW65" s="97"/>
      <c r="GX65" s="97"/>
      <c r="GY65" s="97"/>
      <c r="GZ65" s="97"/>
      <c r="HA65" s="97"/>
      <c r="HB65" s="97"/>
      <c r="HC65" s="97"/>
      <c r="HD65" s="97"/>
      <c r="HE65" s="97"/>
      <c r="HF65" s="97"/>
      <c r="HG65" s="97"/>
      <c r="HH65" s="97"/>
      <c r="HI65" s="97"/>
      <c r="HJ65" s="97"/>
      <c r="HK65" s="97"/>
      <c r="HL65" s="97"/>
      <c r="HM65" s="97"/>
      <c r="HN65" s="97"/>
      <c r="HO65" s="97"/>
      <c r="HP65" s="97"/>
      <c r="HQ65" s="97"/>
      <c r="HR65" s="97"/>
      <c r="HS65" s="97"/>
      <c r="HT65" s="97"/>
      <c r="HU65" s="97"/>
      <c r="HV65" s="97"/>
      <c r="HW65" s="97"/>
      <c r="HX65" s="97"/>
      <c r="HY65" s="97"/>
      <c r="HZ65" s="97"/>
      <c r="IA65" s="97"/>
      <c r="IB65" s="97"/>
      <c r="IC65" s="97"/>
      <c r="ID65" s="97"/>
      <c r="IE65" s="97"/>
      <c r="IF65" s="97"/>
      <c r="IG65" s="97"/>
    </row>
    <row r="66" spans="1:241" s="52" customFormat="1" ht="12.75" hidden="1" x14ac:dyDescent="0.25">
      <c r="A66" s="59"/>
      <c r="B66" s="83"/>
      <c r="C66" s="84"/>
      <c r="D66" s="59" t="s">
        <v>26</v>
      </c>
      <c r="E66" s="35"/>
      <c r="F66" s="89">
        <f>F65/1000</f>
        <v>3.5437365555555553</v>
      </c>
      <c r="G66" s="35"/>
      <c r="H66" s="35"/>
      <c r="I66" s="35"/>
      <c r="J66" s="35"/>
      <c r="K66" s="34"/>
      <c r="L66" s="35"/>
      <c r="M66" s="35"/>
      <c r="N66" s="8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X66" s="72"/>
      <c r="FY66" s="72"/>
      <c r="FZ66" s="72"/>
      <c r="GA66" s="72"/>
      <c r="GB66" s="72"/>
      <c r="GC66" s="72"/>
      <c r="GD66" s="72"/>
      <c r="GE66" s="72"/>
      <c r="GF66" s="72"/>
      <c r="GG66" s="72"/>
      <c r="GH66" s="72"/>
      <c r="GI66" s="72"/>
      <c r="GJ66" s="72"/>
      <c r="GK66" s="72"/>
      <c r="GL66" s="72"/>
      <c r="GM66" s="72"/>
      <c r="GN66" s="72"/>
      <c r="GO66" s="72"/>
      <c r="GP66" s="72"/>
      <c r="GQ66" s="72"/>
      <c r="GR66" s="72"/>
      <c r="GS66" s="72"/>
      <c r="GT66" s="72"/>
      <c r="GU66" s="72"/>
      <c r="GV66" s="72"/>
      <c r="GW66" s="72"/>
      <c r="GX66" s="72"/>
      <c r="GY66" s="72"/>
      <c r="GZ66" s="72"/>
      <c r="HA66" s="72"/>
      <c r="HB66" s="72"/>
      <c r="HC66" s="72"/>
      <c r="HD66" s="72"/>
      <c r="HE66" s="72"/>
      <c r="HF66" s="72"/>
      <c r="HG66" s="72"/>
      <c r="HH66" s="72"/>
      <c r="HI66" s="72"/>
      <c r="HJ66" s="72"/>
      <c r="HK66" s="72"/>
      <c r="HL66" s="72"/>
      <c r="HM66" s="72"/>
      <c r="HN66" s="72"/>
      <c r="HO66" s="72"/>
      <c r="HP66" s="72"/>
      <c r="HQ66" s="72"/>
      <c r="HR66" s="72"/>
      <c r="HS66" s="72"/>
      <c r="HT66" s="72"/>
      <c r="HU66" s="72"/>
      <c r="HV66" s="72"/>
      <c r="HW66" s="72"/>
      <c r="HX66" s="72"/>
      <c r="HY66" s="72"/>
      <c r="HZ66" s="72"/>
      <c r="IA66" s="72"/>
      <c r="IB66" s="72"/>
      <c r="IC66" s="72"/>
      <c r="ID66" s="72"/>
      <c r="IE66" s="72"/>
      <c r="IF66" s="72"/>
      <c r="IG66" s="72"/>
    </row>
    <row r="67" spans="1:241" s="18" customFormat="1" ht="12.75" hidden="1" x14ac:dyDescent="0.25">
      <c r="A67" s="57"/>
      <c r="B67" s="56"/>
      <c r="C67" s="32" t="s">
        <v>19</v>
      </c>
      <c r="D67" s="33" t="s">
        <v>20</v>
      </c>
      <c r="E67" s="35">
        <v>31.7</v>
      </c>
      <c r="F67" s="35">
        <f>F66*E67</f>
        <v>112.3364488111111</v>
      </c>
      <c r="G67" s="35"/>
      <c r="H67" s="35"/>
      <c r="I67" s="35">
        <v>6</v>
      </c>
      <c r="J67" s="35">
        <f>F67*I67</f>
        <v>674.01869286666658</v>
      </c>
      <c r="K67" s="35"/>
      <c r="L67" s="35"/>
      <c r="M67" s="35">
        <f t="shared" ref="M67:M72" si="8">H67+J67+L67</f>
        <v>674.01869286666658</v>
      </c>
      <c r="N67" s="82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J67" s="61"/>
      <c r="EK67" s="61"/>
      <c r="EL67" s="61"/>
      <c r="EM67" s="61"/>
      <c r="EN67" s="61"/>
      <c r="EO67" s="61"/>
      <c r="EP67" s="61"/>
      <c r="EQ67" s="61"/>
      <c r="ER67" s="61"/>
      <c r="ES67" s="61"/>
      <c r="ET67" s="61"/>
      <c r="EU67" s="61"/>
      <c r="EV67" s="61"/>
      <c r="EW67" s="61"/>
      <c r="EX67" s="61"/>
      <c r="EY67" s="61"/>
      <c r="EZ67" s="61"/>
      <c r="FA67" s="61"/>
      <c r="FB67" s="61"/>
      <c r="FC67" s="61"/>
      <c r="FD67" s="61"/>
      <c r="FE67" s="61"/>
      <c r="FF67" s="61"/>
      <c r="FG67" s="61"/>
      <c r="FH67" s="61"/>
      <c r="FI67" s="61"/>
      <c r="FJ67" s="61"/>
      <c r="FK67" s="61"/>
      <c r="FL67" s="61"/>
      <c r="FM67" s="61"/>
      <c r="FN67" s="61"/>
      <c r="FO67" s="61"/>
      <c r="FP67" s="61"/>
      <c r="FQ67" s="61"/>
      <c r="FR67" s="61"/>
      <c r="FS67" s="61"/>
      <c r="FT67" s="61"/>
      <c r="FU67" s="61"/>
      <c r="FV67" s="61"/>
      <c r="FW67" s="61"/>
      <c r="FX67" s="61"/>
      <c r="FY67" s="61"/>
      <c r="FZ67" s="61"/>
      <c r="GA67" s="61"/>
      <c r="GB67" s="61"/>
      <c r="GC67" s="61"/>
      <c r="GD67" s="61"/>
      <c r="GE67" s="61"/>
      <c r="GF67" s="61"/>
      <c r="GG67" s="61"/>
      <c r="GH67" s="61"/>
      <c r="GI67" s="61"/>
      <c r="GJ67" s="61"/>
      <c r="GK67" s="61"/>
      <c r="GL67" s="61"/>
      <c r="GM67" s="61"/>
      <c r="GN67" s="61"/>
      <c r="GO67" s="61"/>
      <c r="GP67" s="61"/>
      <c r="GQ67" s="61"/>
      <c r="GR67" s="61"/>
      <c r="GS67" s="61"/>
      <c r="GT67" s="61"/>
      <c r="GU67" s="61"/>
      <c r="GV67" s="61"/>
      <c r="GW67" s="61"/>
      <c r="GX67" s="61"/>
      <c r="GY67" s="61"/>
      <c r="GZ67" s="61"/>
      <c r="HA67" s="61"/>
      <c r="HB67" s="61"/>
      <c r="HC67" s="61"/>
      <c r="HD67" s="61"/>
      <c r="HE67" s="61"/>
      <c r="HF67" s="61"/>
      <c r="HG67" s="61"/>
      <c r="HH67" s="61"/>
      <c r="HI67" s="61"/>
      <c r="HJ67" s="61"/>
      <c r="HK67" s="61"/>
      <c r="HL67" s="61"/>
      <c r="HM67" s="61"/>
      <c r="HN67" s="61"/>
      <c r="HO67" s="61"/>
      <c r="HP67" s="61"/>
      <c r="HQ67" s="61"/>
      <c r="HR67" s="61"/>
      <c r="HS67" s="61"/>
      <c r="HT67" s="61"/>
      <c r="HU67" s="61"/>
      <c r="HV67" s="61"/>
      <c r="HW67" s="61"/>
      <c r="HX67" s="61"/>
      <c r="HY67" s="61"/>
      <c r="HZ67" s="61"/>
      <c r="IA67" s="61"/>
      <c r="IB67" s="61"/>
      <c r="IC67" s="61"/>
      <c r="ID67" s="61"/>
      <c r="IE67" s="61"/>
      <c r="IF67" s="61"/>
      <c r="IG67" s="61"/>
    </row>
    <row r="68" spans="1:241" s="18" customFormat="1" ht="12.75" hidden="1" x14ac:dyDescent="0.25">
      <c r="A68" s="57"/>
      <c r="B68" s="83" t="s">
        <v>30</v>
      </c>
      <c r="C68" s="32" t="s">
        <v>31</v>
      </c>
      <c r="D68" s="33" t="s">
        <v>29</v>
      </c>
      <c r="E68" s="34">
        <v>3.51</v>
      </c>
      <c r="F68" s="35">
        <f>F66*E68</f>
        <v>12.438515309999998</v>
      </c>
      <c r="G68" s="36"/>
      <c r="H68" s="37"/>
      <c r="I68" s="37"/>
      <c r="J68" s="36"/>
      <c r="K68" s="36">
        <v>32.81</v>
      </c>
      <c r="L68" s="35">
        <f>F68*K68</f>
        <v>408.10768732109995</v>
      </c>
      <c r="M68" s="35">
        <f t="shared" si="8"/>
        <v>408.10768732109995</v>
      </c>
      <c r="N68" s="82"/>
      <c r="O68" s="72"/>
      <c r="P68" s="72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  <c r="EO68" s="61"/>
      <c r="EP68" s="61"/>
      <c r="EQ68" s="61"/>
      <c r="ER68" s="61"/>
      <c r="ES68" s="61"/>
      <c r="ET68" s="61"/>
      <c r="EU68" s="61"/>
      <c r="EV68" s="61"/>
      <c r="EW68" s="61"/>
      <c r="EX68" s="61"/>
      <c r="EY68" s="61"/>
      <c r="EZ68" s="61"/>
      <c r="FA68" s="61"/>
      <c r="FB68" s="61"/>
      <c r="FC68" s="61"/>
      <c r="FD68" s="61"/>
      <c r="FE68" s="61"/>
      <c r="FF68" s="61"/>
      <c r="FG68" s="61"/>
      <c r="FH68" s="61"/>
      <c r="FI68" s="61"/>
      <c r="FJ68" s="61"/>
      <c r="FK68" s="61"/>
      <c r="FL68" s="61"/>
      <c r="FM68" s="61"/>
      <c r="FN68" s="61"/>
      <c r="FO68" s="61"/>
      <c r="FP68" s="61"/>
      <c r="FQ68" s="61"/>
      <c r="FR68" s="61"/>
      <c r="FS68" s="61"/>
      <c r="FT68" s="61"/>
      <c r="FU68" s="61"/>
      <c r="FV68" s="61"/>
      <c r="FW68" s="61"/>
      <c r="FX68" s="61"/>
      <c r="FY68" s="61"/>
      <c r="FZ68" s="61"/>
      <c r="GA68" s="61"/>
      <c r="GB68" s="61"/>
      <c r="GC68" s="61"/>
      <c r="GD68" s="61"/>
      <c r="GE68" s="61"/>
      <c r="GF68" s="61"/>
      <c r="GG68" s="61"/>
      <c r="GH68" s="61"/>
      <c r="GI68" s="61"/>
      <c r="GJ68" s="61"/>
      <c r="GK68" s="61"/>
      <c r="GL68" s="61"/>
      <c r="GM68" s="61"/>
      <c r="GN68" s="61"/>
      <c r="GO68" s="61"/>
      <c r="GP68" s="61"/>
      <c r="GQ68" s="61"/>
      <c r="GR68" s="61"/>
      <c r="GS68" s="61"/>
      <c r="GT68" s="61"/>
      <c r="GU68" s="61"/>
      <c r="GV68" s="61"/>
      <c r="GW68" s="61"/>
      <c r="GX68" s="61"/>
      <c r="GY68" s="61"/>
      <c r="GZ68" s="61"/>
      <c r="HA68" s="61"/>
      <c r="HB68" s="61"/>
      <c r="HC68" s="61"/>
      <c r="HD68" s="61"/>
      <c r="HE68" s="61"/>
      <c r="HF68" s="61"/>
      <c r="HG68" s="61"/>
      <c r="HH68" s="61"/>
      <c r="HI68" s="61"/>
      <c r="HJ68" s="61"/>
      <c r="HK68" s="61"/>
      <c r="HL68" s="61"/>
      <c r="HM68" s="61"/>
      <c r="HN68" s="61"/>
      <c r="HO68" s="61"/>
      <c r="HP68" s="61"/>
      <c r="HQ68" s="61"/>
      <c r="HR68" s="61"/>
      <c r="HS68" s="61"/>
      <c r="HT68" s="61"/>
      <c r="HU68" s="61"/>
      <c r="HV68" s="61"/>
      <c r="HW68" s="61"/>
      <c r="HX68" s="61"/>
      <c r="HY68" s="61"/>
      <c r="HZ68" s="61"/>
      <c r="IA68" s="61"/>
      <c r="IB68" s="61"/>
      <c r="IC68" s="61"/>
      <c r="ID68" s="61"/>
      <c r="IE68" s="61"/>
      <c r="IF68" s="61"/>
      <c r="IG68" s="61"/>
    </row>
    <row r="69" spans="1:241" s="18" customFormat="1" ht="12.75" hidden="1" x14ac:dyDescent="0.25">
      <c r="A69" s="57"/>
      <c r="B69" s="83" t="s">
        <v>32</v>
      </c>
      <c r="C69" s="32" t="s">
        <v>33</v>
      </c>
      <c r="D69" s="33" t="s">
        <v>29</v>
      </c>
      <c r="E69" s="34">
        <v>11</v>
      </c>
      <c r="F69" s="35">
        <f>E69*F66</f>
        <v>38.981102111111106</v>
      </c>
      <c r="G69" s="35"/>
      <c r="H69" s="35"/>
      <c r="I69" s="35"/>
      <c r="J69" s="35"/>
      <c r="K69" s="36">
        <v>21.66</v>
      </c>
      <c r="L69" s="35">
        <f>F69*K69</f>
        <v>844.33067172666654</v>
      </c>
      <c r="M69" s="35">
        <f t="shared" si="8"/>
        <v>844.33067172666654</v>
      </c>
      <c r="N69" s="82"/>
      <c r="O69" s="72"/>
      <c r="P69" s="72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1"/>
      <c r="EO69" s="61"/>
      <c r="EP69" s="61"/>
      <c r="EQ69" s="61"/>
      <c r="ER69" s="61"/>
      <c r="ES69" s="61"/>
      <c r="ET69" s="61"/>
      <c r="EU69" s="61"/>
      <c r="EV69" s="61"/>
      <c r="EW69" s="61"/>
      <c r="EX69" s="61"/>
      <c r="EY69" s="61"/>
      <c r="EZ69" s="61"/>
      <c r="FA69" s="61"/>
      <c r="FB69" s="61"/>
      <c r="FC69" s="61"/>
      <c r="FD69" s="61"/>
      <c r="FE69" s="61"/>
      <c r="FF69" s="61"/>
      <c r="FG69" s="61"/>
      <c r="FH69" s="61"/>
      <c r="FI69" s="61"/>
      <c r="FJ69" s="61"/>
      <c r="FK69" s="61"/>
      <c r="FL69" s="61"/>
      <c r="FM69" s="61"/>
      <c r="FN69" s="61"/>
      <c r="FO69" s="61"/>
      <c r="FP69" s="61"/>
      <c r="FQ69" s="61"/>
      <c r="FR69" s="61"/>
      <c r="FS69" s="61"/>
      <c r="FT69" s="61"/>
      <c r="FU69" s="61"/>
      <c r="FV69" s="61"/>
      <c r="FW69" s="61"/>
      <c r="FX69" s="61"/>
      <c r="FY69" s="61"/>
      <c r="FZ69" s="61"/>
      <c r="GA69" s="61"/>
      <c r="GB69" s="61"/>
      <c r="GC69" s="61"/>
      <c r="GD69" s="61"/>
      <c r="GE69" s="61"/>
      <c r="GF69" s="61"/>
      <c r="GG69" s="61"/>
      <c r="GH69" s="61"/>
      <c r="GI69" s="61"/>
      <c r="GJ69" s="61"/>
      <c r="GK69" s="61"/>
      <c r="GL69" s="61"/>
      <c r="GM69" s="61"/>
      <c r="GN69" s="61"/>
      <c r="GO69" s="61"/>
      <c r="GP69" s="61"/>
      <c r="GQ69" s="61"/>
      <c r="GR69" s="61"/>
      <c r="GS69" s="61"/>
      <c r="GT69" s="61"/>
      <c r="GU69" s="61"/>
      <c r="GV69" s="61"/>
      <c r="GW69" s="61"/>
      <c r="GX69" s="61"/>
      <c r="GY69" s="61"/>
      <c r="GZ69" s="61"/>
      <c r="HA69" s="61"/>
      <c r="HB69" s="61"/>
      <c r="HC69" s="61"/>
      <c r="HD69" s="61"/>
      <c r="HE69" s="61"/>
      <c r="HF69" s="61"/>
      <c r="HG69" s="61"/>
      <c r="HH69" s="61"/>
      <c r="HI69" s="61"/>
      <c r="HJ69" s="61"/>
      <c r="HK69" s="61"/>
      <c r="HL69" s="61"/>
      <c r="HM69" s="61"/>
      <c r="HN69" s="61"/>
      <c r="HO69" s="61"/>
      <c r="HP69" s="61"/>
      <c r="HQ69" s="61"/>
      <c r="HR69" s="61"/>
      <c r="HS69" s="61"/>
      <c r="HT69" s="61"/>
      <c r="HU69" s="61"/>
      <c r="HV69" s="61"/>
      <c r="HW69" s="61"/>
      <c r="HX69" s="61"/>
      <c r="HY69" s="61"/>
      <c r="HZ69" s="61"/>
      <c r="IA69" s="61"/>
      <c r="IB69" s="61"/>
      <c r="IC69" s="61"/>
      <c r="ID69" s="61"/>
      <c r="IE69" s="61"/>
      <c r="IF69" s="61"/>
      <c r="IG69" s="61"/>
    </row>
    <row r="70" spans="1:241" s="18" customFormat="1" ht="12.75" hidden="1" x14ac:dyDescent="0.25">
      <c r="A70" s="57"/>
      <c r="B70" s="83" t="s">
        <v>73</v>
      </c>
      <c r="C70" s="58" t="s">
        <v>48</v>
      </c>
      <c r="D70" s="33" t="s">
        <v>29</v>
      </c>
      <c r="E70" s="34">
        <v>0.45</v>
      </c>
      <c r="F70" s="35">
        <f>E70*F66</f>
        <v>1.5946814499999999</v>
      </c>
      <c r="G70" s="35"/>
      <c r="H70" s="37"/>
      <c r="I70" s="35"/>
      <c r="J70" s="35"/>
      <c r="K70" s="35">
        <v>26.63</v>
      </c>
      <c r="L70" s="35">
        <f>F70*K70</f>
        <v>42.466367013499998</v>
      </c>
      <c r="M70" s="35">
        <f t="shared" si="8"/>
        <v>42.466367013499998</v>
      </c>
      <c r="N70" s="82"/>
      <c r="O70" s="72"/>
      <c r="P70" s="72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1"/>
      <c r="EO70" s="61"/>
      <c r="EP70" s="61"/>
      <c r="EQ70" s="61"/>
      <c r="ER70" s="61"/>
      <c r="ES70" s="61"/>
      <c r="ET70" s="61"/>
      <c r="EU70" s="61"/>
      <c r="EV70" s="61"/>
      <c r="EW70" s="61"/>
      <c r="EX70" s="61"/>
      <c r="EY70" s="61"/>
      <c r="EZ70" s="61"/>
      <c r="FA70" s="61"/>
      <c r="FB70" s="61"/>
      <c r="FC70" s="61"/>
      <c r="FD70" s="61"/>
      <c r="FE70" s="61"/>
      <c r="FF70" s="61"/>
      <c r="FG70" s="61"/>
      <c r="FH70" s="61"/>
      <c r="FI70" s="61"/>
      <c r="FJ70" s="61"/>
      <c r="FK70" s="61"/>
      <c r="FL70" s="61"/>
      <c r="FM70" s="61"/>
      <c r="FN70" s="61"/>
      <c r="FO70" s="61"/>
      <c r="FP70" s="61"/>
      <c r="FQ70" s="61"/>
      <c r="FR70" s="61"/>
      <c r="FS70" s="61"/>
      <c r="FT70" s="61"/>
      <c r="FU70" s="61"/>
      <c r="FV70" s="61"/>
      <c r="FW70" s="61"/>
      <c r="FX70" s="61"/>
      <c r="FY70" s="61"/>
      <c r="FZ70" s="61"/>
      <c r="GA70" s="61"/>
      <c r="GB70" s="61"/>
      <c r="GC70" s="61"/>
      <c r="GD70" s="61"/>
      <c r="GE70" s="61"/>
      <c r="GF70" s="61"/>
      <c r="GG70" s="61"/>
      <c r="GH70" s="61"/>
      <c r="GI70" s="61"/>
      <c r="GJ70" s="61"/>
      <c r="GK70" s="61"/>
      <c r="GL70" s="61"/>
      <c r="GM70" s="61"/>
      <c r="GN70" s="61"/>
      <c r="GO70" s="61"/>
      <c r="GP70" s="61"/>
      <c r="GQ70" s="61"/>
      <c r="GR70" s="61"/>
      <c r="GS70" s="61"/>
      <c r="GT70" s="61"/>
      <c r="GU70" s="61"/>
      <c r="GV70" s="61"/>
      <c r="GW70" s="61"/>
      <c r="GX70" s="61"/>
      <c r="GY70" s="61"/>
      <c r="GZ70" s="61"/>
      <c r="HA70" s="61"/>
      <c r="HB70" s="61"/>
      <c r="HC70" s="61"/>
      <c r="HD70" s="61"/>
      <c r="HE70" s="61"/>
      <c r="HF70" s="61"/>
      <c r="HG70" s="61"/>
      <c r="HH70" s="61"/>
      <c r="HI70" s="61"/>
      <c r="HJ70" s="61"/>
      <c r="HK70" s="61"/>
      <c r="HL70" s="61"/>
      <c r="HM70" s="61"/>
      <c r="HN70" s="61"/>
      <c r="HO70" s="61"/>
      <c r="HP70" s="61"/>
      <c r="HQ70" s="61"/>
      <c r="HR70" s="61"/>
      <c r="HS70" s="61"/>
      <c r="HT70" s="61"/>
      <c r="HU70" s="61"/>
      <c r="HV70" s="61"/>
      <c r="HW70" s="61"/>
      <c r="HX70" s="61"/>
      <c r="HY70" s="61"/>
      <c r="HZ70" s="61"/>
      <c r="IA70" s="61"/>
      <c r="IB70" s="61"/>
      <c r="IC70" s="61"/>
      <c r="ID70" s="61"/>
      <c r="IE70" s="61"/>
      <c r="IF70" s="61"/>
      <c r="IG70" s="61"/>
    </row>
    <row r="71" spans="1:241" s="18" customFormat="1" ht="12.75" hidden="1" x14ac:dyDescent="0.25">
      <c r="A71" s="57"/>
      <c r="B71" s="83" t="s">
        <v>36</v>
      </c>
      <c r="C71" s="32" t="s">
        <v>37</v>
      </c>
      <c r="D71" s="33" t="s">
        <v>29</v>
      </c>
      <c r="E71" s="34">
        <v>0.97</v>
      </c>
      <c r="F71" s="36">
        <f>E71*F66</f>
        <v>3.4374244588888887</v>
      </c>
      <c r="G71" s="36"/>
      <c r="H71" s="37"/>
      <c r="I71" s="37"/>
      <c r="J71" s="36"/>
      <c r="K71" s="36">
        <v>57.74</v>
      </c>
      <c r="L71" s="35">
        <f>F71*K71</f>
        <v>198.47688825624445</v>
      </c>
      <c r="M71" s="35">
        <f t="shared" si="8"/>
        <v>198.47688825624445</v>
      </c>
      <c r="N71" s="82"/>
      <c r="O71" s="72"/>
      <c r="P71" s="72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  <c r="EJ71" s="61"/>
      <c r="EK71" s="61"/>
      <c r="EL71" s="61"/>
      <c r="EM71" s="61"/>
      <c r="EN71" s="61"/>
      <c r="EO71" s="61"/>
      <c r="EP71" s="61"/>
      <c r="EQ71" s="61"/>
      <c r="ER71" s="61"/>
      <c r="ES71" s="61"/>
      <c r="ET71" s="61"/>
      <c r="EU71" s="61"/>
      <c r="EV71" s="61"/>
      <c r="EW71" s="61"/>
      <c r="EX71" s="61"/>
      <c r="EY71" s="61"/>
      <c r="EZ71" s="61"/>
      <c r="FA71" s="61"/>
      <c r="FB71" s="61"/>
      <c r="FC71" s="61"/>
      <c r="FD71" s="61"/>
      <c r="FE71" s="61"/>
      <c r="FF71" s="61"/>
      <c r="FG71" s="61"/>
      <c r="FH71" s="61"/>
      <c r="FI71" s="61"/>
      <c r="FJ71" s="61"/>
      <c r="FK71" s="61"/>
      <c r="FL71" s="61"/>
      <c r="FM71" s="61"/>
      <c r="FN71" s="61"/>
      <c r="FO71" s="61"/>
      <c r="FP71" s="61"/>
      <c r="FQ71" s="61"/>
      <c r="FR71" s="61"/>
      <c r="FS71" s="61"/>
      <c r="FT71" s="61"/>
      <c r="FU71" s="61"/>
      <c r="FV71" s="61"/>
      <c r="FW71" s="61"/>
      <c r="FX71" s="61"/>
      <c r="FY71" s="61"/>
      <c r="FZ71" s="61"/>
      <c r="GA71" s="61"/>
      <c r="GB71" s="61"/>
      <c r="GC71" s="61"/>
      <c r="GD71" s="61"/>
      <c r="GE71" s="61"/>
      <c r="GF71" s="61"/>
      <c r="GG71" s="61"/>
      <c r="GH71" s="61"/>
      <c r="GI71" s="61"/>
      <c r="GJ71" s="61"/>
      <c r="GK71" s="61"/>
      <c r="GL71" s="61"/>
      <c r="GM71" s="61"/>
      <c r="GN71" s="61"/>
      <c r="GO71" s="61"/>
      <c r="GP71" s="61"/>
      <c r="GQ71" s="61"/>
      <c r="GR71" s="61"/>
      <c r="GS71" s="61"/>
      <c r="GT71" s="61"/>
      <c r="GU71" s="61"/>
      <c r="GV71" s="61"/>
      <c r="GW71" s="61"/>
      <c r="GX71" s="61"/>
      <c r="GY71" s="61"/>
      <c r="GZ71" s="61"/>
      <c r="HA71" s="61"/>
      <c r="HB71" s="61"/>
      <c r="HC71" s="61"/>
      <c r="HD71" s="61"/>
      <c r="HE71" s="61"/>
      <c r="HF71" s="61"/>
      <c r="HG71" s="61"/>
      <c r="HH71" s="61"/>
      <c r="HI71" s="61"/>
      <c r="HJ71" s="61"/>
      <c r="HK71" s="61"/>
      <c r="HL71" s="61"/>
      <c r="HM71" s="61"/>
      <c r="HN71" s="61"/>
      <c r="HO71" s="61"/>
      <c r="HP71" s="61"/>
      <c r="HQ71" s="61"/>
      <c r="HR71" s="61"/>
      <c r="HS71" s="61"/>
      <c r="HT71" s="61"/>
      <c r="HU71" s="61"/>
      <c r="HV71" s="61"/>
      <c r="HW71" s="61"/>
      <c r="HX71" s="61"/>
      <c r="HY71" s="61"/>
      <c r="HZ71" s="61"/>
      <c r="IA71" s="61"/>
      <c r="IB71" s="61"/>
      <c r="IC71" s="61"/>
      <c r="ID71" s="61"/>
      <c r="IE71" s="61"/>
      <c r="IF71" s="61"/>
      <c r="IG71" s="61"/>
    </row>
    <row r="72" spans="1:241" s="18" customFormat="1" ht="12.75" hidden="1" x14ac:dyDescent="0.25">
      <c r="A72" s="57"/>
      <c r="B72" s="56" t="s">
        <v>39</v>
      </c>
      <c r="C72" s="62" t="s">
        <v>40</v>
      </c>
      <c r="D72" s="59" t="s">
        <v>41</v>
      </c>
      <c r="E72" s="85">
        <v>1.22</v>
      </c>
      <c r="F72" s="98">
        <f>F65*0.172*E72</f>
        <v>743.61767881777757</v>
      </c>
      <c r="G72" s="36">
        <v>11</v>
      </c>
      <c r="H72" s="35">
        <f>G72*F72</f>
        <v>8179.7944669955532</v>
      </c>
      <c r="I72" s="35"/>
      <c r="J72" s="35"/>
      <c r="K72" s="35"/>
      <c r="L72" s="35"/>
      <c r="M72" s="35">
        <f t="shared" si="8"/>
        <v>8179.7944669955532</v>
      </c>
      <c r="N72" s="82"/>
      <c r="O72" s="61">
        <v>609.52</v>
      </c>
      <c r="P72" s="61">
        <f>O72/F65</f>
        <v>0.17199924160402066</v>
      </c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61"/>
      <c r="DU72" s="61"/>
      <c r="DV72" s="61"/>
      <c r="DW72" s="61"/>
      <c r="DX72" s="61"/>
      <c r="DY72" s="61"/>
      <c r="DZ72" s="61"/>
      <c r="EA72" s="61"/>
      <c r="EB72" s="61"/>
      <c r="EC72" s="61"/>
      <c r="ED72" s="61"/>
      <c r="EE72" s="61"/>
      <c r="EF72" s="61"/>
      <c r="EG72" s="61"/>
      <c r="EH72" s="61"/>
      <c r="EI72" s="61"/>
      <c r="EJ72" s="61"/>
      <c r="EK72" s="61"/>
      <c r="EL72" s="61"/>
      <c r="EM72" s="61"/>
      <c r="EN72" s="61"/>
      <c r="EO72" s="61"/>
      <c r="EP72" s="61"/>
      <c r="EQ72" s="61"/>
      <c r="ER72" s="61"/>
      <c r="ES72" s="61"/>
      <c r="ET72" s="61"/>
      <c r="EU72" s="61"/>
      <c r="EV72" s="61"/>
      <c r="EW72" s="61"/>
      <c r="EX72" s="61"/>
      <c r="EY72" s="61"/>
      <c r="EZ72" s="61"/>
      <c r="FA72" s="61"/>
      <c r="FB72" s="61"/>
      <c r="FC72" s="61"/>
      <c r="FD72" s="61"/>
      <c r="FE72" s="61"/>
      <c r="FF72" s="61"/>
      <c r="FG72" s="61"/>
      <c r="FH72" s="61"/>
      <c r="FI72" s="61"/>
      <c r="FJ72" s="61"/>
      <c r="FK72" s="61"/>
      <c r="FL72" s="61"/>
      <c r="FM72" s="61"/>
      <c r="FN72" s="61"/>
      <c r="FO72" s="61"/>
      <c r="FP72" s="61"/>
      <c r="FQ72" s="61"/>
      <c r="FR72" s="61"/>
      <c r="FS72" s="61"/>
      <c r="FT72" s="61"/>
      <c r="FU72" s="61"/>
      <c r="FV72" s="61"/>
      <c r="FW72" s="61"/>
      <c r="FX72" s="61"/>
      <c r="FY72" s="61"/>
      <c r="FZ72" s="61"/>
      <c r="GA72" s="61"/>
      <c r="GB72" s="61"/>
      <c r="GC72" s="61"/>
      <c r="GD72" s="61"/>
      <c r="GE72" s="61"/>
      <c r="GF72" s="61"/>
      <c r="GG72" s="61"/>
      <c r="GH72" s="61"/>
      <c r="GI72" s="61"/>
      <c r="GJ72" s="61"/>
      <c r="GK72" s="61"/>
      <c r="GL72" s="61"/>
      <c r="GM72" s="61"/>
      <c r="GN72" s="61"/>
      <c r="GO72" s="61"/>
      <c r="GP72" s="61"/>
      <c r="GQ72" s="61"/>
      <c r="GR72" s="61"/>
      <c r="GS72" s="61"/>
      <c r="GT72" s="61"/>
      <c r="GU72" s="61"/>
      <c r="GV72" s="61"/>
      <c r="GW72" s="61"/>
      <c r="GX72" s="61"/>
      <c r="GY72" s="61"/>
      <c r="GZ72" s="61"/>
      <c r="HA72" s="61"/>
      <c r="HB72" s="61"/>
      <c r="HC72" s="61"/>
      <c r="HD72" s="61"/>
      <c r="HE72" s="61"/>
      <c r="HF72" s="61"/>
      <c r="HG72" s="61"/>
      <c r="HH72" s="61"/>
      <c r="HI72" s="61"/>
      <c r="HJ72" s="61"/>
      <c r="HK72" s="61"/>
      <c r="HL72" s="61"/>
      <c r="HM72" s="61"/>
      <c r="HN72" s="61"/>
      <c r="HO72" s="61"/>
      <c r="HP72" s="61"/>
      <c r="HQ72" s="61"/>
      <c r="HR72" s="61"/>
      <c r="HS72" s="61"/>
      <c r="HT72" s="61"/>
      <c r="HU72" s="61"/>
      <c r="HV72" s="61"/>
      <c r="HW72" s="61"/>
      <c r="HX72" s="61"/>
      <c r="HY72" s="61"/>
      <c r="HZ72" s="61"/>
      <c r="IA72" s="61"/>
      <c r="IB72" s="61"/>
      <c r="IC72" s="61"/>
      <c r="ID72" s="61"/>
      <c r="IE72" s="61"/>
      <c r="IF72" s="61"/>
      <c r="IG72" s="61"/>
    </row>
    <row r="73" spans="1:241" s="18" customFormat="1" ht="12.75" hidden="1" x14ac:dyDescent="0.25">
      <c r="A73" s="57"/>
      <c r="B73" s="54"/>
      <c r="C73" s="58" t="s">
        <v>42</v>
      </c>
      <c r="D73" s="33" t="s">
        <v>41</v>
      </c>
      <c r="E73" s="34">
        <v>7</v>
      </c>
      <c r="F73" s="35">
        <f>E73*F66</f>
        <v>24.806155888888888</v>
      </c>
      <c r="G73" s="36"/>
      <c r="H73" s="35"/>
      <c r="I73" s="35"/>
      <c r="J73" s="35"/>
      <c r="K73" s="35"/>
      <c r="L73" s="35"/>
      <c r="M73" s="35">
        <f>H73+J73+L73</f>
        <v>0</v>
      </c>
      <c r="N73" s="82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  <c r="EJ73" s="61"/>
      <c r="EK73" s="61"/>
      <c r="EL73" s="61"/>
      <c r="EM73" s="61"/>
      <c r="EN73" s="61"/>
      <c r="EO73" s="61"/>
      <c r="EP73" s="61"/>
      <c r="EQ73" s="61"/>
      <c r="ER73" s="61"/>
      <c r="ES73" s="61"/>
      <c r="ET73" s="61"/>
      <c r="EU73" s="61"/>
      <c r="EV73" s="61"/>
      <c r="EW73" s="61"/>
      <c r="EX73" s="61"/>
      <c r="EY73" s="61"/>
      <c r="EZ73" s="61"/>
      <c r="FA73" s="61"/>
      <c r="FB73" s="61"/>
      <c r="FC73" s="61"/>
      <c r="FD73" s="61"/>
      <c r="FE73" s="61"/>
      <c r="FF73" s="61"/>
      <c r="FG73" s="61"/>
      <c r="FH73" s="61"/>
      <c r="FI73" s="61"/>
      <c r="FJ73" s="61"/>
      <c r="FK73" s="61"/>
      <c r="FL73" s="61"/>
      <c r="FM73" s="61"/>
      <c r="FN73" s="61"/>
      <c r="FO73" s="61"/>
      <c r="FP73" s="61"/>
      <c r="FQ73" s="61"/>
      <c r="FR73" s="61"/>
      <c r="FS73" s="61"/>
      <c r="FT73" s="61"/>
      <c r="FU73" s="61"/>
      <c r="FV73" s="61"/>
      <c r="FW73" s="61"/>
      <c r="FX73" s="61"/>
      <c r="FY73" s="61"/>
      <c r="FZ73" s="61"/>
      <c r="GA73" s="61"/>
      <c r="GB73" s="61"/>
      <c r="GC73" s="61"/>
      <c r="GD73" s="61"/>
      <c r="GE73" s="61"/>
      <c r="GF73" s="61"/>
      <c r="GG73" s="61"/>
      <c r="GH73" s="61"/>
      <c r="GI73" s="61"/>
      <c r="GJ73" s="61"/>
      <c r="GK73" s="61"/>
      <c r="GL73" s="61"/>
      <c r="GM73" s="61"/>
      <c r="GN73" s="61"/>
      <c r="GO73" s="61"/>
      <c r="GP73" s="61"/>
      <c r="GQ73" s="61"/>
      <c r="GR73" s="61"/>
      <c r="GS73" s="61"/>
      <c r="GT73" s="61"/>
      <c r="GU73" s="61"/>
      <c r="GV73" s="61"/>
      <c r="GW73" s="61"/>
      <c r="GX73" s="61"/>
      <c r="GY73" s="61"/>
      <c r="GZ73" s="61"/>
      <c r="HA73" s="61"/>
      <c r="HB73" s="61"/>
      <c r="HC73" s="61"/>
      <c r="HD73" s="61"/>
      <c r="HE73" s="61"/>
      <c r="HF73" s="61"/>
      <c r="HG73" s="61"/>
      <c r="HH73" s="61"/>
      <c r="HI73" s="61"/>
      <c r="HJ73" s="61"/>
      <c r="HK73" s="61"/>
      <c r="HL73" s="61"/>
      <c r="HM73" s="61"/>
      <c r="HN73" s="61"/>
      <c r="HO73" s="61"/>
      <c r="HP73" s="61"/>
      <c r="HQ73" s="61"/>
      <c r="HR73" s="61"/>
      <c r="HS73" s="61"/>
      <c r="HT73" s="61"/>
      <c r="HU73" s="61"/>
      <c r="HV73" s="61"/>
      <c r="HW73" s="61"/>
      <c r="HX73" s="61"/>
      <c r="HY73" s="61"/>
      <c r="HZ73" s="61"/>
      <c r="IA73" s="61"/>
      <c r="IB73" s="61"/>
      <c r="IC73" s="61"/>
      <c r="ID73" s="61"/>
      <c r="IE73" s="61"/>
      <c r="IF73" s="61"/>
      <c r="IG73" s="61"/>
    </row>
    <row r="74" spans="1:241" s="52" customFormat="1" ht="12.75" x14ac:dyDescent="0.25">
      <c r="A74" s="99" t="s">
        <v>14</v>
      </c>
      <c r="B74" s="100"/>
      <c r="C74" s="38" t="s">
        <v>74</v>
      </c>
      <c r="D74" s="101"/>
      <c r="E74" s="80"/>
      <c r="F74" s="80"/>
      <c r="G74" s="81"/>
      <c r="H74" s="80"/>
      <c r="I74" s="80"/>
      <c r="J74" s="80"/>
      <c r="K74" s="80"/>
      <c r="L74" s="80"/>
      <c r="M74" s="80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X74" s="72"/>
      <c r="FY74" s="72"/>
      <c r="FZ74" s="72"/>
      <c r="GA74" s="72"/>
      <c r="GB74" s="72"/>
      <c r="GC74" s="72"/>
      <c r="GD74" s="72"/>
      <c r="GE74" s="72"/>
      <c r="GF74" s="72"/>
      <c r="GG74" s="72"/>
      <c r="GH74" s="72"/>
      <c r="GI74" s="72"/>
      <c r="GJ74" s="72"/>
      <c r="GK74" s="72"/>
      <c r="GL74" s="72"/>
      <c r="GM74" s="72"/>
      <c r="GN74" s="72"/>
      <c r="GO74" s="72"/>
      <c r="GP74" s="72"/>
      <c r="GQ74" s="72"/>
      <c r="GR74" s="72"/>
      <c r="GS74" s="72"/>
      <c r="GT74" s="72"/>
      <c r="GU74" s="72"/>
      <c r="GV74" s="72"/>
      <c r="GW74" s="72"/>
      <c r="GX74" s="72"/>
      <c r="GY74" s="72"/>
      <c r="GZ74" s="72"/>
      <c r="HA74" s="72"/>
      <c r="HB74" s="72"/>
      <c r="HC74" s="72"/>
      <c r="HD74" s="72"/>
      <c r="HE74" s="72"/>
      <c r="HF74" s="72"/>
      <c r="HG74" s="72"/>
      <c r="HH74" s="72"/>
      <c r="HI74" s="72"/>
      <c r="HJ74" s="72"/>
      <c r="HK74" s="72"/>
      <c r="HL74" s="72"/>
      <c r="HM74" s="72"/>
      <c r="HN74" s="72"/>
      <c r="HO74" s="72"/>
      <c r="HP74" s="72"/>
      <c r="HQ74" s="72"/>
      <c r="HR74" s="72"/>
      <c r="HS74" s="72"/>
      <c r="HT74" s="72"/>
      <c r="HU74" s="72"/>
      <c r="HV74" s="72"/>
      <c r="HW74" s="72"/>
      <c r="HX74" s="72"/>
      <c r="HY74" s="72"/>
      <c r="HZ74" s="72"/>
      <c r="IA74" s="72"/>
      <c r="IB74" s="72"/>
      <c r="IC74" s="72"/>
      <c r="ID74" s="72"/>
      <c r="IE74" s="72"/>
      <c r="IF74" s="72"/>
    </row>
    <row r="75" spans="1:241" s="18" customFormat="1" ht="16.5" customHeight="1" x14ac:dyDescent="0.25">
      <c r="A75" s="28" t="s">
        <v>14</v>
      </c>
      <c r="B75" s="31"/>
      <c r="C75" s="102" t="s">
        <v>75</v>
      </c>
      <c r="D75" s="28"/>
      <c r="E75" s="28"/>
      <c r="F75" s="30"/>
      <c r="G75" s="30"/>
      <c r="H75" s="30"/>
      <c r="I75" s="30"/>
      <c r="J75" s="30"/>
      <c r="K75" s="30"/>
      <c r="L75" s="30"/>
      <c r="M75" s="30"/>
      <c r="N75" s="82"/>
    </row>
    <row r="76" spans="1:241" s="18" customFormat="1" ht="12.75" hidden="1" x14ac:dyDescent="0.25">
      <c r="A76" s="28"/>
      <c r="B76" s="31"/>
      <c r="C76" s="102"/>
      <c r="D76" s="28"/>
      <c r="E76" s="28"/>
      <c r="F76" s="30"/>
      <c r="G76" s="30"/>
      <c r="H76" s="30"/>
      <c r="I76" s="30"/>
      <c r="J76" s="30"/>
      <c r="K76" s="30"/>
      <c r="L76" s="30"/>
      <c r="M76" s="30"/>
      <c r="N76" s="82"/>
    </row>
    <row r="77" spans="1:241" s="103" customFormat="1" ht="12.75" x14ac:dyDescent="0.2">
      <c r="A77" s="57">
        <v>9</v>
      </c>
      <c r="B77" s="64" t="s">
        <v>76</v>
      </c>
      <c r="C77" s="87" t="s">
        <v>77</v>
      </c>
      <c r="D77" s="93" t="s">
        <v>41</v>
      </c>
      <c r="E77" s="96"/>
      <c r="F77" s="96">
        <v>11.16</v>
      </c>
      <c r="G77" s="35"/>
      <c r="H77" s="35"/>
      <c r="I77" s="35"/>
      <c r="J77" s="35"/>
      <c r="K77" s="35"/>
      <c r="L77" s="34"/>
      <c r="M77" s="34"/>
      <c r="N77" s="82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71"/>
      <c r="CZ77" s="71"/>
      <c r="DA77" s="71"/>
      <c r="DB77" s="71"/>
      <c r="DC77" s="71"/>
      <c r="DD77" s="71"/>
      <c r="DE77" s="71"/>
      <c r="DF77" s="71"/>
      <c r="DG77" s="71"/>
      <c r="DH77" s="71"/>
      <c r="DI77" s="71"/>
      <c r="DJ77" s="71"/>
      <c r="DK77" s="71"/>
      <c r="DL77" s="71"/>
      <c r="DM77" s="71"/>
      <c r="DN77" s="71"/>
      <c r="DO77" s="71"/>
      <c r="DP77" s="71"/>
      <c r="DQ77" s="71"/>
      <c r="DR77" s="71"/>
      <c r="DS77" s="71"/>
      <c r="DT77" s="71"/>
      <c r="DU77" s="71"/>
      <c r="DV77" s="71"/>
      <c r="DW77" s="71"/>
      <c r="DX77" s="71"/>
      <c r="DY77" s="71"/>
      <c r="DZ77" s="71"/>
      <c r="EA77" s="71"/>
      <c r="EB77" s="71"/>
      <c r="EC77" s="71"/>
      <c r="ED77" s="71"/>
      <c r="EE77" s="71"/>
      <c r="EF77" s="71"/>
      <c r="EG77" s="71"/>
      <c r="EH77" s="71"/>
      <c r="EI77" s="71"/>
      <c r="EJ77" s="71"/>
      <c r="EK77" s="71"/>
      <c r="EL77" s="71"/>
      <c r="EM77" s="71"/>
      <c r="EN77" s="71"/>
      <c r="EO77" s="71"/>
      <c r="EP77" s="71"/>
      <c r="EQ77" s="71"/>
      <c r="ER77" s="71"/>
      <c r="ES77" s="71"/>
      <c r="ET77" s="71"/>
      <c r="EU77" s="71"/>
      <c r="EV77" s="71"/>
      <c r="EW77" s="71"/>
      <c r="EX77" s="71"/>
      <c r="EY77" s="71"/>
      <c r="EZ77" s="71"/>
      <c r="FA77" s="71"/>
      <c r="FB77" s="71"/>
      <c r="FC77" s="71"/>
      <c r="FD77" s="71"/>
      <c r="FE77" s="71"/>
      <c r="FF77" s="71"/>
      <c r="FG77" s="71"/>
      <c r="FH77" s="71"/>
      <c r="FI77" s="71"/>
      <c r="FJ77" s="71"/>
      <c r="FK77" s="71"/>
      <c r="FL77" s="71"/>
      <c r="FM77" s="71"/>
      <c r="FN77" s="71"/>
      <c r="FO77" s="71"/>
      <c r="FP77" s="71"/>
      <c r="FQ77" s="71"/>
      <c r="FR77" s="71"/>
      <c r="FS77" s="71"/>
      <c r="FT77" s="71"/>
      <c r="FU77" s="71"/>
      <c r="FV77" s="71"/>
      <c r="FW77" s="71"/>
      <c r="FX77" s="71"/>
      <c r="FY77" s="71"/>
      <c r="FZ77" s="71"/>
      <c r="GA77" s="71"/>
      <c r="GB77" s="71"/>
      <c r="GC77" s="71"/>
      <c r="GD77" s="71"/>
      <c r="GE77" s="71"/>
      <c r="GF77" s="71"/>
      <c r="GG77" s="71"/>
      <c r="GH77" s="71"/>
      <c r="GI77" s="71"/>
      <c r="GJ77" s="71"/>
      <c r="GK77" s="71"/>
      <c r="GL77" s="71"/>
      <c r="GM77" s="71"/>
      <c r="GN77" s="71"/>
      <c r="GO77" s="71"/>
      <c r="GP77" s="71"/>
      <c r="GQ77" s="71"/>
      <c r="GR77" s="71"/>
      <c r="GS77" s="71"/>
      <c r="GT77" s="71"/>
      <c r="GU77" s="71"/>
      <c r="GV77" s="71"/>
      <c r="GW77" s="71"/>
      <c r="GX77" s="71"/>
      <c r="GY77" s="71"/>
    </row>
    <row r="78" spans="1:241" s="52" customFormat="1" ht="12.75" hidden="1" x14ac:dyDescent="0.25">
      <c r="A78" s="93"/>
      <c r="B78" s="83"/>
      <c r="C78" s="84"/>
      <c r="D78" s="59" t="s">
        <v>78</v>
      </c>
      <c r="E78" s="35"/>
      <c r="F78" s="104">
        <f>F77/1000</f>
        <v>1.116E-2</v>
      </c>
      <c r="G78" s="35"/>
      <c r="H78" s="35"/>
      <c r="I78" s="35"/>
      <c r="J78" s="35"/>
      <c r="K78" s="35"/>
      <c r="L78" s="34"/>
      <c r="M78" s="34"/>
      <c r="N78" s="8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72"/>
      <c r="DY78" s="72"/>
      <c r="DZ78" s="72"/>
      <c r="EA78" s="72"/>
      <c r="EB78" s="72"/>
      <c r="EC78" s="72"/>
      <c r="ED78" s="72"/>
      <c r="EE78" s="72"/>
      <c r="EF78" s="72"/>
      <c r="EG78" s="72"/>
      <c r="EH78" s="72"/>
      <c r="EI78" s="72"/>
      <c r="EJ78" s="72"/>
      <c r="EK78" s="72"/>
      <c r="EL78" s="72"/>
      <c r="EM78" s="72"/>
      <c r="EN78" s="72"/>
      <c r="EO78" s="72"/>
      <c r="EP78" s="72"/>
      <c r="EQ78" s="72"/>
      <c r="ER78" s="72"/>
      <c r="ES78" s="72"/>
      <c r="ET78" s="72"/>
      <c r="EU78" s="72"/>
      <c r="EV78" s="72"/>
      <c r="EW78" s="72"/>
      <c r="EX78" s="72"/>
      <c r="EY78" s="72"/>
      <c r="EZ78" s="72"/>
      <c r="FA78" s="72"/>
      <c r="FB78" s="72"/>
      <c r="FC78" s="72"/>
      <c r="FD78" s="72"/>
      <c r="FE78" s="72"/>
      <c r="FF78" s="72"/>
      <c r="FG78" s="72"/>
      <c r="FH78" s="72"/>
      <c r="FI78" s="72"/>
      <c r="FJ78" s="72"/>
      <c r="FK78" s="72"/>
      <c r="FL78" s="72"/>
      <c r="FM78" s="72"/>
      <c r="FN78" s="72"/>
      <c r="FO78" s="72"/>
      <c r="FP78" s="72"/>
      <c r="FQ78" s="72"/>
      <c r="FR78" s="72"/>
      <c r="FS78" s="72"/>
      <c r="FT78" s="72"/>
      <c r="FU78" s="72"/>
      <c r="FV78" s="72"/>
      <c r="FW78" s="72"/>
      <c r="FX78" s="72"/>
      <c r="FY78" s="72"/>
      <c r="FZ78" s="72"/>
      <c r="GA78" s="72"/>
      <c r="GB78" s="72"/>
      <c r="GC78" s="72"/>
      <c r="GD78" s="72"/>
      <c r="GE78" s="72"/>
      <c r="GF78" s="72"/>
      <c r="GG78" s="72"/>
      <c r="GH78" s="72"/>
      <c r="GI78" s="72"/>
      <c r="GJ78" s="72"/>
      <c r="GK78" s="72"/>
      <c r="GL78" s="72"/>
      <c r="GM78" s="72"/>
      <c r="GN78" s="72"/>
      <c r="GO78" s="72"/>
      <c r="GP78" s="72"/>
      <c r="GQ78" s="72"/>
      <c r="GR78" s="72"/>
      <c r="GS78" s="72"/>
      <c r="GT78" s="72"/>
      <c r="GU78" s="72"/>
      <c r="GV78" s="72"/>
      <c r="GW78" s="72"/>
      <c r="GX78" s="72"/>
      <c r="GY78" s="72"/>
      <c r="GZ78" s="72"/>
      <c r="HA78" s="72"/>
      <c r="HB78" s="72"/>
      <c r="HC78" s="72"/>
      <c r="HD78" s="72"/>
      <c r="HE78" s="72"/>
      <c r="HF78" s="72"/>
      <c r="HG78" s="72"/>
      <c r="HH78" s="72"/>
      <c r="HI78" s="72"/>
      <c r="HJ78" s="72"/>
      <c r="HK78" s="72"/>
      <c r="HL78" s="72"/>
      <c r="HM78" s="72"/>
      <c r="HN78" s="72"/>
      <c r="HO78" s="72"/>
      <c r="HP78" s="72"/>
      <c r="HQ78" s="72"/>
      <c r="HR78" s="72"/>
      <c r="HS78" s="72"/>
      <c r="HT78" s="72"/>
      <c r="HU78" s="72"/>
      <c r="HV78" s="72"/>
      <c r="HW78" s="72"/>
      <c r="HX78" s="72"/>
      <c r="HY78" s="72"/>
      <c r="HZ78" s="72"/>
      <c r="IA78" s="72"/>
      <c r="IB78" s="72"/>
      <c r="IC78" s="72"/>
      <c r="ID78" s="72"/>
      <c r="IE78" s="72"/>
      <c r="IF78" s="72"/>
      <c r="IG78" s="72"/>
    </row>
    <row r="79" spans="1:241" s="18" customFormat="1" ht="12.75" hidden="1" x14ac:dyDescent="0.25">
      <c r="A79" s="57"/>
      <c r="B79" s="56"/>
      <c r="C79" s="32" t="s">
        <v>19</v>
      </c>
      <c r="D79" s="33" t="s">
        <v>20</v>
      </c>
      <c r="E79" s="35">
        <v>60.8</v>
      </c>
      <c r="F79" s="35">
        <f>E79*F78</f>
        <v>0.67852799999999991</v>
      </c>
      <c r="G79" s="35"/>
      <c r="H79" s="35"/>
      <c r="I79" s="35">
        <v>6</v>
      </c>
      <c r="J79" s="35">
        <f>F79*I79</f>
        <v>4.0711679999999992</v>
      </c>
      <c r="K79" s="35"/>
      <c r="L79" s="35"/>
      <c r="M79" s="35">
        <f>H79+J79+L79</f>
        <v>4.0711679999999992</v>
      </c>
      <c r="N79" s="82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  <c r="EJ79" s="61"/>
      <c r="EK79" s="61"/>
      <c r="EL79" s="61"/>
      <c r="EM79" s="61"/>
      <c r="EN79" s="61"/>
      <c r="EO79" s="61"/>
      <c r="EP79" s="61"/>
      <c r="EQ79" s="61"/>
      <c r="ER79" s="61"/>
      <c r="ES79" s="61"/>
      <c r="ET79" s="61"/>
      <c r="EU79" s="61"/>
      <c r="EV79" s="61"/>
      <c r="EW79" s="61"/>
      <c r="EX79" s="61"/>
      <c r="EY79" s="61"/>
      <c r="EZ79" s="61"/>
      <c r="FA79" s="61"/>
      <c r="FB79" s="61"/>
      <c r="FC79" s="61"/>
      <c r="FD79" s="61"/>
      <c r="FE79" s="61"/>
      <c r="FF79" s="61"/>
      <c r="FG79" s="61"/>
      <c r="FH79" s="61"/>
      <c r="FI79" s="61"/>
      <c r="FJ79" s="61"/>
      <c r="FK79" s="61"/>
      <c r="FL79" s="61"/>
      <c r="FM79" s="61"/>
      <c r="FN79" s="61"/>
      <c r="FO79" s="61"/>
      <c r="FP79" s="61"/>
      <c r="FQ79" s="61"/>
      <c r="FR79" s="61"/>
      <c r="FS79" s="61"/>
      <c r="FT79" s="61"/>
      <c r="FU79" s="61"/>
      <c r="FV79" s="61"/>
      <c r="FW79" s="61"/>
      <c r="FX79" s="61"/>
      <c r="FY79" s="61"/>
      <c r="FZ79" s="61"/>
      <c r="GA79" s="61"/>
      <c r="GB79" s="61"/>
      <c r="GC79" s="61"/>
      <c r="GD79" s="61"/>
      <c r="GE79" s="61"/>
      <c r="GF79" s="61"/>
      <c r="GG79" s="61"/>
      <c r="GH79" s="61"/>
      <c r="GI79" s="61"/>
      <c r="GJ79" s="61"/>
      <c r="GK79" s="61"/>
      <c r="GL79" s="61"/>
      <c r="GM79" s="61"/>
      <c r="GN79" s="61"/>
      <c r="GO79" s="61"/>
      <c r="GP79" s="61"/>
      <c r="GQ79" s="61"/>
      <c r="GR79" s="61"/>
      <c r="GS79" s="61"/>
      <c r="GT79" s="61"/>
      <c r="GU79" s="61"/>
      <c r="GV79" s="61"/>
      <c r="GW79" s="61"/>
      <c r="GX79" s="61"/>
      <c r="GY79" s="61"/>
      <c r="GZ79" s="61"/>
      <c r="HA79" s="61"/>
      <c r="HB79" s="61"/>
      <c r="HC79" s="61"/>
      <c r="HD79" s="61"/>
      <c r="HE79" s="61"/>
      <c r="HF79" s="61"/>
      <c r="HG79" s="61"/>
      <c r="HH79" s="61"/>
      <c r="HI79" s="61"/>
      <c r="HJ79" s="61"/>
      <c r="HK79" s="61"/>
      <c r="HL79" s="61"/>
      <c r="HM79" s="61"/>
      <c r="HN79" s="61"/>
      <c r="HO79" s="61"/>
      <c r="HP79" s="61"/>
      <c r="HQ79" s="61"/>
      <c r="HR79" s="61"/>
      <c r="HS79" s="61"/>
      <c r="HT79" s="61"/>
      <c r="HU79" s="61"/>
      <c r="HV79" s="61"/>
      <c r="HW79" s="61"/>
      <c r="HX79" s="61"/>
      <c r="HY79" s="61"/>
      <c r="HZ79" s="61"/>
      <c r="IA79" s="61"/>
      <c r="IB79" s="61"/>
      <c r="IC79" s="61"/>
      <c r="ID79" s="61"/>
      <c r="IE79" s="61"/>
      <c r="IF79" s="61"/>
      <c r="IG79" s="61"/>
    </row>
    <row r="80" spans="1:241" s="18" customFormat="1" ht="12.75" hidden="1" x14ac:dyDescent="0.25">
      <c r="A80" s="57"/>
      <c r="B80" s="56" t="s">
        <v>79</v>
      </c>
      <c r="C80" s="58" t="s">
        <v>80</v>
      </c>
      <c r="D80" s="33" t="s">
        <v>29</v>
      </c>
      <c r="E80" s="35">
        <v>143</v>
      </c>
      <c r="F80" s="35">
        <f>E80*F78</f>
        <v>1.59588</v>
      </c>
      <c r="G80" s="35"/>
      <c r="H80" s="35"/>
      <c r="I80" s="35"/>
      <c r="J80" s="35"/>
      <c r="K80" s="35">
        <v>20.77</v>
      </c>
      <c r="L80" s="35">
        <f>F80*K80</f>
        <v>33.146427599999996</v>
      </c>
      <c r="M80" s="35">
        <f>H80+J80+L80</f>
        <v>33.146427599999996</v>
      </c>
      <c r="N80" s="82"/>
      <c r="O80" s="72"/>
      <c r="P80" s="72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/>
      <c r="DU80" s="61"/>
      <c r="DV80" s="61"/>
      <c r="DW80" s="61"/>
      <c r="DX80" s="61"/>
      <c r="DY80" s="61"/>
      <c r="DZ80" s="61"/>
      <c r="EA80" s="61"/>
      <c r="EB80" s="61"/>
      <c r="EC80" s="61"/>
      <c r="ED80" s="61"/>
      <c r="EE80" s="61"/>
      <c r="EF80" s="61"/>
      <c r="EG80" s="61"/>
      <c r="EH80" s="61"/>
      <c r="EI80" s="61"/>
      <c r="EJ80" s="61"/>
      <c r="EK80" s="61"/>
      <c r="EL80" s="61"/>
      <c r="EM80" s="61"/>
      <c r="EN80" s="61"/>
      <c r="EO80" s="61"/>
      <c r="EP80" s="61"/>
      <c r="EQ80" s="61"/>
      <c r="ER80" s="61"/>
      <c r="ES80" s="61"/>
      <c r="ET80" s="61"/>
      <c r="EU80" s="61"/>
      <c r="EV80" s="61"/>
      <c r="EW80" s="61"/>
      <c r="EX80" s="61"/>
      <c r="EY80" s="61"/>
      <c r="EZ80" s="61"/>
      <c r="FA80" s="61"/>
      <c r="FB80" s="61"/>
      <c r="FC80" s="61"/>
      <c r="FD80" s="61"/>
      <c r="FE80" s="61"/>
      <c r="FF80" s="61"/>
      <c r="FG80" s="61"/>
      <c r="FH80" s="61"/>
      <c r="FI80" s="61"/>
      <c r="FJ80" s="61"/>
      <c r="FK80" s="61"/>
      <c r="FL80" s="61"/>
      <c r="FM80" s="61"/>
      <c r="FN80" s="61"/>
      <c r="FO80" s="61"/>
      <c r="FP80" s="61"/>
      <c r="FQ80" s="61"/>
      <c r="FR80" s="61"/>
      <c r="FS80" s="61"/>
      <c r="FT80" s="61"/>
      <c r="FU80" s="61"/>
      <c r="FV80" s="61"/>
      <c r="FW80" s="61"/>
      <c r="FX80" s="61"/>
      <c r="FY80" s="61"/>
      <c r="FZ80" s="61"/>
      <c r="GA80" s="61"/>
      <c r="GB80" s="61"/>
      <c r="GC80" s="61"/>
      <c r="GD80" s="61"/>
      <c r="GE80" s="61"/>
      <c r="GF80" s="61"/>
      <c r="GG80" s="61"/>
      <c r="GH80" s="61"/>
      <c r="GI80" s="61"/>
      <c r="GJ80" s="61"/>
      <c r="GK80" s="61"/>
      <c r="GL80" s="61"/>
      <c r="GM80" s="61"/>
      <c r="GN80" s="61"/>
      <c r="GO80" s="61"/>
      <c r="GP80" s="61"/>
      <c r="GQ80" s="61"/>
      <c r="GR80" s="61"/>
      <c r="GS80" s="61"/>
      <c r="GT80" s="61"/>
      <c r="GU80" s="61"/>
      <c r="GV80" s="61"/>
      <c r="GW80" s="61"/>
      <c r="GX80" s="61"/>
      <c r="GY80" s="61"/>
      <c r="GZ80" s="61"/>
      <c r="HA80" s="61"/>
      <c r="HB80" s="61"/>
      <c r="HC80" s="61"/>
      <c r="HD80" s="61"/>
      <c r="HE80" s="61"/>
      <c r="HF80" s="61"/>
      <c r="HG80" s="61"/>
      <c r="HH80" s="61"/>
      <c r="HI80" s="61"/>
      <c r="HJ80" s="61"/>
      <c r="HK80" s="61"/>
      <c r="HL80" s="61"/>
      <c r="HM80" s="61"/>
      <c r="HN80" s="61"/>
      <c r="HO80" s="61"/>
      <c r="HP80" s="61"/>
      <c r="HQ80" s="61"/>
      <c r="HR80" s="61"/>
      <c r="HS80" s="61"/>
      <c r="HT80" s="61"/>
      <c r="HU80" s="61"/>
      <c r="HV80" s="61"/>
      <c r="HW80" s="61"/>
      <c r="HX80" s="61"/>
      <c r="HY80" s="61"/>
      <c r="HZ80" s="61"/>
      <c r="IA80" s="61"/>
      <c r="IB80" s="61"/>
      <c r="IC80" s="61"/>
      <c r="ID80" s="61"/>
      <c r="IE80" s="61"/>
      <c r="IF80" s="61"/>
      <c r="IG80" s="61"/>
    </row>
    <row r="81" spans="1:241" s="18" customFormat="1" ht="12.75" hidden="1" x14ac:dyDescent="0.25">
      <c r="A81" s="57"/>
      <c r="B81" s="56"/>
      <c r="C81" s="58" t="s">
        <v>38</v>
      </c>
      <c r="D81" s="59" t="s">
        <v>2</v>
      </c>
      <c r="E81" s="35">
        <v>6.89</v>
      </c>
      <c r="F81" s="35">
        <f>E81*F78</f>
        <v>7.68924E-2</v>
      </c>
      <c r="G81" s="35"/>
      <c r="H81" s="35"/>
      <c r="I81" s="35"/>
      <c r="J81" s="35"/>
      <c r="K81" s="35">
        <v>3.2</v>
      </c>
      <c r="L81" s="35">
        <f>F81*K81</f>
        <v>0.24605568</v>
      </c>
      <c r="M81" s="35">
        <f>H81+J81+L81</f>
        <v>0.24605568</v>
      </c>
      <c r="N81" s="82"/>
      <c r="O81" s="61"/>
      <c r="P81" s="61">
        <f>6*2075/1000</f>
        <v>12.45</v>
      </c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  <c r="EJ81" s="61"/>
      <c r="EK81" s="61"/>
      <c r="EL81" s="61"/>
      <c r="EM81" s="61"/>
      <c r="EN81" s="61"/>
      <c r="EO81" s="61"/>
      <c r="EP81" s="61"/>
      <c r="EQ81" s="61"/>
      <c r="ER81" s="61"/>
      <c r="ES81" s="61"/>
      <c r="ET81" s="61"/>
      <c r="EU81" s="61"/>
      <c r="EV81" s="61"/>
      <c r="EW81" s="61"/>
      <c r="EX81" s="61"/>
      <c r="EY81" s="61"/>
      <c r="EZ81" s="61"/>
      <c r="FA81" s="61"/>
      <c r="FB81" s="61"/>
      <c r="FC81" s="61"/>
      <c r="FD81" s="61"/>
      <c r="FE81" s="61"/>
      <c r="FF81" s="61"/>
      <c r="FG81" s="61"/>
      <c r="FH81" s="61"/>
      <c r="FI81" s="61"/>
      <c r="FJ81" s="61"/>
      <c r="FK81" s="61"/>
      <c r="FL81" s="61"/>
      <c r="FM81" s="61"/>
      <c r="FN81" s="61"/>
      <c r="FO81" s="61"/>
      <c r="FP81" s="61"/>
      <c r="FQ81" s="61"/>
      <c r="FR81" s="61"/>
      <c r="FS81" s="61"/>
      <c r="FT81" s="61"/>
      <c r="FU81" s="61"/>
      <c r="FV81" s="61"/>
      <c r="FW81" s="61"/>
      <c r="FX81" s="61"/>
      <c r="FY81" s="61"/>
      <c r="FZ81" s="61"/>
      <c r="GA81" s="61"/>
      <c r="GB81" s="61"/>
      <c r="GC81" s="61"/>
      <c r="GD81" s="61"/>
      <c r="GE81" s="61"/>
      <c r="GF81" s="61"/>
      <c r="GG81" s="61"/>
      <c r="GH81" s="61"/>
      <c r="GI81" s="61"/>
      <c r="GJ81" s="61"/>
      <c r="GK81" s="61"/>
      <c r="GL81" s="61"/>
      <c r="GM81" s="61"/>
      <c r="GN81" s="61"/>
      <c r="GO81" s="61"/>
      <c r="GP81" s="61"/>
      <c r="GQ81" s="61"/>
      <c r="GR81" s="61"/>
      <c r="GS81" s="61"/>
      <c r="GT81" s="61"/>
      <c r="GU81" s="61"/>
      <c r="GV81" s="61"/>
      <c r="GW81" s="61"/>
      <c r="GX81" s="61"/>
      <c r="GY81" s="61"/>
      <c r="GZ81" s="61"/>
      <c r="HA81" s="61"/>
      <c r="HB81" s="61"/>
      <c r="HC81" s="61"/>
      <c r="HD81" s="61"/>
      <c r="HE81" s="61"/>
      <c r="HF81" s="61"/>
      <c r="HG81" s="61"/>
      <c r="HH81" s="61"/>
      <c r="HI81" s="61"/>
      <c r="HJ81" s="61"/>
      <c r="HK81" s="61"/>
      <c r="HL81" s="61"/>
      <c r="HM81" s="61"/>
      <c r="HN81" s="61"/>
      <c r="HO81" s="61"/>
      <c r="HP81" s="61"/>
      <c r="HQ81" s="61"/>
      <c r="HR81" s="61"/>
      <c r="HS81" s="61"/>
      <c r="HT81" s="61"/>
      <c r="HU81" s="61"/>
      <c r="HV81" s="61"/>
      <c r="HW81" s="61"/>
      <c r="HX81" s="61"/>
      <c r="HY81" s="61"/>
      <c r="HZ81" s="61"/>
      <c r="IA81" s="61"/>
      <c r="IB81" s="61"/>
      <c r="IC81" s="61"/>
      <c r="ID81" s="61"/>
      <c r="IE81" s="61"/>
      <c r="IF81" s="61"/>
      <c r="IG81" s="61"/>
    </row>
    <row r="82" spans="1:241" s="52" customFormat="1" ht="12.75" hidden="1" x14ac:dyDescent="0.25">
      <c r="A82" s="93"/>
      <c r="B82" s="83"/>
      <c r="C82" s="86"/>
      <c r="D82" s="59"/>
      <c r="E82" s="35"/>
      <c r="F82" s="35"/>
      <c r="G82" s="35"/>
      <c r="H82" s="35"/>
      <c r="I82" s="35"/>
      <c r="J82" s="35"/>
      <c r="K82" s="35"/>
      <c r="L82" s="35"/>
      <c r="M82" s="35"/>
      <c r="N82" s="8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</row>
    <row r="83" spans="1:241" s="103" customFormat="1" ht="12.75" x14ac:dyDescent="0.2">
      <c r="A83" s="57">
        <v>10</v>
      </c>
      <c r="B83" s="64" t="s">
        <v>81</v>
      </c>
      <c r="C83" s="87" t="s">
        <v>82</v>
      </c>
      <c r="D83" s="93" t="s">
        <v>55</v>
      </c>
      <c r="E83" s="96"/>
      <c r="F83" s="96">
        <f>F77*1.85</f>
        <v>20.646000000000001</v>
      </c>
      <c r="G83" s="96"/>
      <c r="H83" s="96"/>
      <c r="I83" s="96"/>
      <c r="J83" s="96"/>
      <c r="K83" s="45"/>
      <c r="L83" s="96"/>
      <c r="M83" s="96"/>
      <c r="N83" s="82"/>
      <c r="O83" s="105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71"/>
      <c r="DH83" s="71"/>
      <c r="DI83" s="71"/>
      <c r="DJ83" s="71"/>
      <c r="DK83" s="71"/>
      <c r="DL83" s="71"/>
      <c r="DM83" s="71"/>
      <c r="DN83" s="71"/>
      <c r="DO83" s="71"/>
      <c r="DP83" s="71"/>
      <c r="DQ83" s="71"/>
      <c r="DR83" s="71"/>
      <c r="DS83" s="71"/>
      <c r="DT83" s="71"/>
      <c r="DU83" s="71"/>
      <c r="DV83" s="71"/>
      <c r="DW83" s="71"/>
      <c r="DX83" s="71"/>
      <c r="DY83" s="71"/>
      <c r="DZ83" s="71"/>
      <c r="EA83" s="71"/>
      <c r="EB83" s="71"/>
      <c r="EC83" s="71"/>
      <c r="ED83" s="71"/>
      <c r="EE83" s="71"/>
      <c r="EF83" s="71"/>
      <c r="EG83" s="71"/>
      <c r="EH83" s="71"/>
      <c r="EI83" s="71"/>
      <c r="EJ83" s="71"/>
      <c r="EK83" s="71"/>
      <c r="EL83" s="71"/>
      <c r="EM83" s="71"/>
      <c r="EN83" s="71"/>
      <c r="EO83" s="71"/>
      <c r="EP83" s="71"/>
      <c r="EQ83" s="71"/>
      <c r="ER83" s="71"/>
      <c r="ES83" s="71"/>
      <c r="ET83" s="71"/>
      <c r="EU83" s="71"/>
      <c r="EV83" s="71"/>
      <c r="EW83" s="71"/>
      <c r="EX83" s="71"/>
      <c r="EY83" s="71"/>
      <c r="EZ83" s="71"/>
      <c r="FA83" s="71"/>
      <c r="FB83" s="71"/>
      <c r="FC83" s="71"/>
      <c r="FD83" s="71"/>
      <c r="FE83" s="71"/>
      <c r="FF83" s="71"/>
      <c r="FG83" s="71"/>
      <c r="FH83" s="71"/>
      <c r="FI83" s="71"/>
      <c r="FJ83" s="71"/>
      <c r="FK83" s="71"/>
      <c r="FL83" s="71"/>
      <c r="FM83" s="71"/>
      <c r="FN83" s="71"/>
      <c r="FO83" s="71"/>
      <c r="FP83" s="71"/>
      <c r="FQ83" s="71"/>
      <c r="FR83" s="71"/>
      <c r="FS83" s="71"/>
      <c r="FT83" s="71"/>
      <c r="FU83" s="71"/>
      <c r="FV83" s="71"/>
      <c r="FW83" s="71"/>
      <c r="FX83" s="71"/>
      <c r="FY83" s="71"/>
      <c r="FZ83" s="71"/>
      <c r="GA83" s="71"/>
      <c r="GB83" s="71"/>
      <c r="GC83" s="71"/>
      <c r="GD83" s="71"/>
      <c r="GE83" s="71"/>
      <c r="GF83" s="71"/>
      <c r="GG83" s="71"/>
      <c r="GH83" s="71"/>
      <c r="GI83" s="71"/>
      <c r="GJ83" s="71"/>
      <c r="GK83" s="71"/>
      <c r="GL83" s="71"/>
      <c r="GM83" s="71"/>
      <c r="GN83" s="71"/>
      <c r="GO83" s="71"/>
      <c r="GP83" s="71"/>
      <c r="GQ83" s="71"/>
      <c r="GR83" s="71"/>
      <c r="GS83" s="71"/>
      <c r="GT83" s="71"/>
      <c r="GU83" s="71"/>
      <c r="GV83" s="71"/>
      <c r="GW83" s="71"/>
      <c r="GX83" s="71"/>
      <c r="GY83" s="71"/>
    </row>
    <row r="84" spans="1:241" s="52" customFormat="1" ht="12.75" hidden="1" x14ac:dyDescent="0.25">
      <c r="A84" s="93"/>
      <c r="B84" s="83"/>
      <c r="C84" s="84"/>
      <c r="D84" s="59"/>
      <c r="E84" s="35"/>
      <c r="F84" s="35"/>
      <c r="G84" s="35"/>
      <c r="H84" s="35"/>
      <c r="I84" s="35"/>
      <c r="J84" s="35"/>
      <c r="K84" s="36"/>
      <c r="L84" s="35"/>
      <c r="M84" s="35"/>
      <c r="N84" s="8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  <c r="DV84" s="72"/>
      <c r="DW84" s="72"/>
      <c r="DX84" s="72"/>
      <c r="DY84" s="72"/>
      <c r="DZ84" s="72"/>
      <c r="EA84" s="72"/>
      <c r="EB84" s="72"/>
      <c r="EC84" s="72"/>
      <c r="ED84" s="72"/>
      <c r="EE84" s="72"/>
      <c r="EF84" s="72"/>
      <c r="EG84" s="72"/>
      <c r="EH84" s="72"/>
      <c r="EI84" s="72"/>
      <c r="EJ84" s="72"/>
      <c r="EK84" s="72"/>
      <c r="EL84" s="72"/>
      <c r="EM84" s="72"/>
      <c r="EN84" s="72"/>
      <c r="EO84" s="72"/>
      <c r="EP84" s="72"/>
      <c r="EQ84" s="72"/>
      <c r="ER84" s="72"/>
      <c r="ES84" s="72"/>
      <c r="ET84" s="72"/>
      <c r="EU84" s="72"/>
      <c r="EV84" s="72"/>
      <c r="EW84" s="72"/>
      <c r="EX84" s="72"/>
      <c r="EY84" s="72"/>
      <c r="EZ84" s="72"/>
      <c r="FA84" s="72"/>
      <c r="FB84" s="72"/>
      <c r="FC84" s="72"/>
      <c r="FD84" s="72"/>
      <c r="FE84" s="72"/>
      <c r="FF84" s="72"/>
      <c r="FG84" s="72"/>
      <c r="FH84" s="72"/>
      <c r="FI84" s="72"/>
      <c r="FJ84" s="72"/>
      <c r="FK84" s="72"/>
      <c r="FL84" s="72"/>
      <c r="FM84" s="72"/>
      <c r="FN84" s="72"/>
      <c r="FO84" s="72"/>
      <c r="FP84" s="72"/>
      <c r="FQ84" s="72"/>
      <c r="FR84" s="72"/>
      <c r="FS84" s="72"/>
      <c r="FT84" s="72"/>
      <c r="FU84" s="72"/>
      <c r="FV84" s="72"/>
      <c r="FW84" s="72"/>
      <c r="FX84" s="72"/>
      <c r="FY84" s="72"/>
      <c r="FZ84" s="72"/>
      <c r="GA84" s="72"/>
      <c r="GB84" s="72"/>
      <c r="GC84" s="72"/>
      <c r="GD84" s="72"/>
      <c r="GE84" s="72"/>
      <c r="GF84" s="72"/>
      <c r="GG84" s="72"/>
      <c r="GH84" s="72"/>
      <c r="GI84" s="72"/>
      <c r="GJ84" s="72"/>
      <c r="GK84" s="72"/>
      <c r="GL84" s="72"/>
      <c r="GM84" s="72"/>
      <c r="GN84" s="72"/>
      <c r="GO84" s="72"/>
      <c r="GP84" s="72"/>
      <c r="GQ84" s="72"/>
      <c r="GR84" s="72"/>
      <c r="GS84" s="72"/>
      <c r="GT84" s="72"/>
      <c r="GU84" s="72"/>
      <c r="GV84" s="72"/>
      <c r="GW84" s="72"/>
      <c r="GX84" s="72"/>
      <c r="GY84" s="72"/>
      <c r="GZ84" s="72"/>
      <c r="HA84" s="72"/>
      <c r="HB84" s="72"/>
      <c r="HC84" s="72"/>
      <c r="HD84" s="72"/>
      <c r="HE84" s="72"/>
      <c r="HF84" s="72"/>
      <c r="HG84" s="72"/>
      <c r="HH84" s="72"/>
      <c r="HI84" s="72"/>
      <c r="HJ84" s="72"/>
      <c r="HK84" s="72"/>
      <c r="HL84" s="72"/>
      <c r="HM84" s="72"/>
      <c r="HN84" s="72"/>
      <c r="HO84" s="72"/>
      <c r="HP84" s="72"/>
      <c r="HQ84" s="72"/>
      <c r="HR84" s="72"/>
      <c r="HS84" s="72"/>
      <c r="HT84" s="72"/>
      <c r="HU84" s="72"/>
      <c r="HV84" s="72"/>
      <c r="HW84" s="72"/>
      <c r="HX84" s="72"/>
      <c r="HY84" s="72"/>
      <c r="HZ84" s="72"/>
      <c r="IA84" s="72"/>
      <c r="IB84" s="72"/>
      <c r="IC84" s="72"/>
      <c r="ID84" s="72"/>
      <c r="IE84" s="72"/>
      <c r="IF84" s="72"/>
      <c r="IG84" s="72"/>
    </row>
    <row r="85" spans="1:241" s="52" customFormat="1" ht="12.75" hidden="1" x14ac:dyDescent="0.25">
      <c r="A85" s="93"/>
      <c r="B85" s="83"/>
      <c r="C85" s="62" t="s">
        <v>83</v>
      </c>
      <c r="D85" s="59" t="s">
        <v>55</v>
      </c>
      <c r="E85" s="35">
        <v>1</v>
      </c>
      <c r="F85" s="35">
        <f>E85*F83</f>
        <v>20.646000000000001</v>
      </c>
      <c r="G85" s="35"/>
      <c r="H85" s="35"/>
      <c r="I85" s="35"/>
      <c r="J85" s="35"/>
      <c r="K85" s="36">
        <v>2.0099999999999998</v>
      </c>
      <c r="L85" s="35">
        <f>F85*K85</f>
        <v>41.498459999999994</v>
      </c>
      <c r="M85" s="35">
        <f>H85+J85+L85</f>
        <v>41.498459999999994</v>
      </c>
      <c r="N85" s="8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72"/>
      <c r="DY85" s="72"/>
      <c r="DZ85" s="72"/>
      <c r="EA85" s="72"/>
      <c r="EB85" s="72"/>
      <c r="EC85" s="72"/>
      <c r="ED85" s="72"/>
      <c r="EE85" s="72"/>
      <c r="EF85" s="72"/>
      <c r="EG85" s="72"/>
      <c r="EH85" s="72"/>
      <c r="EI85" s="72"/>
      <c r="EJ85" s="72"/>
      <c r="EK85" s="72"/>
      <c r="EL85" s="72"/>
      <c r="EM85" s="72"/>
      <c r="EN85" s="72"/>
      <c r="EO85" s="72"/>
      <c r="EP85" s="72"/>
      <c r="EQ85" s="72"/>
      <c r="ER85" s="72"/>
      <c r="ES85" s="72"/>
      <c r="ET85" s="72"/>
      <c r="EU85" s="72"/>
      <c r="EV85" s="72"/>
      <c r="EW85" s="72"/>
      <c r="EX85" s="72"/>
      <c r="EY85" s="72"/>
      <c r="EZ85" s="72"/>
      <c r="FA85" s="72"/>
      <c r="FB85" s="72"/>
      <c r="FC85" s="72"/>
      <c r="FD85" s="72"/>
      <c r="FE85" s="72"/>
      <c r="FF85" s="72"/>
      <c r="FG85" s="72"/>
      <c r="FH85" s="72"/>
      <c r="FI85" s="72"/>
      <c r="FJ85" s="72"/>
      <c r="FK85" s="72"/>
      <c r="FL85" s="72"/>
      <c r="FM85" s="72"/>
      <c r="FN85" s="72"/>
      <c r="FO85" s="72"/>
      <c r="FP85" s="72"/>
      <c r="FQ85" s="72"/>
      <c r="FR85" s="72"/>
      <c r="FS85" s="72"/>
      <c r="FT85" s="72"/>
      <c r="FU85" s="72"/>
      <c r="FV85" s="72"/>
      <c r="FW85" s="72"/>
      <c r="FX85" s="72"/>
      <c r="FY85" s="72"/>
      <c r="FZ85" s="72"/>
      <c r="GA85" s="72"/>
      <c r="GB85" s="72"/>
      <c r="GC85" s="72"/>
      <c r="GD85" s="72"/>
      <c r="GE85" s="72"/>
      <c r="GF85" s="72"/>
      <c r="GG85" s="72"/>
      <c r="GH85" s="72"/>
      <c r="GI85" s="72"/>
      <c r="GJ85" s="72"/>
      <c r="GK85" s="72"/>
      <c r="GL85" s="72"/>
      <c r="GM85" s="72"/>
      <c r="GN85" s="72"/>
      <c r="GO85" s="72"/>
      <c r="GP85" s="72"/>
      <c r="GQ85" s="72"/>
      <c r="GR85" s="72"/>
      <c r="GS85" s="72"/>
      <c r="GT85" s="72"/>
      <c r="GU85" s="72"/>
      <c r="GV85" s="72"/>
      <c r="GW85" s="72"/>
      <c r="GX85" s="72"/>
      <c r="GY85" s="72"/>
      <c r="GZ85" s="72"/>
      <c r="HA85" s="72"/>
      <c r="HB85" s="72"/>
      <c r="HC85" s="72"/>
      <c r="HD85" s="72"/>
      <c r="HE85" s="72"/>
      <c r="HF85" s="72"/>
      <c r="HG85" s="72"/>
      <c r="HH85" s="72"/>
      <c r="HI85" s="72"/>
      <c r="HJ85" s="72"/>
      <c r="HK85" s="72"/>
      <c r="HL85" s="72"/>
      <c r="HM85" s="72"/>
      <c r="HN85" s="72"/>
      <c r="HO85" s="72"/>
      <c r="HP85" s="72"/>
      <c r="HQ85" s="72"/>
      <c r="HR85" s="72"/>
      <c r="HS85" s="72"/>
      <c r="HT85" s="72"/>
      <c r="HU85" s="72"/>
      <c r="HV85" s="72"/>
      <c r="HW85" s="72"/>
      <c r="HX85" s="72"/>
      <c r="HY85" s="72"/>
      <c r="HZ85" s="72"/>
      <c r="IA85" s="72"/>
      <c r="IB85" s="72"/>
      <c r="IC85" s="72"/>
      <c r="ID85" s="72"/>
      <c r="IE85" s="72"/>
      <c r="IF85" s="72"/>
      <c r="IG85" s="72"/>
    </row>
    <row r="86" spans="1:241" s="52" customFormat="1" ht="12.75" hidden="1" x14ac:dyDescent="0.25">
      <c r="A86" s="93"/>
      <c r="B86" s="83"/>
      <c r="C86" s="62"/>
      <c r="D86" s="59"/>
      <c r="E86" s="35"/>
      <c r="F86" s="35"/>
      <c r="G86" s="35"/>
      <c r="H86" s="35"/>
      <c r="I86" s="35"/>
      <c r="J86" s="35"/>
      <c r="K86" s="36"/>
      <c r="L86" s="35"/>
      <c r="M86" s="35"/>
      <c r="N86" s="8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2"/>
      <c r="GD86" s="72"/>
      <c r="GE86" s="72"/>
      <c r="GF86" s="72"/>
      <c r="GG86" s="72"/>
      <c r="GH86" s="72"/>
      <c r="GI86" s="72"/>
      <c r="GJ86" s="72"/>
      <c r="GK86" s="72"/>
      <c r="GL86" s="72"/>
      <c r="GM86" s="72"/>
      <c r="GN86" s="72"/>
      <c r="GO86" s="72"/>
      <c r="GP86" s="72"/>
      <c r="GQ86" s="72"/>
      <c r="GR86" s="72"/>
      <c r="GS86" s="72"/>
      <c r="GT86" s="72"/>
      <c r="GU86" s="72"/>
      <c r="GV86" s="72"/>
      <c r="GW86" s="72"/>
      <c r="GX86" s="72"/>
      <c r="GY86" s="72"/>
      <c r="GZ86" s="72"/>
      <c r="HA86" s="72"/>
      <c r="HB86" s="72"/>
      <c r="HC86" s="72"/>
      <c r="HD86" s="72"/>
      <c r="HE86" s="72"/>
      <c r="HF86" s="72"/>
      <c r="HG86" s="72"/>
      <c r="HH86" s="72"/>
      <c r="HI86" s="72"/>
      <c r="HJ86" s="72"/>
      <c r="HK86" s="72"/>
      <c r="HL86" s="72"/>
      <c r="HM86" s="72"/>
      <c r="HN86" s="72"/>
      <c r="HO86" s="72"/>
      <c r="HP86" s="72"/>
      <c r="HQ86" s="72"/>
      <c r="HR86" s="72"/>
      <c r="HS86" s="72"/>
      <c r="HT86" s="72"/>
      <c r="HU86" s="72"/>
      <c r="HV86" s="72"/>
      <c r="HW86" s="72"/>
      <c r="HX86" s="72"/>
      <c r="HY86" s="72"/>
      <c r="HZ86" s="72"/>
      <c r="IA86" s="72"/>
      <c r="IB86" s="72"/>
      <c r="IC86" s="72"/>
      <c r="ID86" s="72"/>
      <c r="IE86" s="72"/>
      <c r="IF86" s="72"/>
      <c r="IG86" s="72"/>
    </row>
    <row r="87" spans="1:241" s="18" customFormat="1" ht="12.75" x14ac:dyDescent="0.25">
      <c r="A87" s="57">
        <v>11</v>
      </c>
      <c r="B87" s="64" t="s">
        <v>84</v>
      </c>
      <c r="C87" s="87" t="s">
        <v>85</v>
      </c>
      <c r="D87" s="93" t="s">
        <v>41</v>
      </c>
      <c r="E87" s="96"/>
      <c r="F87" s="106">
        <v>0.98399999999999999</v>
      </c>
      <c r="G87" s="96"/>
      <c r="H87" s="96"/>
      <c r="I87" s="96"/>
      <c r="J87" s="96"/>
      <c r="K87" s="96"/>
      <c r="L87" s="96"/>
      <c r="M87" s="96"/>
      <c r="N87" s="82">
        <v>0.98399999999999999</v>
      </c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71"/>
      <c r="DG87" s="71"/>
      <c r="DH87" s="71"/>
      <c r="DI87" s="71"/>
      <c r="DJ87" s="71"/>
      <c r="DK87" s="71"/>
      <c r="DL87" s="71"/>
      <c r="DM87" s="71"/>
      <c r="DN87" s="71"/>
      <c r="DO87" s="71"/>
      <c r="DP87" s="71"/>
      <c r="DQ87" s="71"/>
      <c r="DR87" s="71"/>
      <c r="DS87" s="71"/>
      <c r="DT87" s="71"/>
      <c r="DU87" s="71"/>
      <c r="DV87" s="71"/>
      <c r="DW87" s="71"/>
      <c r="DX87" s="71"/>
      <c r="DY87" s="71"/>
      <c r="DZ87" s="71"/>
      <c r="EA87" s="71"/>
      <c r="EB87" s="71"/>
      <c r="EC87" s="71"/>
      <c r="ED87" s="71"/>
      <c r="EE87" s="71"/>
      <c r="EF87" s="71"/>
      <c r="EG87" s="71"/>
      <c r="EH87" s="71"/>
      <c r="EI87" s="71"/>
      <c r="EJ87" s="71"/>
      <c r="EK87" s="71"/>
      <c r="EL87" s="71"/>
      <c r="EM87" s="71"/>
      <c r="EN87" s="71"/>
      <c r="EO87" s="71"/>
      <c r="EP87" s="71"/>
      <c r="EQ87" s="71"/>
      <c r="ER87" s="71"/>
      <c r="ES87" s="71"/>
      <c r="ET87" s="71"/>
      <c r="EU87" s="71"/>
      <c r="EV87" s="71"/>
      <c r="EW87" s="71"/>
      <c r="EX87" s="71"/>
      <c r="EY87" s="71"/>
      <c r="EZ87" s="71"/>
      <c r="FA87" s="71"/>
      <c r="FB87" s="71"/>
      <c r="FC87" s="71"/>
      <c r="FD87" s="71"/>
      <c r="FE87" s="71"/>
      <c r="FF87" s="71"/>
      <c r="FG87" s="71"/>
      <c r="FH87" s="71"/>
      <c r="FI87" s="71"/>
      <c r="FJ87" s="71"/>
      <c r="FK87" s="71"/>
      <c r="FL87" s="71"/>
      <c r="FM87" s="71"/>
      <c r="FN87" s="71"/>
      <c r="FO87" s="71"/>
      <c r="FP87" s="71"/>
      <c r="FQ87" s="71"/>
      <c r="FR87" s="71"/>
      <c r="FS87" s="71"/>
      <c r="FT87" s="71"/>
      <c r="FU87" s="71"/>
      <c r="FV87" s="71"/>
      <c r="FW87" s="71"/>
      <c r="FX87" s="71"/>
      <c r="FY87" s="71"/>
      <c r="FZ87" s="71"/>
      <c r="GA87" s="71"/>
      <c r="GB87" s="71"/>
      <c r="GC87" s="71"/>
      <c r="GD87" s="71"/>
      <c r="GE87" s="71"/>
      <c r="GF87" s="71"/>
      <c r="GG87" s="71"/>
      <c r="GH87" s="71"/>
      <c r="GI87" s="71"/>
      <c r="GJ87" s="71"/>
      <c r="GK87" s="71"/>
      <c r="GL87" s="71"/>
      <c r="GM87" s="71"/>
      <c r="GN87" s="71"/>
      <c r="GO87" s="71"/>
      <c r="GP87" s="71"/>
      <c r="GQ87" s="71"/>
      <c r="GR87" s="71"/>
      <c r="GS87" s="71"/>
      <c r="GT87" s="71"/>
      <c r="GU87" s="71"/>
      <c r="GV87" s="71"/>
      <c r="GW87" s="71"/>
      <c r="GX87" s="71"/>
      <c r="GY87" s="71"/>
      <c r="GZ87" s="71"/>
      <c r="HA87" s="71"/>
      <c r="HB87" s="71"/>
      <c r="HC87" s="71"/>
      <c r="HD87" s="71"/>
      <c r="HE87" s="71"/>
      <c r="HF87" s="71"/>
      <c r="HG87" s="71"/>
      <c r="HH87" s="71"/>
      <c r="HI87" s="71"/>
      <c r="HJ87" s="71"/>
      <c r="HK87" s="71"/>
      <c r="HL87" s="71"/>
      <c r="HM87" s="71"/>
      <c r="HN87" s="71"/>
      <c r="HO87" s="71"/>
      <c r="HP87" s="71"/>
      <c r="HQ87" s="71"/>
    </row>
    <row r="88" spans="1:241" s="52" customFormat="1" ht="12.75" hidden="1" x14ac:dyDescent="0.25">
      <c r="A88" s="107"/>
      <c r="B88" s="108"/>
      <c r="C88" s="109"/>
      <c r="D88" s="107" t="s">
        <v>86</v>
      </c>
      <c r="E88" s="75"/>
      <c r="F88" s="75">
        <f>F87/10</f>
        <v>9.8400000000000001E-2</v>
      </c>
      <c r="G88" s="75"/>
      <c r="H88" s="75"/>
      <c r="I88" s="75"/>
      <c r="J88" s="75"/>
      <c r="K88" s="75"/>
      <c r="L88" s="75"/>
      <c r="M88" s="75"/>
      <c r="N88" s="82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  <c r="BI88" s="110"/>
      <c r="BJ88" s="110"/>
      <c r="BK88" s="110"/>
      <c r="BL88" s="110"/>
      <c r="BM88" s="110"/>
      <c r="BN88" s="110"/>
      <c r="BO88" s="110"/>
      <c r="BP88" s="110"/>
      <c r="BQ88" s="110"/>
      <c r="BR88" s="110"/>
      <c r="BS88" s="110"/>
      <c r="BT88" s="110"/>
      <c r="BU88" s="110"/>
      <c r="BV88" s="110"/>
      <c r="BW88" s="110"/>
      <c r="BX88" s="110"/>
      <c r="BY88" s="110"/>
      <c r="BZ88" s="110"/>
      <c r="CA88" s="110"/>
      <c r="CB88" s="110"/>
      <c r="CC88" s="110"/>
      <c r="CD88" s="110"/>
      <c r="CE88" s="110"/>
      <c r="CF88" s="110"/>
      <c r="CG88" s="110"/>
      <c r="CH88" s="110"/>
      <c r="CI88" s="110"/>
      <c r="CJ88" s="110"/>
      <c r="CK88" s="110"/>
      <c r="CL88" s="110"/>
      <c r="CM88" s="110"/>
      <c r="CN88" s="110"/>
      <c r="CO88" s="110"/>
      <c r="CP88" s="110"/>
      <c r="CQ88" s="110"/>
      <c r="CR88" s="110"/>
      <c r="CS88" s="110"/>
      <c r="CT88" s="110"/>
      <c r="CU88" s="110"/>
      <c r="CV88" s="110"/>
      <c r="CW88" s="110"/>
      <c r="CX88" s="110"/>
      <c r="CY88" s="110"/>
      <c r="CZ88" s="110"/>
      <c r="DA88" s="110"/>
      <c r="DB88" s="110"/>
      <c r="DC88" s="110"/>
      <c r="DD88" s="110"/>
      <c r="DE88" s="110"/>
      <c r="DF88" s="110"/>
      <c r="DG88" s="110"/>
      <c r="DH88" s="110"/>
      <c r="DI88" s="110"/>
      <c r="DJ88" s="110"/>
      <c r="DK88" s="110"/>
      <c r="DL88" s="110"/>
      <c r="DM88" s="110"/>
      <c r="DN88" s="110"/>
      <c r="DO88" s="110"/>
      <c r="DP88" s="110"/>
      <c r="DQ88" s="110"/>
      <c r="DR88" s="110"/>
      <c r="DS88" s="110"/>
      <c r="DT88" s="110"/>
      <c r="DU88" s="110"/>
      <c r="DV88" s="110"/>
      <c r="DW88" s="110"/>
      <c r="DX88" s="110"/>
      <c r="DY88" s="110"/>
      <c r="DZ88" s="110"/>
      <c r="EA88" s="110"/>
      <c r="EB88" s="110"/>
      <c r="EC88" s="110"/>
      <c r="ED88" s="110"/>
      <c r="EE88" s="110"/>
      <c r="EF88" s="110"/>
      <c r="EG88" s="110"/>
      <c r="EH88" s="110"/>
      <c r="EI88" s="110"/>
      <c r="EJ88" s="110"/>
      <c r="EK88" s="110"/>
      <c r="EL88" s="110"/>
      <c r="EM88" s="110"/>
      <c r="EN88" s="110"/>
      <c r="EO88" s="110"/>
      <c r="EP88" s="110"/>
      <c r="EQ88" s="110"/>
      <c r="ER88" s="110"/>
      <c r="ES88" s="110"/>
      <c r="ET88" s="110"/>
      <c r="EU88" s="110"/>
      <c r="EV88" s="110"/>
      <c r="EW88" s="110"/>
      <c r="EX88" s="110"/>
      <c r="EY88" s="110"/>
      <c r="EZ88" s="110"/>
      <c r="FA88" s="110"/>
      <c r="FB88" s="110"/>
      <c r="FC88" s="110"/>
      <c r="FD88" s="110"/>
      <c r="FE88" s="110"/>
      <c r="FF88" s="110"/>
      <c r="FG88" s="110"/>
      <c r="FH88" s="110"/>
      <c r="FI88" s="110"/>
      <c r="FJ88" s="110"/>
      <c r="FK88" s="110"/>
      <c r="FL88" s="110"/>
      <c r="FM88" s="110"/>
      <c r="FN88" s="110"/>
      <c r="FO88" s="110"/>
      <c r="FP88" s="110"/>
      <c r="FQ88" s="110"/>
      <c r="FR88" s="110"/>
      <c r="FS88" s="110"/>
      <c r="FT88" s="110"/>
      <c r="FU88" s="110"/>
      <c r="FV88" s="110"/>
      <c r="FW88" s="110"/>
      <c r="FX88" s="110"/>
      <c r="FY88" s="110"/>
      <c r="FZ88" s="110"/>
      <c r="GA88" s="110"/>
      <c r="GB88" s="110"/>
      <c r="GC88" s="110"/>
      <c r="GD88" s="110"/>
      <c r="GE88" s="110"/>
      <c r="GF88" s="110"/>
      <c r="GG88" s="110"/>
      <c r="GH88" s="110"/>
      <c r="GI88" s="110"/>
      <c r="GJ88" s="110"/>
      <c r="GK88" s="110"/>
      <c r="GL88" s="110"/>
      <c r="GM88" s="110"/>
      <c r="GN88" s="110"/>
      <c r="GO88" s="110"/>
      <c r="GP88" s="110"/>
      <c r="GQ88" s="110"/>
      <c r="GR88" s="110"/>
      <c r="GS88" s="110"/>
      <c r="GT88" s="110"/>
      <c r="GU88" s="110"/>
      <c r="GV88" s="110"/>
      <c r="GW88" s="110"/>
      <c r="GX88" s="110"/>
      <c r="GY88" s="110"/>
      <c r="GZ88" s="110"/>
      <c r="HA88" s="110"/>
      <c r="HB88" s="110"/>
      <c r="HC88" s="110"/>
      <c r="HD88" s="110"/>
      <c r="HE88" s="110"/>
      <c r="HF88" s="110"/>
      <c r="HG88" s="110"/>
      <c r="HH88" s="110"/>
      <c r="HI88" s="110"/>
      <c r="HJ88" s="110"/>
      <c r="HK88" s="110"/>
      <c r="HL88" s="110"/>
      <c r="HM88" s="110"/>
      <c r="HN88" s="110"/>
      <c r="HO88" s="110"/>
      <c r="HP88" s="110"/>
      <c r="HQ88" s="110"/>
      <c r="HR88" s="110"/>
      <c r="HS88" s="110"/>
      <c r="HT88" s="110"/>
      <c r="HU88" s="110"/>
      <c r="HV88" s="110"/>
      <c r="HW88" s="110"/>
      <c r="HX88" s="110"/>
      <c r="HY88" s="110"/>
      <c r="HZ88" s="110"/>
      <c r="IA88" s="110"/>
      <c r="IB88" s="110"/>
      <c r="IC88" s="110"/>
      <c r="ID88" s="110"/>
      <c r="IE88" s="110"/>
      <c r="IF88" s="110"/>
      <c r="IG88" s="110"/>
    </row>
    <row r="89" spans="1:241" s="18" customFormat="1" ht="12.75" hidden="1" x14ac:dyDescent="0.25">
      <c r="A89" s="111"/>
      <c r="B89" s="73"/>
      <c r="C89" s="32" t="s">
        <v>87</v>
      </c>
      <c r="D89" s="33" t="s">
        <v>20</v>
      </c>
      <c r="E89" s="35">
        <v>17.8</v>
      </c>
      <c r="F89" s="75">
        <f>E89*F88</f>
        <v>1.7515200000000002</v>
      </c>
      <c r="G89" s="75"/>
      <c r="H89" s="75"/>
      <c r="I89" s="35">
        <v>6</v>
      </c>
      <c r="J89" s="35">
        <f>F89*I89</f>
        <v>10.509120000000001</v>
      </c>
      <c r="K89" s="35"/>
      <c r="L89" s="35"/>
      <c r="M89" s="35">
        <f>H89+J89+L89</f>
        <v>10.509120000000001</v>
      </c>
      <c r="N89" s="8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2"/>
      <c r="AS89" s="112"/>
      <c r="AT89" s="112"/>
      <c r="AU89" s="112"/>
      <c r="AV89" s="112"/>
      <c r="AW89" s="112"/>
      <c r="AX89" s="112"/>
      <c r="AY89" s="112"/>
      <c r="AZ89" s="112"/>
      <c r="BA89" s="112"/>
      <c r="BB89" s="112"/>
      <c r="BC89" s="112"/>
      <c r="BD89" s="112"/>
      <c r="BE89" s="112"/>
      <c r="BF89" s="112"/>
      <c r="BG89" s="112"/>
      <c r="BH89" s="112"/>
      <c r="BI89" s="112"/>
      <c r="BJ89" s="112"/>
      <c r="BK89" s="112"/>
      <c r="BL89" s="112"/>
      <c r="BM89" s="112"/>
      <c r="BN89" s="112"/>
      <c r="BO89" s="112"/>
      <c r="BP89" s="112"/>
      <c r="BQ89" s="112"/>
      <c r="BR89" s="112"/>
      <c r="BS89" s="112"/>
      <c r="BT89" s="112"/>
      <c r="BU89" s="112"/>
      <c r="BV89" s="112"/>
      <c r="BW89" s="112"/>
      <c r="BX89" s="112"/>
      <c r="BY89" s="112"/>
      <c r="BZ89" s="112"/>
      <c r="CA89" s="112"/>
      <c r="CB89" s="112"/>
      <c r="CC89" s="112"/>
      <c r="CD89" s="112"/>
      <c r="CE89" s="112"/>
      <c r="CF89" s="112"/>
      <c r="CG89" s="112"/>
      <c r="CH89" s="112"/>
      <c r="CI89" s="112"/>
      <c r="CJ89" s="112"/>
      <c r="CK89" s="112"/>
      <c r="CL89" s="112"/>
      <c r="CM89" s="112"/>
      <c r="CN89" s="112"/>
      <c r="CO89" s="112"/>
      <c r="CP89" s="112"/>
      <c r="CQ89" s="112"/>
      <c r="CR89" s="112"/>
      <c r="CS89" s="112"/>
      <c r="CT89" s="112"/>
      <c r="CU89" s="112"/>
      <c r="CV89" s="112"/>
      <c r="CW89" s="112"/>
      <c r="CX89" s="112"/>
      <c r="CY89" s="112"/>
      <c r="CZ89" s="112"/>
      <c r="DA89" s="112"/>
      <c r="DB89" s="112"/>
      <c r="DC89" s="112"/>
      <c r="DD89" s="112"/>
      <c r="DE89" s="112"/>
      <c r="DF89" s="112"/>
      <c r="DG89" s="112"/>
      <c r="DH89" s="112"/>
      <c r="DI89" s="112"/>
      <c r="DJ89" s="112"/>
      <c r="DK89" s="112"/>
      <c r="DL89" s="112"/>
      <c r="DM89" s="112"/>
      <c r="DN89" s="112"/>
      <c r="DO89" s="112"/>
      <c r="DP89" s="112"/>
      <c r="DQ89" s="112"/>
      <c r="DR89" s="112"/>
      <c r="DS89" s="112"/>
      <c r="DT89" s="112"/>
      <c r="DU89" s="112"/>
      <c r="DV89" s="112"/>
      <c r="DW89" s="112"/>
      <c r="DX89" s="112"/>
      <c r="DY89" s="112"/>
      <c r="DZ89" s="112"/>
      <c r="EA89" s="112"/>
      <c r="EB89" s="112"/>
      <c r="EC89" s="112"/>
      <c r="ED89" s="112"/>
      <c r="EE89" s="112"/>
      <c r="EF89" s="112"/>
      <c r="EG89" s="112"/>
      <c r="EH89" s="112"/>
      <c r="EI89" s="112"/>
      <c r="EJ89" s="112"/>
      <c r="EK89" s="112"/>
      <c r="EL89" s="112"/>
      <c r="EM89" s="112"/>
      <c r="EN89" s="112"/>
      <c r="EO89" s="112"/>
      <c r="EP89" s="112"/>
      <c r="EQ89" s="112"/>
      <c r="ER89" s="112"/>
      <c r="ES89" s="112"/>
      <c r="ET89" s="112"/>
      <c r="EU89" s="112"/>
      <c r="EV89" s="112"/>
      <c r="EW89" s="112"/>
      <c r="EX89" s="112"/>
      <c r="EY89" s="112"/>
      <c r="EZ89" s="112"/>
      <c r="FA89" s="112"/>
      <c r="FB89" s="112"/>
      <c r="FC89" s="112"/>
      <c r="FD89" s="112"/>
      <c r="FE89" s="112"/>
      <c r="FF89" s="112"/>
      <c r="FG89" s="112"/>
      <c r="FH89" s="112"/>
      <c r="FI89" s="112"/>
      <c r="FJ89" s="112"/>
      <c r="FK89" s="112"/>
      <c r="FL89" s="112"/>
      <c r="FM89" s="112"/>
      <c r="FN89" s="112"/>
      <c r="FO89" s="112"/>
      <c r="FP89" s="112"/>
      <c r="FQ89" s="112"/>
      <c r="FR89" s="112"/>
      <c r="FS89" s="112"/>
      <c r="FT89" s="112"/>
      <c r="FU89" s="112"/>
      <c r="FV89" s="112"/>
      <c r="FW89" s="112"/>
      <c r="FX89" s="112"/>
      <c r="FY89" s="112"/>
      <c r="FZ89" s="112"/>
      <c r="GA89" s="112"/>
      <c r="GB89" s="112"/>
      <c r="GC89" s="112"/>
      <c r="GD89" s="112"/>
      <c r="GE89" s="112"/>
      <c r="GF89" s="112"/>
      <c r="GG89" s="112"/>
      <c r="GH89" s="112"/>
      <c r="GI89" s="112"/>
      <c r="GJ89" s="112"/>
      <c r="GK89" s="112"/>
      <c r="GL89" s="112"/>
      <c r="GM89" s="112"/>
      <c r="GN89" s="112"/>
      <c r="GO89" s="112"/>
      <c r="GP89" s="112"/>
      <c r="GQ89" s="112"/>
      <c r="GR89" s="112"/>
      <c r="GS89" s="112"/>
      <c r="GT89" s="112"/>
      <c r="GU89" s="112"/>
      <c r="GV89" s="112"/>
      <c r="GW89" s="112"/>
      <c r="GX89" s="112"/>
      <c r="GY89" s="112"/>
      <c r="GZ89" s="112"/>
      <c r="HA89" s="112"/>
      <c r="HB89" s="112"/>
      <c r="HC89" s="112"/>
      <c r="HD89" s="112"/>
      <c r="HE89" s="112"/>
      <c r="HF89" s="112"/>
      <c r="HG89" s="112"/>
      <c r="HH89" s="112"/>
      <c r="HI89" s="112"/>
      <c r="HJ89" s="112"/>
      <c r="HK89" s="112"/>
      <c r="HL89" s="112"/>
      <c r="HM89" s="112"/>
      <c r="HN89" s="112"/>
      <c r="HO89" s="112"/>
      <c r="HP89" s="112"/>
      <c r="HQ89" s="112"/>
      <c r="HR89" s="112"/>
      <c r="HS89" s="112"/>
      <c r="HT89" s="112"/>
      <c r="HU89" s="112"/>
      <c r="HV89" s="112"/>
      <c r="HW89" s="112"/>
      <c r="HX89" s="112"/>
      <c r="HY89" s="112"/>
      <c r="HZ89" s="112"/>
      <c r="IA89" s="112"/>
      <c r="IB89" s="112"/>
      <c r="IC89" s="112"/>
      <c r="ID89" s="112"/>
      <c r="IE89" s="112"/>
      <c r="IF89" s="112"/>
      <c r="IG89" s="112"/>
    </row>
    <row r="90" spans="1:241" s="18" customFormat="1" ht="12.75" hidden="1" x14ac:dyDescent="0.25">
      <c r="A90" s="111"/>
      <c r="B90" s="73" t="s">
        <v>50</v>
      </c>
      <c r="C90" s="74" t="s">
        <v>88</v>
      </c>
      <c r="D90" s="107" t="s">
        <v>41</v>
      </c>
      <c r="E90" s="35">
        <v>11</v>
      </c>
      <c r="F90" s="113">
        <f>E90*F88</f>
        <v>1.0824</v>
      </c>
      <c r="G90" s="36">
        <v>14.8</v>
      </c>
      <c r="H90" s="75">
        <f>F90*G90</f>
        <v>16.01952</v>
      </c>
      <c r="I90" s="75"/>
      <c r="J90" s="75"/>
      <c r="K90" s="75"/>
      <c r="L90" s="75"/>
      <c r="M90" s="75">
        <f>H90+J90+L90</f>
        <v>16.01952</v>
      </c>
      <c r="N90" s="8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  <c r="AO90" s="112"/>
      <c r="AP90" s="112"/>
      <c r="AQ90" s="112"/>
      <c r="AR90" s="112"/>
      <c r="AS90" s="112"/>
      <c r="AT90" s="112"/>
      <c r="AU90" s="112"/>
      <c r="AV90" s="112"/>
      <c r="AW90" s="112"/>
      <c r="AX90" s="112"/>
      <c r="AY90" s="112"/>
      <c r="AZ90" s="112"/>
      <c r="BA90" s="112"/>
      <c r="BB90" s="112"/>
      <c r="BC90" s="112"/>
      <c r="BD90" s="112"/>
      <c r="BE90" s="112"/>
      <c r="BF90" s="112"/>
      <c r="BG90" s="112"/>
      <c r="BH90" s="112"/>
      <c r="BI90" s="112"/>
      <c r="BJ90" s="112"/>
      <c r="BK90" s="112"/>
      <c r="BL90" s="112"/>
      <c r="BM90" s="112"/>
      <c r="BN90" s="112"/>
      <c r="BO90" s="112"/>
      <c r="BP90" s="112"/>
      <c r="BQ90" s="112"/>
      <c r="BR90" s="112"/>
      <c r="BS90" s="112"/>
      <c r="BT90" s="112"/>
      <c r="BU90" s="112"/>
      <c r="BV90" s="112"/>
      <c r="BW90" s="112"/>
      <c r="BX90" s="112"/>
      <c r="BY90" s="112"/>
      <c r="BZ90" s="112"/>
      <c r="CA90" s="112"/>
      <c r="CB90" s="112"/>
      <c r="CC90" s="112"/>
      <c r="CD90" s="112"/>
      <c r="CE90" s="112"/>
      <c r="CF90" s="112"/>
      <c r="CG90" s="112"/>
      <c r="CH90" s="112"/>
      <c r="CI90" s="112"/>
      <c r="CJ90" s="112"/>
      <c r="CK90" s="112"/>
      <c r="CL90" s="112"/>
      <c r="CM90" s="112"/>
      <c r="CN90" s="112"/>
      <c r="CO90" s="112"/>
      <c r="CP90" s="112"/>
      <c r="CQ90" s="112"/>
      <c r="CR90" s="112"/>
      <c r="CS90" s="112"/>
      <c r="CT90" s="112"/>
      <c r="CU90" s="112"/>
      <c r="CV90" s="112"/>
      <c r="CW90" s="112"/>
      <c r="CX90" s="112"/>
      <c r="CY90" s="112"/>
      <c r="CZ90" s="112"/>
      <c r="DA90" s="112"/>
      <c r="DB90" s="112"/>
      <c r="DC90" s="112"/>
      <c r="DD90" s="112"/>
      <c r="DE90" s="112"/>
      <c r="DF90" s="112"/>
      <c r="DG90" s="112"/>
      <c r="DH90" s="112"/>
      <c r="DI90" s="112"/>
      <c r="DJ90" s="112"/>
      <c r="DK90" s="112"/>
      <c r="DL90" s="112"/>
      <c r="DM90" s="112"/>
      <c r="DN90" s="112"/>
      <c r="DO90" s="112"/>
      <c r="DP90" s="112"/>
      <c r="DQ90" s="112"/>
      <c r="DR90" s="112"/>
      <c r="DS90" s="112"/>
      <c r="DT90" s="112"/>
      <c r="DU90" s="112"/>
      <c r="DV90" s="112"/>
      <c r="DW90" s="112"/>
      <c r="DX90" s="112"/>
      <c r="DY90" s="112"/>
      <c r="DZ90" s="112"/>
      <c r="EA90" s="112"/>
      <c r="EB90" s="112"/>
      <c r="EC90" s="112"/>
      <c r="ED90" s="112"/>
      <c r="EE90" s="112"/>
      <c r="EF90" s="112"/>
      <c r="EG90" s="112"/>
      <c r="EH90" s="112"/>
      <c r="EI90" s="112"/>
      <c r="EJ90" s="112"/>
      <c r="EK90" s="112"/>
      <c r="EL90" s="112"/>
      <c r="EM90" s="112"/>
      <c r="EN90" s="112"/>
      <c r="EO90" s="112"/>
      <c r="EP90" s="112"/>
      <c r="EQ90" s="112"/>
      <c r="ER90" s="112"/>
      <c r="ES90" s="112"/>
      <c r="ET90" s="112"/>
      <c r="EU90" s="112"/>
      <c r="EV90" s="112"/>
      <c r="EW90" s="112"/>
      <c r="EX90" s="112"/>
      <c r="EY90" s="112"/>
      <c r="EZ90" s="112"/>
      <c r="FA90" s="112"/>
      <c r="FB90" s="112"/>
      <c r="FC90" s="112"/>
      <c r="FD90" s="112"/>
      <c r="FE90" s="112"/>
      <c r="FF90" s="112"/>
      <c r="FG90" s="112"/>
      <c r="FH90" s="112"/>
      <c r="FI90" s="112"/>
      <c r="FJ90" s="112"/>
      <c r="FK90" s="112"/>
      <c r="FL90" s="112"/>
      <c r="FM90" s="112"/>
      <c r="FN90" s="112"/>
      <c r="FO90" s="112"/>
      <c r="FP90" s="112"/>
      <c r="FQ90" s="112"/>
      <c r="FR90" s="112"/>
      <c r="FS90" s="112"/>
      <c r="FT90" s="112"/>
      <c r="FU90" s="112"/>
      <c r="FV90" s="112"/>
      <c r="FW90" s="112"/>
      <c r="FX90" s="112"/>
      <c r="FY90" s="112"/>
      <c r="FZ90" s="112"/>
      <c r="GA90" s="112"/>
      <c r="GB90" s="112"/>
      <c r="GC90" s="112"/>
      <c r="GD90" s="112"/>
      <c r="GE90" s="112"/>
      <c r="GF90" s="112"/>
      <c r="GG90" s="112"/>
      <c r="GH90" s="112"/>
      <c r="GI90" s="112"/>
      <c r="GJ90" s="112"/>
      <c r="GK90" s="112"/>
      <c r="GL90" s="112"/>
      <c r="GM90" s="112"/>
      <c r="GN90" s="112"/>
      <c r="GO90" s="112"/>
      <c r="GP90" s="112"/>
      <c r="GQ90" s="112"/>
      <c r="GR90" s="112"/>
      <c r="GS90" s="112"/>
      <c r="GT90" s="112"/>
      <c r="GU90" s="112"/>
      <c r="GV90" s="112"/>
      <c r="GW90" s="112"/>
      <c r="GX90" s="112"/>
      <c r="GY90" s="112"/>
      <c r="GZ90" s="112"/>
      <c r="HA90" s="112"/>
      <c r="HB90" s="112"/>
      <c r="HC90" s="112"/>
      <c r="HD90" s="112"/>
      <c r="HE90" s="112"/>
      <c r="HF90" s="112"/>
      <c r="HG90" s="112"/>
      <c r="HH90" s="112"/>
      <c r="HI90" s="112"/>
      <c r="HJ90" s="112"/>
      <c r="HK90" s="112"/>
      <c r="HL90" s="112"/>
      <c r="HM90" s="112"/>
      <c r="HN90" s="112"/>
      <c r="HO90" s="112"/>
      <c r="HP90" s="112"/>
      <c r="HQ90" s="112"/>
      <c r="HR90" s="112"/>
      <c r="HS90" s="112"/>
      <c r="HT90" s="112"/>
      <c r="HU90" s="112"/>
      <c r="HV90" s="112"/>
      <c r="HW90" s="112"/>
      <c r="HX90" s="112"/>
      <c r="HY90" s="112"/>
      <c r="HZ90" s="112"/>
      <c r="IA90" s="112"/>
      <c r="IB90" s="112"/>
      <c r="IC90" s="112"/>
      <c r="ID90" s="112"/>
      <c r="IE90" s="112"/>
      <c r="IF90" s="112"/>
      <c r="IG90" s="112"/>
    </row>
    <row r="91" spans="1:241" s="52" customFormat="1" ht="12.75" hidden="1" x14ac:dyDescent="0.25">
      <c r="A91" s="107"/>
      <c r="B91" s="108"/>
      <c r="C91" s="109"/>
      <c r="D91" s="107"/>
      <c r="E91" s="35"/>
      <c r="F91" s="113"/>
      <c r="G91" s="36"/>
      <c r="H91" s="75"/>
      <c r="I91" s="75"/>
      <c r="J91" s="75"/>
      <c r="K91" s="75"/>
      <c r="L91" s="75"/>
      <c r="M91" s="75"/>
      <c r="N91" s="82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  <c r="BH91" s="110"/>
      <c r="BI91" s="110"/>
      <c r="BJ91" s="110"/>
      <c r="BK91" s="110"/>
      <c r="BL91" s="110"/>
      <c r="BM91" s="110"/>
      <c r="BN91" s="110"/>
      <c r="BO91" s="110"/>
      <c r="BP91" s="110"/>
      <c r="BQ91" s="110"/>
      <c r="BR91" s="110"/>
      <c r="BS91" s="110"/>
      <c r="BT91" s="110"/>
      <c r="BU91" s="110"/>
      <c r="BV91" s="110"/>
      <c r="BW91" s="110"/>
      <c r="BX91" s="110"/>
      <c r="BY91" s="110"/>
      <c r="BZ91" s="110"/>
      <c r="CA91" s="110"/>
      <c r="CB91" s="110"/>
      <c r="CC91" s="110"/>
      <c r="CD91" s="110"/>
      <c r="CE91" s="110"/>
      <c r="CF91" s="110"/>
      <c r="CG91" s="110"/>
      <c r="CH91" s="110"/>
      <c r="CI91" s="110"/>
      <c r="CJ91" s="110"/>
      <c r="CK91" s="110"/>
      <c r="CL91" s="110"/>
      <c r="CM91" s="110"/>
      <c r="CN91" s="110"/>
      <c r="CO91" s="110"/>
      <c r="CP91" s="110"/>
      <c r="CQ91" s="110"/>
      <c r="CR91" s="110"/>
      <c r="CS91" s="110"/>
      <c r="CT91" s="110"/>
      <c r="CU91" s="110"/>
      <c r="CV91" s="110"/>
      <c r="CW91" s="110"/>
      <c r="CX91" s="110"/>
      <c r="CY91" s="110"/>
      <c r="CZ91" s="110"/>
      <c r="DA91" s="110"/>
      <c r="DB91" s="110"/>
      <c r="DC91" s="110"/>
      <c r="DD91" s="110"/>
      <c r="DE91" s="110"/>
      <c r="DF91" s="110"/>
      <c r="DG91" s="110"/>
      <c r="DH91" s="110"/>
      <c r="DI91" s="110"/>
      <c r="DJ91" s="110"/>
      <c r="DK91" s="110"/>
      <c r="DL91" s="110"/>
      <c r="DM91" s="110"/>
      <c r="DN91" s="110"/>
      <c r="DO91" s="110"/>
      <c r="DP91" s="110"/>
      <c r="DQ91" s="110"/>
      <c r="DR91" s="110"/>
      <c r="DS91" s="110"/>
      <c r="DT91" s="110"/>
      <c r="DU91" s="110"/>
      <c r="DV91" s="110"/>
      <c r="DW91" s="110"/>
      <c r="DX91" s="110"/>
      <c r="DY91" s="110"/>
      <c r="DZ91" s="110"/>
      <c r="EA91" s="110"/>
      <c r="EB91" s="110"/>
      <c r="EC91" s="110"/>
      <c r="ED91" s="110"/>
      <c r="EE91" s="110"/>
      <c r="EF91" s="110"/>
      <c r="EG91" s="110"/>
      <c r="EH91" s="110"/>
      <c r="EI91" s="110"/>
      <c r="EJ91" s="110"/>
      <c r="EK91" s="110"/>
      <c r="EL91" s="110"/>
      <c r="EM91" s="110"/>
      <c r="EN91" s="110"/>
      <c r="EO91" s="110"/>
      <c r="EP91" s="110"/>
      <c r="EQ91" s="110"/>
      <c r="ER91" s="110"/>
      <c r="ES91" s="110"/>
      <c r="ET91" s="110"/>
      <c r="EU91" s="110"/>
      <c r="EV91" s="110"/>
      <c r="EW91" s="110"/>
      <c r="EX91" s="110"/>
      <c r="EY91" s="110"/>
      <c r="EZ91" s="110"/>
      <c r="FA91" s="110"/>
      <c r="FB91" s="110"/>
      <c r="FC91" s="110"/>
      <c r="FD91" s="110"/>
      <c r="FE91" s="110"/>
      <c r="FF91" s="110"/>
      <c r="FG91" s="110"/>
      <c r="FH91" s="110"/>
      <c r="FI91" s="110"/>
      <c r="FJ91" s="110"/>
      <c r="FK91" s="110"/>
      <c r="FL91" s="110"/>
      <c r="FM91" s="110"/>
      <c r="FN91" s="110"/>
      <c r="FO91" s="110"/>
      <c r="FP91" s="110"/>
      <c r="FQ91" s="110"/>
      <c r="FR91" s="110"/>
      <c r="FS91" s="110"/>
      <c r="FT91" s="110"/>
      <c r="FU91" s="110"/>
      <c r="FV91" s="110"/>
      <c r="FW91" s="110"/>
      <c r="FX91" s="110"/>
      <c r="FY91" s="110"/>
      <c r="FZ91" s="110"/>
      <c r="GA91" s="110"/>
      <c r="GB91" s="110"/>
      <c r="GC91" s="110"/>
      <c r="GD91" s="110"/>
      <c r="GE91" s="110"/>
      <c r="GF91" s="110"/>
      <c r="GG91" s="110"/>
      <c r="GH91" s="110"/>
      <c r="GI91" s="110"/>
      <c r="GJ91" s="110"/>
      <c r="GK91" s="110"/>
      <c r="GL91" s="110"/>
      <c r="GM91" s="110"/>
      <c r="GN91" s="110"/>
      <c r="GO91" s="110"/>
      <c r="GP91" s="110"/>
      <c r="GQ91" s="110"/>
      <c r="GR91" s="110"/>
      <c r="GS91" s="110"/>
      <c r="GT91" s="110"/>
      <c r="GU91" s="110"/>
      <c r="GV91" s="110"/>
      <c r="GW91" s="110"/>
      <c r="GX91" s="110"/>
      <c r="GY91" s="110"/>
      <c r="GZ91" s="110"/>
      <c r="HA91" s="110"/>
      <c r="HB91" s="110"/>
      <c r="HC91" s="110"/>
      <c r="HD91" s="110"/>
      <c r="HE91" s="110"/>
      <c r="HF91" s="110"/>
      <c r="HG91" s="110"/>
      <c r="HH91" s="110"/>
      <c r="HI91" s="110"/>
      <c r="HJ91" s="110"/>
      <c r="HK91" s="110"/>
      <c r="HL91" s="110"/>
      <c r="HM91" s="110"/>
      <c r="HN91" s="110"/>
      <c r="HO91" s="110"/>
      <c r="HP91" s="110"/>
      <c r="HQ91" s="110"/>
      <c r="HR91" s="110"/>
      <c r="HS91" s="110"/>
      <c r="HT91" s="110"/>
      <c r="HU91" s="110"/>
      <c r="HV91" s="110"/>
      <c r="HW91" s="110"/>
      <c r="HX91" s="110"/>
      <c r="HY91" s="110"/>
      <c r="HZ91" s="110"/>
      <c r="IA91" s="110"/>
      <c r="IB91" s="110"/>
      <c r="IC91" s="110"/>
      <c r="ID91" s="110"/>
      <c r="IE91" s="110"/>
      <c r="IF91" s="110"/>
      <c r="IG91" s="110"/>
    </row>
    <row r="92" spans="1:241" s="103" customFormat="1" ht="12.75" x14ac:dyDescent="0.2">
      <c r="A92" s="57">
        <v>12</v>
      </c>
      <c r="B92" s="114" t="s">
        <v>89</v>
      </c>
      <c r="C92" s="87" t="s">
        <v>90</v>
      </c>
      <c r="D92" s="57" t="s">
        <v>91</v>
      </c>
      <c r="E92" s="115"/>
      <c r="F92" s="67">
        <v>17</v>
      </c>
      <c r="G92" s="67"/>
      <c r="H92" s="67"/>
      <c r="I92" s="67"/>
      <c r="J92" s="67"/>
      <c r="K92" s="67"/>
      <c r="L92" s="88"/>
      <c r="M92" s="88"/>
      <c r="N92" s="82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1"/>
      <c r="CR92" s="71"/>
      <c r="CS92" s="71"/>
      <c r="CT92" s="71"/>
      <c r="CU92" s="71"/>
      <c r="CV92" s="71"/>
      <c r="CW92" s="71"/>
      <c r="CX92" s="71"/>
      <c r="CY92" s="71"/>
      <c r="CZ92" s="71"/>
      <c r="DA92" s="71"/>
      <c r="DB92" s="71"/>
      <c r="DC92" s="71"/>
      <c r="DD92" s="71"/>
      <c r="DE92" s="71"/>
      <c r="DF92" s="71"/>
      <c r="DG92" s="71"/>
      <c r="DH92" s="71"/>
      <c r="DI92" s="71"/>
      <c r="DJ92" s="71"/>
      <c r="DK92" s="71"/>
      <c r="DL92" s="71"/>
      <c r="DM92" s="71"/>
      <c r="DN92" s="71"/>
      <c r="DO92" s="71"/>
      <c r="DP92" s="71"/>
      <c r="DQ92" s="71"/>
      <c r="DR92" s="71"/>
      <c r="DS92" s="71"/>
      <c r="DT92" s="71"/>
      <c r="DU92" s="71"/>
      <c r="DV92" s="71"/>
      <c r="DW92" s="71"/>
      <c r="DX92" s="71"/>
      <c r="DY92" s="71"/>
      <c r="DZ92" s="71"/>
      <c r="EA92" s="71"/>
      <c r="EB92" s="71"/>
      <c r="EC92" s="71"/>
      <c r="ED92" s="71"/>
      <c r="EE92" s="71"/>
      <c r="EF92" s="71"/>
      <c r="EG92" s="71"/>
      <c r="EH92" s="71"/>
      <c r="EI92" s="71"/>
      <c r="EJ92" s="71"/>
      <c r="EK92" s="71"/>
      <c r="EL92" s="71"/>
      <c r="EM92" s="71"/>
      <c r="EN92" s="71"/>
      <c r="EO92" s="71"/>
      <c r="EP92" s="71"/>
      <c r="EQ92" s="71"/>
      <c r="ER92" s="71"/>
      <c r="ES92" s="71"/>
      <c r="ET92" s="71"/>
      <c r="EU92" s="71"/>
      <c r="EV92" s="71"/>
      <c r="EW92" s="71"/>
      <c r="EX92" s="71"/>
      <c r="EY92" s="71"/>
      <c r="EZ92" s="71"/>
      <c r="FA92" s="71"/>
      <c r="FB92" s="71"/>
      <c r="FC92" s="71"/>
      <c r="FD92" s="71"/>
      <c r="FE92" s="71"/>
      <c r="FF92" s="71"/>
      <c r="FG92" s="71"/>
      <c r="FH92" s="71"/>
      <c r="FI92" s="71"/>
      <c r="FJ92" s="71"/>
      <c r="FK92" s="71"/>
      <c r="FL92" s="71"/>
      <c r="FM92" s="71"/>
      <c r="FN92" s="71"/>
      <c r="FO92" s="71"/>
      <c r="FP92" s="71"/>
      <c r="FQ92" s="71"/>
      <c r="FR92" s="71"/>
      <c r="FS92" s="71"/>
      <c r="FT92" s="71"/>
      <c r="FU92" s="71"/>
      <c r="FV92" s="71"/>
      <c r="FW92" s="71"/>
      <c r="FX92" s="71"/>
      <c r="FY92" s="71"/>
      <c r="FZ92" s="71"/>
      <c r="GA92" s="71"/>
      <c r="GB92" s="71"/>
      <c r="GC92" s="71"/>
      <c r="GD92" s="71"/>
      <c r="GE92" s="71"/>
      <c r="GF92" s="71"/>
      <c r="GG92" s="71"/>
      <c r="GH92" s="71"/>
      <c r="GI92" s="71"/>
      <c r="GJ92" s="71"/>
      <c r="GK92" s="71"/>
      <c r="GL92" s="71"/>
      <c r="GM92" s="71"/>
      <c r="GN92" s="71"/>
      <c r="GO92" s="71"/>
      <c r="GP92" s="71"/>
      <c r="GQ92" s="71"/>
      <c r="GR92" s="71"/>
      <c r="GS92" s="71"/>
      <c r="GT92" s="71"/>
      <c r="GU92" s="71"/>
      <c r="GV92" s="71"/>
      <c r="GW92" s="71"/>
      <c r="GX92" s="71"/>
      <c r="GY92" s="71"/>
      <c r="GZ92" s="71"/>
      <c r="HA92" s="71"/>
      <c r="HB92" s="71"/>
      <c r="HC92" s="71"/>
      <c r="HD92" s="71"/>
    </row>
    <row r="93" spans="1:241" s="52" customFormat="1" ht="12.75" hidden="1" x14ac:dyDescent="0.25">
      <c r="A93" s="59"/>
      <c r="B93" s="83"/>
      <c r="C93" s="84"/>
      <c r="D93" s="59" t="s">
        <v>92</v>
      </c>
      <c r="E93" s="116"/>
      <c r="F93" s="91">
        <v>1.7000000000000001E-2</v>
      </c>
      <c r="G93" s="35"/>
      <c r="H93" s="35"/>
      <c r="I93" s="35"/>
      <c r="J93" s="35"/>
      <c r="K93" s="35"/>
      <c r="L93" s="34"/>
      <c r="M93" s="34"/>
      <c r="N93" s="8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  <c r="DV93" s="72"/>
      <c r="DW93" s="72"/>
      <c r="DX93" s="72"/>
      <c r="DY93" s="72"/>
      <c r="DZ93" s="72"/>
      <c r="EA93" s="72"/>
      <c r="EB93" s="72"/>
      <c r="EC93" s="72"/>
      <c r="ED93" s="72"/>
      <c r="EE93" s="72"/>
      <c r="EF93" s="72"/>
      <c r="EG93" s="72"/>
      <c r="EH93" s="72"/>
      <c r="EI93" s="72"/>
      <c r="EJ93" s="72"/>
      <c r="EK93" s="72"/>
      <c r="EL93" s="72"/>
      <c r="EM93" s="72"/>
      <c r="EN93" s="72"/>
      <c r="EO93" s="72"/>
      <c r="EP93" s="72"/>
      <c r="EQ93" s="72"/>
      <c r="ER93" s="72"/>
      <c r="ES93" s="72"/>
      <c r="ET93" s="72"/>
      <c r="EU93" s="72"/>
      <c r="EV93" s="72"/>
      <c r="EW93" s="72"/>
      <c r="EX93" s="72"/>
      <c r="EY93" s="72"/>
      <c r="EZ93" s="72"/>
      <c r="FA93" s="72"/>
      <c r="FB93" s="72"/>
      <c r="FC93" s="72"/>
      <c r="FD93" s="72"/>
      <c r="FE93" s="72"/>
      <c r="FF93" s="72"/>
      <c r="FG93" s="72"/>
      <c r="FH93" s="72"/>
      <c r="FI93" s="72"/>
      <c r="FJ93" s="72"/>
      <c r="FK93" s="72"/>
      <c r="FL93" s="72"/>
      <c r="FM93" s="72"/>
      <c r="FN93" s="72"/>
      <c r="FO93" s="72"/>
      <c r="FP93" s="72"/>
      <c r="FQ93" s="72"/>
      <c r="FR93" s="72"/>
      <c r="FS93" s="72"/>
      <c r="FT93" s="72"/>
      <c r="FU93" s="72"/>
      <c r="FV93" s="72"/>
      <c r="FW93" s="72"/>
      <c r="FX93" s="72"/>
      <c r="FY93" s="72"/>
      <c r="FZ93" s="72"/>
      <c r="GA93" s="72"/>
      <c r="GB93" s="72"/>
      <c r="GC93" s="72"/>
      <c r="GD93" s="72"/>
      <c r="GE93" s="72"/>
      <c r="GF93" s="72"/>
      <c r="GG93" s="72"/>
      <c r="GH93" s="72"/>
      <c r="GI93" s="72"/>
      <c r="GJ93" s="72"/>
      <c r="GK93" s="72"/>
      <c r="GL93" s="72"/>
      <c r="GM93" s="72"/>
      <c r="GN93" s="72"/>
      <c r="GO93" s="72"/>
      <c r="GP93" s="72"/>
      <c r="GQ93" s="72"/>
      <c r="GR93" s="72"/>
      <c r="GS93" s="72"/>
      <c r="GT93" s="72"/>
      <c r="GU93" s="72"/>
      <c r="GV93" s="72"/>
      <c r="GW93" s="72"/>
      <c r="GX93" s="72"/>
      <c r="GY93" s="72"/>
      <c r="GZ93" s="72"/>
      <c r="HA93" s="72"/>
      <c r="HB93" s="72"/>
      <c r="HC93" s="72"/>
      <c r="HD93" s="72"/>
      <c r="HE93" s="72"/>
      <c r="HF93" s="72"/>
      <c r="HG93" s="72"/>
      <c r="HH93" s="72"/>
      <c r="HI93" s="72"/>
      <c r="HJ93" s="72"/>
      <c r="HK93" s="72"/>
      <c r="HL93" s="72"/>
      <c r="HM93" s="72"/>
      <c r="HN93" s="72"/>
      <c r="HO93" s="72"/>
      <c r="HP93" s="72"/>
      <c r="HQ93" s="72"/>
      <c r="HR93" s="72"/>
      <c r="HS93" s="72"/>
      <c r="HT93" s="72"/>
      <c r="HU93" s="72"/>
      <c r="HV93" s="72"/>
      <c r="HW93" s="72"/>
      <c r="HX93" s="72"/>
      <c r="HY93" s="72"/>
      <c r="HZ93" s="72"/>
      <c r="IA93" s="72"/>
      <c r="IB93" s="72"/>
      <c r="IC93" s="72"/>
      <c r="ID93" s="72"/>
      <c r="IE93" s="72"/>
      <c r="IF93" s="72"/>
      <c r="IG93" s="72"/>
    </row>
    <row r="94" spans="1:241" s="18" customFormat="1" ht="12.75" hidden="1" x14ac:dyDescent="0.25">
      <c r="A94" s="57"/>
      <c r="B94" s="56"/>
      <c r="C94" s="32" t="s">
        <v>19</v>
      </c>
      <c r="D94" s="33" t="s">
        <v>20</v>
      </c>
      <c r="E94" s="35">
        <v>973</v>
      </c>
      <c r="F94" s="35">
        <f>F93*E94</f>
        <v>16.541</v>
      </c>
      <c r="G94" s="35"/>
      <c r="H94" s="117"/>
      <c r="I94" s="35">
        <v>6</v>
      </c>
      <c r="J94" s="35">
        <f>F94*I94</f>
        <v>99.246000000000009</v>
      </c>
      <c r="K94" s="35"/>
      <c r="L94" s="35"/>
      <c r="M94" s="35">
        <f>H94+J94+L94</f>
        <v>99.246000000000009</v>
      </c>
      <c r="N94" s="82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/>
      <c r="BV94" s="61"/>
      <c r="BW94" s="61"/>
      <c r="BX94" s="61"/>
      <c r="BY94" s="61"/>
      <c r="BZ94" s="61"/>
      <c r="CA94" s="61"/>
      <c r="CB94" s="61"/>
      <c r="CC94" s="61"/>
      <c r="CD94" s="61"/>
      <c r="CE94" s="61"/>
      <c r="CF94" s="61"/>
      <c r="CG94" s="61"/>
      <c r="CH94" s="61"/>
      <c r="CI94" s="61"/>
      <c r="CJ94" s="61"/>
      <c r="CK94" s="61"/>
      <c r="CL94" s="61"/>
      <c r="CM94" s="61"/>
      <c r="CN94" s="61"/>
      <c r="CO94" s="61"/>
      <c r="CP94" s="61"/>
      <c r="CQ94" s="61"/>
      <c r="CR94" s="61"/>
      <c r="CS94" s="61"/>
      <c r="CT94" s="61"/>
      <c r="CU94" s="61"/>
      <c r="CV94" s="61"/>
      <c r="CW94" s="61"/>
      <c r="CX94" s="61"/>
      <c r="CY94" s="61"/>
      <c r="CZ94" s="61"/>
      <c r="DA94" s="61"/>
      <c r="DB94" s="61"/>
      <c r="DC94" s="61"/>
      <c r="DD94" s="61"/>
      <c r="DE94" s="61"/>
      <c r="DF94" s="61"/>
      <c r="DG94" s="61"/>
      <c r="DH94" s="61"/>
      <c r="DI94" s="61"/>
      <c r="DJ94" s="61"/>
      <c r="DK94" s="61"/>
      <c r="DL94" s="61"/>
      <c r="DM94" s="61"/>
      <c r="DN94" s="61"/>
      <c r="DO94" s="61"/>
      <c r="DP94" s="61"/>
      <c r="DQ94" s="61"/>
      <c r="DR94" s="61"/>
      <c r="DS94" s="61"/>
      <c r="DT94" s="61"/>
      <c r="DU94" s="61"/>
      <c r="DV94" s="61"/>
      <c r="DW94" s="61"/>
      <c r="DX94" s="61"/>
      <c r="DY94" s="61"/>
      <c r="DZ94" s="61"/>
      <c r="EA94" s="61"/>
      <c r="EB94" s="61"/>
      <c r="EC94" s="61"/>
      <c r="ED94" s="61"/>
      <c r="EE94" s="61"/>
      <c r="EF94" s="61"/>
      <c r="EG94" s="61"/>
      <c r="EH94" s="61"/>
      <c r="EI94" s="61"/>
      <c r="EJ94" s="61"/>
      <c r="EK94" s="61"/>
      <c r="EL94" s="61"/>
      <c r="EM94" s="61"/>
      <c r="EN94" s="61"/>
      <c r="EO94" s="61"/>
      <c r="EP94" s="61"/>
      <c r="EQ94" s="61"/>
      <c r="ER94" s="61"/>
      <c r="ES94" s="61"/>
      <c r="ET94" s="61"/>
      <c r="EU94" s="61"/>
      <c r="EV94" s="61"/>
      <c r="EW94" s="61"/>
      <c r="EX94" s="61"/>
      <c r="EY94" s="61"/>
      <c r="EZ94" s="61"/>
      <c r="FA94" s="61"/>
      <c r="FB94" s="61"/>
      <c r="FC94" s="61"/>
      <c r="FD94" s="61"/>
      <c r="FE94" s="61"/>
      <c r="FF94" s="61"/>
      <c r="FG94" s="61"/>
      <c r="FH94" s="61"/>
      <c r="FI94" s="61"/>
      <c r="FJ94" s="61"/>
      <c r="FK94" s="61"/>
      <c r="FL94" s="61"/>
      <c r="FM94" s="61"/>
      <c r="FN94" s="61"/>
      <c r="FO94" s="61"/>
      <c r="FP94" s="61"/>
      <c r="FQ94" s="61"/>
      <c r="FR94" s="61"/>
      <c r="FS94" s="61"/>
      <c r="FT94" s="61"/>
      <c r="FU94" s="61"/>
      <c r="FV94" s="61"/>
      <c r="FW94" s="61"/>
      <c r="FX94" s="61"/>
      <c r="FY94" s="61"/>
      <c r="FZ94" s="61"/>
      <c r="GA94" s="61"/>
      <c r="GB94" s="61"/>
      <c r="GC94" s="61"/>
      <c r="GD94" s="61"/>
      <c r="GE94" s="61"/>
      <c r="GF94" s="61"/>
      <c r="GG94" s="61"/>
      <c r="GH94" s="61"/>
      <c r="GI94" s="61"/>
      <c r="GJ94" s="61"/>
      <c r="GK94" s="61"/>
      <c r="GL94" s="61"/>
      <c r="GM94" s="61"/>
      <c r="GN94" s="61"/>
      <c r="GO94" s="61"/>
      <c r="GP94" s="61"/>
      <c r="GQ94" s="61"/>
      <c r="GR94" s="61"/>
      <c r="GS94" s="61"/>
      <c r="GT94" s="61"/>
      <c r="GU94" s="61"/>
      <c r="GV94" s="61"/>
      <c r="GW94" s="61"/>
      <c r="GX94" s="61"/>
      <c r="GY94" s="61"/>
      <c r="GZ94" s="61"/>
      <c r="HA94" s="61"/>
      <c r="HB94" s="61"/>
      <c r="HC94" s="61"/>
      <c r="HD94" s="61"/>
      <c r="HE94" s="61"/>
      <c r="HF94" s="61"/>
      <c r="HG94" s="61"/>
      <c r="HH94" s="61"/>
      <c r="HI94" s="61"/>
      <c r="HJ94" s="61"/>
      <c r="HK94" s="61"/>
      <c r="HL94" s="61"/>
      <c r="HM94" s="61"/>
      <c r="HN94" s="61"/>
      <c r="HO94" s="61"/>
      <c r="HP94" s="61"/>
      <c r="HQ94" s="61"/>
      <c r="HR94" s="61"/>
      <c r="HS94" s="61"/>
      <c r="HT94" s="61"/>
      <c r="HU94" s="61"/>
      <c r="HV94" s="61"/>
      <c r="HW94" s="61"/>
      <c r="HX94" s="61"/>
      <c r="HY94" s="61"/>
      <c r="HZ94" s="61"/>
      <c r="IA94" s="61"/>
      <c r="IB94" s="61"/>
      <c r="IC94" s="61"/>
      <c r="ID94" s="61"/>
      <c r="IE94" s="61"/>
      <c r="IF94" s="61"/>
      <c r="IG94" s="61"/>
    </row>
    <row r="95" spans="1:241" s="18" customFormat="1" ht="12.75" hidden="1" x14ac:dyDescent="0.25">
      <c r="A95" s="57"/>
      <c r="B95" s="56"/>
      <c r="C95" s="58" t="s">
        <v>38</v>
      </c>
      <c r="D95" s="59" t="s">
        <v>2</v>
      </c>
      <c r="E95" s="35">
        <v>483</v>
      </c>
      <c r="F95" s="35">
        <f>E95*F93</f>
        <v>8.2110000000000003</v>
      </c>
      <c r="G95" s="35"/>
      <c r="H95" s="35"/>
      <c r="I95" s="35"/>
      <c r="J95" s="35"/>
      <c r="K95" s="35">
        <v>3.2</v>
      </c>
      <c r="L95" s="35">
        <f>F95*K95</f>
        <v>26.275200000000002</v>
      </c>
      <c r="M95" s="35">
        <f>H95+J95+L95</f>
        <v>26.275200000000002</v>
      </c>
      <c r="N95" s="82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  <c r="EJ95" s="61"/>
      <c r="EK95" s="61"/>
      <c r="EL95" s="61"/>
      <c r="EM95" s="61"/>
      <c r="EN95" s="61"/>
      <c r="EO95" s="61"/>
      <c r="EP95" s="61"/>
      <c r="EQ95" s="61"/>
      <c r="ER95" s="61"/>
      <c r="ES95" s="61"/>
      <c r="ET95" s="61"/>
      <c r="EU95" s="61"/>
      <c r="EV95" s="61"/>
      <c r="EW95" s="61"/>
      <c r="EX95" s="61"/>
      <c r="EY95" s="61"/>
      <c r="EZ95" s="61"/>
      <c r="FA95" s="61"/>
      <c r="FB95" s="61"/>
      <c r="FC95" s="61"/>
      <c r="FD95" s="61"/>
      <c r="FE95" s="61"/>
      <c r="FF95" s="61"/>
      <c r="FG95" s="61"/>
      <c r="FH95" s="61"/>
      <c r="FI95" s="61"/>
      <c r="FJ95" s="61"/>
      <c r="FK95" s="61"/>
      <c r="FL95" s="61"/>
      <c r="FM95" s="61"/>
      <c r="FN95" s="61"/>
      <c r="FO95" s="61"/>
      <c r="FP95" s="61"/>
      <c r="FQ95" s="61"/>
      <c r="FR95" s="61"/>
      <c r="FS95" s="61"/>
      <c r="FT95" s="61"/>
      <c r="FU95" s="61"/>
      <c r="FV95" s="61"/>
      <c r="FW95" s="61"/>
      <c r="FX95" s="61"/>
      <c r="FY95" s="61"/>
      <c r="FZ95" s="61"/>
      <c r="GA95" s="61"/>
      <c r="GB95" s="61"/>
      <c r="GC95" s="61"/>
      <c r="GD95" s="61"/>
      <c r="GE95" s="61"/>
      <c r="GF95" s="61"/>
      <c r="GG95" s="61"/>
      <c r="GH95" s="61"/>
      <c r="GI95" s="61"/>
      <c r="GJ95" s="61"/>
      <c r="GK95" s="61"/>
      <c r="GL95" s="61"/>
      <c r="GM95" s="61"/>
      <c r="GN95" s="61"/>
      <c r="GO95" s="61"/>
      <c r="GP95" s="61"/>
      <c r="GQ95" s="61"/>
      <c r="GR95" s="61"/>
      <c r="GS95" s="61"/>
      <c r="GT95" s="61"/>
      <c r="GU95" s="61"/>
      <c r="GV95" s="61"/>
      <c r="GW95" s="61"/>
      <c r="GX95" s="61"/>
      <c r="GY95" s="61"/>
      <c r="GZ95" s="61"/>
      <c r="HA95" s="61"/>
      <c r="HB95" s="61"/>
      <c r="HC95" s="61"/>
      <c r="HD95" s="61"/>
      <c r="HE95" s="61"/>
      <c r="HF95" s="61"/>
      <c r="HG95" s="61"/>
      <c r="HH95" s="61"/>
      <c r="HI95" s="61"/>
      <c r="HJ95" s="61"/>
      <c r="HK95" s="61"/>
      <c r="HL95" s="61"/>
      <c r="HM95" s="61"/>
      <c r="HN95" s="61"/>
      <c r="HO95" s="61"/>
      <c r="HP95" s="61"/>
      <c r="HQ95" s="61"/>
      <c r="HR95" s="61"/>
      <c r="HS95" s="61"/>
      <c r="HT95" s="61"/>
      <c r="HU95" s="61"/>
      <c r="HV95" s="61"/>
      <c r="HW95" s="61"/>
      <c r="HX95" s="61"/>
      <c r="HY95" s="61"/>
      <c r="HZ95" s="61"/>
      <c r="IA95" s="61"/>
      <c r="IB95" s="61"/>
      <c r="IC95" s="61"/>
      <c r="ID95" s="61"/>
      <c r="IE95" s="61"/>
      <c r="IF95" s="61"/>
      <c r="IG95" s="61"/>
    </row>
    <row r="96" spans="1:241" s="18" customFormat="1" ht="12.75" hidden="1" x14ac:dyDescent="0.25">
      <c r="A96" s="57"/>
      <c r="B96" s="56" t="s">
        <v>93</v>
      </c>
      <c r="C96" s="58" t="s">
        <v>94</v>
      </c>
      <c r="D96" s="59" t="s">
        <v>91</v>
      </c>
      <c r="E96" s="35">
        <v>995</v>
      </c>
      <c r="F96" s="118">
        <f>E96*F93</f>
        <v>16.915000000000003</v>
      </c>
      <c r="G96" s="35">
        <v>158.5</v>
      </c>
      <c r="H96" s="36">
        <f>F96*G96</f>
        <v>2681.0275000000006</v>
      </c>
      <c r="I96" s="36"/>
      <c r="J96" s="36"/>
      <c r="K96" s="35"/>
      <c r="L96" s="35"/>
      <c r="M96" s="35">
        <f>H96+J96+L96</f>
        <v>2681.0275000000006</v>
      </c>
      <c r="N96" s="82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/>
      <c r="BV96" s="61"/>
      <c r="BW96" s="61"/>
      <c r="BX96" s="61"/>
      <c r="BY96" s="61"/>
      <c r="BZ96" s="61"/>
      <c r="CA96" s="61"/>
      <c r="CB96" s="61"/>
      <c r="CC96" s="61"/>
      <c r="CD96" s="61"/>
      <c r="CE96" s="61"/>
      <c r="CF96" s="61"/>
      <c r="CG96" s="61"/>
      <c r="CH96" s="61"/>
      <c r="CI96" s="61"/>
      <c r="CJ96" s="61"/>
      <c r="CK96" s="61"/>
      <c r="CL96" s="61"/>
      <c r="CM96" s="61"/>
      <c r="CN96" s="61"/>
      <c r="CO96" s="61"/>
      <c r="CP96" s="61"/>
      <c r="CQ96" s="61"/>
      <c r="CR96" s="61"/>
      <c r="CS96" s="61"/>
      <c r="CT96" s="61"/>
      <c r="CU96" s="61"/>
      <c r="CV96" s="61"/>
      <c r="CW96" s="61"/>
      <c r="CX96" s="61"/>
      <c r="CY96" s="61"/>
      <c r="CZ96" s="61"/>
      <c r="DA96" s="61"/>
      <c r="DB96" s="61"/>
      <c r="DC96" s="61"/>
      <c r="DD96" s="61"/>
      <c r="DE96" s="61"/>
      <c r="DF96" s="61"/>
      <c r="DG96" s="61"/>
      <c r="DH96" s="61"/>
      <c r="DI96" s="61"/>
      <c r="DJ96" s="61"/>
      <c r="DK96" s="61"/>
      <c r="DL96" s="61"/>
      <c r="DM96" s="61"/>
      <c r="DN96" s="61"/>
      <c r="DO96" s="61"/>
      <c r="DP96" s="61"/>
      <c r="DQ96" s="61"/>
      <c r="DR96" s="61"/>
      <c r="DS96" s="61"/>
      <c r="DT96" s="61"/>
      <c r="DU96" s="61"/>
      <c r="DV96" s="61"/>
      <c r="DW96" s="61"/>
      <c r="DX96" s="61"/>
      <c r="DY96" s="61"/>
      <c r="DZ96" s="61"/>
      <c r="EA96" s="61"/>
      <c r="EB96" s="61"/>
      <c r="EC96" s="61"/>
      <c r="ED96" s="61"/>
      <c r="EE96" s="61"/>
      <c r="EF96" s="61"/>
      <c r="EG96" s="61"/>
      <c r="EH96" s="61"/>
      <c r="EI96" s="61"/>
      <c r="EJ96" s="61"/>
      <c r="EK96" s="61"/>
      <c r="EL96" s="61"/>
      <c r="EM96" s="61"/>
      <c r="EN96" s="61"/>
      <c r="EO96" s="61"/>
      <c r="EP96" s="61"/>
      <c r="EQ96" s="61"/>
      <c r="ER96" s="61"/>
      <c r="ES96" s="61"/>
      <c r="ET96" s="61"/>
      <c r="EU96" s="61"/>
      <c r="EV96" s="61"/>
      <c r="EW96" s="61"/>
      <c r="EX96" s="61"/>
      <c r="EY96" s="61"/>
      <c r="EZ96" s="61"/>
      <c r="FA96" s="61"/>
      <c r="FB96" s="61"/>
      <c r="FC96" s="61"/>
      <c r="FD96" s="61"/>
      <c r="FE96" s="61"/>
      <c r="FF96" s="61"/>
      <c r="FG96" s="61"/>
      <c r="FH96" s="61"/>
      <c r="FI96" s="61"/>
      <c r="FJ96" s="61"/>
      <c r="FK96" s="61"/>
      <c r="FL96" s="61"/>
      <c r="FM96" s="61"/>
      <c r="FN96" s="61"/>
      <c r="FO96" s="61"/>
      <c r="FP96" s="61"/>
      <c r="FQ96" s="61"/>
      <c r="FR96" s="61"/>
      <c r="FS96" s="61"/>
      <c r="FT96" s="61"/>
      <c r="FU96" s="61"/>
      <c r="FV96" s="61"/>
      <c r="FW96" s="61"/>
      <c r="FX96" s="61"/>
      <c r="FY96" s="61"/>
      <c r="FZ96" s="61"/>
      <c r="GA96" s="61"/>
      <c r="GB96" s="61"/>
      <c r="GC96" s="61"/>
      <c r="GD96" s="61"/>
      <c r="GE96" s="61"/>
      <c r="GF96" s="61"/>
      <c r="GG96" s="61"/>
      <c r="GH96" s="61"/>
      <c r="GI96" s="61"/>
      <c r="GJ96" s="61"/>
      <c r="GK96" s="61"/>
      <c r="GL96" s="61"/>
      <c r="GM96" s="61"/>
      <c r="GN96" s="61"/>
      <c r="GO96" s="61"/>
      <c r="GP96" s="61"/>
      <c r="GQ96" s="61"/>
      <c r="GR96" s="61"/>
      <c r="GS96" s="61"/>
      <c r="GT96" s="61"/>
      <c r="GU96" s="61"/>
      <c r="GV96" s="61"/>
      <c r="GW96" s="61"/>
      <c r="GX96" s="61"/>
      <c r="GY96" s="61"/>
      <c r="GZ96" s="61"/>
      <c r="HA96" s="61"/>
      <c r="HB96" s="61"/>
      <c r="HC96" s="61"/>
      <c r="HD96" s="61"/>
      <c r="HE96" s="61"/>
      <c r="HF96" s="61"/>
      <c r="HG96" s="61"/>
      <c r="HH96" s="61"/>
      <c r="HI96" s="61"/>
      <c r="HJ96" s="61"/>
      <c r="HK96" s="61"/>
      <c r="HL96" s="61"/>
      <c r="HM96" s="61"/>
      <c r="HN96" s="61"/>
      <c r="HO96" s="61"/>
      <c r="HP96" s="61"/>
      <c r="HQ96" s="61"/>
      <c r="HR96" s="61"/>
      <c r="HS96" s="61"/>
      <c r="HT96" s="61"/>
      <c r="HU96" s="61"/>
      <c r="HV96" s="61"/>
      <c r="HW96" s="61"/>
      <c r="HX96" s="61"/>
      <c r="HY96" s="61"/>
      <c r="HZ96" s="61"/>
      <c r="IA96" s="61"/>
      <c r="IB96" s="61"/>
      <c r="IC96" s="61"/>
      <c r="ID96" s="61"/>
      <c r="IE96" s="61"/>
      <c r="IF96" s="61"/>
      <c r="IG96" s="61"/>
    </row>
    <row r="97" spans="1:241" s="18" customFormat="1" ht="12.75" hidden="1" x14ac:dyDescent="0.25">
      <c r="A97" s="57"/>
      <c r="B97" s="56"/>
      <c r="C97" s="58" t="s">
        <v>67</v>
      </c>
      <c r="D97" s="59" t="s">
        <v>2</v>
      </c>
      <c r="E97" s="35">
        <v>24.6</v>
      </c>
      <c r="F97" s="35">
        <f>E97*F93</f>
        <v>0.41820000000000007</v>
      </c>
      <c r="G97" s="36">
        <v>3.2</v>
      </c>
      <c r="H97" s="36">
        <f>F97*G97</f>
        <v>1.3382400000000003</v>
      </c>
      <c r="I97" s="36"/>
      <c r="J97" s="36"/>
      <c r="K97" s="35"/>
      <c r="L97" s="35"/>
      <c r="M97" s="35">
        <f>H97+J97+L97</f>
        <v>1.3382400000000003</v>
      </c>
      <c r="N97" s="82"/>
      <c r="O97" s="110"/>
      <c r="P97" s="110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  <c r="EJ97" s="61"/>
      <c r="EK97" s="61"/>
      <c r="EL97" s="61"/>
      <c r="EM97" s="61"/>
      <c r="EN97" s="61"/>
      <c r="EO97" s="61"/>
      <c r="EP97" s="61"/>
      <c r="EQ97" s="61"/>
      <c r="ER97" s="61"/>
      <c r="ES97" s="61"/>
      <c r="ET97" s="61"/>
      <c r="EU97" s="61"/>
      <c r="EV97" s="61"/>
      <c r="EW97" s="61"/>
      <c r="EX97" s="61"/>
      <c r="EY97" s="61"/>
      <c r="EZ97" s="61"/>
      <c r="FA97" s="61"/>
      <c r="FB97" s="61"/>
      <c r="FC97" s="61"/>
      <c r="FD97" s="61"/>
      <c r="FE97" s="61"/>
      <c r="FF97" s="61"/>
      <c r="FG97" s="61"/>
      <c r="FH97" s="61"/>
      <c r="FI97" s="61"/>
      <c r="FJ97" s="61"/>
      <c r="FK97" s="61"/>
      <c r="FL97" s="61"/>
      <c r="FM97" s="61"/>
      <c r="FN97" s="61"/>
      <c r="FO97" s="61"/>
      <c r="FP97" s="61"/>
      <c r="FQ97" s="61"/>
      <c r="FR97" s="61"/>
      <c r="FS97" s="61"/>
      <c r="FT97" s="61"/>
      <c r="FU97" s="61"/>
      <c r="FV97" s="61"/>
      <c r="FW97" s="61"/>
      <c r="FX97" s="61"/>
      <c r="FY97" s="61"/>
      <c r="FZ97" s="61"/>
      <c r="GA97" s="61"/>
      <c r="GB97" s="61"/>
      <c r="GC97" s="61"/>
      <c r="GD97" s="61"/>
      <c r="GE97" s="61"/>
      <c r="GF97" s="61"/>
      <c r="GG97" s="61"/>
      <c r="GH97" s="61"/>
      <c r="GI97" s="61"/>
      <c r="GJ97" s="61"/>
      <c r="GK97" s="61"/>
      <c r="GL97" s="61"/>
      <c r="GM97" s="61"/>
      <c r="GN97" s="61"/>
      <c r="GO97" s="61"/>
      <c r="GP97" s="61"/>
      <c r="GQ97" s="61"/>
      <c r="GR97" s="61"/>
      <c r="GS97" s="61"/>
      <c r="GT97" s="61"/>
      <c r="GU97" s="61"/>
      <c r="GV97" s="61"/>
      <c r="GW97" s="61"/>
      <c r="GX97" s="61"/>
      <c r="GY97" s="61"/>
      <c r="GZ97" s="61"/>
      <c r="HA97" s="61"/>
      <c r="HB97" s="61"/>
      <c r="HC97" s="61"/>
      <c r="HD97" s="61"/>
      <c r="HE97" s="61"/>
      <c r="HF97" s="61"/>
      <c r="HG97" s="61"/>
      <c r="HH97" s="61"/>
      <c r="HI97" s="61"/>
      <c r="HJ97" s="61"/>
      <c r="HK97" s="61"/>
      <c r="HL97" s="61"/>
      <c r="HM97" s="61"/>
      <c r="HN97" s="61"/>
      <c r="HO97" s="61"/>
      <c r="HP97" s="61"/>
      <c r="HQ97" s="61"/>
      <c r="HR97" s="61"/>
      <c r="HS97" s="61"/>
      <c r="HT97" s="61"/>
      <c r="HU97" s="61"/>
      <c r="HV97" s="61"/>
      <c r="HW97" s="61"/>
      <c r="HX97" s="61"/>
      <c r="HY97" s="61"/>
      <c r="HZ97" s="61"/>
      <c r="IA97" s="61"/>
      <c r="IB97" s="61"/>
      <c r="IC97" s="61"/>
      <c r="ID97" s="61"/>
      <c r="IE97" s="61"/>
      <c r="IF97" s="61"/>
      <c r="IG97" s="61"/>
    </row>
    <row r="98" spans="1:241" s="18" customFormat="1" ht="30" hidden="1" customHeight="1" x14ac:dyDescent="0.25">
      <c r="A98" s="57"/>
      <c r="B98" s="64" t="s">
        <v>95</v>
      </c>
      <c r="C98" s="119" t="s">
        <v>96</v>
      </c>
      <c r="D98" s="59" t="s">
        <v>97</v>
      </c>
      <c r="E98" s="35"/>
      <c r="F98" s="35">
        <v>17</v>
      </c>
      <c r="G98" s="36"/>
      <c r="H98" s="36">
        <v>0</v>
      </c>
      <c r="I98" s="36"/>
      <c r="J98" s="36">
        <v>0</v>
      </c>
      <c r="K98" s="35"/>
      <c r="L98" s="35">
        <v>0</v>
      </c>
      <c r="M98" s="35">
        <v>0</v>
      </c>
      <c r="N98" s="82"/>
      <c r="O98" s="110"/>
      <c r="P98" s="110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1"/>
      <c r="BS98" s="61"/>
      <c r="BT98" s="61"/>
      <c r="BU98" s="61"/>
      <c r="BV98" s="61"/>
      <c r="BW98" s="61"/>
      <c r="BX98" s="61"/>
      <c r="BY98" s="61"/>
      <c r="BZ98" s="61"/>
      <c r="CA98" s="61"/>
      <c r="CB98" s="61"/>
      <c r="CC98" s="61"/>
      <c r="CD98" s="61"/>
      <c r="CE98" s="61"/>
      <c r="CF98" s="61"/>
      <c r="CG98" s="61"/>
      <c r="CH98" s="61"/>
      <c r="CI98" s="61"/>
      <c r="CJ98" s="61"/>
      <c r="CK98" s="61"/>
      <c r="CL98" s="61"/>
      <c r="CM98" s="61"/>
      <c r="CN98" s="61"/>
      <c r="CO98" s="61"/>
      <c r="CP98" s="61"/>
      <c r="CQ98" s="61"/>
      <c r="CR98" s="61"/>
      <c r="CS98" s="61"/>
      <c r="CT98" s="61"/>
      <c r="CU98" s="61"/>
      <c r="CV98" s="61"/>
      <c r="CW98" s="61"/>
      <c r="CX98" s="61"/>
      <c r="CY98" s="61"/>
      <c r="CZ98" s="61"/>
      <c r="DA98" s="61"/>
      <c r="DB98" s="61"/>
      <c r="DC98" s="61"/>
      <c r="DD98" s="61"/>
      <c r="DE98" s="61"/>
      <c r="DF98" s="61"/>
      <c r="DG98" s="61"/>
      <c r="DH98" s="61"/>
      <c r="DI98" s="61"/>
      <c r="DJ98" s="61"/>
      <c r="DK98" s="61"/>
      <c r="DL98" s="61"/>
      <c r="DM98" s="61"/>
      <c r="DN98" s="61"/>
      <c r="DO98" s="61"/>
      <c r="DP98" s="61"/>
      <c r="DQ98" s="61"/>
      <c r="DR98" s="61"/>
      <c r="DS98" s="61"/>
      <c r="DT98" s="61"/>
      <c r="DU98" s="61"/>
      <c r="DV98" s="61"/>
      <c r="DW98" s="61"/>
      <c r="DX98" s="61"/>
      <c r="DY98" s="61"/>
      <c r="DZ98" s="61"/>
      <c r="EA98" s="61"/>
      <c r="EB98" s="61"/>
      <c r="EC98" s="61"/>
      <c r="ED98" s="61"/>
      <c r="EE98" s="61"/>
      <c r="EF98" s="61"/>
      <c r="EG98" s="61"/>
      <c r="EH98" s="61"/>
      <c r="EI98" s="61"/>
      <c r="EJ98" s="61"/>
      <c r="EK98" s="61"/>
      <c r="EL98" s="61"/>
      <c r="EM98" s="61"/>
      <c r="EN98" s="61"/>
      <c r="EO98" s="61"/>
      <c r="EP98" s="61"/>
      <c r="EQ98" s="61"/>
      <c r="ER98" s="61"/>
      <c r="ES98" s="61"/>
      <c r="ET98" s="61"/>
      <c r="EU98" s="61"/>
      <c r="EV98" s="61"/>
      <c r="EW98" s="61"/>
      <c r="EX98" s="61"/>
      <c r="EY98" s="61"/>
      <c r="EZ98" s="61"/>
      <c r="FA98" s="61"/>
      <c r="FB98" s="61"/>
      <c r="FC98" s="61"/>
      <c r="FD98" s="61"/>
      <c r="FE98" s="61"/>
      <c r="FF98" s="61"/>
      <c r="FG98" s="61"/>
      <c r="FH98" s="61"/>
      <c r="FI98" s="61"/>
      <c r="FJ98" s="61"/>
      <c r="FK98" s="61"/>
      <c r="FL98" s="61"/>
      <c r="FM98" s="61"/>
      <c r="FN98" s="61"/>
      <c r="FO98" s="61"/>
      <c r="FP98" s="61"/>
      <c r="FQ98" s="61"/>
      <c r="FR98" s="61"/>
      <c r="FS98" s="61"/>
      <c r="FT98" s="61"/>
      <c r="FU98" s="61"/>
      <c r="FV98" s="61"/>
      <c r="FW98" s="61"/>
      <c r="FX98" s="61"/>
      <c r="FY98" s="61"/>
      <c r="FZ98" s="61"/>
      <c r="GA98" s="61"/>
      <c r="GB98" s="61"/>
      <c r="GC98" s="61"/>
      <c r="GD98" s="61"/>
      <c r="GE98" s="61"/>
      <c r="GF98" s="61"/>
      <c r="GG98" s="61"/>
      <c r="GH98" s="61"/>
      <c r="GI98" s="61"/>
      <c r="GJ98" s="61"/>
      <c r="GK98" s="61"/>
      <c r="GL98" s="61"/>
      <c r="GM98" s="61"/>
      <c r="GN98" s="61"/>
      <c r="GO98" s="61"/>
      <c r="GP98" s="61"/>
      <c r="GQ98" s="61"/>
      <c r="GR98" s="61"/>
      <c r="GS98" s="61"/>
      <c r="GT98" s="61"/>
      <c r="GU98" s="61"/>
      <c r="GV98" s="61"/>
      <c r="GW98" s="61"/>
      <c r="GX98" s="61"/>
      <c r="GY98" s="61"/>
      <c r="GZ98" s="61"/>
      <c r="HA98" s="61"/>
      <c r="HB98" s="61"/>
      <c r="HC98" s="61"/>
      <c r="HD98" s="61"/>
      <c r="HE98" s="61"/>
      <c r="HF98" s="61"/>
      <c r="HG98" s="61"/>
      <c r="HH98" s="61"/>
      <c r="HI98" s="61"/>
      <c r="HJ98" s="61"/>
      <c r="HK98" s="61"/>
      <c r="HL98" s="61"/>
      <c r="HM98" s="61"/>
      <c r="HN98" s="61"/>
      <c r="HO98" s="61"/>
      <c r="HP98" s="61"/>
      <c r="HQ98" s="61"/>
      <c r="HR98" s="61"/>
      <c r="HS98" s="61"/>
      <c r="HT98" s="61"/>
      <c r="HU98" s="61"/>
      <c r="HV98" s="61"/>
      <c r="HW98" s="61"/>
      <c r="HX98" s="61"/>
      <c r="HY98" s="61"/>
      <c r="HZ98" s="61"/>
      <c r="IA98" s="61"/>
      <c r="IB98" s="61"/>
      <c r="IC98" s="61"/>
      <c r="ID98" s="61"/>
      <c r="IE98" s="61"/>
      <c r="IF98" s="61"/>
      <c r="IG98" s="61"/>
    </row>
    <row r="99" spans="1:241" s="18" customFormat="1" ht="12.75" hidden="1" x14ac:dyDescent="0.25">
      <c r="A99" s="57"/>
      <c r="B99" s="56"/>
      <c r="C99" s="58" t="s">
        <v>19</v>
      </c>
      <c r="D99" s="59" t="s">
        <v>20</v>
      </c>
      <c r="E99" s="35">
        <v>0.3</v>
      </c>
      <c r="F99" s="35">
        <f>F98*E99</f>
        <v>5.0999999999999996</v>
      </c>
      <c r="G99" s="36"/>
      <c r="H99" s="36">
        <v>0</v>
      </c>
      <c r="I99" s="36">
        <v>4.5999999999999996</v>
      </c>
      <c r="J99" s="36">
        <v>11.91</v>
      </c>
      <c r="K99" s="35"/>
      <c r="L99" s="35">
        <v>0</v>
      </c>
      <c r="M99" s="35">
        <v>11.91</v>
      </c>
      <c r="N99" s="82"/>
      <c r="O99" s="110"/>
      <c r="P99" s="110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  <c r="EJ99" s="61"/>
      <c r="EK99" s="61"/>
      <c r="EL99" s="61"/>
      <c r="EM99" s="61"/>
      <c r="EN99" s="61"/>
      <c r="EO99" s="61"/>
      <c r="EP99" s="61"/>
      <c r="EQ99" s="61"/>
      <c r="ER99" s="61"/>
      <c r="ES99" s="61"/>
      <c r="ET99" s="61"/>
      <c r="EU99" s="61"/>
      <c r="EV99" s="61"/>
      <c r="EW99" s="61"/>
      <c r="EX99" s="61"/>
      <c r="EY99" s="61"/>
      <c r="EZ99" s="61"/>
      <c r="FA99" s="61"/>
      <c r="FB99" s="61"/>
      <c r="FC99" s="61"/>
      <c r="FD99" s="61"/>
      <c r="FE99" s="61"/>
      <c r="FF99" s="61"/>
      <c r="FG99" s="61"/>
      <c r="FH99" s="61"/>
      <c r="FI99" s="61"/>
      <c r="FJ99" s="61"/>
      <c r="FK99" s="61"/>
      <c r="FL99" s="61"/>
      <c r="FM99" s="61"/>
      <c r="FN99" s="61"/>
      <c r="FO99" s="61"/>
      <c r="FP99" s="61"/>
      <c r="FQ99" s="61"/>
      <c r="FR99" s="61"/>
      <c r="FS99" s="61"/>
      <c r="FT99" s="61"/>
      <c r="FU99" s="61"/>
      <c r="FV99" s="61"/>
      <c r="FW99" s="61"/>
      <c r="FX99" s="61"/>
      <c r="FY99" s="61"/>
      <c r="FZ99" s="61"/>
      <c r="GA99" s="61"/>
      <c r="GB99" s="61"/>
      <c r="GC99" s="61"/>
      <c r="GD99" s="61"/>
      <c r="GE99" s="61"/>
      <c r="GF99" s="61"/>
      <c r="GG99" s="61"/>
      <c r="GH99" s="61"/>
      <c r="GI99" s="61"/>
      <c r="GJ99" s="61"/>
      <c r="GK99" s="61"/>
      <c r="GL99" s="61"/>
      <c r="GM99" s="61"/>
      <c r="GN99" s="61"/>
      <c r="GO99" s="61"/>
      <c r="GP99" s="61"/>
      <c r="GQ99" s="61"/>
      <c r="GR99" s="61"/>
      <c r="GS99" s="61"/>
      <c r="GT99" s="61"/>
      <c r="GU99" s="61"/>
      <c r="GV99" s="61"/>
      <c r="GW99" s="61"/>
      <c r="GX99" s="61"/>
      <c r="GY99" s="61"/>
      <c r="GZ99" s="61"/>
      <c r="HA99" s="61"/>
      <c r="HB99" s="61"/>
      <c r="HC99" s="61"/>
      <c r="HD99" s="61"/>
      <c r="HE99" s="61"/>
      <c r="HF99" s="61"/>
      <c r="HG99" s="61"/>
      <c r="HH99" s="61"/>
      <c r="HI99" s="61"/>
      <c r="HJ99" s="61"/>
      <c r="HK99" s="61"/>
      <c r="HL99" s="61"/>
      <c r="HM99" s="61"/>
      <c r="HN99" s="61"/>
      <c r="HO99" s="61"/>
      <c r="HP99" s="61"/>
      <c r="HQ99" s="61"/>
      <c r="HR99" s="61"/>
      <c r="HS99" s="61"/>
      <c r="HT99" s="61"/>
      <c r="HU99" s="61"/>
      <c r="HV99" s="61"/>
      <c r="HW99" s="61"/>
      <c r="HX99" s="61"/>
      <c r="HY99" s="61"/>
      <c r="HZ99" s="61"/>
      <c r="IA99" s="61"/>
      <c r="IB99" s="61"/>
      <c r="IC99" s="61"/>
      <c r="ID99" s="61"/>
      <c r="IE99" s="61"/>
      <c r="IF99" s="61"/>
      <c r="IG99" s="61"/>
    </row>
    <row r="100" spans="1:241" s="18" customFormat="1" ht="12.75" hidden="1" x14ac:dyDescent="0.25">
      <c r="A100" s="57"/>
      <c r="B100" s="56"/>
      <c r="C100" s="58" t="s">
        <v>98</v>
      </c>
      <c r="D100" s="59" t="s">
        <v>2</v>
      </c>
      <c r="E100" s="35">
        <v>0.4</v>
      </c>
      <c r="F100" s="35">
        <f>F98*E100</f>
        <v>6.8000000000000007</v>
      </c>
      <c r="G100" s="36"/>
      <c r="H100" s="36">
        <v>0</v>
      </c>
      <c r="I100" s="36"/>
      <c r="J100" s="36">
        <v>0</v>
      </c>
      <c r="K100" s="35">
        <v>3.2</v>
      </c>
      <c r="L100" s="35">
        <v>11.68</v>
      </c>
      <c r="M100" s="35">
        <v>11.68</v>
      </c>
      <c r="N100" s="82"/>
      <c r="O100" s="110"/>
      <c r="P100" s="110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1"/>
      <c r="BS100" s="61"/>
      <c r="BT100" s="61"/>
      <c r="BU100" s="61"/>
      <c r="BV100" s="61"/>
      <c r="BW100" s="61"/>
      <c r="BX100" s="61"/>
      <c r="BY100" s="61"/>
      <c r="BZ100" s="61"/>
      <c r="CA100" s="61"/>
      <c r="CB100" s="61"/>
      <c r="CC100" s="61"/>
      <c r="CD100" s="61"/>
      <c r="CE100" s="61"/>
      <c r="CF100" s="61"/>
      <c r="CG100" s="61"/>
      <c r="CH100" s="61"/>
      <c r="CI100" s="61"/>
      <c r="CJ100" s="61"/>
      <c r="CK100" s="61"/>
      <c r="CL100" s="61"/>
      <c r="CM100" s="61"/>
      <c r="CN100" s="61"/>
      <c r="CO100" s="61"/>
      <c r="CP100" s="61"/>
      <c r="CQ100" s="61"/>
      <c r="CR100" s="61"/>
      <c r="CS100" s="61"/>
      <c r="CT100" s="61"/>
      <c r="CU100" s="61"/>
      <c r="CV100" s="61"/>
      <c r="CW100" s="61"/>
      <c r="CX100" s="61"/>
      <c r="CY100" s="61"/>
      <c r="CZ100" s="61"/>
      <c r="DA100" s="61"/>
      <c r="DB100" s="61"/>
      <c r="DC100" s="61"/>
      <c r="DD100" s="61"/>
      <c r="DE100" s="61"/>
      <c r="DF100" s="61"/>
      <c r="DG100" s="61"/>
      <c r="DH100" s="61"/>
      <c r="DI100" s="61"/>
      <c r="DJ100" s="61"/>
      <c r="DK100" s="61"/>
      <c r="DL100" s="61"/>
      <c r="DM100" s="61"/>
      <c r="DN100" s="61"/>
      <c r="DO100" s="61"/>
      <c r="DP100" s="61"/>
      <c r="DQ100" s="61"/>
      <c r="DR100" s="61"/>
      <c r="DS100" s="61"/>
      <c r="DT100" s="61"/>
      <c r="DU100" s="61"/>
      <c r="DV100" s="61"/>
      <c r="DW100" s="61"/>
      <c r="DX100" s="61"/>
      <c r="DY100" s="61"/>
      <c r="DZ100" s="61"/>
      <c r="EA100" s="61"/>
      <c r="EB100" s="61"/>
      <c r="EC100" s="61"/>
      <c r="ED100" s="61"/>
      <c r="EE100" s="61"/>
      <c r="EF100" s="61"/>
      <c r="EG100" s="61"/>
      <c r="EH100" s="61"/>
      <c r="EI100" s="61"/>
      <c r="EJ100" s="61"/>
      <c r="EK100" s="61"/>
      <c r="EL100" s="61"/>
      <c r="EM100" s="61"/>
      <c r="EN100" s="61"/>
      <c r="EO100" s="61"/>
      <c r="EP100" s="61"/>
      <c r="EQ100" s="61"/>
      <c r="ER100" s="61"/>
      <c r="ES100" s="61"/>
      <c r="ET100" s="61"/>
      <c r="EU100" s="61"/>
      <c r="EV100" s="61"/>
      <c r="EW100" s="61"/>
      <c r="EX100" s="61"/>
      <c r="EY100" s="61"/>
      <c r="EZ100" s="61"/>
      <c r="FA100" s="61"/>
      <c r="FB100" s="61"/>
      <c r="FC100" s="61"/>
      <c r="FD100" s="61"/>
      <c r="FE100" s="61"/>
      <c r="FF100" s="61"/>
      <c r="FG100" s="61"/>
      <c r="FH100" s="61"/>
      <c r="FI100" s="61"/>
      <c r="FJ100" s="61"/>
      <c r="FK100" s="61"/>
      <c r="FL100" s="61"/>
      <c r="FM100" s="61"/>
      <c r="FN100" s="61"/>
      <c r="FO100" s="61"/>
      <c r="FP100" s="61"/>
      <c r="FQ100" s="61"/>
      <c r="FR100" s="61"/>
      <c r="FS100" s="61"/>
      <c r="FT100" s="61"/>
      <c r="FU100" s="61"/>
      <c r="FV100" s="61"/>
      <c r="FW100" s="61"/>
      <c r="FX100" s="61"/>
      <c r="FY100" s="61"/>
      <c r="FZ100" s="61"/>
      <c r="GA100" s="61"/>
      <c r="GB100" s="61"/>
      <c r="GC100" s="61"/>
      <c r="GD100" s="61"/>
      <c r="GE100" s="61"/>
      <c r="GF100" s="61"/>
      <c r="GG100" s="61"/>
      <c r="GH100" s="61"/>
      <c r="GI100" s="61"/>
      <c r="GJ100" s="61"/>
      <c r="GK100" s="61"/>
      <c r="GL100" s="61"/>
      <c r="GM100" s="61"/>
      <c r="GN100" s="61"/>
      <c r="GO100" s="61"/>
      <c r="GP100" s="61"/>
      <c r="GQ100" s="61"/>
      <c r="GR100" s="61"/>
      <c r="GS100" s="61"/>
      <c r="GT100" s="61"/>
      <c r="GU100" s="61"/>
      <c r="GV100" s="61"/>
      <c r="GW100" s="61"/>
      <c r="GX100" s="61"/>
      <c r="GY100" s="61"/>
      <c r="GZ100" s="61"/>
      <c r="HA100" s="61"/>
      <c r="HB100" s="61"/>
      <c r="HC100" s="61"/>
      <c r="HD100" s="61"/>
      <c r="HE100" s="61"/>
      <c r="HF100" s="61"/>
      <c r="HG100" s="61"/>
      <c r="HH100" s="61"/>
      <c r="HI100" s="61"/>
      <c r="HJ100" s="61"/>
      <c r="HK100" s="61"/>
      <c r="HL100" s="61"/>
      <c r="HM100" s="61"/>
      <c r="HN100" s="61"/>
      <c r="HO100" s="61"/>
      <c r="HP100" s="61"/>
      <c r="HQ100" s="61"/>
      <c r="HR100" s="61"/>
      <c r="HS100" s="61"/>
      <c r="HT100" s="61"/>
      <c r="HU100" s="61"/>
      <c r="HV100" s="61"/>
      <c r="HW100" s="61"/>
      <c r="HX100" s="61"/>
      <c r="HY100" s="61"/>
      <c r="HZ100" s="61"/>
      <c r="IA100" s="61"/>
      <c r="IB100" s="61"/>
      <c r="IC100" s="61"/>
      <c r="ID100" s="61"/>
      <c r="IE100" s="61"/>
      <c r="IF100" s="61"/>
      <c r="IG100" s="61"/>
    </row>
    <row r="101" spans="1:241" s="18" customFormat="1" ht="12.75" hidden="1" x14ac:dyDescent="0.25">
      <c r="A101" s="57"/>
      <c r="B101" s="56"/>
      <c r="C101" s="58" t="s">
        <v>99</v>
      </c>
      <c r="D101" s="59" t="s">
        <v>100</v>
      </c>
      <c r="E101" s="35">
        <f>7.13/1000</f>
        <v>7.1300000000000001E-3</v>
      </c>
      <c r="F101" s="35">
        <f>F98*E101</f>
        <v>0.12121</v>
      </c>
      <c r="G101" s="36">
        <v>911</v>
      </c>
      <c r="H101" s="36">
        <f>F101*G101</f>
        <v>110.42231</v>
      </c>
      <c r="I101" s="36"/>
      <c r="J101" s="36">
        <v>0</v>
      </c>
      <c r="K101" s="35"/>
      <c r="L101" s="35">
        <v>0</v>
      </c>
      <c r="M101" s="35">
        <f>H101</f>
        <v>110.42231</v>
      </c>
      <c r="N101" s="82"/>
      <c r="O101" s="110"/>
      <c r="P101" s="110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  <c r="EJ101" s="61"/>
      <c r="EK101" s="61"/>
      <c r="EL101" s="61"/>
      <c r="EM101" s="61"/>
      <c r="EN101" s="61"/>
      <c r="EO101" s="61"/>
      <c r="EP101" s="61"/>
      <c r="EQ101" s="61"/>
      <c r="ER101" s="61"/>
      <c r="ES101" s="61"/>
      <c r="ET101" s="61"/>
      <c r="EU101" s="61"/>
      <c r="EV101" s="61"/>
      <c r="EW101" s="61"/>
      <c r="EX101" s="61"/>
      <c r="EY101" s="61"/>
      <c r="EZ101" s="61"/>
      <c r="FA101" s="61"/>
      <c r="FB101" s="61"/>
      <c r="FC101" s="61"/>
      <c r="FD101" s="61"/>
      <c r="FE101" s="61"/>
      <c r="FF101" s="61"/>
      <c r="FG101" s="61"/>
      <c r="FH101" s="61"/>
      <c r="FI101" s="61"/>
      <c r="FJ101" s="61"/>
      <c r="FK101" s="61"/>
      <c r="FL101" s="61"/>
      <c r="FM101" s="61"/>
      <c r="FN101" s="61"/>
      <c r="FO101" s="61"/>
      <c r="FP101" s="61"/>
      <c r="FQ101" s="61"/>
      <c r="FR101" s="61"/>
      <c r="FS101" s="61"/>
      <c r="FT101" s="61"/>
      <c r="FU101" s="61"/>
      <c r="FV101" s="61"/>
      <c r="FW101" s="61"/>
      <c r="FX101" s="61"/>
      <c r="FY101" s="61"/>
      <c r="FZ101" s="61"/>
      <c r="GA101" s="61"/>
      <c r="GB101" s="61"/>
      <c r="GC101" s="61"/>
      <c r="GD101" s="61"/>
      <c r="GE101" s="61"/>
      <c r="GF101" s="61"/>
      <c r="GG101" s="61"/>
      <c r="GH101" s="61"/>
      <c r="GI101" s="61"/>
      <c r="GJ101" s="61"/>
      <c r="GK101" s="61"/>
      <c r="GL101" s="61"/>
      <c r="GM101" s="61"/>
      <c r="GN101" s="61"/>
      <c r="GO101" s="61"/>
      <c r="GP101" s="61"/>
      <c r="GQ101" s="61"/>
      <c r="GR101" s="61"/>
      <c r="GS101" s="61"/>
      <c r="GT101" s="61"/>
      <c r="GU101" s="61"/>
      <c r="GV101" s="61"/>
      <c r="GW101" s="61"/>
      <c r="GX101" s="61"/>
      <c r="GY101" s="61"/>
      <c r="GZ101" s="61"/>
      <c r="HA101" s="61"/>
      <c r="HB101" s="61"/>
      <c r="HC101" s="61"/>
      <c r="HD101" s="61"/>
      <c r="HE101" s="61"/>
      <c r="HF101" s="61"/>
      <c r="HG101" s="61"/>
      <c r="HH101" s="61"/>
      <c r="HI101" s="61"/>
      <c r="HJ101" s="61"/>
      <c r="HK101" s="61"/>
      <c r="HL101" s="61"/>
      <c r="HM101" s="61"/>
      <c r="HN101" s="61"/>
      <c r="HO101" s="61"/>
      <c r="HP101" s="61"/>
      <c r="HQ101" s="61"/>
      <c r="HR101" s="61"/>
      <c r="HS101" s="61"/>
      <c r="HT101" s="61"/>
      <c r="HU101" s="61"/>
      <c r="HV101" s="61"/>
      <c r="HW101" s="61"/>
      <c r="HX101" s="61"/>
      <c r="HY101" s="61"/>
      <c r="HZ101" s="61"/>
      <c r="IA101" s="61"/>
      <c r="IB101" s="61"/>
      <c r="IC101" s="61"/>
      <c r="ID101" s="61"/>
      <c r="IE101" s="61"/>
      <c r="IF101" s="61"/>
      <c r="IG101" s="61"/>
    </row>
    <row r="102" spans="1:241" s="18" customFormat="1" ht="12.75" hidden="1" x14ac:dyDescent="0.25">
      <c r="A102" s="57"/>
      <c r="B102" s="56"/>
      <c r="C102" s="58" t="s">
        <v>101</v>
      </c>
      <c r="D102" s="59" t="s">
        <v>2</v>
      </c>
      <c r="E102" s="35">
        <v>0.3</v>
      </c>
      <c r="F102" s="35">
        <f>F98*E102</f>
        <v>5.0999999999999996</v>
      </c>
      <c r="G102" s="36">
        <v>3.2</v>
      </c>
      <c r="H102" s="36">
        <v>10.88</v>
      </c>
      <c r="I102" s="36"/>
      <c r="J102" s="36">
        <v>0</v>
      </c>
      <c r="K102" s="35"/>
      <c r="L102" s="35">
        <v>0</v>
      </c>
      <c r="M102" s="35">
        <v>10.88</v>
      </c>
      <c r="N102" s="82"/>
      <c r="O102" s="110"/>
      <c r="P102" s="110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/>
      <c r="CD102" s="61"/>
      <c r="CE102" s="61"/>
      <c r="CF102" s="61"/>
      <c r="CG102" s="61"/>
      <c r="CH102" s="61"/>
      <c r="CI102" s="61"/>
      <c r="CJ102" s="61"/>
      <c r="CK102" s="61"/>
      <c r="CL102" s="61"/>
      <c r="CM102" s="61"/>
      <c r="CN102" s="61"/>
      <c r="CO102" s="61"/>
      <c r="CP102" s="61"/>
      <c r="CQ102" s="61"/>
      <c r="CR102" s="61"/>
      <c r="CS102" s="61"/>
      <c r="CT102" s="61"/>
      <c r="CU102" s="61"/>
      <c r="CV102" s="61"/>
      <c r="CW102" s="61"/>
      <c r="CX102" s="61"/>
      <c r="CY102" s="61"/>
      <c r="CZ102" s="61"/>
      <c r="DA102" s="61"/>
      <c r="DB102" s="61"/>
      <c r="DC102" s="61"/>
      <c r="DD102" s="61"/>
      <c r="DE102" s="61"/>
      <c r="DF102" s="61"/>
      <c r="DG102" s="61"/>
      <c r="DH102" s="61"/>
      <c r="DI102" s="61"/>
      <c r="DJ102" s="61"/>
      <c r="DK102" s="61"/>
      <c r="DL102" s="61"/>
      <c r="DM102" s="61"/>
      <c r="DN102" s="61"/>
      <c r="DO102" s="61"/>
      <c r="DP102" s="61"/>
      <c r="DQ102" s="61"/>
      <c r="DR102" s="61"/>
      <c r="DS102" s="61"/>
      <c r="DT102" s="61"/>
      <c r="DU102" s="61"/>
      <c r="DV102" s="61"/>
      <c r="DW102" s="61"/>
      <c r="DX102" s="61"/>
      <c r="DY102" s="61"/>
      <c r="DZ102" s="61"/>
      <c r="EA102" s="61"/>
      <c r="EB102" s="61"/>
      <c r="EC102" s="61"/>
      <c r="ED102" s="61"/>
      <c r="EE102" s="61"/>
      <c r="EF102" s="61"/>
      <c r="EG102" s="61"/>
      <c r="EH102" s="61"/>
      <c r="EI102" s="61"/>
      <c r="EJ102" s="61"/>
      <c r="EK102" s="61"/>
      <c r="EL102" s="61"/>
      <c r="EM102" s="61"/>
      <c r="EN102" s="61"/>
      <c r="EO102" s="61"/>
      <c r="EP102" s="61"/>
      <c r="EQ102" s="61"/>
      <c r="ER102" s="61"/>
      <c r="ES102" s="61"/>
      <c r="ET102" s="61"/>
      <c r="EU102" s="61"/>
      <c r="EV102" s="61"/>
      <c r="EW102" s="61"/>
      <c r="EX102" s="61"/>
      <c r="EY102" s="61"/>
      <c r="EZ102" s="61"/>
      <c r="FA102" s="61"/>
      <c r="FB102" s="61"/>
      <c r="FC102" s="61"/>
      <c r="FD102" s="61"/>
      <c r="FE102" s="61"/>
      <c r="FF102" s="61"/>
      <c r="FG102" s="61"/>
      <c r="FH102" s="61"/>
      <c r="FI102" s="61"/>
      <c r="FJ102" s="61"/>
      <c r="FK102" s="61"/>
      <c r="FL102" s="61"/>
      <c r="FM102" s="61"/>
      <c r="FN102" s="61"/>
      <c r="FO102" s="61"/>
      <c r="FP102" s="61"/>
      <c r="FQ102" s="61"/>
      <c r="FR102" s="61"/>
      <c r="FS102" s="61"/>
      <c r="FT102" s="61"/>
      <c r="FU102" s="61"/>
      <c r="FV102" s="61"/>
      <c r="FW102" s="61"/>
      <c r="FX102" s="61"/>
      <c r="FY102" s="61"/>
      <c r="FZ102" s="61"/>
      <c r="GA102" s="61"/>
      <c r="GB102" s="61"/>
      <c r="GC102" s="61"/>
      <c r="GD102" s="61"/>
      <c r="GE102" s="61"/>
      <c r="GF102" s="61"/>
      <c r="GG102" s="61"/>
      <c r="GH102" s="61"/>
      <c r="GI102" s="61"/>
      <c r="GJ102" s="61"/>
      <c r="GK102" s="61"/>
      <c r="GL102" s="61"/>
      <c r="GM102" s="61"/>
      <c r="GN102" s="61"/>
      <c r="GO102" s="61"/>
      <c r="GP102" s="61"/>
      <c r="GQ102" s="61"/>
      <c r="GR102" s="61"/>
      <c r="GS102" s="61"/>
      <c r="GT102" s="61"/>
      <c r="GU102" s="61"/>
      <c r="GV102" s="61"/>
      <c r="GW102" s="61"/>
      <c r="GX102" s="61"/>
      <c r="GY102" s="61"/>
      <c r="GZ102" s="61"/>
      <c r="HA102" s="61"/>
      <c r="HB102" s="61"/>
      <c r="HC102" s="61"/>
      <c r="HD102" s="61"/>
      <c r="HE102" s="61"/>
      <c r="HF102" s="61"/>
      <c r="HG102" s="61"/>
      <c r="HH102" s="61"/>
      <c r="HI102" s="61"/>
      <c r="HJ102" s="61"/>
      <c r="HK102" s="61"/>
      <c r="HL102" s="61"/>
      <c r="HM102" s="61"/>
      <c r="HN102" s="61"/>
      <c r="HO102" s="61"/>
      <c r="HP102" s="61"/>
      <c r="HQ102" s="61"/>
      <c r="HR102" s="61"/>
      <c r="HS102" s="61"/>
      <c r="HT102" s="61"/>
      <c r="HU102" s="61"/>
      <c r="HV102" s="61"/>
      <c r="HW102" s="61"/>
      <c r="HX102" s="61"/>
      <c r="HY102" s="61"/>
      <c r="HZ102" s="61"/>
      <c r="IA102" s="61"/>
      <c r="IB102" s="61"/>
      <c r="IC102" s="61"/>
      <c r="ID102" s="61"/>
      <c r="IE102" s="61"/>
      <c r="IF102" s="61"/>
      <c r="IG102" s="61"/>
    </row>
    <row r="103" spans="1:241" s="18" customFormat="1" ht="12.75" x14ac:dyDescent="0.25">
      <c r="A103" s="111">
        <v>13</v>
      </c>
      <c r="B103" s="120" t="s">
        <v>102</v>
      </c>
      <c r="C103" s="121" t="s">
        <v>103</v>
      </c>
      <c r="D103" s="111" t="s">
        <v>104</v>
      </c>
      <c r="E103" s="122"/>
      <c r="F103" s="122">
        <v>3</v>
      </c>
      <c r="G103" s="122"/>
      <c r="H103" s="122"/>
      <c r="I103" s="122"/>
      <c r="J103" s="122"/>
      <c r="K103" s="122"/>
      <c r="L103" s="122"/>
      <c r="M103" s="122"/>
      <c r="N103" s="82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23"/>
      <c r="BS103" s="123"/>
      <c r="BT103" s="123"/>
      <c r="BU103" s="123"/>
      <c r="BV103" s="123"/>
      <c r="BW103" s="123"/>
      <c r="BX103" s="123"/>
      <c r="BY103" s="123"/>
      <c r="BZ103" s="123"/>
      <c r="CA103" s="123"/>
      <c r="CB103" s="123"/>
      <c r="CC103" s="123"/>
      <c r="CD103" s="123"/>
      <c r="CE103" s="123"/>
      <c r="CF103" s="123"/>
      <c r="CG103" s="123"/>
      <c r="CH103" s="123"/>
      <c r="CI103" s="123"/>
      <c r="CJ103" s="123"/>
      <c r="CK103" s="123"/>
      <c r="CL103" s="123"/>
      <c r="CM103" s="123"/>
      <c r="CN103" s="123"/>
      <c r="CO103" s="123"/>
      <c r="CP103" s="123"/>
      <c r="CQ103" s="123"/>
      <c r="CR103" s="123"/>
      <c r="CS103" s="123"/>
      <c r="CT103" s="123"/>
      <c r="CU103" s="123"/>
      <c r="CV103" s="123"/>
      <c r="CW103" s="123"/>
      <c r="CX103" s="123"/>
      <c r="CY103" s="123"/>
      <c r="CZ103" s="123"/>
      <c r="DA103" s="123"/>
      <c r="DB103" s="123"/>
      <c r="DC103" s="123"/>
      <c r="DD103" s="123"/>
      <c r="DE103" s="123"/>
      <c r="DF103" s="123"/>
      <c r="DG103" s="123"/>
      <c r="DH103" s="123"/>
      <c r="DI103" s="123"/>
      <c r="DJ103" s="123"/>
      <c r="DK103" s="123"/>
      <c r="DL103" s="123"/>
      <c r="DM103" s="123"/>
      <c r="DN103" s="123"/>
      <c r="DO103" s="123"/>
      <c r="DP103" s="123"/>
      <c r="DQ103" s="123"/>
      <c r="DR103" s="123"/>
      <c r="DS103" s="123"/>
      <c r="DT103" s="123"/>
      <c r="DU103" s="123"/>
      <c r="DV103" s="123"/>
      <c r="DW103" s="123"/>
      <c r="DX103" s="123"/>
      <c r="DY103" s="123"/>
      <c r="DZ103" s="123"/>
      <c r="EA103" s="123"/>
      <c r="EB103" s="123"/>
      <c r="EC103" s="123"/>
      <c r="ED103" s="123"/>
      <c r="EE103" s="123"/>
      <c r="EF103" s="123"/>
      <c r="EG103" s="123"/>
      <c r="EH103" s="123"/>
      <c r="EI103" s="123"/>
      <c r="EJ103" s="123"/>
      <c r="EK103" s="123"/>
      <c r="EL103" s="123"/>
      <c r="EM103" s="123"/>
      <c r="EN103" s="123"/>
      <c r="EO103" s="123"/>
      <c r="EP103" s="123"/>
      <c r="EQ103" s="123"/>
      <c r="ER103" s="123"/>
      <c r="ES103" s="123"/>
      <c r="ET103" s="123"/>
      <c r="EU103" s="123"/>
      <c r="EV103" s="123"/>
      <c r="EW103" s="123"/>
      <c r="EX103" s="123"/>
      <c r="EY103" s="123"/>
      <c r="EZ103" s="123"/>
      <c r="FA103" s="123"/>
      <c r="FB103" s="123"/>
      <c r="FC103" s="123"/>
      <c r="FD103" s="123"/>
      <c r="FE103" s="123"/>
      <c r="FF103" s="123"/>
      <c r="FG103" s="123"/>
      <c r="FH103" s="123"/>
      <c r="FI103" s="123"/>
      <c r="FJ103" s="123"/>
      <c r="FK103" s="123"/>
      <c r="FL103" s="123"/>
      <c r="FM103" s="123"/>
      <c r="FN103" s="123"/>
      <c r="FO103" s="123"/>
      <c r="FP103" s="123"/>
      <c r="FQ103" s="123"/>
      <c r="FR103" s="123"/>
      <c r="FS103" s="123"/>
      <c r="FT103" s="123"/>
      <c r="FU103" s="123"/>
      <c r="FV103" s="123"/>
      <c r="FW103" s="123"/>
      <c r="FX103" s="123"/>
      <c r="FY103" s="123"/>
      <c r="FZ103" s="123"/>
      <c r="GA103" s="123"/>
      <c r="GB103" s="123"/>
      <c r="GC103" s="123"/>
      <c r="GD103" s="123"/>
      <c r="GE103" s="123"/>
      <c r="GF103" s="123"/>
      <c r="GG103" s="123"/>
      <c r="GH103" s="123"/>
      <c r="GI103" s="123"/>
      <c r="GJ103" s="123"/>
      <c r="GK103" s="123"/>
      <c r="GL103" s="123"/>
      <c r="GM103" s="123"/>
      <c r="GN103" s="123"/>
      <c r="GO103" s="123"/>
      <c r="GP103" s="123"/>
      <c r="GQ103" s="123"/>
      <c r="GR103" s="123"/>
      <c r="GS103" s="123"/>
      <c r="GT103" s="123"/>
      <c r="GU103" s="123"/>
      <c r="GV103" s="123"/>
      <c r="GW103" s="123"/>
      <c r="GX103" s="123"/>
      <c r="GY103" s="123"/>
      <c r="GZ103" s="123"/>
      <c r="HA103" s="123"/>
      <c r="HB103" s="123"/>
      <c r="HC103" s="123"/>
      <c r="HD103" s="123"/>
      <c r="HE103" s="123"/>
      <c r="HF103" s="123"/>
      <c r="HG103" s="123"/>
      <c r="HH103" s="123"/>
      <c r="HI103" s="123"/>
      <c r="HJ103" s="123"/>
      <c r="HK103" s="123"/>
      <c r="HL103" s="123"/>
      <c r="HM103" s="123"/>
      <c r="HN103" s="123"/>
      <c r="HO103" s="123"/>
      <c r="HP103" s="123"/>
      <c r="HQ103" s="123"/>
      <c r="HR103" s="123"/>
      <c r="HS103" s="123"/>
      <c r="HT103" s="123"/>
      <c r="HU103" s="123"/>
      <c r="HV103" s="123"/>
      <c r="HW103" s="123"/>
      <c r="HX103" s="123"/>
      <c r="HY103" s="123"/>
      <c r="HZ103" s="123"/>
      <c r="IA103" s="123"/>
      <c r="IB103" s="123"/>
      <c r="IC103" s="123"/>
      <c r="ID103" s="123"/>
      <c r="IE103" s="123"/>
      <c r="IF103" s="123"/>
      <c r="IG103" s="123"/>
    </row>
    <row r="104" spans="1:241" s="52" customFormat="1" ht="12.75" hidden="1" x14ac:dyDescent="0.25">
      <c r="A104" s="107"/>
      <c r="B104" s="108"/>
      <c r="C104" s="109"/>
      <c r="D104" s="107" t="s">
        <v>105</v>
      </c>
      <c r="E104" s="75"/>
      <c r="F104" s="104">
        <f>F103/100</f>
        <v>0.03</v>
      </c>
      <c r="G104" s="75"/>
      <c r="H104" s="75"/>
      <c r="I104" s="75"/>
      <c r="J104" s="75"/>
      <c r="K104" s="75"/>
      <c r="L104" s="75"/>
      <c r="M104" s="75"/>
      <c r="N104" s="82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0"/>
      <c r="AJ104" s="110"/>
      <c r="AK104" s="110"/>
      <c r="AL104" s="110"/>
      <c r="AM104" s="110"/>
      <c r="AN104" s="110"/>
      <c r="AO104" s="110"/>
      <c r="AP104" s="110"/>
      <c r="AQ104" s="110"/>
      <c r="AR104" s="110"/>
      <c r="AS104" s="110"/>
      <c r="AT104" s="110"/>
      <c r="AU104" s="110"/>
      <c r="AV104" s="110"/>
      <c r="AW104" s="110"/>
      <c r="AX104" s="110"/>
      <c r="AY104" s="110"/>
      <c r="AZ104" s="110"/>
      <c r="BA104" s="110"/>
      <c r="BB104" s="110"/>
      <c r="BC104" s="110"/>
      <c r="BD104" s="110"/>
      <c r="BE104" s="110"/>
      <c r="BF104" s="110"/>
      <c r="BG104" s="110"/>
      <c r="BH104" s="110"/>
      <c r="BI104" s="110"/>
      <c r="BJ104" s="110"/>
      <c r="BK104" s="110"/>
      <c r="BL104" s="110"/>
      <c r="BM104" s="110"/>
      <c r="BN104" s="110"/>
      <c r="BO104" s="110"/>
      <c r="BP104" s="110"/>
      <c r="BQ104" s="110"/>
      <c r="BR104" s="110"/>
      <c r="BS104" s="110"/>
      <c r="BT104" s="110"/>
      <c r="BU104" s="110"/>
      <c r="BV104" s="110"/>
      <c r="BW104" s="110"/>
      <c r="BX104" s="110"/>
      <c r="BY104" s="110"/>
      <c r="BZ104" s="110"/>
      <c r="CA104" s="110"/>
      <c r="CB104" s="110"/>
      <c r="CC104" s="110"/>
      <c r="CD104" s="110"/>
      <c r="CE104" s="110"/>
      <c r="CF104" s="110"/>
      <c r="CG104" s="110"/>
      <c r="CH104" s="110"/>
      <c r="CI104" s="110"/>
      <c r="CJ104" s="110"/>
      <c r="CK104" s="110"/>
      <c r="CL104" s="110"/>
      <c r="CM104" s="110"/>
      <c r="CN104" s="110"/>
      <c r="CO104" s="110"/>
      <c r="CP104" s="110"/>
      <c r="CQ104" s="110"/>
      <c r="CR104" s="110"/>
      <c r="CS104" s="110"/>
      <c r="CT104" s="110"/>
      <c r="CU104" s="110"/>
      <c r="CV104" s="110"/>
      <c r="CW104" s="110"/>
      <c r="CX104" s="110"/>
      <c r="CY104" s="110"/>
      <c r="CZ104" s="110"/>
      <c r="DA104" s="110"/>
      <c r="DB104" s="110"/>
      <c r="DC104" s="110"/>
      <c r="DD104" s="110"/>
      <c r="DE104" s="110"/>
      <c r="DF104" s="110"/>
      <c r="DG104" s="110"/>
      <c r="DH104" s="110"/>
      <c r="DI104" s="110"/>
      <c r="DJ104" s="110"/>
      <c r="DK104" s="110"/>
      <c r="DL104" s="110"/>
      <c r="DM104" s="110"/>
      <c r="DN104" s="110"/>
      <c r="DO104" s="110"/>
      <c r="DP104" s="110"/>
      <c r="DQ104" s="110"/>
      <c r="DR104" s="110"/>
      <c r="DS104" s="110"/>
      <c r="DT104" s="110"/>
      <c r="DU104" s="110"/>
      <c r="DV104" s="110"/>
      <c r="DW104" s="110"/>
      <c r="DX104" s="110"/>
      <c r="DY104" s="110"/>
      <c r="DZ104" s="110"/>
      <c r="EA104" s="110"/>
      <c r="EB104" s="110"/>
      <c r="EC104" s="110"/>
      <c r="ED104" s="110"/>
      <c r="EE104" s="110"/>
      <c r="EF104" s="110"/>
      <c r="EG104" s="110"/>
      <c r="EH104" s="110"/>
      <c r="EI104" s="110"/>
      <c r="EJ104" s="110"/>
      <c r="EK104" s="110"/>
      <c r="EL104" s="110"/>
      <c r="EM104" s="110"/>
      <c r="EN104" s="110"/>
      <c r="EO104" s="110"/>
      <c r="EP104" s="110"/>
      <c r="EQ104" s="110"/>
      <c r="ER104" s="110"/>
      <c r="ES104" s="110"/>
      <c r="ET104" s="110"/>
      <c r="EU104" s="110"/>
      <c r="EV104" s="110"/>
      <c r="EW104" s="110"/>
      <c r="EX104" s="110"/>
      <c r="EY104" s="110"/>
      <c r="EZ104" s="110"/>
      <c r="FA104" s="110"/>
      <c r="FB104" s="110"/>
      <c r="FC104" s="110"/>
      <c r="FD104" s="110"/>
      <c r="FE104" s="110"/>
      <c r="FF104" s="110"/>
      <c r="FG104" s="110"/>
      <c r="FH104" s="110"/>
      <c r="FI104" s="110"/>
      <c r="FJ104" s="110"/>
      <c r="FK104" s="110"/>
      <c r="FL104" s="110"/>
      <c r="FM104" s="110"/>
      <c r="FN104" s="110"/>
      <c r="FO104" s="110"/>
      <c r="FP104" s="110"/>
      <c r="FQ104" s="110"/>
      <c r="FR104" s="110"/>
      <c r="FS104" s="110"/>
      <c r="FT104" s="110"/>
      <c r="FU104" s="110"/>
      <c r="FV104" s="110"/>
      <c r="FW104" s="110"/>
      <c r="FX104" s="110"/>
      <c r="FY104" s="110"/>
      <c r="FZ104" s="110"/>
      <c r="GA104" s="110"/>
      <c r="GB104" s="110"/>
      <c r="GC104" s="110"/>
      <c r="GD104" s="110"/>
      <c r="GE104" s="110"/>
      <c r="GF104" s="110"/>
      <c r="GG104" s="110"/>
      <c r="GH104" s="110"/>
      <c r="GI104" s="110"/>
      <c r="GJ104" s="110"/>
      <c r="GK104" s="110"/>
      <c r="GL104" s="110"/>
      <c r="GM104" s="110"/>
      <c r="GN104" s="110"/>
      <c r="GO104" s="110"/>
      <c r="GP104" s="110"/>
      <c r="GQ104" s="110"/>
      <c r="GR104" s="110"/>
      <c r="GS104" s="110"/>
      <c r="GT104" s="110"/>
      <c r="GU104" s="110"/>
      <c r="GV104" s="110"/>
      <c r="GW104" s="110"/>
      <c r="GX104" s="110"/>
      <c r="GY104" s="110"/>
      <c r="GZ104" s="110"/>
      <c r="HA104" s="110"/>
      <c r="HB104" s="110"/>
      <c r="HC104" s="110"/>
      <c r="HD104" s="110"/>
      <c r="HE104" s="110"/>
      <c r="HF104" s="110"/>
      <c r="HG104" s="110"/>
      <c r="HH104" s="110"/>
      <c r="HI104" s="110"/>
      <c r="HJ104" s="110"/>
      <c r="HK104" s="110"/>
      <c r="HL104" s="110"/>
      <c r="HM104" s="110"/>
      <c r="HN104" s="110"/>
      <c r="HO104" s="110"/>
      <c r="HP104" s="110"/>
      <c r="HQ104" s="110"/>
      <c r="HR104" s="110"/>
      <c r="HS104" s="110"/>
      <c r="HT104" s="110"/>
      <c r="HU104" s="110"/>
      <c r="HV104" s="110"/>
      <c r="HW104" s="110"/>
      <c r="HX104" s="110"/>
      <c r="HY104" s="110"/>
      <c r="HZ104" s="110"/>
      <c r="IA104" s="110"/>
      <c r="IB104" s="110"/>
      <c r="IC104" s="110"/>
      <c r="ID104" s="110"/>
      <c r="IE104" s="110"/>
      <c r="IF104" s="110"/>
      <c r="IG104" s="110"/>
    </row>
    <row r="105" spans="1:241" s="18" customFormat="1" ht="12.75" hidden="1" x14ac:dyDescent="0.25">
      <c r="A105" s="111"/>
      <c r="B105" s="73"/>
      <c r="C105" s="32" t="s">
        <v>19</v>
      </c>
      <c r="D105" s="33" t="s">
        <v>20</v>
      </c>
      <c r="E105" s="75">
        <v>206</v>
      </c>
      <c r="F105" s="75">
        <f>E105*F104</f>
        <v>6.18</v>
      </c>
      <c r="G105" s="75"/>
      <c r="H105" s="75"/>
      <c r="I105" s="35">
        <v>6</v>
      </c>
      <c r="J105" s="35">
        <f>F105*I105</f>
        <v>37.08</v>
      </c>
      <c r="K105" s="35"/>
      <c r="L105" s="35"/>
      <c r="M105" s="35">
        <f>H105+J105+L105</f>
        <v>37.08</v>
      </c>
      <c r="N105" s="8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/>
      <c r="BU105" s="112"/>
      <c r="BV105" s="112"/>
      <c r="BW105" s="112"/>
      <c r="BX105" s="112"/>
      <c r="BY105" s="112"/>
      <c r="BZ105" s="112"/>
      <c r="CA105" s="112"/>
      <c r="CB105" s="112"/>
      <c r="CC105" s="112"/>
      <c r="CD105" s="112"/>
      <c r="CE105" s="112"/>
      <c r="CF105" s="112"/>
      <c r="CG105" s="112"/>
      <c r="CH105" s="112"/>
      <c r="CI105" s="112"/>
      <c r="CJ105" s="112"/>
      <c r="CK105" s="112"/>
      <c r="CL105" s="112"/>
      <c r="CM105" s="112"/>
      <c r="CN105" s="112"/>
      <c r="CO105" s="112"/>
      <c r="CP105" s="112"/>
      <c r="CQ105" s="112"/>
      <c r="CR105" s="112"/>
      <c r="CS105" s="112"/>
      <c r="CT105" s="112"/>
      <c r="CU105" s="112"/>
      <c r="CV105" s="112"/>
      <c r="CW105" s="112"/>
      <c r="CX105" s="112"/>
      <c r="CY105" s="112"/>
      <c r="CZ105" s="112"/>
      <c r="DA105" s="112"/>
      <c r="DB105" s="112"/>
      <c r="DC105" s="112"/>
      <c r="DD105" s="112"/>
      <c r="DE105" s="112"/>
      <c r="DF105" s="112"/>
      <c r="DG105" s="112"/>
      <c r="DH105" s="112"/>
      <c r="DI105" s="112"/>
      <c r="DJ105" s="112"/>
      <c r="DK105" s="112"/>
      <c r="DL105" s="112"/>
      <c r="DM105" s="112"/>
      <c r="DN105" s="112"/>
      <c r="DO105" s="112"/>
      <c r="DP105" s="112"/>
      <c r="DQ105" s="112"/>
      <c r="DR105" s="112"/>
      <c r="DS105" s="112"/>
      <c r="DT105" s="112"/>
      <c r="DU105" s="112"/>
      <c r="DV105" s="112"/>
      <c r="DW105" s="112"/>
      <c r="DX105" s="112"/>
      <c r="DY105" s="112"/>
      <c r="DZ105" s="112"/>
      <c r="EA105" s="112"/>
      <c r="EB105" s="112"/>
      <c r="EC105" s="112"/>
      <c r="ED105" s="112"/>
      <c r="EE105" s="112"/>
      <c r="EF105" s="112"/>
      <c r="EG105" s="112"/>
      <c r="EH105" s="112"/>
      <c r="EI105" s="112"/>
      <c r="EJ105" s="112"/>
      <c r="EK105" s="112"/>
      <c r="EL105" s="112"/>
      <c r="EM105" s="112"/>
      <c r="EN105" s="112"/>
      <c r="EO105" s="112"/>
      <c r="EP105" s="112"/>
      <c r="EQ105" s="112"/>
      <c r="ER105" s="112"/>
      <c r="ES105" s="112"/>
      <c r="ET105" s="112"/>
      <c r="EU105" s="112"/>
      <c r="EV105" s="112"/>
      <c r="EW105" s="112"/>
      <c r="EX105" s="112"/>
      <c r="EY105" s="112"/>
      <c r="EZ105" s="112"/>
      <c r="FA105" s="112"/>
      <c r="FB105" s="112"/>
      <c r="FC105" s="112"/>
      <c r="FD105" s="112"/>
      <c r="FE105" s="112"/>
      <c r="FF105" s="112"/>
      <c r="FG105" s="112"/>
      <c r="FH105" s="112"/>
      <c r="FI105" s="112"/>
      <c r="FJ105" s="112"/>
      <c r="FK105" s="112"/>
      <c r="FL105" s="112"/>
      <c r="FM105" s="112"/>
      <c r="FN105" s="112"/>
      <c r="FO105" s="112"/>
      <c r="FP105" s="112"/>
      <c r="FQ105" s="112"/>
      <c r="FR105" s="112"/>
      <c r="FS105" s="112"/>
      <c r="FT105" s="112"/>
      <c r="FU105" s="112"/>
      <c r="FV105" s="112"/>
      <c r="FW105" s="112"/>
      <c r="FX105" s="112"/>
      <c r="FY105" s="112"/>
      <c r="FZ105" s="112"/>
      <c r="GA105" s="112"/>
      <c r="GB105" s="112"/>
      <c r="GC105" s="112"/>
      <c r="GD105" s="112"/>
      <c r="GE105" s="112"/>
      <c r="GF105" s="112"/>
      <c r="GG105" s="112"/>
      <c r="GH105" s="112"/>
      <c r="GI105" s="112"/>
      <c r="GJ105" s="112"/>
      <c r="GK105" s="112"/>
      <c r="GL105" s="112"/>
      <c r="GM105" s="112"/>
      <c r="GN105" s="112"/>
      <c r="GO105" s="112"/>
      <c r="GP105" s="112"/>
      <c r="GQ105" s="112"/>
      <c r="GR105" s="112"/>
      <c r="GS105" s="112"/>
      <c r="GT105" s="112"/>
      <c r="GU105" s="112"/>
      <c r="GV105" s="112"/>
      <c r="GW105" s="112"/>
      <c r="GX105" s="112"/>
      <c r="GY105" s="112"/>
      <c r="GZ105" s="112"/>
      <c r="HA105" s="112"/>
      <c r="HB105" s="112"/>
      <c r="HC105" s="112"/>
      <c r="HD105" s="112"/>
      <c r="HE105" s="112"/>
      <c r="HF105" s="112"/>
      <c r="HG105" s="112"/>
      <c r="HH105" s="112"/>
      <c r="HI105" s="112"/>
      <c r="HJ105" s="112"/>
      <c r="HK105" s="112"/>
      <c r="HL105" s="112"/>
      <c r="HM105" s="112"/>
      <c r="HN105" s="112"/>
      <c r="HO105" s="112"/>
      <c r="HP105" s="112"/>
      <c r="HQ105" s="112"/>
      <c r="HR105" s="112"/>
      <c r="HS105" s="112"/>
      <c r="HT105" s="112"/>
      <c r="HU105" s="112"/>
      <c r="HV105" s="112"/>
      <c r="HW105" s="112"/>
      <c r="HX105" s="112"/>
      <c r="HY105" s="112"/>
      <c r="HZ105" s="112"/>
      <c r="IA105" s="112"/>
      <c r="IB105" s="112"/>
      <c r="IC105" s="112"/>
      <c r="ID105" s="112"/>
      <c r="IE105" s="112"/>
      <c r="IF105" s="112"/>
      <c r="IG105" s="112"/>
    </row>
    <row r="106" spans="1:241" s="52" customFormat="1" ht="12.75" hidden="1" x14ac:dyDescent="0.25">
      <c r="A106" s="107"/>
      <c r="B106" s="108"/>
      <c r="C106" s="124"/>
      <c r="D106" s="33"/>
      <c r="E106" s="75"/>
      <c r="F106" s="75"/>
      <c r="G106" s="75"/>
      <c r="H106" s="75"/>
      <c r="I106" s="35"/>
      <c r="J106" s="35"/>
      <c r="K106" s="35"/>
      <c r="L106" s="35"/>
      <c r="M106" s="35"/>
      <c r="N106" s="82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  <c r="AJ106" s="110"/>
      <c r="AK106" s="110"/>
      <c r="AL106" s="110"/>
      <c r="AM106" s="110"/>
      <c r="AN106" s="110"/>
      <c r="AO106" s="110"/>
      <c r="AP106" s="110"/>
      <c r="AQ106" s="110"/>
      <c r="AR106" s="110"/>
      <c r="AS106" s="110"/>
      <c r="AT106" s="110"/>
      <c r="AU106" s="110"/>
      <c r="AV106" s="110"/>
      <c r="AW106" s="110"/>
      <c r="AX106" s="110"/>
      <c r="AY106" s="110"/>
      <c r="AZ106" s="110"/>
      <c r="BA106" s="110"/>
      <c r="BB106" s="110"/>
      <c r="BC106" s="110"/>
      <c r="BD106" s="110"/>
      <c r="BE106" s="110"/>
      <c r="BF106" s="110"/>
      <c r="BG106" s="110"/>
      <c r="BH106" s="110"/>
      <c r="BI106" s="110"/>
      <c r="BJ106" s="110"/>
      <c r="BK106" s="110"/>
      <c r="BL106" s="110"/>
      <c r="BM106" s="110"/>
      <c r="BN106" s="110"/>
      <c r="BO106" s="110"/>
      <c r="BP106" s="110"/>
      <c r="BQ106" s="110"/>
      <c r="BR106" s="110"/>
      <c r="BS106" s="110"/>
      <c r="BT106" s="110"/>
      <c r="BU106" s="110"/>
      <c r="BV106" s="110"/>
      <c r="BW106" s="110"/>
      <c r="BX106" s="110"/>
      <c r="BY106" s="110"/>
      <c r="BZ106" s="110"/>
      <c r="CA106" s="110"/>
      <c r="CB106" s="110"/>
      <c r="CC106" s="110"/>
      <c r="CD106" s="110"/>
      <c r="CE106" s="110"/>
      <c r="CF106" s="110"/>
      <c r="CG106" s="110"/>
      <c r="CH106" s="110"/>
      <c r="CI106" s="110"/>
      <c r="CJ106" s="110"/>
      <c r="CK106" s="110"/>
      <c r="CL106" s="110"/>
      <c r="CM106" s="110"/>
      <c r="CN106" s="110"/>
      <c r="CO106" s="110"/>
      <c r="CP106" s="110"/>
      <c r="CQ106" s="110"/>
      <c r="CR106" s="110"/>
      <c r="CS106" s="110"/>
      <c r="CT106" s="110"/>
      <c r="CU106" s="110"/>
      <c r="CV106" s="110"/>
      <c r="CW106" s="110"/>
      <c r="CX106" s="110"/>
      <c r="CY106" s="110"/>
      <c r="CZ106" s="110"/>
      <c r="DA106" s="110"/>
      <c r="DB106" s="110"/>
      <c r="DC106" s="110"/>
      <c r="DD106" s="110"/>
      <c r="DE106" s="110"/>
      <c r="DF106" s="110"/>
      <c r="DG106" s="110"/>
      <c r="DH106" s="110"/>
      <c r="DI106" s="110"/>
      <c r="DJ106" s="110"/>
      <c r="DK106" s="110"/>
      <c r="DL106" s="110"/>
      <c r="DM106" s="110"/>
      <c r="DN106" s="110"/>
      <c r="DO106" s="110"/>
      <c r="DP106" s="110"/>
      <c r="DQ106" s="110"/>
      <c r="DR106" s="110"/>
      <c r="DS106" s="110"/>
      <c r="DT106" s="110"/>
      <c r="DU106" s="110"/>
      <c r="DV106" s="110"/>
      <c r="DW106" s="110"/>
      <c r="DX106" s="110"/>
      <c r="DY106" s="110"/>
      <c r="DZ106" s="110"/>
      <c r="EA106" s="110"/>
      <c r="EB106" s="110"/>
      <c r="EC106" s="110"/>
      <c r="ED106" s="110"/>
      <c r="EE106" s="110"/>
      <c r="EF106" s="110"/>
      <c r="EG106" s="110"/>
      <c r="EH106" s="110"/>
      <c r="EI106" s="110"/>
      <c r="EJ106" s="110"/>
      <c r="EK106" s="110"/>
      <c r="EL106" s="110"/>
      <c r="EM106" s="110"/>
      <c r="EN106" s="110"/>
      <c r="EO106" s="110"/>
      <c r="EP106" s="110"/>
      <c r="EQ106" s="110"/>
      <c r="ER106" s="110"/>
      <c r="ES106" s="110"/>
      <c r="ET106" s="110"/>
      <c r="EU106" s="110"/>
      <c r="EV106" s="110"/>
      <c r="EW106" s="110"/>
      <c r="EX106" s="110"/>
      <c r="EY106" s="110"/>
      <c r="EZ106" s="110"/>
      <c r="FA106" s="110"/>
      <c r="FB106" s="110"/>
      <c r="FC106" s="110"/>
      <c r="FD106" s="110"/>
      <c r="FE106" s="110"/>
      <c r="FF106" s="110"/>
      <c r="FG106" s="110"/>
      <c r="FH106" s="110"/>
      <c r="FI106" s="110"/>
      <c r="FJ106" s="110"/>
      <c r="FK106" s="110"/>
      <c r="FL106" s="110"/>
      <c r="FM106" s="110"/>
      <c r="FN106" s="110"/>
      <c r="FO106" s="110"/>
      <c r="FP106" s="110"/>
      <c r="FQ106" s="110"/>
      <c r="FR106" s="110"/>
      <c r="FS106" s="110"/>
      <c r="FT106" s="110"/>
      <c r="FU106" s="110"/>
      <c r="FV106" s="110"/>
      <c r="FW106" s="110"/>
      <c r="FX106" s="110"/>
      <c r="FY106" s="110"/>
      <c r="FZ106" s="110"/>
      <c r="GA106" s="110"/>
      <c r="GB106" s="110"/>
      <c r="GC106" s="110"/>
      <c r="GD106" s="110"/>
      <c r="GE106" s="110"/>
      <c r="GF106" s="110"/>
      <c r="GG106" s="110"/>
      <c r="GH106" s="110"/>
      <c r="GI106" s="110"/>
      <c r="GJ106" s="110"/>
      <c r="GK106" s="110"/>
      <c r="GL106" s="110"/>
      <c r="GM106" s="110"/>
      <c r="GN106" s="110"/>
      <c r="GO106" s="110"/>
      <c r="GP106" s="110"/>
      <c r="GQ106" s="110"/>
      <c r="GR106" s="110"/>
      <c r="GS106" s="110"/>
      <c r="GT106" s="110"/>
      <c r="GU106" s="110"/>
      <c r="GV106" s="110"/>
      <c r="GW106" s="110"/>
      <c r="GX106" s="110"/>
      <c r="GY106" s="110"/>
      <c r="GZ106" s="110"/>
      <c r="HA106" s="110"/>
      <c r="HB106" s="110"/>
      <c r="HC106" s="110"/>
      <c r="HD106" s="110"/>
      <c r="HE106" s="110"/>
      <c r="HF106" s="110"/>
      <c r="HG106" s="110"/>
      <c r="HH106" s="110"/>
      <c r="HI106" s="110"/>
      <c r="HJ106" s="110"/>
      <c r="HK106" s="110"/>
      <c r="HL106" s="110"/>
      <c r="HM106" s="110"/>
      <c r="HN106" s="110"/>
      <c r="HO106" s="110"/>
      <c r="HP106" s="110"/>
      <c r="HQ106" s="110"/>
      <c r="HR106" s="110"/>
      <c r="HS106" s="110"/>
      <c r="HT106" s="110"/>
      <c r="HU106" s="110"/>
      <c r="HV106" s="110"/>
      <c r="HW106" s="110"/>
      <c r="HX106" s="110"/>
      <c r="HY106" s="110"/>
      <c r="HZ106" s="110"/>
      <c r="IA106" s="110"/>
      <c r="IB106" s="110"/>
      <c r="IC106" s="110"/>
      <c r="ID106" s="110"/>
      <c r="IE106" s="110"/>
      <c r="IF106" s="110"/>
      <c r="IG106" s="110"/>
    </row>
    <row r="107" spans="1:241" s="18" customFormat="1" ht="12.75" x14ac:dyDescent="0.25">
      <c r="A107" s="111">
        <v>14</v>
      </c>
      <c r="B107" s="125" t="s">
        <v>106</v>
      </c>
      <c r="C107" s="126" t="s">
        <v>107</v>
      </c>
      <c r="D107" s="111" t="s">
        <v>41</v>
      </c>
      <c r="E107" s="122"/>
      <c r="F107" s="127">
        <v>0.5</v>
      </c>
      <c r="G107" s="122"/>
      <c r="H107" s="122"/>
      <c r="I107" s="122"/>
      <c r="J107" s="122"/>
      <c r="K107" s="122"/>
      <c r="L107" s="122"/>
      <c r="M107" s="122"/>
      <c r="N107" s="82">
        <v>0.5</v>
      </c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  <c r="CA107" s="123"/>
      <c r="CB107" s="123"/>
      <c r="CC107" s="123"/>
      <c r="CD107" s="123"/>
      <c r="CE107" s="123"/>
      <c r="CF107" s="123"/>
      <c r="CG107" s="123"/>
      <c r="CH107" s="123"/>
      <c r="CI107" s="123"/>
      <c r="CJ107" s="123"/>
      <c r="CK107" s="123"/>
      <c r="CL107" s="123"/>
      <c r="CM107" s="123"/>
      <c r="CN107" s="123"/>
      <c r="CO107" s="123"/>
      <c r="CP107" s="123"/>
      <c r="CQ107" s="123"/>
      <c r="CR107" s="123"/>
      <c r="CS107" s="123"/>
      <c r="CT107" s="123"/>
      <c r="CU107" s="123"/>
      <c r="CV107" s="123"/>
      <c r="CW107" s="123"/>
      <c r="CX107" s="123"/>
      <c r="CY107" s="123"/>
      <c r="CZ107" s="123"/>
      <c r="DA107" s="123"/>
      <c r="DB107" s="123"/>
      <c r="DC107" s="123"/>
      <c r="DD107" s="123"/>
      <c r="DE107" s="123"/>
      <c r="DF107" s="123"/>
      <c r="DG107" s="123"/>
      <c r="DH107" s="123"/>
      <c r="DI107" s="123"/>
      <c r="DJ107" s="123"/>
      <c r="DK107" s="123"/>
      <c r="DL107" s="123"/>
      <c r="DM107" s="123"/>
      <c r="DN107" s="123"/>
      <c r="DO107" s="123"/>
      <c r="DP107" s="123"/>
      <c r="DQ107" s="123"/>
      <c r="DR107" s="123"/>
      <c r="DS107" s="123"/>
      <c r="DT107" s="123"/>
      <c r="DU107" s="123"/>
      <c r="DV107" s="123"/>
      <c r="DW107" s="123"/>
      <c r="DX107" s="123"/>
      <c r="DY107" s="123"/>
      <c r="DZ107" s="123"/>
      <c r="EA107" s="123"/>
      <c r="EB107" s="123"/>
      <c r="EC107" s="123"/>
      <c r="ED107" s="123"/>
      <c r="EE107" s="123"/>
      <c r="EF107" s="123"/>
      <c r="EG107" s="123"/>
      <c r="EH107" s="123"/>
      <c r="EI107" s="123"/>
      <c r="EJ107" s="123"/>
      <c r="EK107" s="123"/>
      <c r="EL107" s="123"/>
      <c r="EM107" s="123"/>
      <c r="EN107" s="123"/>
      <c r="EO107" s="123"/>
      <c r="EP107" s="123"/>
      <c r="EQ107" s="123"/>
      <c r="ER107" s="123"/>
      <c r="ES107" s="123"/>
      <c r="ET107" s="123"/>
      <c r="EU107" s="123"/>
      <c r="EV107" s="123"/>
      <c r="EW107" s="123"/>
      <c r="EX107" s="123"/>
      <c r="EY107" s="123"/>
      <c r="EZ107" s="123"/>
      <c r="FA107" s="123"/>
      <c r="FB107" s="123"/>
      <c r="FC107" s="123"/>
      <c r="FD107" s="123"/>
      <c r="FE107" s="123"/>
      <c r="FF107" s="123"/>
      <c r="FG107" s="123"/>
      <c r="FH107" s="123"/>
      <c r="FI107" s="123"/>
      <c r="FJ107" s="123"/>
      <c r="FK107" s="123"/>
      <c r="FL107" s="123"/>
      <c r="FM107" s="123"/>
      <c r="FN107" s="123"/>
      <c r="FO107" s="123"/>
      <c r="FP107" s="123"/>
      <c r="FQ107" s="123"/>
      <c r="FR107" s="123"/>
      <c r="FS107" s="123"/>
      <c r="FT107" s="123"/>
      <c r="FU107" s="123"/>
      <c r="FV107" s="123"/>
      <c r="FW107" s="123"/>
      <c r="FX107" s="123"/>
      <c r="FY107" s="123"/>
      <c r="FZ107" s="123"/>
      <c r="GA107" s="123"/>
      <c r="GB107" s="123"/>
      <c r="GC107" s="123"/>
      <c r="GD107" s="123"/>
      <c r="GE107" s="123"/>
      <c r="GF107" s="123"/>
      <c r="GG107" s="123"/>
      <c r="GH107" s="123"/>
      <c r="GI107" s="123"/>
      <c r="GJ107" s="123"/>
      <c r="GK107" s="123"/>
      <c r="GL107" s="123"/>
      <c r="GM107" s="123"/>
      <c r="GN107" s="123"/>
      <c r="GO107" s="123"/>
      <c r="GP107" s="123"/>
      <c r="GQ107" s="123"/>
      <c r="GR107" s="123"/>
      <c r="GS107" s="123"/>
      <c r="GT107" s="123"/>
      <c r="GU107" s="123"/>
      <c r="GV107" s="123"/>
      <c r="GW107" s="123"/>
      <c r="GX107" s="123"/>
      <c r="GY107" s="123"/>
      <c r="GZ107" s="123"/>
      <c r="HA107" s="123"/>
      <c r="HB107" s="123"/>
      <c r="HC107" s="123"/>
      <c r="HD107" s="123"/>
      <c r="HE107" s="123"/>
      <c r="HF107" s="123"/>
      <c r="HG107" s="123"/>
      <c r="HH107" s="123"/>
      <c r="HI107" s="123"/>
      <c r="HJ107" s="123"/>
      <c r="HK107" s="123"/>
      <c r="HL107" s="123"/>
      <c r="HM107" s="123"/>
      <c r="HN107" s="123"/>
      <c r="HO107" s="123"/>
      <c r="HP107" s="123"/>
      <c r="HQ107" s="123"/>
      <c r="HR107" s="123"/>
      <c r="HS107" s="123"/>
      <c r="HT107" s="123"/>
      <c r="HU107" s="123"/>
      <c r="HV107" s="123"/>
      <c r="HW107" s="123"/>
      <c r="HX107" s="123"/>
      <c r="HY107" s="123"/>
      <c r="HZ107" s="123"/>
      <c r="IA107" s="123"/>
      <c r="IB107" s="123"/>
      <c r="IC107" s="123"/>
      <c r="ID107" s="123"/>
      <c r="IE107" s="123"/>
      <c r="IF107" s="123"/>
      <c r="IG107" s="123"/>
    </row>
    <row r="108" spans="1:241" s="52" customFormat="1" ht="12.75" hidden="1" x14ac:dyDescent="0.25">
      <c r="A108" s="107"/>
      <c r="B108" s="125"/>
      <c r="C108" s="109"/>
      <c r="D108" s="107" t="s">
        <v>108</v>
      </c>
      <c r="E108" s="75"/>
      <c r="F108" s="104">
        <f>F107</f>
        <v>0.5</v>
      </c>
      <c r="G108" s="75"/>
      <c r="H108" s="75"/>
      <c r="I108" s="75"/>
      <c r="J108" s="75"/>
      <c r="K108" s="75"/>
      <c r="L108" s="75"/>
      <c r="M108" s="75"/>
      <c r="N108" s="82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10"/>
      <c r="AG108" s="110"/>
      <c r="AH108" s="110"/>
      <c r="AI108" s="110"/>
      <c r="AJ108" s="110"/>
      <c r="AK108" s="110"/>
      <c r="AL108" s="110"/>
      <c r="AM108" s="110"/>
      <c r="AN108" s="110"/>
      <c r="AO108" s="110"/>
      <c r="AP108" s="110"/>
      <c r="AQ108" s="110"/>
      <c r="AR108" s="110"/>
      <c r="AS108" s="110"/>
      <c r="AT108" s="110"/>
      <c r="AU108" s="110"/>
      <c r="AV108" s="110"/>
      <c r="AW108" s="110"/>
      <c r="AX108" s="110"/>
      <c r="AY108" s="110"/>
      <c r="AZ108" s="110"/>
      <c r="BA108" s="110"/>
      <c r="BB108" s="110"/>
      <c r="BC108" s="110"/>
      <c r="BD108" s="110"/>
      <c r="BE108" s="110"/>
      <c r="BF108" s="110"/>
      <c r="BG108" s="110"/>
      <c r="BH108" s="110"/>
      <c r="BI108" s="110"/>
      <c r="BJ108" s="110"/>
      <c r="BK108" s="110"/>
      <c r="BL108" s="110"/>
      <c r="BM108" s="110"/>
      <c r="BN108" s="110"/>
      <c r="BO108" s="110"/>
      <c r="BP108" s="110"/>
      <c r="BQ108" s="110"/>
      <c r="BR108" s="110"/>
      <c r="BS108" s="110"/>
      <c r="BT108" s="110"/>
      <c r="BU108" s="110"/>
      <c r="BV108" s="110"/>
      <c r="BW108" s="110"/>
      <c r="BX108" s="110"/>
      <c r="BY108" s="110"/>
      <c r="BZ108" s="110"/>
      <c r="CA108" s="110"/>
      <c r="CB108" s="110"/>
      <c r="CC108" s="110"/>
      <c r="CD108" s="110"/>
      <c r="CE108" s="110"/>
      <c r="CF108" s="110"/>
      <c r="CG108" s="110"/>
      <c r="CH108" s="110"/>
      <c r="CI108" s="110"/>
      <c r="CJ108" s="110"/>
      <c r="CK108" s="110"/>
      <c r="CL108" s="110"/>
      <c r="CM108" s="110"/>
      <c r="CN108" s="110"/>
      <c r="CO108" s="110"/>
      <c r="CP108" s="110"/>
      <c r="CQ108" s="110"/>
      <c r="CR108" s="110"/>
      <c r="CS108" s="110"/>
      <c r="CT108" s="110"/>
      <c r="CU108" s="110"/>
      <c r="CV108" s="110"/>
      <c r="CW108" s="110"/>
      <c r="CX108" s="110"/>
      <c r="CY108" s="110"/>
      <c r="CZ108" s="110"/>
      <c r="DA108" s="110"/>
      <c r="DB108" s="110"/>
      <c r="DC108" s="110"/>
      <c r="DD108" s="110"/>
      <c r="DE108" s="110"/>
      <c r="DF108" s="110"/>
      <c r="DG108" s="110"/>
      <c r="DH108" s="110"/>
      <c r="DI108" s="110"/>
      <c r="DJ108" s="110"/>
      <c r="DK108" s="110"/>
      <c r="DL108" s="110"/>
      <c r="DM108" s="110"/>
      <c r="DN108" s="110"/>
      <c r="DO108" s="110"/>
      <c r="DP108" s="110"/>
      <c r="DQ108" s="110"/>
      <c r="DR108" s="110"/>
      <c r="DS108" s="110"/>
      <c r="DT108" s="110"/>
      <c r="DU108" s="110"/>
      <c r="DV108" s="110"/>
      <c r="DW108" s="110"/>
      <c r="DX108" s="110"/>
      <c r="DY108" s="110"/>
      <c r="DZ108" s="110"/>
      <c r="EA108" s="110"/>
      <c r="EB108" s="110"/>
      <c r="EC108" s="110"/>
      <c r="ED108" s="110"/>
      <c r="EE108" s="110"/>
      <c r="EF108" s="110"/>
      <c r="EG108" s="110"/>
      <c r="EH108" s="110"/>
      <c r="EI108" s="110"/>
      <c r="EJ108" s="110"/>
      <c r="EK108" s="110"/>
      <c r="EL108" s="110"/>
      <c r="EM108" s="110"/>
      <c r="EN108" s="110"/>
      <c r="EO108" s="110"/>
      <c r="EP108" s="110"/>
      <c r="EQ108" s="110"/>
      <c r="ER108" s="110"/>
      <c r="ES108" s="110"/>
      <c r="ET108" s="110"/>
      <c r="EU108" s="110"/>
      <c r="EV108" s="110"/>
      <c r="EW108" s="110"/>
      <c r="EX108" s="110"/>
      <c r="EY108" s="110"/>
      <c r="EZ108" s="110"/>
      <c r="FA108" s="110"/>
      <c r="FB108" s="110"/>
      <c r="FC108" s="110"/>
      <c r="FD108" s="110"/>
      <c r="FE108" s="110"/>
      <c r="FF108" s="110"/>
      <c r="FG108" s="110"/>
      <c r="FH108" s="110"/>
      <c r="FI108" s="110"/>
      <c r="FJ108" s="110"/>
      <c r="FK108" s="110"/>
      <c r="FL108" s="110"/>
      <c r="FM108" s="110"/>
      <c r="FN108" s="110"/>
      <c r="FO108" s="110"/>
      <c r="FP108" s="110"/>
      <c r="FQ108" s="110"/>
      <c r="FR108" s="110"/>
      <c r="FS108" s="110"/>
      <c r="FT108" s="110"/>
      <c r="FU108" s="110"/>
      <c r="FV108" s="110"/>
      <c r="FW108" s="110"/>
      <c r="FX108" s="110"/>
      <c r="FY108" s="110"/>
      <c r="FZ108" s="110"/>
      <c r="GA108" s="110"/>
      <c r="GB108" s="110"/>
      <c r="GC108" s="110"/>
      <c r="GD108" s="110"/>
      <c r="GE108" s="110"/>
      <c r="GF108" s="110"/>
      <c r="GG108" s="110"/>
      <c r="GH108" s="110"/>
      <c r="GI108" s="110"/>
      <c r="GJ108" s="110"/>
      <c r="GK108" s="110"/>
      <c r="GL108" s="110"/>
      <c r="GM108" s="110"/>
      <c r="GN108" s="110"/>
      <c r="GO108" s="110"/>
      <c r="GP108" s="110"/>
      <c r="GQ108" s="110"/>
      <c r="GR108" s="110"/>
      <c r="GS108" s="110"/>
      <c r="GT108" s="110"/>
      <c r="GU108" s="110"/>
      <c r="GV108" s="110"/>
      <c r="GW108" s="110"/>
      <c r="GX108" s="110"/>
      <c r="GY108" s="110"/>
      <c r="GZ108" s="110"/>
      <c r="HA108" s="110"/>
      <c r="HB108" s="110"/>
      <c r="HC108" s="110"/>
      <c r="HD108" s="110"/>
      <c r="HE108" s="110"/>
      <c r="HF108" s="110"/>
      <c r="HG108" s="110"/>
      <c r="HH108" s="110"/>
      <c r="HI108" s="110"/>
      <c r="HJ108" s="110"/>
      <c r="HK108" s="110"/>
      <c r="HL108" s="110"/>
      <c r="HM108" s="110"/>
      <c r="HN108" s="110"/>
      <c r="HO108" s="110"/>
      <c r="HP108" s="110"/>
      <c r="HQ108" s="110"/>
      <c r="HR108" s="110"/>
      <c r="HS108" s="110"/>
      <c r="HT108" s="110"/>
      <c r="HU108" s="110"/>
      <c r="HV108" s="110"/>
      <c r="HW108" s="110"/>
      <c r="HX108" s="110"/>
      <c r="HY108" s="110"/>
      <c r="HZ108" s="110"/>
      <c r="IA108" s="110"/>
      <c r="IB108" s="110"/>
      <c r="IC108" s="110"/>
      <c r="ID108" s="110"/>
      <c r="IE108" s="110"/>
      <c r="IF108" s="110"/>
      <c r="IG108" s="110"/>
    </row>
    <row r="109" spans="1:241" s="18" customFormat="1" ht="12.75" hidden="1" x14ac:dyDescent="0.25">
      <c r="A109" s="111"/>
      <c r="B109" s="73"/>
      <c r="C109" s="32" t="s">
        <v>19</v>
      </c>
      <c r="D109" s="33" t="s">
        <v>20</v>
      </c>
      <c r="E109" s="35">
        <v>0.89</v>
      </c>
      <c r="F109" s="75">
        <f>E109*F108</f>
        <v>0.44500000000000001</v>
      </c>
      <c r="G109" s="75"/>
      <c r="H109" s="75"/>
      <c r="I109" s="35">
        <v>6</v>
      </c>
      <c r="J109" s="35">
        <f>F109*I109</f>
        <v>2.67</v>
      </c>
      <c r="K109" s="35"/>
      <c r="L109" s="35"/>
      <c r="M109" s="35">
        <f>H109+J109+L109</f>
        <v>2.67</v>
      </c>
      <c r="N109" s="8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  <c r="BY109" s="112"/>
      <c r="BZ109" s="112"/>
      <c r="CA109" s="112"/>
      <c r="CB109" s="112"/>
      <c r="CC109" s="112"/>
      <c r="CD109" s="112"/>
      <c r="CE109" s="112"/>
      <c r="CF109" s="112"/>
      <c r="CG109" s="112"/>
      <c r="CH109" s="112"/>
      <c r="CI109" s="112"/>
      <c r="CJ109" s="112"/>
      <c r="CK109" s="112"/>
      <c r="CL109" s="112"/>
      <c r="CM109" s="112"/>
      <c r="CN109" s="112"/>
      <c r="CO109" s="112"/>
      <c r="CP109" s="112"/>
      <c r="CQ109" s="112"/>
      <c r="CR109" s="112"/>
      <c r="CS109" s="112"/>
      <c r="CT109" s="112"/>
      <c r="CU109" s="112"/>
      <c r="CV109" s="112"/>
      <c r="CW109" s="112"/>
      <c r="CX109" s="112"/>
      <c r="CY109" s="112"/>
      <c r="CZ109" s="112"/>
      <c r="DA109" s="112"/>
      <c r="DB109" s="112"/>
      <c r="DC109" s="112"/>
      <c r="DD109" s="112"/>
      <c r="DE109" s="112"/>
      <c r="DF109" s="112"/>
      <c r="DG109" s="112"/>
      <c r="DH109" s="112"/>
      <c r="DI109" s="112"/>
      <c r="DJ109" s="112"/>
      <c r="DK109" s="112"/>
      <c r="DL109" s="112"/>
      <c r="DM109" s="112"/>
      <c r="DN109" s="112"/>
      <c r="DO109" s="112"/>
      <c r="DP109" s="112"/>
      <c r="DQ109" s="112"/>
      <c r="DR109" s="112"/>
      <c r="DS109" s="112"/>
      <c r="DT109" s="112"/>
      <c r="DU109" s="112"/>
      <c r="DV109" s="112"/>
      <c r="DW109" s="112"/>
      <c r="DX109" s="112"/>
      <c r="DY109" s="112"/>
      <c r="DZ109" s="112"/>
      <c r="EA109" s="112"/>
      <c r="EB109" s="112"/>
      <c r="EC109" s="112"/>
      <c r="ED109" s="112"/>
      <c r="EE109" s="112"/>
      <c r="EF109" s="112"/>
      <c r="EG109" s="112"/>
      <c r="EH109" s="112"/>
      <c r="EI109" s="112"/>
      <c r="EJ109" s="112"/>
      <c r="EK109" s="112"/>
      <c r="EL109" s="112"/>
      <c r="EM109" s="112"/>
      <c r="EN109" s="112"/>
      <c r="EO109" s="112"/>
      <c r="EP109" s="112"/>
      <c r="EQ109" s="112"/>
      <c r="ER109" s="112"/>
      <c r="ES109" s="112"/>
      <c r="ET109" s="112"/>
      <c r="EU109" s="112"/>
      <c r="EV109" s="112"/>
      <c r="EW109" s="112"/>
      <c r="EX109" s="112"/>
      <c r="EY109" s="112"/>
      <c r="EZ109" s="112"/>
      <c r="FA109" s="112"/>
      <c r="FB109" s="112"/>
      <c r="FC109" s="112"/>
      <c r="FD109" s="112"/>
      <c r="FE109" s="112"/>
      <c r="FF109" s="112"/>
      <c r="FG109" s="112"/>
      <c r="FH109" s="112"/>
      <c r="FI109" s="112"/>
      <c r="FJ109" s="112"/>
      <c r="FK109" s="112"/>
      <c r="FL109" s="112"/>
      <c r="FM109" s="112"/>
      <c r="FN109" s="112"/>
      <c r="FO109" s="112"/>
      <c r="FP109" s="112"/>
      <c r="FQ109" s="112"/>
      <c r="FR109" s="112"/>
      <c r="FS109" s="112"/>
      <c r="FT109" s="112"/>
      <c r="FU109" s="112"/>
      <c r="FV109" s="112"/>
      <c r="FW109" s="112"/>
      <c r="FX109" s="112"/>
      <c r="FY109" s="112"/>
      <c r="FZ109" s="112"/>
      <c r="GA109" s="112"/>
      <c r="GB109" s="112"/>
      <c r="GC109" s="112"/>
      <c r="GD109" s="112"/>
      <c r="GE109" s="112"/>
      <c r="GF109" s="112"/>
      <c r="GG109" s="112"/>
      <c r="GH109" s="112"/>
      <c r="GI109" s="112"/>
      <c r="GJ109" s="112"/>
      <c r="GK109" s="112"/>
      <c r="GL109" s="112"/>
      <c r="GM109" s="112"/>
      <c r="GN109" s="112"/>
      <c r="GO109" s="112"/>
      <c r="GP109" s="112"/>
      <c r="GQ109" s="112"/>
      <c r="GR109" s="112"/>
      <c r="GS109" s="112"/>
      <c r="GT109" s="112"/>
      <c r="GU109" s="112"/>
      <c r="GV109" s="112"/>
      <c r="GW109" s="112"/>
      <c r="GX109" s="112"/>
      <c r="GY109" s="112"/>
      <c r="GZ109" s="112"/>
      <c r="HA109" s="112"/>
      <c r="HB109" s="112"/>
      <c r="HC109" s="112"/>
      <c r="HD109" s="112"/>
      <c r="HE109" s="112"/>
      <c r="HF109" s="112"/>
      <c r="HG109" s="112"/>
      <c r="HH109" s="112"/>
      <c r="HI109" s="112"/>
      <c r="HJ109" s="112"/>
      <c r="HK109" s="112"/>
      <c r="HL109" s="112"/>
      <c r="HM109" s="112"/>
      <c r="HN109" s="112"/>
      <c r="HO109" s="112"/>
      <c r="HP109" s="112"/>
      <c r="HQ109" s="112"/>
      <c r="HR109" s="112"/>
      <c r="HS109" s="112"/>
      <c r="HT109" s="112"/>
      <c r="HU109" s="112"/>
      <c r="HV109" s="112"/>
      <c r="HW109" s="112"/>
      <c r="HX109" s="112"/>
      <c r="HY109" s="112"/>
      <c r="HZ109" s="112"/>
      <c r="IA109" s="112"/>
      <c r="IB109" s="112"/>
      <c r="IC109" s="112"/>
      <c r="ID109" s="112"/>
      <c r="IE109" s="112"/>
      <c r="IF109" s="112"/>
      <c r="IG109" s="112"/>
    </row>
    <row r="110" spans="1:241" s="18" customFormat="1" ht="12.75" hidden="1" x14ac:dyDescent="0.25">
      <c r="A110" s="111"/>
      <c r="B110" s="128"/>
      <c r="C110" s="58" t="s">
        <v>38</v>
      </c>
      <c r="D110" s="59" t="s">
        <v>2</v>
      </c>
      <c r="E110" s="35">
        <v>0.37</v>
      </c>
      <c r="F110" s="51">
        <f>E110*F108</f>
        <v>0.185</v>
      </c>
      <c r="G110" s="35"/>
      <c r="H110" s="35"/>
      <c r="I110" s="35"/>
      <c r="J110" s="35"/>
      <c r="K110" s="35">
        <v>3.2</v>
      </c>
      <c r="L110" s="35">
        <f>F110*K110</f>
        <v>0.59199999999999997</v>
      </c>
      <c r="M110" s="35">
        <f>H110+J110+L110</f>
        <v>0.59199999999999997</v>
      </c>
      <c r="N110" s="8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2"/>
      <c r="BA110" s="112"/>
      <c r="BB110" s="112"/>
      <c r="BC110" s="112"/>
      <c r="BD110" s="112"/>
      <c r="BE110" s="112"/>
      <c r="BF110" s="112"/>
      <c r="BG110" s="112"/>
      <c r="BH110" s="112"/>
      <c r="BI110" s="112"/>
      <c r="BJ110" s="112"/>
      <c r="BK110" s="112"/>
      <c r="BL110" s="112"/>
      <c r="BM110" s="112"/>
      <c r="BN110" s="112"/>
      <c r="BO110" s="112"/>
      <c r="BP110" s="112"/>
      <c r="BQ110" s="112"/>
      <c r="BR110" s="112"/>
      <c r="BS110" s="112"/>
      <c r="BT110" s="112"/>
      <c r="BU110" s="112"/>
      <c r="BV110" s="112"/>
      <c r="BW110" s="112"/>
      <c r="BX110" s="112"/>
      <c r="BY110" s="112"/>
      <c r="BZ110" s="112"/>
      <c r="CA110" s="112"/>
      <c r="CB110" s="112"/>
      <c r="CC110" s="112"/>
      <c r="CD110" s="112"/>
      <c r="CE110" s="112"/>
      <c r="CF110" s="112"/>
      <c r="CG110" s="112"/>
      <c r="CH110" s="112"/>
      <c r="CI110" s="112"/>
      <c r="CJ110" s="112"/>
      <c r="CK110" s="112"/>
      <c r="CL110" s="112"/>
      <c r="CM110" s="112"/>
      <c r="CN110" s="112"/>
      <c r="CO110" s="112"/>
      <c r="CP110" s="112"/>
      <c r="CQ110" s="112"/>
      <c r="CR110" s="112"/>
      <c r="CS110" s="112"/>
      <c r="CT110" s="112"/>
      <c r="CU110" s="112"/>
      <c r="CV110" s="112"/>
      <c r="CW110" s="112"/>
      <c r="CX110" s="112"/>
      <c r="CY110" s="112"/>
      <c r="CZ110" s="112"/>
      <c r="DA110" s="112"/>
      <c r="DB110" s="112"/>
      <c r="DC110" s="112"/>
      <c r="DD110" s="112"/>
      <c r="DE110" s="112"/>
      <c r="DF110" s="112"/>
      <c r="DG110" s="112"/>
      <c r="DH110" s="112"/>
      <c r="DI110" s="112"/>
      <c r="DJ110" s="112"/>
      <c r="DK110" s="112"/>
      <c r="DL110" s="112"/>
      <c r="DM110" s="112"/>
      <c r="DN110" s="112"/>
      <c r="DO110" s="112"/>
      <c r="DP110" s="112"/>
      <c r="DQ110" s="112"/>
      <c r="DR110" s="112"/>
      <c r="DS110" s="112"/>
      <c r="DT110" s="112"/>
      <c r="DU110" s="112"/>
      <c r="DV110" s="112"/>
      <c r="DW110" s="112"/>
      <c r="DX110" s="112"/>
      <c r="DY110" s="112"/>
      <c r="DZ110" s="112"/>
      <c r="EA110" s="112"/>
      <c r="EB110" s="112"/>
      <c r="EC110" s="112"/>
      <c r="ED110" s="112"/>
      <c r="EE110" s="112"/>
      <c r="EF110" s="112"/>
      <c r="EG110" s="112"/>
      <c r="EH110" s="112"/>
      <c r="EI110" s="112"/>
      <c r="EJ110" s="112"/>
      <c r="EK110" s="112"/>
      <c r="EL110" s="112"/>
      <c r="EM110" s="112"/>
      <c r="EN110" s="112"/>
      <c r="EO110" s="112"/>
      <c r="EP110" s="112"/>
      <c r="EQ110" s="112"/>
      <c r="ER110" s="112"/>
      <c r="ES110" s="112"/>
      <c r="ET110" s="112"/>
      <c r="EU110" s="112"/>
      <c r="EV110" s="112"/>
      <c r="EW110" s="112"/>
      <c r="EX110" s="112"/>
      <c r="EY110" s="112"/>
      <c r="EZ110" s="112"/>
      <c r="FA110" s="112"/>
      <c r="FB110" s="112"/>
      <c r="FC110" s="112"/>
      <c r="FD110" s="112"/>
      <c r="FE110" s="112"/>
      <c r="FF110" s="112"/>
      <c r="FG110" s="112"/>
      <c r="FH110" s="112"/>
      <c r="FI110" s="112"/>
      <c r="FJ110" s="112"/>
      <c r="FK110" s="112"/>
      <c r="FL110" s="112"/>
      <c r="FM110" s="112"/>
      <c r="FN110" s="112"/>
      <c r="FO110" s="112"/>
      <c r="FP110" s="112"/>
      <c r="FQ110" s="112"/>
      <c r="FR110" s="112"/>
      <c r="FS110" s="112"/>
      <c r="FT110" s="112"/>
      <c r="FU110" s="112"/>
      <c r="FV110" s="112"/>
      <c r="FW110" s="112"/>
      <c r="FX110" s="112"/>
      <c r="FY110" s="112"/>
      <c r="FZ110" s="112"/>
      <c r="GA110" s="112"/>
      <c r="GB110" s="112"/>
      <c r="GC110" s="112"/>
      <c r="GD110" s="112"/>
      <c r="GE110" s="112"/>
      <c r="GF110" s="112"/>
      <c r="GG110" s="112"/>
      <c r="GH110" s="112"/>
      <c r="GI110" s="112"/>
      <c r="GJ110" s="112"/>
      <c r="GK110" s="112"/>
      <c r="GL110" s="112"/>
      <c r="GM110" s="112"/>
      <c r="GN110" s="112"/>
      <c r="GO110" s="112"/>
      <c r="GP110" s="112"/>
      <c r="GQ110" s="112"/>
      <c r="GR110" s="112"/>
      <c r="GS110" s="112"/>
      <c r="GT110" s="112"/>
      <c r="GU110" s="112"/>
      <c r="GV110" s="112"/>
      <c r="GW110" s="112"/>
      <c r="GX110" s="112"/>
      <c r="GY110" s="112"/>
      <c r="GZ110" s="112"/>
      <c r="HA110" s="112"/>
      <c r="HB110" s="112"/>
      <c r="HC110" s="112"/>
      <c r="HD110" s="112"/>
      <c r="HE110" s="112"/>
      <c r="HF110" s="112"/>
      <c r="HG110" s="112"/>
      <c r="HH110" s="112"/>
      <c r="HI110" s="112"/>
      <c r="HJ110" s="112"/>
      <c r="HK110" s="112"/>
      <c r="HL110" s="112"/>
      <c r="HM110" s="112"/>
      <c r="HN110" s="112"/>
      <c r="HO110" s="112"/>
      <c r="HP110" s="112"/>
      <c r="HQ110" s="112"/>
      <c r="HR110" s="112"/>
      <c r="HS110" s="112"/>
      <c r="HT110" s="112"/>
      <c r="HU110" s="112"/>
      <c r="HV110" s="112"/>
      <c r="HW110" s="112"/>
      <c r="HX110" s="112"/>
      <c r="HY110" s="112"/>
      <c r="HZ110" s="112"/>
      <c r="IA110" s="112"/>
      <c r="IB110" s="112"/>
      <c r="IC110" s="112"/>
      <c r="ID110" s="112"/>
      <c r="IE110" s="112"/>
      <c r="IF110" s="112"/>
      <c r="IG110" s="112"/>
    </row>
    <row r="111" spans="1:241" s="18" customFormat="1" ht="12.75" hidden="1" x14ac:dyDescent="0.25">
      <c r="A111" s="111"/>
      <c r="B111" s="73" t="s">
        <v>50</v>
      </c>
      <c r="C111" s="74" t="s">
        <v>88</v>
      </c>
      <c r="D111" s="107" t="s">
        <v>41</v>
      </c>
      <c r="E111" s="35">
        <v>1.1499999999999999</v>
      </c>
      <c r="F111" s="113">
        <f>E111*F108</f>
        <v>0.57499999999999996</v>
      </c>
      <c r="G111" s="36">
        <v>14.8</v>
      </c>
      <c r="H111" s="75">
        <f>F111*G111</f>
        <v>8.51</v>
      </c>
      <c r="I111" s="75"/>
      <c r="J111" s="75"/>
      <c r="K111" s="75"/>
      <c r="L111" s="75"/>
      <c r="M111" s="75">
        <f>H111+J111+L111</f>
        <v>8.51</v>
      </c>
      <c r="N111" s="8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  <c r="BY111" s="112"/>
      <c r="BZ111" s="112"/>
      <c r="CA111" s="112"/>
      <c r="CB111" s="112"/>
      <c r="CC111" s="112"/>
      <c r="CD111" s="112"/>
      <c r="CE111" s="112"/>
      <c r="CF111" s="112"/>
      <c r="CG111" s="112"/>
      <c r="CH111" s="112"/>
      <c r="CI111" s="112"/>
      <c r="CJ111" s="112"/>
      <c r="CK111" s="112"/>
      <c r="CL111" s="112"/>
      <c r="CM111" s="112"/>
      <c r="CN111" s="112"/>
      <c r="CO111" s="112"/>
      <c r="CP111" s="112"/>
      <c r="CQ111" s="112"/>
      <c r="CR111" s="112"/>
      <c r="CS111" s="112"/>
      <c r="CT111" s="112"/>
      <c r="CU111" s="112"/>
      <c r="CV111" s="112"/>
      <c r="CW111" s="112"/>
      <c r="CX111" s="112"/>
      <c r="CY111" s="112"/>
      <c r="CZ111" s="112"/>
      <c r="DA111" s="112"/>
      <c r="DB111" s="112"/>
      <c r="DC111" s="112"/>
      <c r="DD111" s="112"/>
      <c r="DE111" s="112"/>
      <c r="DF111" s="112"/>
      <c r="DG111" s="112"/>
      <c r="DH111" s="112"/>
      <c r="DI111" s="112"/>
      <c r="DJ111" s="112"/>
      <c r="DK111" s="112"/>
      <c r="DL111" s="112"/>
      <c r="DM111" s="112"/>
      <c r="DN111" s="112"/>
      <c r="DO111" s="112"/>
      <c r="DP111" s="112"/>
      <c r="DQ111" s="112"/>
      <c r="DR111" s="112"/>
      <c r="DS111" s="112"/>
      <c r="DT111" s="112"/>
      <c r="DU111" s="112"/>
      <c r="DV111" s="112"/>
      <c r="DW111" s="112"/>
      <c r="DX111" s="112"/>
      <c r="DY111" s="112"/>
      <c r="DZ111" s="112"/>
      <c r="EA111" s="112"/>
      <c r="EB111" s="112"/>
      <c r="EC111" s="112"/>
      <c r="ED111" s="112"/>
      <c r="EE111" s="112"/>
      <c r="EF111" s="112"/>
      <c r="EG111" s="112"/>
      <c r="EH111" s="112"/>
      <c r="EI111" s="112"/>
      <c r="EJ111" s="112"/>
      <c r="EK111" s="112"/>
      <c r="EL111" s="112"/>
      <c r="EM111" s="112"/>
      <c r="EN111" s="112"/>
      <c r="EO111" s="112"/>
      <c r="EP111" s="112"/>
      <c r="EQ111" s="112"/>
      <c r="ER111" s="112"/>
      <c r="ES111" s="112"/>
      <c r="ET111" s="112"/>
      <c r="EU111" s="112"/>
      <c r="EV111" s="112"/>
      <c r="EW111" s="112"/>
      <c r="EX111" s="112"/>
      <c r="EY111" s="112"/>
      <c r="EZ111" s="112"/>
      <c r="FA111" s="112"/>
      <c r="FB111" s="112"/>
      <c r="FC111" s="112"/>
      <c r="FD111" s="112"/>
      <c r="FE111" s="112"/>
      <c r="FF111" s="112"/>
      <c r="FG111" s="112"/>
      <c r="FH111" s="112"/>
      <c r="FI111" s="112"/>
      <c r="FJ111" s="112"/>
      <c r="FK111" s="112"/>
      <c r="FL111" s="112"/>
      <c r="FM111" s="112"/>
      <c r="FN111" s="112"/>
      <c r="FO111" s="112"/>
      <c r="FP111" s="112"/>
      <c r="FQ111" s="112"/>
      <c r="FR111" s="112"/>
      <c r="FS111" s="112"/>
      <c r="FT111" s="112"/>
      <c r="FU111" s="112"/>
      <c r="FV111" s="112"/>
      <c r="FW111" s="112"/>
      <c r="FX111" s="112"/>
      <c r="FY111" s="112"/>
      <c r="FZ111" s="112"/>
      <c r="GA111" s="112"/>
      <c r="GB111" s="112"/>
      <c r="GC111" s="112"/>
      <c r="GD111" s="112"/>
      <c r="GE111" s="112"/>
      <c r="GF111" s="112"/>
      <c r="GG111" s="112"/>
      <c r="GH111" s="112"/>
      <c r="GI111" s="112"/>
      <c r="GJ111" s="112"/>
      <c r="GK111" s="112"/>
      <c r="GL111" s="112"/>
      <c r="GM111" s="112"/>
      <c r="GN111" s="112"/>
      <c r="GO111" s="112"/>
      <c r="GP111" s="112"/>
      <c r="GQ111" s="112"/>
      <c r="GR111" s="112"/>
      <c r="GS111" s="112"/>
      <c r="GT111" s="112"/>
      <c r="GU111" s="112"/>
      <c r="GV111" s="112"/>
      <c r="GW111" s="112"/>
      <c r="GX111" s="112"/>
      <c r="GY111" s="112"/>
      <c r="GZ111" s="112"/>
      <c r="HA111" s="112"/>
      <c r="HB111" s="112"/>
      <c r="HC111" s="112"/>
      <c r="HD111" s="112"/>
      <c r="HE111" s="112"/>
      <c r="HF111" s="112"/>
      <c r="HG111" s="112"/>
      <c r="HH111" s="112"/>
      <c r="HI111" s="112"/>
      <c r="HJ111" s="112"/>
      <c r="HK111" s="112"/>
      <c r="HL111" s="112"/>
      <c r="HM111" s="112"/>
      <c r="HN111" s="112"/>
      <c r="HO111" s="112"/>
      <c r="HP111" s="112"/>
      <c r="HQ111" s="112"/>
      <c r="HR111" s="112"/>
      <c r="HS111" s="112"/>
      <c r="HT111" s="112"/>
      <c r="HU111" s="112"/>
      <c r="HV111" s="112"/>
      <c r="HW111" s="112"/>
      <c r="HX111" s="112"/>
      <c r="HY111" s="112"/>
      <c r="HZ111" s="112"/>
      <c r="IA111" s="112"/>
      <c r="IB111" s="112"/>
      <c r="IC111" s="112"/>
      <c r="ID111" s="112"/>
      <c r="IE111" s="112"/>
      <c r="IF111" s="112"/>
      <c r="IG111" s="112"/>
    </row>
    <row r="112" spans="1:241" s="18" customFormat="1" ht="12.75" hidden="1" x14ac:dyDescent="0.25">
      <c r="A112" s="111"/>
      <c r="B112" s="56"/>
      <c r="C112" s="58" t="s">
        <v>67</v>
      </c>
      <c r="D112" s="59" t="s">
        <v>2</v>
      </c>
      <c r="E112" s="35">
        <v>0.02</v>
      </c>
      <c r="F112" s="35">
        <f>E112*F108</f>
        <v>0.01</v>
      </c>
      <c r="G112" s="36">
        <v>3.2</v>
      </c>
      <c r="H112" s="36">
        <f>F112*G112</f>
        <v>3.2000000000000001E-2</v>
      </c>
      <c r="I112" s="36"/>
      <c r="J112" s="36"/>
      <c r="K112" s="35"/>
      <c r="L112" s="35"/>
      <c r="M112" s="35">
        <f>H112+J112+L112</f>
        <v>3.2000000000000001E-2</v>
      </c>
      <c r="N112" s="8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2"/>
      <c r="AS112" s="112"/>
      <c r="AT112" s="112"/>
      <c r="AU112" s="112"/>
      <c r="AV112" s="112"/>
      <c r="AW112" s="112"/>
      <c r="AX112" s="112"/>
      <c r="AY112" s="112"/>
      <c r="AZ112" s="112"/>
      <c r="BA112" s="112"/>
      <c r="BB112" s="112"/>
      <c r="BC112" s="112"/>
      <c r="BD112" s="112"/>
      <c r="BE112" s="112"/>
      <c r="BF112" s="112"/>
      <c r="BG112" s="112"/>
      <c r="BH112" s="112"/>
      <c r="BI112" s="112"/>
      <c r="BJ112" s="112"/>
      <c r="BK112" s="112"/>
      <c r="BL112" s="112"/>
      <c r="BM112" s="112"/>
      <c r="BN112" s="112"/>
      <c r="BO112" s="112"/>
      <c r="BP112" s="112"/>
      <c r="BQ112" s="112"/>
      <c r="BR112" s="112"/>
      <c r="BS112" s="112"/>
      <c r="BT112" s="112"/>
      <c r="BU112" s="112"/>
      <c r="BV112" s="112"/>
      <c r="BW112" s="112"/>
      <c r="BX112" s="112"/>
      <c r="BY112" s="112"/>
      <c r="BZ112" s="112"/>
      <c r="CA112" s="112"/>
      <c r="CB112" s="112"/>
      <c r="CC112" s="112"/>
      <c r="CD112" s="112"/>
      <c r="CE112" s="112"/>
      <c r="CF112" s="112"/>
      <c r="CG112" s="112"/>
      <c r="CH112" s="112"/>
      <c r="CI112" s="112"/>
      <c r="CJ112" s="112"/>
      <c r="CK112" s="112"/>
      <c r="CL112" s="112"/>
      <c r="CM112" s="112"/>
      <c r="CN112" s="112"/>
      <c r="CO112" s="112"/>
      <c r="CP112" s="112"/>
      <c r="CQ112" s="112"/>
      <c r="CR112" s="112"/>
      <c r="CS112" s="112"/>
      <c r="CT112" s="112"/>
      <c r="CU112" s="112"/>
      <c r="CV112" s="112"/>
      <c r="CW112" s="112"/>
      <c r="CX112" s="112"/>
      <c r="CY112" s="112"/>
      <c r="CZ112" s="112"/>
      <c r="DA112" s="112"/>
      <c r="DB112" s="112"/>
      <c r="DC112" s="112"/>
      <c r="DD112" s="112"/>
      <c r="DE112" s="112"/>
      <c r="DF112" s="112"/>
      <c r="DG112" s="112"/>
      <c r="DH112" s="112"/>
      <c r="DI112" s="112"/>
      <c r="DJ112" s="112"/>
      <c r="DK112" s="112"/>
      <c r="DL112" s="112"/>
      <c r="DM112" s="112"/>
      <c r="DN112" s="112"/>
      <c r="DO112" s="112"/>
      <c r="DP112" s="112"/>
      <c r="DQ112" s="112"/>
      <c r="DR112" s="112"/>
      <c r="DS112" s="112"/>
      <c r="DT112" s="112"/>
      <c r="DU112" s="112"/>
      <c r="DV112" s="112"/>
      <c r="DW112" s="112"/>
      <c r="DX112" s="112"/>
      <c r="DY112" s="112"/>
      <c r="DZ112" s="112"/>
      <c r="EA112" s="112"/>
      <c r="EB112" s="112"/>
      <c r="EC112" s="112"/>
      <c r="ED112" s="112"/>
      <c r="EE112" s="112"/>
      <c r="EF112" s="112"/>
      <c r="EG112" s="112"/>
      <c r="EH112" s="112"/>
      <c r="EI112" s="112"/>
      <c r="EJ112" s="112"/>
      <c r="EK112" s="112"/>
      <c r="EL112" s="112"/>
      <c r="EM112" s="112"/>
      <c r="EN112" s="112"/>
      <c r="EO112" s="112"/>
      <c r="EP112" s="112"/>
      <c r="EQ112" s="112"/>
      <c r="ER112" s="112"/>
      <c r="ES112" s="112"/>
      <c r="ET112" s="112"/>
      <c r="EU112" s="112"/>
      <c r="EV112" s="112"/>
      <c r="EW112" s="112"/>
      <c r="EX112" s="112"/>
      <c r="EY112" s="112"/>
      <c r="EZ112" s="112"/>
      <c r="FA112" s="112"/>
      <c r="FB112" s="112"/>
      <c r="FC112" s="112"/>
      <c r="FD112" s="112"/>
      <c r="FE112" s="112"/>
      <c r="FF112" s="112"/>
      <c r="FG112" s="112"/>
      <c r="FH112" s="112"/>
      <c r="FI112" s="112"/>
      <c r="FJ112" s="112"/>
      <c r="FK112" s="112"/>
      <c r="FL112" s="112"/>
      <c r="FM112" s="112"/>
      <c r="FN112" s="112"/>
      <c r="FO112" s="112"/>
      <c r="FP112" s="112"/>
      <c r="FQ112" s="112"/>
      <c r="FR112" s="112"/>
      <c r="FS112" s="112"/>
      <c r="FT112" s="112"/>
      <c r="FU112" s="112"/>
      <c r="FV112" s="112"/>
      <c r="FW112" s="112"/>
      <c r="FX112" s="112"/>
      <c r="FY112" s="112"/>
      <c r="FZ112" s="112"/>
      <c r="GA112" s="112"/>
      <c r="GB112" s="112"/>
      <c r="GC112" s="112"/>
      <c r="GD112" s="112"/>
      <c r="GE112" s="112"/>
      <c r="GF112" s="112"/>
      <c r="GG112" s="112"/>
      <c r="GH112" s="112"/>
      <c r="GI112" s="112"/>
      <c r="GJ112" s="112"/>
      <c r="GK112" s="112"/>
      <c r="GL112" s="112"/>
      <c r="GM112" s="112"/>
      <c r="GN112" s="112"/>
      <c r="GO112" s="112"/>
      <c r="GP112" s="112"/>
      <c r="GQ112" s="112"/>
      <c r="GR112" s="112"/>
      <c r="GS112" s="112"/>
      <c r="GT112" s="112"/>
      <c r="GU112" s="112"/>
      <c r="GV112" s="112"/>
      <c r="GW112" s="112"/>
      <c r="GX112" s="112"/>
      <c r="GY112" s="112"/>
      <c r="GZ112" s="112"/>
      <c r="HA112" s="112"/>
      <c r="HB112" s="112"/>
      <c r="HC112" s="112"/>
      <c r="HD112" s="112"/>
      <c r="HE112" s="112"/>
      <c r="HF112" s="112"/>
      <c r="HG112" s="112"/>
      <c r="HH112" s="112"/>
      <c r="HI112" s="112"/>
      <c r="HJ112" s="112"/>
      <c r="HK112" s="112"/>
      <c r="HL112" s="112"/>
      <c r="HM112" s="112"/>
      <c r="HN112" s="112"/>
      <c r="HO112" s="112"/>
      <c r="HP112" s="112"/>
      <c r="HQ112" s="112"/>
      <c r="HR112" s="112"/>
      <c r="HS112" s="112"/>
      <c r="HT112" s="112"/>
      <c r="HU112" s="112"/>
      <c r="HV112" s="112"/>
      <c r="HW112" s="112"/>
      <c r="HX112" s="112"/>
      <c r="HY112" s="112"/>
      <c r="HZ112" s="112"/>
      <c r="IA112" s="112"/>
      <c r="IB112" s="112"/>
      <c r="IC112" s="112"/>
      <c r="ID112" s="112"/>
      <c r="IE112" s="112"/>
      <c r="IF112" s="112"/>
      <c r="IG112" s="112"/>
    </row>
    <row r="113" spans="1:241" s="18" customFormat="1" ht="12.75" x14ac:dyDescent="0.25">
      <c r="A113" s="93">
        <v>15</v>
      </c>
      <c r="B113" s="94" t="s">
        <v>109</v>
      </c>
      <c r="C113" s="129" t="s">
        <v>110</v>
      </c>
      <c r="D113" s="93" t="s">
        <v>104</v>
      </c>
      <c r="E113" s="95"/>
      <c r="F113" s="106">
        <v>5.7</v>
      </c>
      <c r="G113" s="96"/>
      <c r="H113" s="96"/>
      <c r="I113" s="96"/>
      <c r="J113" s="96"/>
      <c r="K113" s="96"/>
      <c r="L113" s="117"/>
      <c r="M113" s="96"/>
      <c r="N113" s="82">
        <v>5.7</v>
      </c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  <c r="AY113" s="97"/>
      <c r="AZ113" s="97"/>
      <c r="BA113" s="97"/>
      <c r="BB113" s="97"/>
      <c r="BC113" s="97"/>
      <c r="BD113" s="97"/>
      <c r="BE113" s="97"/>
      <c r="BF113" s="97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7"/>
      <c r="BS113" s="97"/>
      <c r="BT113" s="97"/>
      <c r="BU113" s="97"/>
      <c r="BV113" s="97"/>
      <c r="BW113" s="97"/>
      <c r="BX113" s="97"/>
      <c r="BY113" s="97"/>
      <c r="BZ113" s="97"/>
      <c r="CA113" s="97"/>
      <c r="CB113" s="97"/>
      <c r="CC113" s="97"/>
      <c r="CD113" s="97"/>
      <c r="CE113" s="97"/>
      <c r="CF113" s="97"/>
      <c r="CG113" s="97"/>
      <c r="CH113" s="97"/>
      <c r="CI113" s="97"/>
      <c r="CJ113" s="97"/>
      <c r="CK113" s="97"/>
      <c r="CL113" s="97"/>
      <c r="CM113" s="97"/>
      <c r="CN113" s="97"/>
      <c r="CO113" s="97"/>
      <c r="CP113" s="97"/>
      <c r="CQ113" s="97"/>
      <c r="CR113" s="97"/>
      <c r="CS113" s="97"/>
      <c r="CT113" s="97"/>
      <c r="CU113" s="97"/>
      <c r="CV113" s="97"/>
      <c r="CW113" s="97"/>
      <c r="CX113" s="97"/>
      <c r="CY113" s="97"/>
      <c r="CZ113" s="97"/>
      <c r="DA113" s="97"/>
      <c r="DB113" s="97"/>
      <c r="DC113" s="97"/>
      <c r="DD113" s="97"/>
      <c r="DE113" s="97"/>
      <c r="DF113" s="97"/>
      <c r="DG113" s="97"/>
      <c r="DH113" s="97"/>
      <c r="DI113" s="97"/>
      <c r="DJ113" s="97"/>
      <c r="DK113" s="97"/>
      <c r="DL113" s="97"/>
      <c r="DM113" s="97"/>
      <c r="DN113" s="97"/>
      <c r="DO113" s="97"/>
      <c r="DP113" s="97"/>
      <c r="DQ113" s="97"/>
      <c r="DR113" s="97"/>
      <c r="DS113" s="97"/>
      <c r="DT113" s="97"/>
      <c r="DU113" s="97"/>
      <c r="DV113" s="97"/>
      <c r="DW113" s="97"/>
      <c r="DX113" s="97"/>
      <c r="DY113" s="97"/>
      <c r="DZ113" s="97"/>
      <c r="EA113" s="97"/>
      <c r="EB113" s="97"/>
      <c r="EC113" s="97"/>
      <c r="ED113" s="97"/>
      <c r="EE113" s="97"/>
      <c r="EF113" s="97"/>
      <c r="EG113" s="97"/>
      <c r="EH113" s="97"/>
      <c r="EI113" s="97"/>
      <c r="EJ113" s="97"/>
      <c r="EK113" s="97"/>
      <c r="EL113" s="97"/>
      <c r="EM113" s="97"/>
      <c r="EN113" s="97"/>
      <c r="EO113" s="97"/>
      <c r="EP113" s="97"/>
      <c r="EQ113" s="97"/>
      <c r="ER113" s="97"/>
      <c r="ES113" s="97"/>
      <c r="ET113" s="97"/>
      <c r="EU113" s="97"/>
      <c r="EV113" s="97"/>
      <c r="EW113" s="97"/>
      <c r="EX113" s="97"/>
      <c r="EY113" s="97"/>
      <c r="EZ113" s="97"/>
      <c r="FA113" s="97"/>
      <c r="FB113" s="97"/>
      <c r="FC113" s="97"/>
      <c r="FD113" s="97"/>
      <c r="FE113" s="97"/>
      <c r="FF113" s="97"/>
      <c r="FG113" s="97"/>
      <c r="FH113" s="97"/>
      <c r="FI113" s="97"/>
      <c r="FJ113" s="97"/>
      <c r="FK113" s="97"/>
      <c r="FL113" s="97"/>
      <c r="FM113" s="97"/>
      <c r="FN113" s="97"/>
      <c r="FO113" s="97"/>
      <c r="FP113" s="97"/>
      <c r="FQ113" s="97"/>
      <c r="FR113" s="97"/>
      <c r="FS113" s="97"/>
      <c r="FT113" s="97"/>
      <c r="FU113" s="97"/>
      <c r="FV113" s="97"/>
      <c r="FW113" s="97"/>
      <c r="FX113" s="97"/>
      <c r="FY113" s="97"/>
      <c r="FZ113" s="97"/>
      <c r="GA113" s="97"/>
      <c r="GB113" s="97"/>
      <c r="GC113" s="97"/>
      <c r="GD113" s="97"/>
      <c r="GE113" s="97"/>
      <c r="GF113" s="97"/>
      <c r="GG113" s="97"/>
      <c r="GH113" s="97"/>
      <c r="GI113" s="97"/>
      <c r="GJ113" s="97"/>
      <c r="GK113" s="97"/>
      <c r="GL113" s="97"/>
      <c r="GM113" s="97"/>
      <c r="GN113" s="97"/>
      <c r="GO113" s="97"/>
      <c r="GP113" s="97"/>
      <c r="GQ113" s="97"/>
      <c r="GR113" s="97"/>
      <c r="GS113" s="97"/>
      <c r="GT113" s="97"/>
      <c r="GU113" s="97"/>
      <c r="GV113" s="97"/>
      <c r="GW113" s="97"/>
      <c r="GX113" s="97"/>
      <c r="GY113" s="97"/>
      <c r="GZ113" s="97"/>
      <c r="HA113" s="97"/>
      <c r="HB113" s="97"/>
      <c r="HC113" s="97"/>
      <c r="HD113" s="97"/>
      <c r="HE113" s="97"/>
      <c r="HF113" s="97"/>
      <c r="HG113" s="97"/>
      <c r="HH113" s="97"/>
      <c r="HI113" s="97"/>
      <c r="HJ113" s="97"/>
      <c r="HK113" s="97"/>
      <c r="HL113" s="97"/>
      <c r="HM113" s="97"/>
      <c r="HN113" s="97"/>
      <c r="HO113" s="97"/>
      <c r="HP113" s="97"/>
      <c r="HQ113" s="97"/>
      <c r="HR113" s="97"/>
      <c r="HS113" s="97"/>
      <c r="HT113" s="97"/>
      <c r="HU113" s="97"/>
      <c r="HV113" s="97"/>
      <c r="HW113" s="97"/>
      <c r="HX113" s="97"/>
      <c r="HY113" s="97"/>
      <c r="HZ113" s="97"/>
      <c r="IA113" s="97"/>
      <c r="IB113" s="97"/>
      <c r="IC113" s="97"/>
      <c r="ID113" s="97"/>
      <c r="IE113" s="97"/>
      <c r="IF113" s="97"/>
      <c r="IG113" s="97"/>
    </row>
    <row r="114" spans="1:241" s="52" customFormat="1" ht="12.75" hidden="1" x14ac:dyDescent="0.25">
      <c r="A114" s="59"/>
      <c r="B114" s="83"/>
      <c r="C114" s="84"/>
      <c r="D114" s="59" t="s">
        <v>105</v>
      </c>
      <c r="E114" s="116"/>
      <c r="F114" s="91">
        <f>F113/100</f>
        <v>5.7000000000000002E-2</v>
      </c>
      <c r="G114" s="35"/>
      <c r="H114" s="35"/>
      <c r="I114" s="35"/>
      <c r="J114" s="35"/>
      <c r="K114" s="35"/>
      <c r="L114" s="34"/>
      <c r="M114" s="35"/>
      <c r="N114" s="8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72"/>
      <c r="CG114" s="72"/>
      <c r="CH114" s="72"/>
      <c r="CI114" s="72"/>
      <c r="CJ114" s="72"/>
      <c r="CK114" s="72"/>
      <c r="CL114" s="72"/>
      <c r="CM114" s="72"/>
      <c r="CN114" s="72"/>
      <c r="CO114" s="72"/>
      <c r="CP114" s="72"/>
      <c r="CQ114" s="72"/>
      <c r="CR114" s="72"/>
      <c r="CS114" s="72"/>
      <c r="CT114" s="72"/>
      <c r="CU114" s="72"/>
      <c r="CV114" s="72"/>
      <c r="CW114" s="72"/>
      <c r="CX114" s="72"/>
      <c r="CY114" s="72"/>
      <c r="CZ114" s="72"/>
      <c r="DA114" s="72"/>
      <c r="DB114" s="72"/>
      <c r="DC114" s="72"/>
      <c r="DD114" s="72"/>
      <c r="DE114" s="72"/>
      <c r="DF114" s="72"/>
      <c r="DG114" s="72"/>
      <c r="DH114" s="72"/>
      <c r="DI114" s="72"/>
      <c r="DJ114" s="72"/>
      <c r="DK114" s="72"/>
      <c r="DL114" s="72"/>
      <c r="DM114" s="72"/>
      <c r="DN114" s="72"/>
      <c r="DO114" s="72"/>
      <c r="DP114" s="72"/>
      <c r="DQ114" s="72"/>
      <c r="DR114" s="72"/>
      <c r="DS114" s="72"/>
      <c r="DT114" s="72"/>
      <c r="DU114" s="72"/>
      <c r="DV114" s="72"/>
      <c r="DW114" s="72"/>
      <c r="DX114" s="72"/>
      <c r="DY114" s="72"/>
      <c r="DZ114" s="72"/>
      <c r="EA114" s="72"/>
      <c r="EB114" s="72"/>
      <c r="EC114" s="72"/>
      <c r="ED114" s="72"/>
      <c r="EE114" s="72"/>
      <c r="EF114" s="72"/>
      <c r="EG114" s="72"/>
      <c r="EH114" s="72"/>
      <c r="EI114" s="72"/>
      <c r="EJ114" s="72"/>
      <c r="EK114" s="72"/>
      <c r="EL114" s="72"/>
      <c r="EM114" s="72"/>
      <c r="EN114" s="72"/>
      <c r="EO114" s="72"/>
      <c r="EP114" s="72"/>
      <c r="EQ114" s="72"/>
      <c r="ER114" s="72"/>
      <c r="ES114" s="72"/>
      <c r="ET114" s="72"/>
      <c r="EU114" s="72"/>
      <c r="EV114" s="72"/>
      <c r="EW114" s="72"/>
      <c r="EX114" s="72"/>
      <c r="EY114" s="72"/>
      <c r="EZ114" s="72"/>
      <c r="FA114" s="72"/>
      <c r="FB114" s="72"/>
      <c r="FC114" s="72"/>
      <c r="FD114" s="72"/>
      <c r="FE114" s="72"/>
      <c r="FF114" s="72"/>
      <c r="FG114" s="72"/>
      <c r="FH114" s="72"/>
      <c r="FI114" s="72"/>
      <c r="FJ114" s="72"/>
      <c r="FK114" s="72"/>
      <c r="FL114" s="72"/>
      <c r="FM114" s="72"/>
      <c r="FN114" s="72"/>
      <c r="FO114" s="72"/>
      <c r="FP114" s="72"/>
      <c r="FQ114" s="72"/>
      <c r="FR114" s="72"/>
      <c r="FS114" s="72"/>
      <c r="FT114" s="72"/>
      <c r="FU114" s="72"/>
      <c r="FV114" s="72"/>
      <c r="FW114" s="72"/>
      <c r="FX114" s="72"/>
      <c r="FY114" s="72"/>
      <c r="FZ114" s="72"/>
      <c r="GA114" s="72"/>
      <c r="GB114" s="72"/>
      <c r="GC114" s="72"/>
      <c r="GD114" s="72"/>
      <c r="GE114" s="72"/>
      <c r="GF114" s="72"/>
      <c r="GG114" s="72"/>
      <c r="GH114" s="72"/>
      <c r="GI114" s="72"/>
      <c r="GJ114" s="72"/>
      <c r="GK114" s="72"/>
      <c r="GL114" s="72"/>
      <c r="GM114" s="72"/>
      <c r="GN114" s="72"/>
      <c r="GO114" s="72"/>
      <c r="GP114" s="72"/>
      <c r="GQ114" s="72"/>
      <c r="GR114" s="72"/>
      <c r="GS114" s="72"/>
      <c r="GT114" s="72"/>
      <c r="GU114" s="72"/>
      <c r="GV114" s="72"/>
      <c r="GW114" s="72"/>
      <c r="GX114" s="72"/>
      <c r="GY114" s="72"/>
      <c r="GZ114" s="72"/>
      <c r="HA114" s="72"/>
      <c r="HB114" s="72"/>
      <c r="HC114" s="72"/>
      <c r="HD114" s="72"/>
      <c r="HE114" s="72"/>
      <c r="HF114" s="72"/>
      <c r="HG114" s="72"/>
      <c r="HH114" s="72"/>
      <c r="HI114" s="72"/>
      <c r="HJ114" s="72"/>
      <c r="HK114" s="72"/>
      <c r="HL114" s="72"/>
      <c r="HM114" s="72"/>
      <c r="HN114" s="72"/>
      <c r="HO114" s="72"/>
      <c r="HP114" s="72"/>
      <c r="HQ114" s="72"/>
      <c r="HR114" s="72"/>
      <c r="HS114" s="72"/>
      <c r="HT114" s="72"/>
      <c r="HU114" s="72"/>
      <c r="HV114" s="72"/>
      <c r="HW114" s="72"/>
      <c r="HX114" s="72"/>
      <c r="HY114" s="72"/>
      <c r="HZ114" s="72"/>
      <c r="IA114" s="72"/>
      <c r="IB114" s="72"/>
      <c r="IC114" s="72"/>
      <c r="ID114" s="72"/>
      <c r="IE114" s="72"/>
      <c r="IF114" s="72"/>
      <c r="IG114" s="72"/>
    </row>
    <row r="115" spans="1:241" s="18" customFormat="1" ht="12.75" hidden="1" x14ac:dyDescent="0.25">
      <c r="A115" s="57"/>
      <c r="B115" s="56"/>
      <c r="C115" s="32" t="s">
        <v>19</v>
      </c>
      <c r="D115" s="33" t="s">
        <v>20</v>
      </c>
      <c r="E115" s="35">
        <v>660</v>
      </c>
      <c r="F115" s="35">
        <f>F114*E115</f>
        <v>37.620000000000005</v>
      </c>
      <c r="G115" s="35"/>
      <c r="H115" s="35"/>
      <c r="I115" s="36">
        <v>6</v>
      </c>
      <c r="J115" s="35">
        <f>F115*I115</f>
        <v>225.72000000000003</v>
      </c>
      <c r="K115" s="35"/>
      <c r="L115" s="35"/>
      <c r="M115" s="35">
        <f t="shared" ref="M115:M116" si="9">H115+J115+L115</f>
        <v>225.72000000000003</v>
      </c>
      <c r="N115" s="82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  <c r="EJ115" s="61"/>
      <c r="EK115" s="61"/>
      <c r="EL115" s="61"/>
      <c r="EM115" s="61"/>
      <c r="EN115" s="61"/>
      <c r="EO115" s="61"/>
      <c r="EP115" s="61"/>
      <c r="EQ115" s="61"/>
      <c r="ER115" s="61"/>
      <c r="ES115" s="61"/>
      <c r="ET115" s="61"/>
      <c r="EU115" s="61"/>
      <c r="EV115" s="61"/>
      <c r="EW115" s="61"/>
      <c r="EX115" s="61"/>
      <c r="EY115" s="61"/>
      <c r="EZ115" s="61"/>
      <c r="FA115" s="61"/>
      <c r="FB115" s="61"/>
      <c r="FC115" s="61"/>
      <c r="FD115" s="61"/>
      <c r="FE115" s="61"/>
      <c r="FF115" s="61"/>
      <c r="FG115" s="61"/>
      <c r="FH115" s="61"/>
      <c r="FI115" s="61"/>
      <c r="FJ115" s="61"/>
      <c r="FK115" s="61"/>
      <c r="FL115" s="61"/>
      <c r="FM115" s="61"/>
      <c r="FN115" s="61"/>
      <c r="FO115" s="61"/>
      <c r="FP115" s="61"/>
      <c r="FQ115" s="61"/>
      <c r="FR115" s="61"/>
      <c r="FS115" s="61"/>
      <c r="FT115" s="61"/>
      <c r="FU115" s="61"/>
      <c r="FV115" s="61"/>
      <c r="FW115" s="61"/>
      <c r="FX115" s="61"/>
      <c r="FY115" s="61"/>
      <c r="FZ115" s="61"/>
      <c r="GA115" s="61"/>
      <c r="GB115" s="61"/>
      <c r="GC115" s="61"/>
      <c r="GD115" s="61"/>
      <c r="GE115" s="61"/>
      <c r="GF115" s="61"/>
      <c r="GG115" s="61"/>
      <c r="GH115" s="61"/>
      <c r="GI115" s="61"/>
      <c r="GJ115" s="61"/>
      <c r="GK115" s="61"/>
      <c r="GL115" s="61"/>
      <c r="GM115" s="61"/>
      <c r="GN115" s="61"/>
      <c r="GO115" s="61"/>
      <c r="GP115" s="61"/>
      <c r="GQ115" s="61"/>
      <c r="GR115" s="61"/>
      <c r="GS115" s="61"/>
      <c r="GT115" s="61"/>
      <c r="GU115" s="61"/>
      <c r="GV115" s="61"/>
      <c r="GW115" s="61"/>
      <c r="GX115" s="61"/>
      <c r="GY115" s="61"/>
      <c r="GZ115" s="61"/>
      <c r="HA115" s="61"/>
      <c r="HB115" s="61"/>
      <c r="HC115" s="61"/>
      <c r="HD115" s="61"/>
      <c r="HE115" s="61"/>
      <c r="HF115" s="61"/>
      <c r="HG115" s="61"/>
      <c r="HH115" s="61"/>
      <c r="HI115" s="61"/>
      <c r="HJ115" s="61"/>
      <c r="HK115" s="61"/>
      <c r="HL115" s="61"/>
      <c r="HM115" s="61"/>
      <c r="HN115" s="61"/>
      <c r="HO115" s="61"/>
      <c r="HP115" s="61"/>
      <c r="HQ115" s="61"/>
      <c r="HR115" s="61"/>
      <c r="HS115" s="61"/>
      <c r="HT115" s="61"/>
      <c r="HU115" s="61"/>
      <c r="HV115" s="61"/>
      <c r="HW115" s="61"/>
      <c r="HX115" s="61"/>
      <c r="HY115" s="61"/>
      <c r="HZ115" s="61"/>
      <c r="IA115" s="61"/>
      <c r="IB115" s="61"/>
      <c r="IC115" s="61"/>
      <c r="ID115" s="61"/>
      <c r="IE115" s="61"/>
      <c r="IF115" s="61"/>
      <c r="IG115" s="61"/>
    </row>
    <row r="116" spans="1:241" s="18" customFormat="1" ht="12.75" hidden="1" x14ac:dyDescent="0.25">
      <c r="A116" s="57"/>
      <c r="B116" s="56" t="s">
        <v>111</v>
      </c>
      <c r="C116" s="58" t="s">
        <v>112</v>
      </c>
      <c r="D116" s="33" t="s">
        <v>29</v>
      </c>
      <c r="E116" s="35">
        <v>9.6</v>
      </c>
      <c r="F116" s="35">
        <f>F114*E116</f>
        <v>0.54720000000000002</v>
      </c>
      <c r="G116" s="35"/>
      <c r="H116" s="35"/>
      <c r="I116" s="35"/>
      <c r="J116" s="35"/>
      <c r="K116" s="35">
        <v>31.25</v>
      </c>
      <c r="L116" s="35">
        <f>F116*K116</f>
        <v>17.100000000000001</v>
      </c>
      <c r="M116" s="35">
        <f t="shared" si="9"/>
        <v>17.100000000000001</v>
      </c>
      <c r="N116" s="82"/>
      <c r="O116" s="72"/>
      <c r="P116" s="72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R116" s="61"/>
      <c r="BS116" s="61"/>
      <c r="BT116" s="61"/>
      <c r="BU116" s="61"/>
      <c r="BV116" s="61"/>
      <c r="BW116" s="61"/>
      <c r="BX116" s="61"/>
      <c r="BY116" s="61"/>
      <c r="BZ116" s="61"/>
      <c r="CA116" s="61"/>
      <c r="CB116" s="61"/>
      <c r="CC116" s="61"/>
      <c r="CD116" s="61"/>
      <c r="CE116" s="61"/>
      <c r="CF116" s="61"/>
      <c r="CG116" s="61"/>
      <c r="CH116" s="61"/>
      <c r="CI116" s="61"/>
      <c r="CJ116" s="61"/>
      <c r="CK116" s="61"/>
      <c r="CL116" s="61"/>
      <c r="CM116" s="61"/>
      <c r="CN116" s="61"/>
      <c r="CO116" s="61"/>
      <c r="CP116" s="61"/>
      <c r="CQ116" s="61"/>
      <c r="CR116" s="61"/>
      <c r="CS116" s="61"/>
      <c r="CT116" s="61"/>
      <c r="CU116" s="61"/>
      <c r="CV116" s="61"/>
      <c r="CW116" s="61"/>
      <c r="CX116" s="61"/>
      <c r="CY116" s="61"/>
      <c r="CZ116" s="61"/>
      <c r="DA116" s="61"/>
      <c r="DB116" s="61"/>
      <c r="DC116" s="61"/>
      <c r="DD116" s="61"/>
      <c r="DE116" s="61"/>
      <c r="DF116" s="61"/>
      <c r="DG116" s="61"/>
      <c r="DH116" s="61"/>
      <c r="DI116" s="61"/>
      <c r="DJ116" s="61"/>
      <c r="DK116" s="61"/>
      <c r="DL116" s="61"/>
      <c r="DM116" s="61"/>
      <c r="DN116" s="61"/>
      <c r="DO116" s="61"/>
      <c r="DP116" s="61"/>
      <c r="DQ116" s="61"/>
      <c r="DR116" s="61"/>
      <c r="DS116" s="61"/>
      <c r="DT116" s="61"/>
      <c r="DU116" s="61"/>
      <c r="DV116" s="61"/>
      <c r="DW116" s="61"/>
      <c r="DX116" s="61"/>
      <c r="DY116" s="61"/>
      <c r="DZ116" s="61"/>
      <c r="EA116" s="61"/>
      <c r="EB116" s="61"/>
      <c r="EC116" s="61"/>
      <c r="ED116" s="61"/>
      <c r="EE116" s="61"/>
      <c r="EF116" s="61"/>
      <c r="EG116" s="61"/>
      <c r="EH116" s="61"/>
      <c r="EI116" s="61"/>
      <c r="EJ116" s="61"/>
      <c r="EK116" s="61"/>
      <c r="EL116" s="61"/>
      <c r="EM116" s="61"/>
      <c r="EN116" s="61"/>
      <c r="EO116" s="61"/>
      <c r="EP116" s="61"/>
      <c r="EQ116" s="61"/>
      <c r="ER116" s="61"/>
      <c r="ES116" s="61"/>
      <c r="ET116" s="61"/>
      <c r="EU116" s="61"/>
      <c r="EV116" s="61"/>
      <c r="EW116" s="61"/>
      <c r="EX116" s="61"/>
      <c r="EY116" s="61"/>
      <c r="EZ116" s="61"/>
      <c r="FA116" s="61"/>
      <c r="FB116" s="61"/>
      <c r="FC116" s="61"/>
      <c r="FD116" s="61"/>
      <c r="FE116" s="61"/>
      <c r="FF116" s="61"/>
      <c r="FG116" s="61"/>
      <c r="FH116" s="61"/>
      <c r="FI116" s="61"/>
      <c r="FJ116" s="61"/>
      <c r="FK116" s="61"/>
      <c r="FL116" s="61"/>
      <c r="FM116" s="61"/>
      <c r="FN116" s="61"/>
      <c r="FO116" s="61"/>
      <c r="FP116" s="61"/>
      <c r="FQ116" s="61"/>
      <c r="FR116" s="61"/>
      <c r="FS116" s="61"/>
      <c r="FT116" s="61"/>
      <c r="FU116" s="61"/>
      <c r="FV116" s="61"/>
      <c r="FW116" s="61"/>
      <c r="FX116" s="61"/>
      <c r="FY116" s="61"/>
      <c r="FZ116" s="61"/>
      <c r="GA116" s="61"/>
      <c r="GB116" s="61"/>
      <c r="GC116" s="61"/>
      <c r="GD116" s="61"/>
      <c r="GE116" s="61"/>
      <c r="GF116" s="61"/>
      <c r="GG116" s="61"/>
      <c r="GH116" s="61"/>
      <c r="GI116" s="61"/>
      <c r="GJ116" s="61"/>
      <c r="GK116" s="61"/>
      <c r="GL116" s="61"/>
      <c r="GM116" s="61"/>
      <c r="GN116" s="61"/>
      <c r="GO116" s="61"/>
      <c r="GP116" s="61"/>
      <c r="GQ116" s="61"/>
      <c r="GR116" s="61"/>
      <c r="GS116" s="61"/>
      <c r="GT116" s="61"/>
      <c r="GU116" s="61"/>
      <c r="GV116" s="61"/>
      <c r="GW116" s="61"/>
      <c r="GX116" s="61"/>
      <c r="GY116" s="61"/>
      <c r="GZ116" s="61"/>
      <c r="HA116" s="61"/>
      <c r="HB116" s="61"/>
      <c r="HC116" s="61"/>
      <c r="HD116" s="61"/>
      <c r="HE116" s="61"/>
      <c r="HF116" s="61"/>
      <c r="HG116" s="61"/>
      <c r="HH116" s="61"/>
      <c r="HI116" s="61"/>
      <c r="HJ116" s="61"/>
      <c r="HK116" s="61"/>
      <c r="HL116" s="61"/>
      <c r="HM116" s="61"/>
      <c r="HN116" s="61"/>
      <c r="HO116" s="61"/>
      <c r="HP116" s="61"/>
      <c r="HQ116" s="61"/>
      <c r="HR116" s="61"/>
      <c r="HS116" s="61"/>
      <c r="HT116" s="61"/>
      <c r="HU116" s="61"/>
      <c r="HV116" s="61"/>
      <c r="HW116" s="61"/>
      <c r="HX116" s="61"/>
      <c r="HY116" s="61"/>
      <c r="HZ116" s="61"/>
      <c r="IA116" s="61"/>
      <c r="IB116" s="61"/>
      <c r="IC116" s="61"/>
      <c r="ID116" s="61"/>
      <c r="IE116" s="61"/>
      <c r="IF116" s="61"/>
      <c r="IG116" s="61"/>
    </row>
    <row r="117" spans="1:241" s="18" customFormat="1" ht="12.75" hidden="1" x14ac:dyDescent="0.25">
      <c r="A117" s="57"/>
      <c r="B117" s="56"/>
      <c r="C117" s="58" t="s">
        <v>38</v>
      </c>
      <c r="D117" s="59" t="s">
        <v>2</v>
      </c>
      <c r="E117" s="35">
        <v>39.9</v>
      </c>
      <c r="F117" s="35">
        <f>E117*F114</f>
        <v>2.2743000000000002</v>
      </c>
      <c r="G117" s="45"/>
      <c r="H117" s="45"/>
      <c r="I117" s="45"/>
      <c r="J117" s="36"/>
      <c r="K117" s="35">
        <v>3.2</v>
      </c>
      <c r="L117" s="35">
        <f>F117*K117</f>
        <v>7.2777600000000007</v>
      </c>
      <c r="M117" s="35">
        <f>H117+J117+L117</f>
        <v>7.2777600000000007</v>
      </c>
      <c r="N117" s="82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R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  <c r="EJ117" s="61"/>
      <c r="EK117" s="61"/>
      <c r="EL117" s="61"/>
      <c r="EM117" s="61"/>
      <c r="EN117" s="61"/>
      <c r="EO117" s="61"/>
      <c r="EP117" s="61"/>
      <c r="EQ117" s="61"/>
      <c r="ER117" s="61"/>
      <c r="ES117" s="61"/>
      <c r="ET117" s="61"/>
      <c r="EU117" s="61"/>
      <c r="EV117" s="61"/>
      <c r="EW117" s="61"/>
      <c r="EX117" s="61"/>
      <c r="EY117" s="61"/>
      <c r="EZ117" s="61"/>
      <c r="FA117" s="61"/>
      <c r="FB117" s="61"/>
      <c r="FC117" s="61"/>
      <c r="FD117" s="61"/>
      <c r="FE117" s="61"/>
      <c r="FF117" s="61"/>
      <c r="FG117" s="61"/>
      <c r="FH117" s="61"/>
      <c r="FI117" s="61"/>
      <c r="FJ117" s="61"/>
      <c r="FK117" s="61"/>
      <c r="FL117" s="61"/>
      <c r="FM117" s="61"/>
      <c r="FN117" s="61"/>
      <c r="FO117" s="61"/>
      <c r="FP117" s="61"/>
      <c r="FQ117" s="61"/>
      <c r="FR117" s="61"/>
      <c r="FS117" s="61"/>
      <c r="FT117" s="61"/>
      <c r="FU117" s="61"/>
      <c r="FV117" s="61"/>
      <c r="FW117" s="61"/>
      <c r="FX117" s="61"/>
      <c r="FY117" s="61"/>
      <c r="FZ117" s="61"/>
      <c r="GA117" s="61"/>
      <c r="GB117" s="61"/>
      <c r="GC117" s="61"/>
      <c r="GD117" s="61"/>
      <c r="GE117" s="61"/>
      <c r="GF117" s="61"/>
      <c r="GG117" s="61"/>
      <c r="GH117" s="61"/>
      <c r="GI117" s="61"/>
      <c r="GJ117" s="61"/>
      <c r="GK117" s="61"/>
      <c r="GL117" s="61"/>
      <c r="GM117" s="61"/>
      <c r="GN117" s="61"/>
      <c r="GO117" s="61"/>
      <c r="GP117" s="61"/>
      <c r="GQ117" s="61"/>
      <c r="GR117" s="61"/>
      <c r="GS117" s="61"/>
      <c r="GT117" s="61"/>
      <c r="GU117" s="61"/>
      <c r="GV117" s="61"/>
      <c r="GW117" s="61"/>
      <c r="GX117" s="61"/>
      <c r="GY117" s="61"/>
      <c r="GZ117" s="61"/>
      <c r="HA117" s="61"/>
      <c r="HB117" s="61"/>
      <c r="HC117" s="61"/>
      <c r="HD117" s="61"/>
      <c r="HE117" s="61"/>
      <c r="HF117" s="61"/>
      <c r="HG117" s="61"/>
      <c r="HH117" s="61"/>
      <c r="HI117" s="61"/>
      <c r="HJ117" s="61"/>
      <c r="HK117" s="61"/>
      <c r="HL117" s="61"/>
      <c r="HM117" s="61"/>
      <c r="HN117" s="61"/>
      <c r="HO117" s="61"/>
      <c r="HP117" s="61"/>
      <c r="HQ117" s="61"/>
      <c r="HR117" s="61"/>
      <c r="HS117" s="61"/>
      <c r="HT117" s="61"/>
      <c r="HU117" s="61"/>
      <c r="HV117" s="61"/>
      <c r="HW117" s="61"/>
      <c r="HX117" s="61"/>
      <c r="HY117" s="61"/>
      <c r="HZ117" s="61"/>
      <c r="IA117" s="61"/>
      <c r="IB117" s="61"/>
      <c r="IC117" s="61"/>
      <c r="ID117" s="61"/>
      <c r="IE117" s="61"/>
      <c r="IF117" s="61"/>
      <c r="IG117" s="61"/>
    </row>
    <row r="118" spans="1:241" s="18" customFormat="1" ht="12.75" hidden="1" x14ac:dyDescent="0.25">
      <c r="A118" s="57"/>
      <c r="B118" s="56" t="s">
        <v>113</v>
      </c>
      <c r="C118" s="58" t="s">
        <v>114</v>
      </c>
      <c r="D118" s="59" t="s">
        <v>41</v>
      </c>
      <c r="E118" s="35">
        <v>101.5</v>
      </c>
      <c r="F118" s="35">
        <f>E118*F114</f>
        <v>5.7854999999999999</v>
      </c>
      <c r="G118" s="85">
        <v>104</v>
      </c>
      <c r="H118" s="36">
        <f t="shared" ref="H118:H123" si="10">F118*G118</f>
        <v>601.69200000000001</v>
      </c>
      <c r="I118" s="36"/>
      <c r="J118" s="36"/>
      <c r="K118" s="35"/>
      <c r="L118" s="35"/>
      <c r="M118" s="35">
        <f t="shared" ref="M118:M123" si="11">H118+J118+L118</f>
        <v>601.69200000000001</v>
      </c>
      <c r="N118" s="82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1"/>
      <c r="BK118" s="61"/>
      <c r="BL118" s="61"/>
      <c r="BM118" s="61"/>
      <c r="BN118" s="61"/>
      <c r="BO118" s="61"/>
      <c r="BP118" s="61"/>
      <c r="BQ118" s="61"/>
      <c r="BR118" s="61"/>
      <c r="BS118" s="61"/>
      <c r="BT118" s="61"/>
      <c r="BU118" s="61"/>
      <c r="BV118" s="61"/>
      <c r="BW118" s="61"/>
      <c r="BX118" s="61"/>
      <c r="BY118" s="61"/>
      <c r="BZ118" s="61"/>
      <c r="CA118" s="61"/>
      <c r="CB118" s="61"/>
      <c r="CC118" s="61"/>
      <c r="CD118" s="61"/>
      <c r="CE118" s="61"/>
      <c r="CF118" s="61"/>
      <c r="CG118" s="61"/>
      <c r="CH118" s="61"/>
      <c r="CI118" s="61"/>
      <c r="CJ118" s="61"/>
      <c r="CK118" s="61"/>
      <c r="CL118" s="61"/>
      <c r="CM118" s="61"/>
      <c r="CN118" s="61"/>
      <c r="CO118" s="61"/>
      <c r="CP118" s="61"/>
      <c r="CQ118" s="61"/>
      <c r="CR118" s="61"/>
      <c r="CS118" s="61"/>
      <c r="CT118" s="61"/>
      <c r="CU118" s="61"/>
      <c r="CV118" s="61"/>
      <c r="CW118" s="61"/>
      <c r="CX118" s="61"/>
      <c r="CY118" s="61"/>
      <c r="CZ118" s="61"/>
      <c r="DA118" s="61"/>
      <c r="DB118" s="61"/>
      <c r="DC118" s="61"/>
      <c r="DD118" s="61"/>
      <c r="DE118" s="61"/>
      <c r="DF118" s="61"/>
      <c r="DG118" s="61"/>
      <c r="DH118" s="61"/>
      <c r="DI118" s="61"/>
      <c r="DJ118" s="61"/>
      <c r="DK118" s="61"/>
      <c r="DL118" s="61"/>
      <c r="DM118" s="61"/>
      <c r="DN118" s="61"/>
      <c r="DO118" s="61"/>
      <c r="DP118" s="61"/>
      <c r="DQ118" s="61"/>
      <c r="DR118" s="61"/>
      <c r="DS118" s="61"/>
      <c r="DT118" s="61"/>
      <c r="DU118" s="61"/>
      <c r="DV118" s="61"/>
      <c r="DW118" s="61"/>
      <c r="DX118" s="61"/>
      <c r="DY118" s="61"/>
      <c r="DZ118" s="61"/>
      <c r="EA118" s="61"/>
      <c r="EB118" s="61"/>
      <c r="EC118" s="61"/>
      <c r="ED118" s="61"/>
      <c r="EE118" s="61"/>
      <c r="EF118" s="61"/>
      <c r="EG118" s="61"/>
      <c r="EH118" s="61"/>
      <c r="EI118" s="61"/>
      <c r="EJ118" s="61"/>
      <c r="EK118" s="61"/>
      <c r="EL118" s="61"/>
      <c r="EM118" s="61"/>
      <c r="EN118" s="61"/>
      <c r="EO118" s="61"/>
      <c r="EP118" s="61"/>
      <c r="EQ118" s="61"/>
      <c r="ER118" s="61"/>
      <c r="ES118" s="61"/>
      <c r="ET118" s="61"/>
      <c r="EU118" s="61"/>
      <c r="EV118" s="61"/>
      <c r="EW118" s="61"/>
      <c r="EX118" s="61"/>
      <c r="EY118" s="61"/>
      <c r="EZ118" s="61"/>
      <c r="FA118" s="61"/>
      <c r="FB118" s="61"/>
      <c r="FC118" s="61"/>
      <c r="FD118" s="61"/>
      <c r="FE118" s="61"/>
      <c r="FF118" s="61"/>
      <c r="FG118" s="61"/>
      <c r="FH118" s="61"/>
      <c r="FI118" s="61"/>
      <c r="FJ118" s="61"/>
      <c r="FK118" s="61"/>
      <c r="FL118" s="61"/>
      <c r="FM118" s="61"/>
      <c r="FN118" s="61"/>
      <c r="FO118" s="61"/>
      <c r="FP118" s="61"/>
      <c r="FQ118" s="61"/>
      <c r="FR118" s="61"/>
      <c r="FS118" s="61"/>
      <c r="FT118" s="61"/>
      <c r="FU118" s="61"/>
      <c r="FV118" s="61"/>
      <c r="FW118" s="61"/>
      <c r="FX118" s="61"/>
      <c r="FY118" s="61"/>
      <c r="FZ118" s="61"/>
      <c r="GA118" s="61"/>
      <c r="GB118" s="61"/>
      <c r="GC118" s="61"/>
      <c r="GD118" s="61"/>
      <c r="GE118" s="61"/>
      <c r="GF118" s="61"/>
      <c r="GG118" s="61"/>
      <c r="GH118" s="61"/>
      <c r="GI118" s="61"/>
      <c r="GJ118" s="61"/>
      <c r="GK118" s="61"/>
      <c r="GL118" s="61"/>
      <c r="GM118" s="61"/>
      <c r="GN118" s="61"/>
      <c r="GO118" s="61"/>
      <c r="GP118" s="61"/>
      <c r="GQ118" s="61"/>
      <c r="GR118" s="61"/>
      <c r="GS118" s="61"/>
      <c r="GT118" s="61"/>
      <c r="GU118" s="61"/>
      <c r="GV118" s="61"/>
      <c r="GW118" s="61"/>
      <c r="GX118" s="61"/>
      <c r="GY118" s="61"/>
      <c r="GZ118" s="61"/>
      <c r="HA118" s="61"/>
      <c r="HB118" s="61"/>
      <c r="HC118" s="61"/>
      <c r="HD118" s="61"/>
      <c r="HE118" s="61"/>
      <c r="HF118" s="61"/>
      <c r="HG118" s="61"/>
      <c r="HH118" s="61"/>
      <c r="HI118" s="61"/>
      <c r="HJ118" s="61"/>
      <c r="HK118" s="61"/>
      <c r="HL118" s="61"/>
      <c r="HM118" s="61"/>
      <c r="HN118" s="61"/>
      <c r="HO118" s="61"/>
      <c r="HP118" s="61"/>
      <c r="HQ118" s="61"/>
      <c r="HR118" s="61"/>
      <c r="HS118" s="61"/>
      <c r="HT118" s="61"/>
      <c r="HU118" s="61"/>
      <c r="HV118" s="61"/>
      <c r="HW118" s="61"/>
      <c r="HX118" s="61"/>
      <c r="HY118" s="61"/>
      <c r="HZ118" s="61"/>
      <c r="IA118" s="61"/>
      <c r="IB118" s="61"/>
      <c r="IC118" s="61"/>
      <c r="ID118" s="61"/>
      <c r="IE118" s="61"/>
      <c r="IF118" s="61"/>
      <c r="IG118" s="61"/>
    </row>
    <row r="119" spans="1:241" s="18" customFormat="1" ht="12.75" hidden="1" x14ac:dyDescent="0.25">
      <c r="A119" s="57"/>
      <c r="B119" s="56" t="s">
        <v>115</v>
      </c>
      <c r="C119" s="58" t="s">
        <v>116</v>
      </c>
      <c r="D119" s="59" t="s">
        <v>41</v>
      </c>
      <c r="E119" s="35">
        <v>2.4700000000000002</v>
      </c>
      <c r="F119" s="36">
        <f>E119*F114</f>
        <v>0.14079000000000003</v>
      </c>
      <c r="G119" s="35">
        <v>88</v>
      </c>
      <c r="H119" s="36">
        <f t="shared" si="10"/>
        <v>12.389520000000003</v>
      </c>
      <c r="I119" s="36"/>
      <c r="J119" s="36"/>
      <c r="K119" s="35"/>
      <c r="L119" s="35"/>
      <c r="M119" s="35">
        <f t="shared" si="11"/>
        <v>12.389520000000003</v>
      </c>
      <c r="N119" s="82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  <c r="EJ119" s="61"/>
      <c r="EK119" s="61"/>
      <c r="EL119" s="61"/>
      <c r="EM119" s="61"/>
      <c r="EN119" s="61"/>
      <c r="EO119" s="61"/>
      <c r="EP119" s="61"/>
      <c r="EQ119" s="61"/>
      <c r="ER119" s="61"/>
      <c r="ES119" s="61"/>
      <c r="ET119" s="61"/>
      <c r="EU119" s="61"/>
      <c r="EV119" s="61"/>
      <c r="EW119" s="61"/>
      <c r="EX119" s="61"/>
      <c r="EY119" s="61"/>
      <c r="EZ119" s="61"/>
      <c r="FA119" s="61"/>
      <c r="FB119" s="61"/>
      <c r="FC119" s="61"/>
      <c r="FD119" s="61"/>
      <c r="FE119" s="61"/>
      <c r="FF119" s="61"/>
      <c r="FG119" s="61"/>
      <c r="FH119" s="61"/>
      <c r="FI119" s="61"/>
      <c r="FJ119" s="61"/>
      <c r="FK119" s="61"/>
      <c r="FL119" s="61"/>
      <c r="FM119" s="61"/>
      <c r="FN119" s="61"/>
      <c r="FO119" s="61"/>
      <c r="FP119" s="61"/>
      <c r="FQ119" s="61"/>
      <c r="FR119" s="61"/>
      <c r="FS119" s="61"/>
      <c r="FT119" s="61"/>
      <c r="FU119" s="61"/>
      <c r="FV119" s="61"/>
      <c r="FW119" s="61"/>
      <c r="FX119" s="61"/>
      <c r="FY119" s="61"/>
      <c r="FZ119" s="61"/>
      <c r="GA119" s="61"/>
      <c r="GB119" s="61"/>
      <c r="GC119" s="61"/>
      <c r="GD119" s="61"/>
      <c r="GE119" s="61"/>
      <c r="GF119" s="61"/>
      <c r="GG119" s="61"/>
      <c r="GH119" s="61"/>
      <c r="GI119" s="61"/>
      <c r="GJ119" s="61"/>
      <c r="GK119" s="61"/>
      <c r="GL119" s="61"/>
      <c r="GM119" s="61"/>
      <c r="GN119" s="61"/>
      <c r="GO119" s="61"/>
      <c r="GP119" s="61"/>
      <c r="GQ119" s="61"/>
      <c r="GR119" s="61"/>
      <c r="GS119" s="61"/>
      <c r="GT119" s="61"/>
      <c r="GU119" s="61"/>
      <c r="GV119" s="61"/>
      <c r="GW119" s="61"/>
      <c r="GX119" s="61"/>
      <c r="GY119" s="61"/>
      <c r="GZ119" s="61"/>
      <c r="HA119" s="61"/>
      <c r="HB119" s="61"/>
      <c r="HC119" s="61"/>
      <c r="HD119" s="61"/>
      <c r="HE119" s="61"/>
      <c r="HF119" s="61"/>
      <c r="HG119" s="61"/>
      <c r="HH119" s="61"/>
      <c r="HI119" s="61"/>
      <c r="HJ119" s="61"/>
      <c r="HK119" s="61"/>
      <c r="HL119" s="61"/>
      <c r="HM119" s="61"/>
      <c r="HN119" s="61"/>
      <c r="HO119" s="61"/>
      <c r="HP119" s="61"/>
      <c r="HQ119" s="61"/>
      <c r="HR119" s="61"/>
      <c r="HS119" s="61"/>
      <c r="HT119" s="61"/>
      <c r="HU119" s="61"/>
      <c r="HV119" s="61"/>
      <c r="HW119" s="61"/>
      <c r="HX119" s="61"/>
      <c r="HY119" s="61"/>
      <c r="HZ119" s="61"/>
      <c r="IA119" s="61"/>
      <c r="IB119" s="61"/>
      <c r="IC119" s="61"/>
      <c r="ID119" s="61"/>
      <c r="IE119" s="61"/>
      <c r="IF119" s="61"/>
      <c r="IG119" s="61"/>
    </row>
    <row r="120" spans="1:241" s="18" customFormat="1" ht="12.75" hidden="1" x14ac:dyDescent="0.25">
      <c r="A120" s="57"/>
      <c r="B120" s="56" t="s">
        <v>117</v>
      </c>
      <c r="C120" s="58" t="s">
        <v>118</v>
      </c>
      <c r="D120" s="59" t="s">
        <v>45</v>
      </c>
      <c r="E120" s="35">
        <v>39</v>
      </c>
      <c r="F120" s="35">
        <f>E120*F114</f>
        <v>2.2229999999999999</v>
      </c>
      <c r="G120" s="35">
        <v>10.5</v>
      </c>
      <c r="H120" s="36">
        <f t="shared" si="10"/>
        <v>23.3415</v>
      </c>
      <c r="I120" s="36"/>
      <c r="J120" s="36"/>
      <c r="K120" s="35"/>
      <c r="L120" s="35"/>
      <c r="M120" s="35">
        <f t="shared" si="11"/>
        <v>23.3415</v>
      </c>
      <c r="N120" s="82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1"/>
      <c r="BS120" s="61"/>
      <c r="BT120" s="61"/>
      <c r="BU120" s="61"/>
      <c r="BV120" s="61"/>
      <c r="BW120" s="61"/>
      <c r="BX120" s="61"/>
      <c r="BY120" s="61"/>
      <c r="BZ120" s="61"/>
      <c r="CA120" s="61"/>
      <c r="CB120" s="61"/>
      <c r="CC120" s="61"/>
      <c r="CD120" s="61"/>
      <c r="CE120" s="61"/>
      <c r="CF120" s="61"/>
      <c r="CG120" s="61"/>
      <c r="CH120" s="61"/>
      <c r="CI120" s="61"/>
      <c r="CJ120" s="61"/>
      <c r="CK120" s="61"/>
      <c r="CL120" s="61"/>
      <c r="CM120" s="61"/>
      <c r="CN120" s="61"/>
      <c r="CO120" s="61"/>
      <c r="CP120" s="61"/>
      <c r="CQ120" s="61"/>
      <c r="CR120" s="61"/>
      <c r="CS120" s="61"/>
      <c r="CT120" s="61"/>
      <c r="CU120" s="61"/>
      <c r="CV120" s="61"/>
      <c r="CW120" s="61"/>
      <c r="CX120" s="61"/>
      <c r="CY120" s="61"/>
      <c r="CZ120" s="61"/>
      <c r="DA120" s="61"/>
      <c r="DB120" s="61"/>
      <c r="DC120" s="61"/>
      <c r="DD120" s="61"/>
      <c r="DE120" s="61"/>
      <c r="DF120" s="61"/>
      <c r="DG120" s="61"/>
      <c r="DH120" s="61"/>
      <c r="DI120" s="61"/>
      <c r="DJ120" s="61"/>
      <c r="DK120" s="61"/>
      <c r="DL120" s="61"/>
      <c r="DM120" s="61"/>
      <c r="DN120" s="61"/>
      <c r="DO120" s="61"/>
      <c r="DP120" s="61"/>
      <c r="DQ120" s="61"/>
      <c r="DR120" s="61"/>
      <c r="DS120" s="61"/>
      <c r="DT120" s="61"/>
      <c r="DU120" s="61"/>
      <c r="DV120" s="61"/>
      <c r="DW120" s="61"/>
      <c r="DX120" s="61"/>
      <c r="DY120" s="61"/>
      <c r="DZ120" s="61"/>
      <c r="EA120" s="61"/>
      <c r="EB120" s="61"/>
      <c r="EC120" s="61"/>
      <c r="ED120" s="61"/>
      <c r="EE120" s="61"/>
      <c r="EF120" s="61"/>
      <c r="EG120" s="61"/>
      <c r="EH120" s="61"/>
      <c r="EI120" s="61"/>
      <c r="EJ120" s="61"/>
      <c r="EK120" s="61"/>
      <c r="EL120" s="61"/>
      <c r="EM120" s="61"/>
      <c r="EN120" s="61"/>
      <c r="EO120" s="61"/>
      <c r="EP120" s="61"/>
      <c r="EQ120" s="61"/>
      <c r="ER120" s="61"/>
      <c r="ES120" s="61"/>
      <c r="ET120" s="61"/>
      <c r="EU120" s="61"/>
      <c r="EV120" s="61"/>
      <c r="EW120" s="61"/>
      <c r="EX120" s="61"/>
      <c r="EY120" s="61"/>
      <c r="EZ120" s="61"/>
      <c r="FA120" s="61"/>
      <c r="FB120" s="61"/>
      <c r="FC120" s="61"/>
      <c r="FD120" s="61"/>
      <c r="FE120" s="61"/>
      <c r="FF120" s="61"/>
      <c r="FG120" s="61"/>
      <c r="FH120" s="61"/>
      <c r="FI120" s="61"/>
      <c r="FJ120" s="61"/>
      <c r="FK120" s="61"/>
      <c r="FL120" s="61"/>
      <c r="FM120" s="61"/>
      <c r="FN120" s="61"/>
      <c r="FO120" s="61"/>
      <c r="FP120" s="61"/>
      <c r="FQ120" s="61"/>
      <c r="FR120" s="61"/>
      <c r="FS120" s="61"/>
      <c r="FT120" s="61"/>
      <c r="FU120" s="61"/>
      <c r="FV120" s="61"/>
      <c r="FW120" s="61"/>
      <c r="FX120" s="61"/>
      <c r="FY120" s="61"/>
      <c r="FZ120" s="61"/>
      <c r="GA120" s="61"/>
      <c r="GB120" s="61"/>
      <c r="GC120" s="61"/>
      <c r="GD120" s="61"/>
      <c r="GE120" s="61"/>
      <c r="GF120" s="61"/>
      <c r="GG120" s="61"/>
      <c r="GH120" s="61"/>
      <c r="GI120" s="61"/>
      <c r="GJ120" s="61"/>
      <c r="GK120" s="61"/>
      <c r="GL120" s="61"/>
      <c r="GM120" s="61"/>
      <c r="GN120" s="61"/>
      <c r="GO120" s="61"/>
      <c r="GP120" s="61"/>
      <c r="GQ120" s="61"/>
      <c r="GR120" s="61"/>
      <c r="GS120" s="61"/>
      <c r="GT120" s="61"/>
      <c r="GU120" s="61"/>
      <c r="GV120" s="61"/>
      <c r="GW120" s="61"/>
      <c r="GX120" s="61"/>
      <c r="GY120" s="61"/>
      <c r="GZ120" s="61"/>
      <c r="HA120" s="61"/>
      <c r="HB120" s="61"/>
      <c r="HC120" s="61"/>
      <c r="HD120" s="61"/>
      <c r="HE120" s="61"/>
      <c r="HF120" s="61"/>
      <c r="HG120" s="61"/>
      <c r="HH120" s="61"/>
      <c r="HI120" s="61"/>
      <c r="HJ120" s="61"/>
      <c r="HK120" s="61"/>
      <c r="HL120" s="61"/>
      <c r="HM120" s="61"/>
      <c r="HN120" s="61"/>
      <c r="HO120" s="61"/>
      <c r="HP120" s="61"/>
      <c r="HQ120" s="61"/>
      <c r="HR120" s="61"/>
      <c r="HS120" s="61"/>
      <c r="HT120" s="61"/>
      <c r="HU120" s="61"/>
      <c r="HV120" s="61"/>
      <c r="HW120" s="61"/>
      <c r="HX120" s="61"/>
      <c r="HY120" s="61"/>
      <c r="HZ120" s="61"/>
      <c r="IA120" s="61"/>
      <c r="IB120" s="61"/>
      <c r="IC120" s="61"/>
      <c r="ID120" s="61"/>
      <c r="IE120" s="61"/>
      <c r="IF120" s="61"/>
      <c r="IG120" s="61"/>
    </row>
    <row r="121" spans="1:241" s="18" customFormat="1" ht="12.75" hidden="1" x14ac:dyDescent="0.25">
      <c r="A121" s="57"/>
      <c r="B121" s="56" t="s">
        <v>119</v>
      </c>
      <c r="C121" s="62" t="s">
        <v>120</v>
      </c>
      <c r="D121" s="59" t="s">
        <v>41</v>
      </c>
      <c r="E121" s="35">
        <f>4.68+7.4+0.53</f>
        <v>12.61</v>
      </c>
      <c r="F121" s="36">
        <f>E121*F114</f>
        <v>0.71877000000000002</v>
      </c>
      <c r="G121" s="85">
        <v>440</v>
      </c>
      <c r="H121" s="36">
        <f t="shared" si="10"/>
        <v>316.25880000000001</v>
      </c>
      <c r="I121" s="36"/>
      <c r="J121" s="36"/>
      <c r="K121" s="35"/>
      <c r="L121" s="35"/>
      <c r="M121" s="35">
        <f t="shared" si="11"/>
        <v>316.25880000000001</v>
      </c>
      <c r="N121" s="82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1"/>
      <c r="BS121" s="61"/>
      <c r="BT121" s="61"/>
      <c r="BU121" s="61"/>
      <c r="BV121" s="61"/>
      <c r="BW121" s="61"/>
      <c r="BX121" s="61"/>
      <c r="BY121" s="61"/>
      <c r="BZ121" s="61"/>
      <c r="CA121" s="61"/>
      <c r="CB121" s="61"/>
      <c r="CC121" s="61"/>
      <c r="CD121" s="61"/>
      <c r="CE121" s="61"/>
      <c r="CF121" s="61"/>
      <c r="CG121" s="61"/>
      <c r="CH121" s="61"/>
      <c r="CI121" s="61"/>
      <c r="CJ121" s="61"/>
      <c r="CK121" s="61"/>
      <c r="CL121" s="61"/>
      <c r="CM121" s="61"/>
      <c r="CN121" s="61"/>
      <c r="CO121" s="61"/>
      <c r="CP121" s="61"/>
      <c r="CQ121" s="61"/>
      <c r="CR121" s="61"/>
      <c r="CS121" s="61"/>
      <c r="CT121" s="61"/>
      <c r="CU121" s="61"/>
      <c r="CV121" s="61"/>
      <c r="CW121" s="61"/>
      <c r="CX121" s="61"/>
      <c r="CY121" s="61"/>
      <c r="CZ121" s="61"/>
      <c r="DA121" s="61"/>
      <c r="DB121" s="61"/>
      <c r="DC121" s="61"/>
      <c r="DD121" s="61"/>
      <c r="DE121" s="61"/>
      <c r="DF121" s="61"/>
      <c r="DG121" s="61"/>
      <c r="DH121" s="61"/>
      <c r="DI121" s="61"/>
      <c r="DJ121" s="61"/>
      <c r="DK121" s="61"/>
      <c r="DL121" s="61"/>
      <c r="DM121" s="61"/>
      <c r="DN121" s="61"/>
      <c r="DO121" s="61"/>
      <c r="DP121" s="61"/>
      <c r="DQ121" s="61"/>
      <c r="DR121" s="61"/>
      <c r="DS121" s="61"/>
      <c r="DT121" s="61"/>
      <c r="DU121" s="61"/>
      <c r="DV121" s="61"/>
      <c r="DW121" s="61"/>
      <c r="DX121" s="61"/>
      <c r="DY121" s="61"/>
      <c r="DZ121" s="61"/>
      <c r="EA121" s="61"/>
      <c r="EB121" s="61"/>
      <c r="EC121" s="61"/>
      <c r="ED121" s="61"/>
      <c r="EE121" s="61"/>
      <c r="EF121" s="61"/>
      <c r="EG121" s="61"/>
      <c r="EH121" s="61"/>
      <c r="EI121" s="61"/>
      <c r="EJ121" s="61"/>
      <c r="EK121" s="61"/>
      <c r="EL121" s="61"/>
      <c r="EM121" s="61"/>
      <c r="EN121" s="61"/>
      <c r="EO121" s="61"/>
      <c r="EP121" s="61"/>
      <c r="EQ121" s="61"/>
      <c r="ER121" s="61"/>
      <c r="ES121" s="61"/>
      <c r="ET121" s="61"/>
      <c r="EU121" s="61"/>
      <c r="EV121" s="61"/>
      <c r="EW121" s="61"/>
      <c r="EX121" s="61"/>
      <c r="EY121" s="61"/>
      <c r="EZ121" s="61"/>
      <c r="FA121" s="61"/>
      <c r="FB121" s="61"/>
      <c r="FC121" s="61"/>
      <c r="FD121" s="61"/>
      <c r="FE121" s="61"/>
      <c r="FF121" s="61"/>
      <c r="FG121" s="61"/>
      <c r="FH121" s="61"/>
      <c r="FI121" s="61"/>
      <c r="FJ121" s="61"/>
      <c r="FK121" s="61"/>
      <c r="FL121" s="61"/>
      <c r="FM121" s="61"/>
      <c r="FN121" s="61"/>
      <c r="FO121" s="61"/>
      <c r="FP121" s="61"/>
      <c r="FQ121" s="61"/>
      <c r="FR121" s="61"/>
      <c r="FS121" s="61"/>
      <c r="FT121" s="61"/>
      <c r="FU121" s="61"/>
      <c r="FV121" s="61"/>
      <c r="FW121" s="61"/>
      <c r="FX121" s="61"/>
      <c r="FY121" s="61"/>
      <c r="FZ121" s="61"/>
      <c r="GA121" s="61"/>
      <c r="GB121" s="61"/>
      <c r="GC121" s="61"/>
      <c r="GD121" s="61"/>
      <c r="GE121" s="61"/>
      <c r="GF121" s="61"/>
      <c r="GG121" s="61"/>
      <c r="GH121" s="61"/>
      <c r="GI121" s="61"/>
      <c r="GJ121" s="61"/>
      <c r="GK121" s="61"/>
      <c r="GL121" s="61"/>
      <c r="GM121" s="61"/>
      <c r="GN121" s="61"/>
      <c r="GO121" s="61"/>
      <c r="GP121" s="61"/>
      <c r="GQ121" s="61"/>
      <c r="GR121" s="61"/>
      <c r="GS121" s="61"/>
      <c r="GT121" s="61"/>
      <c r="GU121" s="61"/>
      <c r="GV121" s="61"/>
      <c r="GW121" s="61"/>
      <c r="GX121" s="61"/>
      <c r="GY121" s="61"/>
      <c r="GZ121" s="61"/>
      <c r="HA121" s="61"/>
      <c r="HB121" s="61"/>
      <c r="HC121" s="61"/>
      <c r="HD121" s="61"/>
      <c r="HE121" s="61"/>
      <c r="HF121" s="61"/>
      <c r="HG121" s="61"/>
      <c r="HH121" s="61"/>
      <c r="HI121" s="61"/>
      <c r="HJ121" s="61"/>
      <c r="HK121" s="61"/>
      <c r="HL121" s="61"/>
      <c r="HM121" s="61"/>
      <c r="HN121" s="61"/>
      <c r="HO121" s="61"/>
      <c r="HP121" s="61"/>
      <c r="HQ121" s="61"/>
      <c r="HR121" s="61"/>
      <c r="HS121" s="61"/>
      <c r="HT121" s="61"/>
      <c r="HU121" s="61"/>
      <c r="HV121" s="61"/>
      <c r="HW121" s="61"/>
      <c r="HX121" s="61"/>
      <c r="HY121" s="61"/>
      <c r="HZ121" s="61"/>
      <c r="IA121" s="61"/>
      <c r="IB121" s="61"/>
      <c r="IC121" s="61"/>
      <c r="ID121" s="61"/>
      <c r="IE121" s="61"/>
      <c r="IF121" s="61"/>
      <c r="IG121" s="61"/>
    </row>
    <row r="122" spans="1:241" s="18" customFormat="1" ht="12.75" hidden="1" x14ac:dyDescent="0.25">
      <c r="A122" s="57"/>
      <c r="B122" s="56" t="s">
        <v>121</v>
      </c>
      <c r="C122" s="58" t="s">
        <v>122</v>
      </c>
      <c r="D122" s="59" t="s">
        <v>123</v>
      </c>
      <c r="E122" s="35">
        <v>193</v>
      </c>
      <c r="F122" s="35">
        <f>E122*F114</f>
        <v>11.001000000000001</v>
      </c>
      <c r="G122" s="35">
        <v>2.9</v>
      </c>
      <c r="H122" s="36">
        <f t="shared" si="10"/>
        <v>31.902900000000002</v>
      </c>
      <c r="I122" s="36"/>
      <c r="J122" s="36"/>
      <c r="K122" s="35"/>
      <c r="L122" s="35"/>
      <c r="M122" s="35">
        <f t="shared" si="11"/>
        <v>31.902900000000002</v>
      </c>
      <c r="N122" s="82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1"/>
      <c r="BS122" s="61"/>
      <c r="BT122" s="61"/>
      <c r="BU122" s="61"/>
      <c r="BV122" s="61"/>
      <c r="BW122" s="61"/>
      <c r="BX122" s="61"/>
      <c r="BY122" s="61"/>
      <c r="BZ122" s="61"/>
      <c r="CA122" s="61"/>
      <c r="CB122" s="61"/>
      <c r="CC122" s="61"/>
      <c r="CD122" s="61"/>
      <c r="CE122" s="61"/>
      <c r="CF122" s="61"/>
      <c r="CG122" s="61"/>
      <c r="CH122" s="61"/>
      <c r="CI122" s="61"/>
      <c r="CJ122" s="61"/>
      <c r="CK122" s="61"/>
      <c r="CL122" s="61"/>
      <c r="CM122" s="61"/>
      <c r="CN122" s="61"/>
      <c r="CO122" s="61"/>
      <c r="CP122" s="61"/>
      <c r="CQ122" s="61"/>
      <c r="CR122" s="61"/>
      <c r="CS122" s="61"/>
      <c r="CT122" s="61"/>
      <c r="CU122" s="61"/>
      <c r="CV122" s="61"/>
      <c r="CW122" s="61"/>
      <c r="CX122" s="61"/>
      <c r="CY122" s="61"/>
      <c r="CZ122" s="61"/>
      <c r="DA122" s="61"/>
      <c r="DB122" s="61"/>
      <c r="DC122" s="61"/>
      <c r="DD122" s="61"/>
      <c r="DE122" s="61"/>
      <c r="DF122" s="61"/>
      <c r="DG122" s="61"/>
      <c r="DH122" s="61"/>
      <c r="DI122" s="61"/>
      <c r="DJ122" s="61"/>
      <c r="DK122" s="61"/>
      <c r="DL122" s="61"/>
      <c r="DM122" s="61"/>
      <c r="DN122" s="61"/>
      <c r="DO122" s="61"/>
      <c r="DP122" s="61"/>
      <c r="DQ122" s="61"/>
      <c r="DR122" s="61"/>
      <c r="DS122" s="61"/>
      <c r="DT122" s="61"/>
      <c r="DU122" s="61"/>
      <c r="DV122" s="61"/>
      <c r="DW122" s="61"/>
      <c r="DX122" s="61"/>
      <c r="DY122" s="61"/>
      <c r="DZ122" s="61"/>
      <c r="EA122" s="61"/>
      <c r="EB122" s="61"/>
      <c r="EC122" s="61"/>
      <c r="ED122" s="61"/>
      <c r="EE122" s="61"/>
      <c r="EF122" s="61"/>
      <c r="EG122" s="61"/>
      <c r="EH122" s="61"/>
      <c r="EI122" s="61"/>
      <c r="EJ122" s="61"/>
      <c r="EK122" s="61"/>
      <c r="EL122" s="61"/>
      <c r="EM122" s="61"/>
      <c r="EN122" s="61"/>
      <c r="EO122" s="61"/>
      <c r="EP122" s="61"/>
      <c r="EQ122" s="61"/>
      <c r="ER122" s="61"/>
      <c r="ES122" s="61"/>
      <c r="ET122" s="61"/>
      <c r="EU122" s="61"/>
      <c r="EV122" s="61"/>
      <c r="EW122" s="61"/>
      <c r="EX122" s="61"/>
      <c r="EY122" s="61"/>
      <c r="EZ122" s="61"/>
      <c r="FA122" s="61"/>
      <c r="FB122" s="61"/>
      <c r="FC122" s="61"/>
      <c r="FD122" s="61"/>
      <c r="FE122" s="61"/>
      <c r="FF122" s="61"/>
      <c r="FG122" s="61"/>
      <c r="FH122" s="61"/>
      <c r="FI122" s="61"/>
      <c r="FJ122" s="61"/>
      <c r="FK122" s="61"/>
      <c r="FL122" s="61"/>
      <c r="FM122" s="61"/>
      <c r="FN122" s="61"/>
      <c r="FO122" s="61"/>
      <c r="FP122" s="61"/>
      <c r="FQ122" s="61"/>
      <c r="FR122" s="61"/>
      <c r="FS122" s="61"/>
      <c r="FT122" s="61"/>
      <c r="FU122" s="61"/>
      <c r="FV122" s="61"/>
      <c r="FW122" s="61"/>
      <c r="FX122" s="61"/>
      <c r="FY122" s="61"/>
      <c r="FZ122" s="61"/>
      <c r="GA122" s="61"/>
      <c r="GB122" s="61"/>
      <c r="GC122" s="61"/>
      <c r="GD122" s="61"/>
      <c r="GE122" s="61"/>
      <c r="GF122" s="61"/>
      <c r="GG122" s="61"/>
      <c r="GH122" s="61"/>
      <c r="GI122" s="61"/>
      <c r="GJ122" s="61"/>
      <c r="GK122" s="61"/>
      <c r="GL122" s="61"/>
      <c r="GM122" s="61"/>
      <c r="GN122" s="61"/>
      <c r="GO122" s="61"/>
      <c r="GP122" s="61"/>
      <c r="GQ122" s="61"/>
      <c r="GR122" s="61"/>
      <c r="GS122" s="61"/>
      <c r="GT122" s="61"/>
      <c r="GU122" s="61"/>
      <c r="GV122" s="61"/>
      <c r="GW122" s="61"/>
      <c r="GX122" s="61"/>
      <c r="GY122" s="61"/>
      <c r="GZ122" s="61"/>
      <c r="HA122" s="61"/>
      <c r="HB122" s="61"/>
      <c r="HC122" s="61"/>
      <c r="HD122" s="61"/>
      <c r="HE122" s="61"/>
      <c r="HF122" s="61"/>
      <c r="HG122" s="61"/>
      <c r="HH122" s="61"/>
      <c r="HI122" s="61"/>
      <c r="HJ122" s="61"/>
      <c r="HK122" s="61"/>
      <c r="HL122" s="61"/>
      <c r="HM122" s="61"/>
      <c r="HN122" s="61"/>
      <c r="HO122" s="61"/>
      <c r="HP122" s="61"/>
      <c r="HQ122" s="61"/>
      <c r="HR122" s="61"/>
      <c r="HS122" s="61"/>
      <c r="HT122" s="61"/>
      <c r="HU122" s="61"/>
      <c r="HV122" s="61"/>
      <c r="HW122" s="61"/>
      <c r="HX122" s="61"/>
      <c r="HY122" s="61"/>
      <c r="HZ122" s="61"/>
      <c r="IA122" s="61"/>
      <c r="IB122" s="61"/>
      <c r="IC122" s="61"/>
      <c r="ID122" s="61"/>
      <c r="IE122" s="61"/>
      <c r="IF122" s="61"/>
      <c r="IG122" s="61"/>
    </row>
    <row r="123" spans="1:241" s="18" customFormat="1" ht="12.75" hidden="1" x14ac:dyDescent="0.25">
      <c r="A123" s="57"/>
      <c r="B123" s="56"/>
      <c r="C123" s="58" t="s">
        <v>67</v>
      </c>
      <c r="D123" s="59" t="s">
        <v>2</v>
      </c>
      <c r="E123" s="35">
        <v>156</v>
      </c>
      <c r="F123" s="35">
        <f>E123*F114</f>
        <v>8.8919999999999995</v>
      </c>
      <c r="G123" s="36">
        <v>3.2</v>
      </c>
      <c r="H123" s="36">
        <f t="shared" si="10"/>
        <v>28.4544</v>
      </c>
      <c r="I123" s="36"/>
      <c r="J123" s="36"/>
      <c r="K123" s="35"/>
      <c r="L123" s="35"/>
      <c r="M123" s="35">
        <f t="shared" si="11"/>
        <v>28.4544</v>
      </c>
      <c r="N123" s="82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  <c r="CA123" s="61"/>
      <c r="CB123" s="61"/>
      <c r="CC123" s="61"/>
      <c r="CD123" s="61"/>
      <c r="CE123" s="61"/>
      <c r="CF123" s="61"/>
      <c r="CG123" s="61"/>
      <c r="CH123" s="61"/>
      <c r="CI123" s="61"/>
      <c r="CJ123" s="61"/>
      <c r="CK123" s="61"/>
      <c r="CL123" s="61"/>
      <c r="CM123" s="61"/>
      <c r="CN123" s="61"/>
      <c r="CO123" s="61"/>
      <c r="CP123" s="61"/>
      <c r="CQ123" s="61"/>
      <c r="CR123" s="61"/>
      <c r="CS123" s="61"/>
      <c r="CT123" s="61"/>
      <c r="CU123" s="61"/>
      <c r="CV123" s="61"/>
      <c r="CW123" s="61"/>
      <c r="CX123" s="61"/>
      <c r="CY123" s="61"/>
      <c r="CZ123" s="61"/>
      <c r="DA123" s="61"/>
      <c r="DB123" s="61"/>
      <c r="DC123" s="61"/>
      <c r="DD123" s="61"/>
      <c r="DE123" s="61"/>
      <c r="DF123" s="61"/>
      <c r="DG123" s="61"/>
      <c r="DH123" s="61"/>
      <c r="DI123" s="61"/>
      <c r="DJ123" s="61"/>
      <c r="DK123" s="61"/>
      <c r="DL123" s="61"/>
      <c r="DM123" s="61"/>
      <c r="DN123" s="61"/>
      <c r="DO123" s="61"/>
      <c r="DP123" s="61"/>
      <c r="DQ123" s="61"/>
      <c r="DR123" s="61"/>
      <c r="DS123" s="61"/>
      <c r="DT123" s="61"/>
      <c r="DU123" s="61"/>
      <c r="DV123" s="61"/>
      <c r="DW123" s="61"/>
      <c r="DX123" s="61"/>
      <c r="DY123" s="61"/>
      <c r="DZ123" s="61"/>
      <c r="EA123" s="61"/>
      <c r="EB123" s="61"/>
      <c r="EC123" s="61"/>
      <c r="ED123" s="61"/>
      <c r="EE123" s="61"/>
      <c r="EF123" s="61"/>
      <c r="EG123" s="61"/>
      <c r="EH123" s="61"/>
      <c r="EI123" s="61"/>
      <c r="EJ123" s="61"/>
      <c r="EK123" s="61"/>
      <c r="EL123" s="61"/>
      <c r="EM123" s="61"/>
      <c r="EN123" s="61"/>
      <c r="EO123" s="61"/>
      <c r="EP123" s="61"/>
      <c r="EQ123" s="61"/>
      <c r="ER123" s="61"/>
      <c r="ES123" s="61"/>
      <c r="ET123" s="61"/>
      <c r="EU123" s="61"/>
      <c r="EV123" s="61"/>
      <c r="EW123" s="61"/>
      <c r="EX123" s="61"/>
      <c r="EY123" s="61"/>
      <c r="EZ123" s="61"/>
      <c r="FA123" s="61"/>
      <c r="FB123" s="61"/>
      <c r="FC123" s="61"/>
      <c r="FD123" s="61"/>
      <c r="FE123" s="61"/>
      <c r="FF123" s="61"/>
      <c r="FG123" s="61"/>
      <c r="FH123" s="61"/>
      <c r="FI123" s="61"/>
      <c r="FJ123" s="61"/>
      <c r="FK123" s="61"/>
      <c r="FL123" s="61"/>
      <c r="FM123" s="61"/>
      <c r="FN123" s="61"/>
      <c r="FO123" s="61"/>
      <c r="FP123" s="61"/>
      <c r="FQ123" s="61"/>
      <c r="FR123" s="61"/>
      <c r="FS123" s="61"/>
      <c r="FT123" s="61"/>
      <c r="FU123" s="61"/>
      <c r="FV123" s="61"/>
      <c r="FW123" s="61"/>
      <c r="FX123" s="61"/>
      <c r="FY123" s="61"/>
      <c r="FZ123" s="61"/>
      <c r="GA123" s="61"/>
      <c r="GB123" s="61"/>
      <c r="GC123" s="61"/>
      <c r="GD123" s="61"/>
      <c r="GE123" s="61"/>
      <c r="GF123" s="61"/>
      <c r="GG123" s="61"/>
      <c r="GH123" s="61"/>
      <c r="GI123" s="61"/>
      <c r="GJ123" s="61"/>
      <c r="GK123" s="61"/>
      <c r="GL123" s="61"/>
      <c r="GM123" s="61"/>
      <c r="GN123" s="61"/>
      <c r="GO123" s="61"/>
      <c r="GP123" s="61"/>
      <c r="GQ123" s="61"/>
      <c r="GR123" s="61"/>
      <c r="GS123" s="61"/>
      <c r="GT123" s="61"/>
      <c r="GU123" s="61"/>
      <c r="GV123" s="61"/>
      <c r="GW123" s="61"/>
      <c r="GX123" s="61"/>
      <c r="GY123" s="61"/>
      <c r="GZ123" s="61"/>
      <c r="HA123" s="61"/>
      <c r="HB123" s="61"/>
      <c r="HC123" s="61"/>
      <c r="HD123" s="61"/>
      <c r="HE123" s="61"/>
      <c r="HF123" s="61"/>
      <c r="HG123" s="61"/>
      <c r="HH123" s="61"/>
      <c r="HI123" s="61"/>
      <c r="HJ123" s="61"/>
      <c r="HK123" s="61"/>
      <c r="HL123" s="61"/>
      <c r="HM123" s="61"/>
      <c r="HN123" s="61"/>
      <c r="HO123" s="61"/>
      <c r="HP123" s="61"/>
      <c r="HQ123" s="61"/>
      <c r="HR123" s="61"/>
      <c r="HS123" s="61"/>
      <c r="HT123" s="61"/>
      <c r="HU123" s="61"/>
      <c r="HV123" s="61"/>
      <c r="HW123" s="61"/>
      <c r="HX123" s="61"/>
      <c r="HY123" s="61"/>
      <c r="HZ123" s="61"/>
      <c r="IA123" s="61"/>
      <c r="IB123" s="61"/>
      <c r="IC123" s="61"/>
      <c r="ID123" s="61"/>
      <c r="IE123" s="61"/>
      <c r="IF123" s="61"/>
      <c r="IG123" s="61"/>
    </row>
    <row r="124" spans="1:241" s="18" customFormat="1" ht="12.75" x14ac:dyDescent="0.25">
      <c r="A124" s="111">
        <v>16</v>
      </c>
      <c r="B124" s="120" t="s">
        <v>84</v>
      </c>
      <c r="C124" s="126" t="s">
        <v>124</v>
      </c>
      <c r="D124" s="111" t="s">
        <v>41</v>
      </c>
      <c r="E124" s="122"/>
      <c r="F124" s="127">
        <v>6.6</v>
      </c>
      <c r="G124" s="122"/>
      <c r="H124" s="122"/>
      <c r="I124" s="122"/>
      <c r="J124" s="122"/>
      <c r="K124" s="122"/>
      <c r="L124" s="122"/>
      <c r="M124" s="122"/>
      <c r="N124" s="82">
        <v>6.6</v>
      </c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  <c r="CA124" s="123"/>
      <c r="CB124" s="123"/>
      <c r="CC124" s="123"/>
      <c r="CD124" s="123"/>
      <c r="CE124" s="123"/>
      <c r="CF124" s="123"/>
      <c r="CG124" s="123"/>
      <c r="CH124" s="123"/>
      <c r="CI124" s="123"/>
      <c r="CJ124" s="123"/>
      <c r="CK124" s="123"/>
      <c r="CL124" s="123"/>
      <c r="CM124" s="123"/>
      <c r="CN124" s="123"/>
      <c r="CO124" s="123"/>
      <c r="CP124" s="123"/>
      <c r="CQ124" s="123"/>
      <c r="CR124" s="123"/>
      <c r="CS124" s="123"/>
      <c r="CT124" s="123"/>
      <c r="CU124" s="123"/>
      <c r="CV124" s="123"/>
      <c r="CW124" s="123"/>
      <c r="CX124" s="123"/>
      <c r="CY124" s="123"/>
      <c r="CZ124" s="123"/>
      <c r="DA124" s="123"/>
      <c r="DB124" s="123"/>
      <c r="DC124" s="123"/>
      <c r="DD124" s="123"/>
      <c r="DE124" s="123"/>
      <c r="DF124" s="123"/>
      <c r="DG124" s="123"/>
      <c r="DH124" s="123"/>
      <c r="DI124" s="123"/>
      <c r="DJ124" s="123"/>
      <c r="DK124" s="123"/>
      <c r="DL124" s="123"/>
      <c r="DM124" s="123"/>
      <c r="DN124" s="123"/>
      <c r="DO124" s="123"/>
      <c r="DP124" s="123"/>
      <c r="DQ124" s="123"/>
      <c r="DR124" s="123"/>
      <c r="DS124" s="123"/>
      <c r="DT124" s="123"/>
      <c r="DU124" s="123"/>
      <c r="DV124" s="123"/>
      <c r="DW124" s="123"/>
      <c r="DX124" s="123"/>
      <c r="DY124" s="123"/>
      <c r="DZ124" s="123"/>
      <c r="EA124" s="123"/>
      <c r="EB124" s="123"/>
      <c r="EC124" s="123"/>
      <c r="ED124" s="123"/>
      <c r="EE124" s="123"/>
      <c r="EF124" s="123"/>
      <c r="EG124" s="123"/>
      <c r="EH124" s="123"/>
      <c r="EI124" s="123"/>
      <c r="EJ124" s="123"/>
      <c r="EK124" s="123"/>
      <c r="EL124" s="123"/>
      <c r="EM124" s="123"/>
      <c r="EN124" s="123"/>
      <c r="EO124" s="123"/>
      <c r="EP124" s="123"/>
      <c r="EQ124" s="123"/>
      <c r="ER124" s="123"/>
      <c r="ES124" s="123"/>
      <c r="ET124" s="123"/>
      <c r="EU124" s="123"/>
      <c r="EV124" s="123"/>
      <c r="EW124" s="123"/>
      <c r="EX124" s="123"/>
      <c r="EY124" s="123"/>
      <c r="EZ124" s="123"/>
      <c r="FA124" s="123"/>
      <c r="FB124" s="123"/>
      <c r="FC124" s="123"/>
      <c r="FD124" s="123"/>
      <c r="FE124" s="123"/>
      <c r="FF124" s="123"/>
      <c r="FG124" s="123"/>
      <c r="FH124" s="123"/>
      <c r="FI124" s="123"/>
      <c r="FJ124" s="123"/>
      <c r="FK124" s="123"/>
      <c r="FL124" s="123"/>
      <c r="FM124" s="123"/>
      <c r="FN124" s="123"/>
      <c r="FO124" s="123"/>
      <c r="FP124" s="123"/>
      <c r="FQ124" s="123"/>
      <c r="FR124" s="123"/>
      <c r="FS124" s="123"/>
      <c r="FT124" s="123"/>
      <c r="FU124" s="123"/>
      <c r="FV124" s="123"/>
      <c r="FW124" s="123"/>
      <c r="FX124" s="123"/>
      <c r="FY124" s="123"/>
      <c r="FZ124" s="123"/>
      <c r="GA124" s="123"/>
      <c r="GB124" s="123"/>
      <c r="GC124" s="123"/>
      <c r="GD124" s="123"/>
      <c r="GE124" s="123"/>
      <c r="GF124" s="123"/>
      <c r="GG124" s="123"/>
      <c r="GH124" s="123"/>
      <c r="GI124" s="123"/>
      <c r="GJ124" s="123"/>
      <c r="GK124" s="123"/>
      <c r="GL124" s="123"/>
      <c r="GM124" s="123"/>
      <c r="GN124" s="123"/>
      <c r="GO124" s="123"/>
      <c r="GP124" s="123"/>
      <c r="GQ124" s="123"/>
      <c r="GR124" s="123"/>
      <c r="GS124" s="123"/>
      <c r="GT124" s="123"/>
      <c r="GU124" s="123"/>
      <c r="GV124" s="123"/>
      <c r="GW124" s="123"/>
      <c r="GX124" s="123"/>
      <c r="GY124" s="123"/>
      <c r="GZ124" s="123"/>
      <c r="HA124" s="123"/>
      <c r="HB124" s="123"/>
      <c r="HC124" s="123"/>
      <c r="HD124" s="123"/>
      <c r="HE124" s="123"/>
      <c r="HF124" s="123"/>
      <c r="HG124" s="123"/>
      <c r="HH124" s="123"/>
      <c r="HI124" s="123"/>
      <c r="HJ124" s="123"/>
      <c r="HK124" s="123"/>
      <c r="HL124" s="123"/>
      <c r="HM124" s="123"/>
      <c r="HN124" s="123"/>
      <c r="HO124" s="123"/>
      <c r="HP124" s="123"/>
      <c r="HQ124" s="123"/>
      <c r="HR124" s="123"/>
      <c r="HS124" s="123"/>
      <c r="HT124" s="123"/>
      <c r="HU124" s="123"/>
      <c r="HV124" s="123"/>
      <c r="HW124" s="123"/>
      <c r="HX124" s="123"/>
      <c r="HY124" s="123"/>
      <c r="HZ124" s="123"/>
      <c r="IA124" s="123"/>
      <c r="IB124" s="123"/>
      <c r="IC124" s="123"/>
      <c r="ID124" s="123"/>
      <c r="IE124" s="123"/>
      <c r="IF124" s="123"/>
      <c r="IG124" s="123"/>
    </row>
    <row r="125" spans="1:241" s="52" customFormat="1" ht="12.75" hidden="1" x14ac:dyDescent="0.25">
      <c r="A125" s="107"/>
      <c r="B125" s="108"/>
      <c r="C125" s="109"/>
      <c r="D125" s="107" t="s">
        <v>86</v>
      </c>
      <c r="E125" s="75"/>
      <c r="F125" s="104">
        <f>F124/10</f>
        <v>0.65999999999999992</v>
      </c>
      <c r="G125" s="75"/>
      <c r="H125" s="75"/>
      <c r="I125" s="75"/>
      <c r="J125" s="75"/>
      <c r="K125" s="75"/>
      <c r="L125" s="75"/>
      <c r="M125" s="75"/>
      <c r="N125" s="82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/>
      <c r="AF125" s="110"/>
      <c r="AG125" s="110"/>
      <c r="AH125" s="110"/>
      <c r="AI125" s="110"/>
      <c r="AJ125" s="110"/>
      <c r="AK125" s="110"/>
      <c r="AL125" s="110"/>
      <c r="AM125" s="110"/>
      <c r="AN125" s="110"/>
      <c r="AO125" s="110"/>
      <c r="AP125" s="110"/>
      <c r="AQ125" s="110"/>
      <c r="AR125" s="110"/>
      <c r="AS125" s="110"/>
      <c r="AT125" s="110"/>
      <c r="AU125" s="110"/>
      <c r="AV125" s="110"/>
      <c r="AW125" s="110"/>
      <c r="AX125" s="110"/>
      <c r="AY125" s="110"/>
      <c r="AZ125" s="110"/>
      <c r="BA125" s="110"/>
      <c r="BB125" s="110"/>
      <c r="BC125" s="110"/>
      <c r="BD125" s="110"/>
      <c r="BE125" s="110"/>
      <c r="BF125" s="110"/>
      <c r="BG125" s="110"/>
      <c r="BH125" s="110"/>
      <c r="BI125" s="110"/>
      <c r="BJ125" s="110"/>
      <c r="BK125" s="110"/>
      <c r="BL125" s="110"/>
      <c r="BM125" s="110"/>
      <c r="BN125" s="110"/>
      <c r="BO125" s="110"/>
      <c r="BP125" s="110"/>
      <c r="BQ125" s="110"/>
      <c r="BR125" s="110"/>
      <c r="BS125" s="110"/>
      <c r="BT125" s="110"/>
      <c r="BU125" s="110"/>
      <c r="BV125" s="110"/>
      <c r="BW125" s="110"/>
      <c r="BX125" s="110"/>
      <c r="BY125" s="110"/>
      <c r="BZ125" s="110"/>
      <c r="CA125" s="110"/>
      <c r="CB125" s="110"/>
      <c r="CC125" s="110"/>
      <c r="CD125" s="110"/>
      <c r="CE125" s="110"/>
      <c r="CF125" s="110"/>
      <c r="CG125" s="110"/>
      <c r="CH125" s="110"/>
      <c r="CI125" s="110"/>
      <c r="CJ125" s="110"/>
      <c r="CK125" s="110"/>
      <c r="CL125" s="110"/>
      <c r="CM125" s="110"/>
      <c r="CN125" s="110"/>
      <c r="CO125" s="110"/>
      <c r="CP125" s="110"/>
      <c r="CQ125" s="110"/>
      <c r="CR125" s="110"/>
      <c r="CS125" s="110"/>
      <c r="CT125" s="110"/>
      <c r="CU125" s="110"/>
      <c r="CV125" s="110"/>
      <c r="CW125" s="110"/>
      <c r="CX125" s="110"/>
      <c r="CY125" s="110"/>
      <c r="CZ125" s="110"/>
      <c r="DA125" s="110"/>
      <c r="DB125" s="110"/>
      <c r="DC125" s="110"/>
      <c r="DD125" s="110"/>
      <c r="DE125" s="110"/>
      <c r="DF125" s="110"/>
      <c r="DG125" s="110"/>
      <c r="DH125" s="110"/>
      <c r="DI125" s="110"/>
      <c r="DJ125" s="110"/>
      <c r="DK125" s="110"/>
      <c r="DL125" s="110"/>
      <c r="DM125" s="110"/>
      <c r="DN125" s="110"/>
      <c r="DO125" s="110"/>
      <c r="DP125" s="110"/>
      <c r="DQ125" s="110"/>
      <c r="DR125" s="110"/>
      <c r="DS125" s="110"/>
      <c r="DT125" s="110"/>
      <c r="DU125" s="110"/>
      <c r="DV125" s="110"/>
      <c r="DW125" s="110"/>
      <c r="DX125" s="110"/>
      <c r="DY125" s="110"/>
      <c r="DZ125" s="110"/>
      <c r="EA125" s="110"/>
      <c r="EB125" s="110"/>
      <c r="EC125" s="110"/>
      <c r="ED125" s="110"/>
      <c r="EE125" s="110"/>
      <c r="EF125" s="110"/>
      <c r="EG125" s="110"/>
      <c r="EH125" s="110"/>
      <c r="EI125" s="110"/>
      <c r="EJ125" s="110"/>
      <c r="EK125" s="110"/>
      <c r="EL125" s="110"/>
      <c r="EM125" s="110"/>
      <c r="EN125" s="110"/>
      <c r="EO125" s="110"/>
      <c r="EP125" s="110"/>
      <c r="EQ125" s="110"/>
      <c r="ER125" s="110"/>
      <c r="ES125" s="110"/>
      <c r="ET125" s="110"/>
      <c r="EU125" s="110"/>
      <c r="EV125" s="110"/>
      <c r="EW125" s="110"/>
      <c r="EX125" s="110"/>
      <c r="EY125" s="110"/>
      <c r="EZ125" s="110"/>
      <c r="FA125" s="110"/>
      <c r="FB125" s="110"/>
      <c r="FC125" s="110"/>
      <c r="FD125" s="110"/>
      <c r="FE125" s="110"/>
      <c r="FF125" s="110"/>
      <c r="FG125" s="110"/>
      <c r="FH125" s="110"/>
      <c r="FI125" s="110"/>
      <c r="FJ125" s="110"/>
      <c r="FK125" s="110"/>
      <c r="FL125" s="110"/>
      <c r="FM125" s="110"/>
      <c r="FN125" s="110"/>
      <c r="FO125" s="110"/>
      <c r="FP125" s="110"/>
      <c r="FQ125" s="110"/>
      <c r="FR125" s="110"/>
      <c r="FS125" s="110"/>
      <c r="FT125" s="110"/>
      <c r="FU125" s="110"/>
      <c r="FV125" s="110"/>
      <c r="FW125" s="110"/>
      <c r="FX125" s="110"/>
      <c r="FY125" s="110"/>
      <c r="FZ125" s="110"/>
      <c r="GA125" s="110"/>
      <c r="GB125" s="110"/>
      <c r="GC125" s="110"/>
      <c r="GD125" s="110"/>
      <c r="GE125" s="110"/>
      <c r="GF125" s="110"/>
      <c r="GG125" s="110"/>
      <c r="GH125" s="110"/>
      <c r="GI125" s="110"/>
      <c r="GJ125" s="110"/>
      <c r="GK125" s="110"/>
      <c r="GL125" s="110"/>
      <c r="GM125" s="110"/>
      <c r="GN125" s="110"/>
      <c r="GO125" s="110"/>
      <c r="GP125" s="110"/>
      <c r="GQ125" s="110"/>
      <c r="GR125" s="110"/>
      <c r="GS125" s="110"/>
      <c r="GT125" s="110"/>
      <c r="GU125" s="110"/>
      <c r="GV125" s="110"/>
      <c r="GW125" s="110"/>
      <c r="GX125" s="110"/>
      <c r="GY125" s="110"/>
      <c r="GZ125" s="110"/>
      <c r="HA125" s="110"/>
      <c r="HB125" s="110"/>
      <c r="HC125" s="110"/>
      <c r="HD125" s="110"/>
      <c r="HE125" s="110"/>
      <c r="HF125" s="110"/>
      <c r="HG125" s="110"/>
      <c r="HH125" s="110"/>
      <c r="HI125" s="110"/>
      <c r="HJ125" s="110"/>
      <c r="HK125" s="110"/>
      <c r="HL125" s="110"/>
      <c r="HM125" s="110"/>
      <c r="HN125" s="110"/>
      <c r="HO125" s="110"/>
      <c r="HP125" s="110"/>
      <c r="HQ125" s="110"/>
      <c r="HR125" s="110"/>
      <c r="HS125" s="110"/>
      <c r="HT125" s="110"/>
      <c r="HU125" s="110"/>
      <c r="HV125" s="110"/>
      <c r="HW125" s="110"/>
      <c r="HX125" s="110"/>
      <c r="HY125" s="110"/>
      <c r="HZ125" s="110"/>
      <c r="IA125" s="110"/>
      <c r="IB125" s="110"/>
      <c r="IC125" s="110"/>
      <c r="ID125" s="110"/>
      <c r="IE125" s="110"/>
      <c r="IF125" s="110"/>
      <c r="IG125" s="110"/>
    </row>
    <row r="126" spans="1:241" s="18" customFormat="1" ht="12.75" hidden="1" x14ac:dyDescent="0.25">
      <c r="A126" s="111"/>
      <c r="B126" s="73"/>
      <c r="C126" s="32" t="s">
        <v>19</v>
      </c>
      <c r="D126" s="33" t="s">
        <v>20</v>
      </c>
      <c r="E126" s="35">
        <v>17.8</v>
      </c>
      <c r="F126" s="75">
        <f>E126*F125</f>
        <v>11.747999999999999</v>
      </c>
      <c r="G126" s="75"/>
      <c r="H126" s="75"/>
      <c r="I126" s="35">
        <v>6</v>
      </c>
      <c r="J126" s="35">
        <f>F126*I126</f>
        <v>70.488</v>
      </c>
      <c r="K126" s="35"/>
      <c r="L126" s="35"/>
      <c r="M126" s="35">
        <f>H126+J126+L126</f>
        <v>70.488</v>
      </c>
      <c r="N126" s="8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/>
      <c r="BF126" s="112"/>
      <c r="BG126" s="112"/>
      <c r="BH126" s="112"/>
      <c r="BI126" s="112"/>
      <c r="BJ126" s="112"/>
      <c r="BK126" s="112"/>
      <c r="BL126" s="112"/>
      <c r="BM126" s="112"/>
      <c r="BN126" s="112"/>
      <c r="BO126" s="112"/>
      <c r="BP126" s="112"/>
      <c r="BQ126" s="112"/>
      <c r="BR126" s="112"/>
      <c r="BS126" s="112"/>
      <c r="BT126" s="112"/>
      <c r="BU126" s="112"/>
      <c r="BV126" s="112"/>
      <c r="BW126" s="112"/>
      <c r="BX126" s="112"/>
      <c r="BY126" s="112"/>
      <c r="BZ126" s="112"/>
      <c r="CA126" s="112"/>
      <c r="CB126" s="112"/>
      <c r="CC126" s="112"/>
      <c r="CD126" s="112"/>
      <c r="CE126" s="112"/>
      <c r="CF126" s="112"/>
      <c r="CG126" s="112"/>
      <c r="CH126" s="112"/>
      <c r="CI126" s="112"/>
      <c r="CJ126" s="112"/>
      <c r="CK126" s="112"/>
      <c r="CL126" s="112"/>
      <c r="CM126" s="112"/>
      <c r="CN126" s="112"/>
      <c r="CO126" s="112"/>
      <c r="CP126" s="112"/>
      <c r="CQ126" s="112"/>
      <c r="CR126" s="112"/>
      <c r="CS126" s="112"/>
      <c r="CT126" s="112"/>
      <c r="CU126" s="112"/>
      <c r="CV126" s="112"/>
      <c r="CW126" s="112"/>
      <c r="CX126" s="112"/>
      <c r="CY126" s="112"/>
      <c r="CZ126" s="112"/>
      <c r="DA126" s="112"/>
      <c r="DB126" s="112"/>
      <c r="DC126" s="112"/>
      <c r="DD126" s="112"/>
      <c r="DE126" s="112"/>
      <c r="DF126" s="112"/>
      <c r="DG126" s="112"/>
      <c r="DH126" s="112"/>
      <c r="DI126" s="112"/>
      <c r="DJ126" s="112"/>
      <c r="DK126" s="112"/>
      <c r="DL126" s="112"/>
      <c r="DM126" s="112"/>
      <c r="DN126" s="112"/>
      <c r="DO126" s="112"/>
      <c r="DP126" s="112"/>
      <c r="DQ126" s="112"/>
      <c r="DR126" s="112"/>
      <c r="DS126" s="112"/>
      <c r="DT126" s="112"/>
      <c r="DU126" s="112"/>
      <c r="DV126" s="112"/>
      <c r="DW126" s="112"/>
      <c r="DX126" s="112"/>
      <c r="DY126" s="112"/>
      <c r="DZ126" s="112"/>
      <c r="EA126" s="112"/>
      <c r="EB126" s="112"/>
      <c r="EC126" s="112"/>
      <c r="ED126" s="112"/>
      <c r="EE126" s="112"/>
      <c r="EF126" s="112"/>
      <c r="EG126" s="112"/>
      <c r="EH126" s="112"/>
      <c r="EI126" s="112"/>
      <c r="EJ126" s="112"/>
      <c r="EK126" s="112"/>
      <c r="EL126" s="112"/>
      <c r="EM126" s="112"/>
      <c r="EN126" s="112"/>
      <c r="EO126" s="112"/>
      <c r="EP126" s="112"/>
      <c r="EQ126" s="112"/>
      <c r="ER126" s="112"/>
      <c r="ES126" s="112"/>
      <c r="ET126" s="112"/>
      <c r="EU126" s="112"/>
      <c r="EV126" s="112"/>
      <c r="EW126" s="112"/>
      <c r="EX126" s="112"/>
      <c r="EY126" s="112"/>
      <c r="EZ126" s="112"/>
      <c r="FA126" s="112"/>
      <c r="FB126" s="112"/>
      <c r="FC126" s="112"/>
      <c r="FD126" s="112"/>
      <c r="FE126" s="112"/>
      <c r="FF126" s="112"/>
      <c r="FG126" s="112"/>
      <c r="FH126" s="112"/>
      <c r="FI126" s="112"/>
      <c r="FJ126" s="112"/>
      <c r="FK126" s="112"/>
      <c r="FL126" s="112"/>
      <c r="FM126" s="112"/>
      <c r="FN126" s="112"/>
      <c r="FO126" s="112"/>
      <c r="FP126" s="112"/>
      <c r="FQ126" s="112"/>
      <c r="FR126" s="112"/>
      <c r="FS126" s="112"/>
      <c r="FT126" s="112"/>
      <c r="FU126" s="112"/>
      <c r="FV126" s="112"/>
      <c r="FW126" s="112"/>
      <c r="FX126" s="112"/>
      <c r="FY126" s="112"/>
      <c r="FZ126" s="112"/>
      <c r="GA126" s="112"/>
      <c r="GB126" s="112"/>
      <c r="GC126" s="112"/>
      <c r="GD126" s="112"/>
      <c r="GE126" s="112"/>
      <c r="GF126" s="112"/>
      <c r="GG126" s="112"/>
      <c r="GH126" s="112"/>
      <c r="GI126" s="112"/>
      <c r="GJ126" s="112"/>
      <c r="GK126" s="112"/>
      <c r="GL126" s="112"/>
      <c r="GM126" s="112"/>
      <c r="GN126" s="112"/>
      <c r="GO126" s="112"/>
      <c r="GP126" s="112"/>
      <c r="GQ126" s="112"/>
      <c r="GR126" s="112"/>
      <c r="GS126" s="112"/>
      <c r="GT126" s="112"/>
      <c r="GU126" s="112"/>
      <c r="GV126" s="112"/>
      <c r="GW126" s="112"/>
      <c r="GX126" s="112"/>
      <c r="GY126" s="112"/>
      <c r="GZ126" s="112"/>
      <c r="HA126" s="112"/>
      <c r="HB126" s="112"/>
      <c r="HC126" s="112"/>
      <c r="HD126" s="112"/>
      <c r="HE126" s="112"/>
      <c r="HF126" s="112"/>
      <c r="HG126" s="112"/>
      <c r="HH126" s="112"/>
      <c r="HI126" s="112"/>
      <c r="HJ126" s="112"/>
      <c r="HK126" s="112"/>
      <c r="HL126" s="112"/>
      <c r="HM126" s="112"/>
      <c r="HN126" s="112"/>
      <c r="HO126" s="112"/>
      <c r="HP126" s="112"/>
      <c r="HQ126" s="112"/>
      <c r="HR126" s="112"/>
      <c r="HS126" s="112"/>
      <c r="HT126" s="112"/>
      <c r="HU126" s="112"/>
      <c r="HV126" s="112"/>
      <c r="HW126" s="112"/>
      <c r="HX126" s="112"/>
      <c r="HY126" s="112"/>
      <c r="HZ126" s="112"/>
      <c r="IA126" s="112"/>
      <c r="IB126" s="112"/>
      <c r="IC126" s="112"/>
      <c r="ID126" s="112"/>
      <c r="IE126" s="112"/>
      <c r="IF126" s="112"/>
      <c r="IG126" s="112"/>
    </row>
    <row r="127" spans="1:241" s="18" customFormat="1" ht="12.75" hidden="1" x14ac:dyDescent="0.25">
      <c r="A127" s="111"/>
      <c r="B127" s="73" t="s">
        <v>50</v>
      </c>
      <c r="C127" s="74" t="s">
        <v>88</v>
      </c>
      <c r="D127" s="107" t="s">
        <v>41</v>
      </c>
      <c r="E127" s="35">
        <v>11</v>
      </c>
      <c r="F127" s="113">
        <f>E127*F125</f>
        <v>7.2599999999999989</v>
      </c>
      <c r="G127" s="36">
        <v>14.8</v>
      </c>
      <c r="H127" s="75">
        <f>F127*G127</f>
        <v>107.44799999999999</v>
      </c>
      <c r="I127" s="75"/>
      <c r="J127" s="75"/>
      <c r="K127" s="75"/>
      <c r="L127" s="75"/>
      <c r="M127" s="75">
        <f>H127+J127+L127</f>
        <v>107.44799999999999</v>
      </c>
      <c r="N127" s="8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112"/>
      <c r="AD127" s="112"/>
      <c r="AE127" s="112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  <c r="BJ127" s="112"/>
      <c r="BK127" s="112"/>
      <c r="BL127" s="112"/>
      <c r="BM127" s="112"/>
      <c r="BN127" s="112"/>
      <c r="BO127" s="112"/>
      <c r="BP127" s="112"/>
      <c r="BQ127" s="112"/>
      <c r="BR127" s="112"/>
      <c r="BS127" s="112"/>
      <c r="BT127" s="112"/>
      <c r="BU127" s="112"/>
      <c r="BV127" s="112"/>
      <c r="BW127" s="112"/>
      <c r="BX127" s="112"/>
      <c r="BY127" s="112"/>
      <c r="BZ127" s="112"/>
      <c r="CA127" s="112"/>
      <c r="CB127" s="112"/>
      <c r="CC127" s="112"/>
      <c r="CD127" s="112"/>
      <c r="CE127" s="112"/>
      <c r="CF127" s="112"/>
      <c r="CG127" s="112"/>
      <c r="CH127" s="112"/>
      <c r="CI127" s="112"/>
      <c r="CJ127" s="112"/>
      <c r="CK127" s="112"/>
      <c r="CL127" s="112"/>
      <c r="CM127" s="112"/>
      <c r="CN127" s="112"/>
      <c r="CO127" s="112"/>
      <c r="CP127" s="112"/>
      <c r="CQ127" s="112"/>
      <c r="CR127" s="112"/>
      <c r="CS127" s="112"/>
      <c r="CT127" s="112"/>
      <c r="CU127" s="112"/>
      <c r="CV127" s="112"/>
      <c r="CW127" s="112"/>
      <c r="CX127" s="112"/>
      <c r="CY127" s="112"/>
      <c r="CZ127" s="112"/>
      <c r="DA127" s="112"/>
      <c r="DB127" s="112"/>
      <c r="DC127" s="112"/>
      <c r="DD127" s="112"/>
      <c r="DE127" s="112"/>
      <c r="DF127" s="112"/>
      <c r="DG127" s="112"/>
      <c r="DH127" s="112"/>
      <c r="DI127" s="112"/>
      <c r="DJ127" s="112"/>
      <c r="DK127" s="112"/>
      <c r="DL127" s="112"/>
      <c r="DM127" s="112"/>
      <c r="DN127" s="112"/>
      <c r="DO127" s="112"/>
      <c r="DP127" s="112"/>
      <c r="DQ127" s="112"/>
      <c r="DR127" s="112"/>
      <c r="DS127" s="112"/>
      <c r="DT127" s="112"/>
      <c r="DU127" s="112"/>
      <c r="DV127" s="112"/>
      <c r="DW127" s="112"/>
      <c r="DX127" s="112"/>
      <c r="DY127" s="112"/>
      <c r="DZ127" s="112"/>
      <c r="EA127" s="112"/>
      <c r="EB127" s="112"/>
      <c r="EC127" s="112"/>
      <c r="ED127" s="112"/>
      <c r="EE127" s="112"/>
      <c r="EF127" s="112"/>
      <c r="EG127" s="112"/>
      <c r="EH127" s="112"/>
      <c r="EI127" s="112"/>
      <c r="EJ127" s="112"/>
      <c r="EK127" s="112"/>
      <c r="EL127" s="112"/>
      <c r="EM127" s="112"/>
      <c r="EN127" s="112"/>
      <c r="EO127" s="112"/>
      <c r="EP127" s="112"/>
      <c r="EQ127" s="112"/>
      <c r="ER127" s="112"/>
      <c r="ES127" s="112"/>
      <c r="ET127" s="112"/>
      <c r="EU127" s="112"/>
      <c r="EV127" s="112"/>
      <c r="EW127" s="112"/>
      <c r="EX127" s="112"/>
      <c r="EY127" s="112"/>
      <c r="EZ127" s="112"/>
      <c r="FA127" s="112"/>
      <c r="FB127" s="112"/>
      <c r="FC127" s="112"/>
      <c r="FD127" s="112"/>
      <c r="FE127" s="112"/>
      <c r="FF127" s="112"/>
      <c r="FG127" s="112"/>
      <c r="FH127" s="112"/>
      <c r="FI127" s="112"/>
      <c r="FJ127" s="112"/>
      <c r="FK127" s="112"/>
      <c r="FL127" s="112"/>
      <c r="FM127" s="112"/>
      <c r="FN127" s="112"/>
      <c r="FO127" s="112"/>
      <c r="FP127" s="112"/>
      <c r="FQ127" s="112"/>
      <c r="FR127" s="112"/>
      <c r="FS127" s="112"/>
      <c r="FT127" s="112"/>
      <c r="FU127" s="112"/>
      <c r="FV127" s="112"/>
      <c r="FW127" s="112"/>
      <c r="FX127" s="112"/>
      <c r="FY127" s="112"/>
      <c r="FZ127" s="112"/>
      <c r="GA127" s="112"/>
      <c r="GB127" s="112"/>
      <c r="GC127" s="112"/>
      <c r="GD127" s="112"/>
      <c r="GE127" s="112"/>
      <c r="GF127" s="112"/>
      <c r="GG127" s="112"/>
      <c r="GH127" s="112"/>
      <c r="GI127" s="112"/>
      <c r="GJ127" s="112"/>
      <c r="GK127" s="112"/>
      <c r="GL127" s="112"/>
      <c r="GM127" s="112"/>
      <c r="GN127" s="112"/>
      <c r="GO127" s="112"/>
      <c r="GP127" s="112"/>
      <c r="GQ127" s="112"/>
      <c r="GR127" s="112"/>
      <c r="GS127" s="112"/>
      <c r="GT127" s="112"/>
      <c r="GU127" s="112"/>
      <c r="GV127" s="112"/>
      <c r="GW127" s="112"/>
      <c r="GX127" s="112"/>
      <c r="GY127" s="112"/>
      <c r="GZ127" s="112"/>
      <c r="HA127" s="112"/>
      <c r="HB127" s="112"/>
      <c r="HC127" s="112"/>
      <c r="HD127" s="112"/>
      <c r="HE127" s="112"/>
      <c r="HF127" s="112"/>
      <c r="HG127" s="112"/>
      <c r="HH127" s="112"/>
      <c r="HI127" s="112"/>
      <c r="HJ127" s="112"/>
      <c r="HK127" s="112"/>
      <c r="HL127" s="112"/>
      <c r="HM127" s="112"/>
      <c r="HN127" s="112"/>
      <c r="HO127" s="112"/>
      <c r="HP127" s="112"/>
      <c r="HQ127" s="112"/>
      <c r="HR127" s="112"/>
      <c r="HS127" s="112"/>
      <c r="HT127" s="112"/>
      <c r="HU127" s="112"/>
      <c r="HV127" s="112"/>
      <c r="HW127" s="112"/>
      <c r="HX127" s="112"/>
      <c r="HY127" s="112"/>
      <c r="HZ127" s="112"/>
      <c r="IA127" s="112"/>
      <c r="IB127" s="112"/>
      <c r="IC127" s="112"/>
      <c r="ID127" s="112"/>
      <c r="IE127" s="112"/>
      <c r="IF127" s="112"/>
      <c r="IG127" s="112"/>
    </row>
    <row r="128" spans="1:241" s="130" customFormat="1" ht="12.75" customHeight="1" x14ac:dyDescent="0.25">
      <c r="A128" s="130" t="s">
        <v>14</v>
      </c>
      <c r="B128" s="131"/>
      <c r="C128" s="132" t="s">
        <v>125</v>
      </c>
      <c r="D128" s="131"/>
      <c r="E128" s="133"/>
      <c r="F128" s="134"/>
      <c r="G128" s="134"/>
      <c r="H128" s="134"/>
      <c r="I128" s="134"/>
      <c r="J128" s="134"/>
      <c r="K128" s="135"/>
      <c r="L128" s="135"/>
      <c r="M128" s="135"/>
      <c r="N128" s="82"/>
      <c r="O128" s="136"/>
      <c r="P128" s="136"/>
      <c r="Q128" s="137"/>
      <c r="R128" s="136"/>
      <c r="S128" s="136"/>
      <c r="T128" s="136"/>
      <c r="U128" s="136"/>
      <c r="V128" s="136"/>
      <c r="W128" s="136"/>
      <c r="X128" s="136"/>
      <c r="Y128" s="136"/>
      <c r="Z128" s="136"/>
      <c r="AA128" s="136"/>
      <c r="AB128" s="136"/>
      <c r="AC128" s="136"/>
      <c r="AD128" s="136"/>
      <c r="AE128" s="136"/>
      <c r="AF128" s="136"/>
      <c r="AG128" s="136"/>
      <c r="AH128" s="136"/>
      <c r="AI128" s="136"/>
      <c r="AJ128" s="136"/>
      <c r="AK128" s="136"/>
      <c r="AL128" s="136"/>
      <c r="AM128" s="136"/>
      <c r="AN128" s="136"/>
      <c r="AO128" s="136"/>
      <c r="AP128" s="136"/>
      <c r="AQ128" s="136"/>
      <c r="AR128" s="136"/>
      <c r="AS128" s="136"/>
      <c r="AT128" s="136"/>
      <c r="AU128" s="136"/>
      <c r="AV128" s="136"/>
      <c r="AW128" s="136"/>
      <c r="AX128" s="136"/>
      <c r="AY128" s="136"/>
      <c r="AZ128" s="136"/>
      <c r="BA128" s="136"/>
      <c r="BB128" s="136"/>
      <c r="BC128" s="136"/>
      <c r="BD128" s="136"/>
      <c r="BE128" s="136"/>
      <c r="BF128" s="136"/>
      <c r="BG128" s="136"/>
      <c r="BH128" s="136"/>
      <c r="BI128" s="136"/>
      <c r="BJ128" s="136"/>
      <c r="BK128" s="136"/>
      <c r="BL128" s="136"/>
      <c r="BM128" s="136"/>
      <c r="BN128" s="136"/>
      <c r="BO128" s="136"/>
      <c r="BP128" s="136"/>
      <c r="BQ128" s="136"/>
      <c r="BR128" s="136"/>
      <c r="BS128" s="136"/>
      <c r="BT128" s="136"/>
      <c r="BU128" s="136"/>
      <c r="BV128" s="136"/>
      <c r="BW128" s="136"/>
      <c r="BX128" s="136"/>
      <c r="BY128" s="136"/>
      <c r="BZ128" s="136"/>
      <c r="CA128" s="136"/>
      <c r="CB128" s="136"/>
      <c r="CC128" s="136"/>
      <c r="CD128" s="136"/>
      <c r="CE128" s="136"/>
      <c r="CF128" s="136"/>
      <c r="CG128" s="136"/>
      <c r="CH128" s="136"/>
      <c r="CI128" s="136"/>
      <c r="CJ128" s="136"/>
      <c r="CK128" s="136"/>
      <c r="CL128" s="136"/>
      <c r="CM128" s="136"/>
      <c r="CN128" s="136"/>
      <c r="CO128" s="136"/>
      <c r="CP128" s="136"/>
      <c r="CQ128" s="136"/>
      <c r="CR128" s="136"/>
      <c r="CS128" s="136"/>
      <c r="CT128" s="136"/>
      <c r="CU128" s="136"/>
      <c r="CV128" s="136"/>
      <c r="CW128" s="136"/>
      <c r="CX128" s="136"/>
      <c r="CY128" s="136"/>
      <c r="CZ128" s="136"/>
      <c r="DA128" s="136"/>
      <c r="DB128" s="136"/>
      <c r="DC128" s="136"/>
      <c r="DD128" s="136"/>
      <c r="DE128" s="136"/>
      <c r="DF128" s="136"/>
      <c r="DG128" s="136"/>
      <c r="DH128" s="136"/>
      <c r="DI128" s="136"/>
      <c r="DJ128" s="136"/>
      <c r="DK128" s="136"/>
      <c r="DL128" s="136"/>
      <c r="DM128" s="136"/>
      <c r="DN128" s="136"/>
      <c r="DO128" s="136"/>
      <c r="DP128" s="136"/>
      <c r="DQ128" s="136"/>
      <c r="DR128" s="136"/>
      <c r="DS128" s="136"/>
      <c r="DT128" s="136"/>
      <c r="DU128" s="136"/>
      <c r="DV128" s="136"/>
      <c r="DW128" s="136"/>
      <c r="DX128" s="136"/>
      <c r="DY128" s="136"/>
      <c r="DZ128" s="136"/>
      <c r="EA128" s="136"/>
      <c r="EB128" s="136"/>
      <c r="EC128" s="136"/>
      <c r="ED128" s="136"/>
      <c r="EE128" s="136"/>
      <c r="EF128" s="136"/>
      <c r="EG128" s="136"/>
      <c r="EH128" s="136"/>
      <c r="EI128" s="136"/>
      <c r="EJ128" s="136"/>
      <c r="EK128" s="136"/>
      <c r="EL128" s="136"/>
      <c r="EM128" s="136"/>
      <c r="EN128" s="136"/>
      <c r="EO128" s="136"/>
      <c r="EP128" s="136"/>
      <c r="EQ128" s="136"/>
      <c r="ER128" s="136"/>
      <c r="ES128" s="136"/>
      <c r="ET128" s="136"/>
      <c r="EU128" s="136"/>
      <c r="EV128" s="136"/>
      <c r="EW128" s="136"/>
      <c r="EX128" s="136"/>
      <c r="EY128" s="136"/>
      <c r="EZ128" s="136"/>
      <c r="FA128" s="136"/>
      <c r="FB128" s="136"/>
      <c r="FC128" s="136"/>
      <c r="FD128" s="136"/>
      <c r="FE128" s="136"/>
      <c r="FF128" s="136"/>
      <c r="FG128" s="136"/>
      <c r="FH128" s="136"/>
      <c r="FI128" s="136"/>
      <c r="FJ128" s="136"/>
      <c r="FK128" s="136"/>
      <c r="FL128" s="136"/>
      <c r="FM128" s="136"/>
      <c r="FN128" s="136"/>
      <c r="FO128" s="136"/>
      <c r="FP128" s="136"/>
      <c r="FQ128" s="136"/>
      <c r="FR128" s="136"/>
      <c r="FS128" s="136"/>
      <c r="FT128" s="136"/>
      <c r="FU128" s="136"/>
      <c r="FV128" s="136"/>
      <c r="FW128" s="136"/>
      <c r="FX128" s="136"/>
      <c r="FY128" s="136"/>
      <c r="FZ128" s="136"/>
      <c r="GA128" s="136"/>
      <c r="GB128" s="136"/>
      <c r="GC128" s="136"/>
      <c r="GD128" s="136"/>
      <c r="GE128" s="136"/>
      <c r="GF128" s="136"/>
      <c r="GG128" s="136"/>
      <c r="GH128" s="136"/>
      <c r="GI128" s="136"/>
      <c r="GJ128" s="136"/>
      <c r="GK128" s="136"/>
      <c r="GL128" s="136"/>
      <c r="GM128" s="136"/>
      <c r="GN128" s="136"/>
      <c r="GO128" s="136"/>
      <c r="GP128" s="136"/>
      <c r="GQ128" s="136"/>
      <c r="GR128" s="136"/>
      <c r="GS128" s="136"/>
      <c r="GT128" s="136"/>
      <c r="GU128" s="136"/>
      <c r="GV128" s="136"/>
      <c r="GW128" s="136"/>
      <c r="GX128" s="136"/>
      <c r="GY128" s="136"/>
      <c r="GZ128" s="136"/>
      <c r="HA128" s="136"/>
      <c r="HB128" s="136"/>
      <c r="HC128" s="136"/>
      <c r="HD128" s="136"/>
      <c r="HE128" s="136"/>
      <c r="HF128" s="136"/>
      <c r="HG128" s="136"/>
      <c r="HH128" s="136"/>
      <c r="HI128" s="136"/>
      <c r="HJ128" s="136"/>
      <c r="HK128" s="136"/>
      <c r="HL128" s="136"/>
      <c r="HM128" s="136"/>
      <c r="HN128" s="136"/>
      <c r="HO128" s="136"/>
      <c r="HP128" s="136"/>
      <c r="HQ128" s="136"/>
    </row>
    <row r="129" spans="1:242" s="143" customFormat="1" ht="30.75" customHeight="1" x14ac:dyDescent="0.25">
      <c r="A129" s="57">
        <v>17</v>
      </c>
      <c r="B129" s="64" t="s">
        <v>126</v>
      </c>
      <c r="C129" s="138" t="s">
        <v>127</v>
      </c>
      <c r="D129" s="139" t="s">
        <v>41</v>
      </c>
      <c r="E129" s="93"/>
      <c r="F129" s="140">
        <v>45</v>
      </c>
      <c r="G129" s="93"/>
      <c r="H129" s="141"/>
      <c r="I129" s="142"/>
      <c r="J129" s="141"/>
      <c r="K129" s="93"/>
      <c r="L129" s="141"/>
      <c r="M129" s="141"/>
      <c r="N129" s="82"/>
    </row>
    <row r="130" spans="1:242" s="143" customFormat="1" ht="12.75" hidden="1" x14ac:dyDescent="0.25">
      <c r="A130" s="57"/>
      <c r="B130" s="69"/>
      <c r="C130" s="124" t="s">
        <v>19</v>
      </c>
      <c r="D130" s="33" t="s">
        <v>20</v>
      </c>
      <c r="E130" s="59">
        <v>1.0200000000000001E-2</v>
      </c>
      <c r="F130" s="144">
        <f>F129*E130</f>
        <v>0.45900000000000002</v>
      </c>
      <c r="G130" s="59"/>
      <c r="H130" s="142"/>
      <c r="I130" s="142">
        <v>6</v>
      </c>
      <c r="J130" s="142">
        <f>F130*I130</f>
        <v>2.754</v>
      </c>
      <c r="K130" s="59"/>
      <c r="L130" s="142"/>
      <c r="M130" s="142">
        <f>J130</f>
        <v>2.754</v>
      </c>
      <c r="N130" s="82"/>
    </row>
    <row r="131" spans="1:242" s="143" customFormat="1" ht="12.75" hidden="1" x14ac:dyDescent="0.25">
      <c r="A131" s="57"/>
      <c r="B131" s="69" t="s">
        <v>128</v>
      </c>
      <c r="C131" s="145" t="s">
        <v>129</v>
      </c>
      <c r="D131" s="59" t="s">
        <v>29</v>
      </c>
      <c r="E131" s="59">
        <v>2.2800000000000001E-2</v>
      </c>
      <c r="F131" s="142">
        <f>E131*F129</f>
        <v>1.026</v>
      </c>
      <c r="G131" s="142"/>
      <c r="H131" s="142"/>
      <c r="I131" s="142"/>
      <c r="J131" s="142"/>
      <c r="K131" s="146">
        <v>50.06</v>
      </c>
      <c r="L131" s="146">
        <f>K131*F131</f>
        <v>51.361560000000004</v>
      </c>
      <c r="M131" s="146">
        <f>L131</f>
        <v>51.361560000000004</v>
      </c>
      <c r="N131" s="82"/>
    </row>
    <row r="132" spans="1:242" s="143" customFormat="1" ht="12.75" hidden="1" x14ac:dyDescent="0.25">
      <c r="A132" s="147"/>
      <c r="B132" s="148"/>
      <c r="C132" s="145" t="s">
        <v>130</v>
      </c>
      <c r="D132" s="59" t="s">
        <v>2</v>
      </c>
      <c r="E132" s="149">
        <v>2.0899999999999998E-3</v>
      </c>
      <c r="F132" s="142">
        <f>F129*E132</f>
        <v>9.4049999999999995E-2</v>
      </c>
      <c r="G132" s="142"/>
      <c r="H132" s="142"/>
      <c r="I132" s="142"/>
      <c r="J132" s="142"/>
      <c r="K132" s="146">
        <v>3.2</v>
      </c>
      <c r="L132" s="146">
        <f>F132*K132</f>
        <v>0.30096000000000001</v>
      </c>
      <c r="M132" s="146">
        <f>L132</f>
        <v>0.30096000000000001</v>
      </c>
      <c r="N132" s="82"/>
    </row>
    <row r="133" spans="1:242" s="143" customFormat="1" ht="12.75" hidden="1" x14ac:dyDescent="0.25">
      <c r="A133" s="147"/>
      <c r="B133" s="148"/>
      <c r="C133" s="145" t="s">
        <v>131</v>
      </c>
      <c r="D133" s="59" t="s">
        <v>41</v>
      </c>
      <c r="E133" s="149">
        <v>4.0000000000000002E-4</v>
      </c>
      <c r="F133" s="142">
        <f>F129*E133</f>
        <v>1.8000000000000002E-2</v>
      </c>
      <c r="G133" s="142">
        <v>14.8</v>
      </c>
      <c r="H133" s="142">
        <f>F133*G133</f>
        <v>0.26640000000000003</v>
      </c>
      <c r="I133" s="142"/>
      <c r="J133" s="142"/>
      <c r="K133" s="146"/>
      <c r="L133" s="146"/>
      <c r="M133" s="146">
        <f>H133</f>
        <v>0.26640000000000003</v>
      </c>
      <c r="N133" s="82"/>
    </row>
    <row r="134" spans="1:242" s="143" customFormat="1" ht="12.75" hidden="1" x14ac:dyDescent="0.25">
      <c r="A134" s="147"/>
      <c r="B134" s="148"/>
      <c r="C134" s="145"/>
      <c r="D134" s="59"/>
      <c r="E134" s="149"/>
      <c r="F134" s="142"/>
      <c r="G134" s="142"/>
      <c r="H134" s="142"/>
      <c r="I134" s="142"/>
      <c r="J134" s="142"/>
      <c r="K134" s="146"/>
      <c r="L134" s="146"/>
      <c r="M134" s="146"/>
      <c r="N134" s="82"/>
    </row>
    <row r="135" spans="1:242" s="157" customFormat="1" ht="12.75" x14ac:dyDescent="0.2">
      <c r="A135" s="139">
        <v>18</v>
      </c>
      <c r="B135" s="150" t="s">
        <v>132</v>
      </c>
      <c r="C135" s="151" t="s">
        <v>133</v>
      </c>
      <c r="D135" s="139" t="s">
        <v>55</v>
      </c>
      <c r="E135" s="152"/>
      <c r="F135" s="153">
        <f>25*1.85</f>
        <v>46.25</v>
      </c>
      <c r="G135" s="152"/>
      <c r="H135" s="154"/>
      <c r="I135" s="154"/>
      <c r="J135" s="154"/>
      <c r="K135" s="153"/>
      <c r="L135" s="35"/>
      <c r="M135" s="35"/>
      <c r="N135" s="82"/>
      <c r="O135" s="72"/>
      <c r="P135" s="72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6"/>
      <c r="AJ135" s="156"/>
      <c r="AK135" s="156"/>
      <c r="AL135" s="156"/>
      <c r="AM135" s="156"/>
      <c r="AN135" s="156"/>
      <c r="AO135" s="156"/>
      <c r="AP135" s="156"/>
      <c r="AQ135" s="156"/>
      <c r="AR135" s="156"/>
      <c r="AS135" s="156"/>
      <c r="AT135" s="156"/>
      <c r="AU135" s="156"/>
      <c r="AV135" s="156"/>
      <c r="AW135" s="156"/>
      <c r="AX135" s="156"/>
      <c r="AY135" s="156"/>
      <c r="AZ135" s="156"/>
      <c r="BA135" s="156"/>
      <c r="BB135" s="156"/>
      <c r="BC135" s="156"/>
      <c r="BD135" s="156"/>
      <c r="BE135" s="156"/>
      <c r="BF135" s="156"/>
      <c r="BG135" s="156"/>
      <c r="BH135" s="156"/>
      <c r="BI135" s="156"/>
      <c r="BJ135" s="156"/>
      <c r="BK135" s="156"/>
      <c r="BL135" s="156"/>
      <c r="BM135" s="156"/>
      <c r="BN135" s="156"/>
      <c r="BO135" s="156"/>
      <c r="BP135" s="156"/>
      <c r="BQ135" s="156"/>
      <c r="BR135" s="156"/>
      <c r="BS135" s="156"/>
      <c r="BT135" s="156"/>
      <c r="BU135" s="156"/>
      <c r="BV135" s="156"/>
      <c r="BW135" s="156"/>
      <c r="BX135" s="156"/>
      <c r="BY135" s="156"/>
      <c r="BZ135" s="156"/>
      <c r="CA135" s="156"/>
      <c r="CB135" s="156"/>
      <c r="CC135" s="156"/>
      <c r="CD135" s="156"/>
      <c r="CE135" s="156"/>
      <c r="CF135" s="156"/>
      <c r="CG135" s="156"/>
      <c r="CH135" s="156"/>
      <c r="CI135" s="156"/>
      <c r="CJ135" s="156"/>
      <c r="CK135" s="156"/>
      <c r="CL135" s="156"/>
      <c r="CM135" s="156"/>
      <c r="CN135" s="156"/>
      <c r="CO135" s="156"/>
      <c r="CP135" s="156"/>
      <c r="CQ135" s="156"/>
      <c r="CR135" s="156"/>
      <c r="CS135" s="156"/>
      <c r="CT135" s="156"/>
      <c r="CU135" s="156"/>
      <c r="CV135" s="156"/>
      <c r="CW135" s="156"/>
      <c r="CX135" s="156"/>
      <c r="CY135" s="156"/>
      <c r="CZ135" s="156"/>
      <c r="DA135" s="156"/>
      <c r="DB135" s="156"/>
      <c r="DC135" s="156"/>
      <c r="DD135" s="156"/>
      <c r="DE135" s="156"/>
      <c r="DF135" s="156"/>
      <c r="DG135" s="156"/>
      <c r="DH135" s="156"/>
      <c r="DI135" s="156"/>
      <c r="DJ135" s="156"/>
      <c r="DK135" s="156"/>
      <c r="DL135" s="156"/>
      <c r="DM135" s="156"/>
      <c r="DN135" s="156"/>
      <c r="DO135" s="156"/>
      <c r="DP135" s="156"/>
      <c r="DQ135" s="156"/>
      <c r="DR135" s="156"/>
      <c r="DS135" s="156"/>
      <c r="DT135" s="156"/>
      <c r="DU135" s="156"/>
      <c r="DV135" s="156"/>
      <c r="DW135" s="156"/>
      <c r="DX135" s="156"/>
      <c r="DY135" s="156"/>
      <c r="DZ135" s="156"/>
      <c r="EA135" s="156"/>
      <c r="EB135" s="156"/>
      <c r="EC135" s="156"/>
      <c r="ED135" s="156"/>
      <c r="EE135" s="156"/>
      <c r="EF135" s="156"/>
      <c r="EG135" s="156"/>
      <c r="EH135" s="156"/>
      <c r="EI135" s="156"/>
      <c r="EJ135" s="156"/>
      <c r="EK135" s="156"/>
      <c r="EL135" s="156"/>
      <c r="EM135" s="156"/>
      <c r="EN135" s="156"/>
      <c r="EO135" s="156"/>
      <c r="EP135" s="156"/>
      <c r="EQ135" s="156"/>
      <c r="ER135" s="156"/>
      <c r="ES135" s="156"/>
      <c r="ET135" s="156"/>
      <c r="EU135" s="156"/>
      <c r="EV135" s="156"/>
      <c r="EW135" s="156"/>
      <c r="EX135" s="156"/>
      <c r="EY135" s="156"/>
      <c r="EZ135" s="156"/>
      <c r="FA135" s="156"/>
      <c r="FB135" s="156"/>
      <c r="FC135" s="156"/>
      <c r="FD135" s="156"/>
      <c r="FE135" s="156"/>
      <c r="FF135" s="156"/>
      <c r="FG135" s="156"/>
      <c r="FH135" s="156"/>
      <c r="FI135" s="156"/>
      <c r="FJ135" s="156"/>
      <c r="FK135" s="156"/>
      <c r="FL135" s="156"/>
      <c r="FM135" s="156"/>
      <c r="FN135" s="156"/>
      <c r="FO135" s="156"/>
      <c r="FP135" s="156"/>
      <c r="FQ135" s="156"/>
      <c r="FR135" s="156"/>
      <c r="FS135" s="156"/>
      <c r="FT135" s="156"/>
      <c r="FU135" s="156"/>
      <c r="FV135" s="156"/>
      <c r="FW135" s="156"/>
      <c r="FX135" s="156"/>
      <c r="FY135" s="156"/>
      <c r="FZ135" s="156"/>
      <c r="GA135" s="156"/>
      <c r="GB135" s="156"/>
      <c r="GC135" s="156"/>
      <c r="GD135" s="156"/>
      <c r="GE135" s="156"/>
      <c r="GF135" s="156"/>
      <c r="GG135" s="156"/>
      <c r="GH135" s="156"/>
      <c r="GI135" s="156"/>
      <c r="GJ135" s="156"/>
      <c r="GK135" s="156"/>
      <c r="GL135" s="156"/>
      <c r="GM135" s="156"/>
      <c r="GN135" s="156"/>
      <c r="GO135" s="156"/>
      <c r="GP135" s="156"/>
      <c r="GQ135" s="156"/>
      <c r="GR135" s="156"/>
      <c r="GS135" s="156"/>
      <c r="GT135" s="156"/>
      <c r="GU135" s="156"/>
      <c r="GV135" s="156"/>
      <c r="GW135" s="156"/>
      <c r="GX135" s="156"/>
      <c r="GY135" s="156"/>
      <c r="GZ135" s="156"/>
      <c r="HA135" s="156"/>
      <c r="HB135" s="156"/>
      <c r="HC135" s="156"/>
      <c r="HD135" s="156"/>
      <c r="HE135" s="156"/>
      <c r="HF135" s="156"/>
      <c r="HG135" s="156"/>
      <c r="HH135" s="156"/>
      <c r="HI135" s="156"/>
      <c r="HJ135" s="156"/>
      <c r="HK135" s="156"/>
      <c r="HL135" s="156"/>
      <c r="HM135" s="156"/>
      <c r="HN135" s="156"/>
      <c r="HO135" s="156"/>
      <c r="HP135" s="156"/>
      <c r="HQ135" s="156"/>
      <c r="HR135" s="156"/>
      <c r="HS135" s="156"/>
      <c r="HT135" s="156"/>
      <c r="HU135" s="156"/>
      <c r="HV135" s="156"/>
      <c r="HW135" s="156"/>
      <c r="HX135" s="156"/>
      <c r="HY135" s="156"/>
      <c r="HZ135" s="156"/>
      <c r="IA135" s="156"/>
      <c r="IB135" s="156"/>
      <c r="IC135" s="156"/>
      <c r="ID135" s="156"/>
      <c r="IE135" s="156"/>
      <c r="IF135" s="156"/>
      <c r="IG135" s="156"/>
      <c r="IH135" s="156"/>
    </row>
    <row r="136" spans="1:242" s="163" customFormat="1" ht="12.75" hidden="1" x14ac:dyDescent="0.2">
      <c r="A136" s="158"/>
      <c r="B136" s="159"/>
      <c r="C136" s="32"/>
      <c r="D136" s="139"/>
      <c r="E136" s="34"/>
      <c r="F136" s="160"/>
      <c r="G136" s="34"/>
      <c r="H136" s="34"/>
      <c r="I136" s="34"/>
      <c r="J136" s="34"/>
      <c r="K136" s="160"/>
      <c r="L136" s="35"/>
      <c r="M136" s="160"/>
      <c r="N136" s="82"/>
      <c r="O136" s="72"/>
      <c r="P136" s="72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1"/>
      <c r="AF136" s="161"/>
      <c r="AG136" s="161"/>
      <c r="AH136" s="161"/>
      <c r="AI136" s="162"/>
      <c r="AJ136" s="162"/>
      <c r="AK136" s="162"/>
      <c r="AL136" s="162"/>
      <c r="AM136" s="162"/>
      <c r="AN136" s="162"/>
      <c r="AO136" s="162"/>
      <c r="AP136" s="162"/>
      <c r="AQ136" s="162"/>
      <c r="AR136" s="162"/>
      <c r="AS136" s="162"/>
      <c r="AT136" s="162"/>
      <c r="AU136" s="162"/>
      <c r="AV136" s="162"/>
      <c r="AW136" s="162"/>
      <c r="AX136" s="162"/>
      <c r="AY136" s="162"/>
      <c r="AZ136" s="162"/>
      <c r="BA136" s="162"/>
      <c r="BB136" s="162"/>
      <c r="BC136" s="162"/>
      <c r="BD136" s="162"/>
      <c r="BE136" s="162"/>
      <c r="BF136" s="162"/>
      <c r="BG136" s="162"/>
      <c r="BH136" s="162"/>
      <c r="BI136" s="162"/>
      <c r="BJ136" s="162"/>
      <c r="BK136" s="162"/>
      <c r="BL136" s="162"/>
      <c r="BM136" s="162"/>
      <c r="BN136" s="162"/>
      <c r="BO136" s="162"/>
      <c r="BP136" s="162"/>
      <c r="BQ136" s="162"/>
      <c r="BR136" s="162"/>
      <c r="BS136" s="162"/>
      <c r="BT136" s="162"/>
      <c r="BU136" s="162"/>
      <c r="BV136" s="162"/>
      <c r="BW136" s="162"/>
      <c r="BX136" s="162"/>
      <c r="BY136" s="162"/>
      <c r="BZ136" s="162"/>
      <c r="CA136" s="162"/>
      <c r="CB136" s="162"/>
      <c r="CC136" s="162"/>
      <c r="CD136" s="162"/>
      <c r="CE136" s="162"/>
      <c r="CF136" s="162"/>
      <c r="CG136" s="162"/>
      <c r="CH136" s="162"/>
      <c r="CI136" s="162"/>
      <c r="CJ136" s="162"/>
      <c r="CK136" s="162"/>
      <c r="CL136" s="162"/>
      <c r="CM136" s="162"/>
      <c r="CN136" s="162"/>
      <c r="CO136" s="162"/>
      <c r="CP136" s="162"/>
      <c r="CQ136" s="162"/>
      <c r="CR136" s="162"/>
      <c r="CS136" s="162"/>
      <c r="CT136" s="162"/>
      <c r="CU136" s="162"/>
      <c r="CV136" s="162"/>
      <c r="CW136" s="162"/>
      <c r="CX136" s="162"/>
      <c r="CY136" s="162"/>
      <c r="CZ136" s="162"/>
      <c r="DA136" s="162"/>
      <c r="DB136" s="162"/>
      <c r="DC136" s="162"/>
      <c r="DD136" s="162"/>
      <c r="DE136" s="162"/>
      <c r="DF136" s="162"/>
      <c r="DG136" s="162"/>
      <c r="DH136" s="162"/>
      <c r="DI136" s="162"/>
      <c r="DJ136" s="162"/>
      <c r="DK136" s="162"/>
      <c r="DL136" s="162"/>
      <c r="DM136" s="162"/>
      <c r="DN136" s="162"/>
      <c r="DO136" s="162"/>
      <c r="DP136" s="162"/>
      <c r="DQ136" s="162"/>
      <c r="DR136" s="162"/>
      <c r="DS136" s="162"/>
      <c r="DT136" s="162"/>
      <c r="DU136" s="162"/>
      <c r="DV136" s="162"/>
      <c r="DW136" s="162"/>
      <c r="DX136" s="162"/>
      <c r="DY136" s="162"/>
      <c r="DZ136" s="162"/>
      <c r="EA136" s="162"/>
      <c r="EB136" s="162"/>
      <c r="EC136" s="162"/>
      <c r="ED136" s="162"/>
      <c r="EE136" s="162"/>
      <c r="EF136" s="162"/>
      <c r="EG136" s="162"/>
      <c r="EH136" s="162"/>
      <c r="EI136" s="162"/>
      <c r="EJ136" s="162"/>
      <c r="EK136" s="162"/>
      <c r="EL136" s="162"/>
      <c r="EM136" s="162"/>
      <c r="EN136" s="162"/>
      <c r="EO136" s="162"/>
      <c r="EP136" s="162"/>
      <c r="EQ136" s="162"/>
      <c r="ER136" s="162"/>
      <c r="ES136" s="162"/>
      <c r="ET136" s="162"/>
      <c r="EU136" s="162"/>
      <c r="EV136" s="162"/>
      <c r="EW136" s="162"/>
      <c r="EX136" s="162"/>
      <c r="EY136" s="162"/>
      <c r="EZ136" s="162"/>
      <c r="FA136" s="162"/>
      <c r="FB136" s="162"/>
      <c r="FC136" s="162"/>
      <c r="FD136" s="162"/>
      <c r="FE136" s="162"/>
      <c r="FF136" s="162"/>
      <c r="FG136" s="162"/>
      <c r="FH136" s="162"/>
      <c r="FI136" s="162"/>
      <c r="FJ136" s="162"/>
      <c r="FK136" s="162"/>
      <c r="FL136" s="162"/>
      <c r="FM136" s="162"/>
      <c r="FN136" s="162"/>
      <c r="FO136" s="162"/>
      <c r="FP136" s="162"/>
      <c r="FQ136" s="162"/>
      <c r="FR136" s="162"/>
      <c r="FS136" s="162"/>
      <c r="FT136" s="162"/>
      <c r="FU136" s="162"/>
      <c r="FV136" s="162"/>
      <c r="FW136" s="162"/>
      <c r="FX136" s="162"/>
      <c r="FY136" s="162"/>
      <c r="FZ136" s="162"/>
      <c r="GA136" s="162"/>
      <c r="GB136" s="162"/>
      <c r="GC136" s="162"/>
      <c r="GD136" s="162"/>
      <c r="GE136" s="162"/>
      <c r="GF136" s="162"/>
      <c r="GG136" s="162"/>
      <c r="GH136" s="162"/>
      <c r="GI136" s="162"/>
      <c r="GJ136" s="162"/>
      <c r="GK136" s="162"/>
      <c r="GL136" s="162"/>
      <c r="GM136" s="162"/>
      <c r="GN136" s="162"/>
      <c r="GO136" s="162"/>
      <c r="GP136" s="162"/>
      <c r="GQ136" s="162"/>
      <c r="GR136" s="162"/>
      <c r="GS136" s="162"/>
      <c r="GT136" s="162"/>
      <c r="GU136" s="162"/>
      <c r="GV136" s="162"/>
      <c r="GW136" s="162"/>
      <c r="GX136" s="162"/>
      <c r="GY136" s="162"/>
      <c r="GZ136" s="162"/>
      <c r="HA136" s="162"/>
      <c r="HB136" s="162"/>
      <c r="HC136" s="162"/>
      <c r="HD136" s="162"/>
      <c r="HE136" s="162"/>
      <c r="HF136" s="162"/>
      <c r="HG136" s="162"/>
      <c r="HH136" s="162"/>
      <c r="HI136" s="162"/>
      <c r="HJ136" s="162"/>
      <c r="HK136" s="162"/>
      <c r="HL136" s="162"/>
      <c r="HM136" s="162"/>
      <c r="HN136" s="162"/>
      <c r="HO136" s="162"/>
      <c r="HP136" s="162"/>
      <c r="HQ136" s="162"/>
      <c r="HR136" s="162"/>
      <c r="HS136" s="162"/>
      <c r="HT136" s="162"/>
      <c r="HU136" s="162"/>
      <c r="HV136" s="162"/>
      <c r="HW136" s="162"/>
      <c r="HX136" s="162"/>
      <c r="HY136" s="162"/>
      <c r="HZ136" s="162"/>
      <c r="IA136" s="162"/>
      <c r="IB136" s="162"/>
      <c r="IC136" s="162"/>
      <c r="ID136" s="162"/>
      <c r="IE136" s="162"/>
      <c r="IF136" s="162"/>
      <c r="IG136" s="162"/>
      <c r="IH136" s="162"/>
    </row>
    <row r="137" spans="1:242" s="163" customFormat="1" ht="12.75" hidden="1" x14ac:dyDescent="0.2">
      <c r="A137" s="158"/>
      <c r="B137" s="164"/>
      <c r="C137" s="32" t="s">
        <v>134</v>
      </c>
      <c r="D137" s="158" t="s">
        <v>55</v>
      </c>
      <c r="E137" s="34">
        <v>1.7</v>
      </c>
      <c r="F137" s="160">
        <f>E137*F135</f>
        <v>78.625</v>
      </c>
      <c r="G137" s="34"/>
      <c r="H137" s="34"/>
      <c r="I137" s="34"/>
      <c r="J137" s="34"/>
      <c r="K137" s="160">
        <v>1.62</v>
      </c>
      <c r="L137" s="35">
        <f>K137*F137</f>
        <v>127.3725</v>
      </c>
      <c r="M137" s="35">
        <f>H137+J137+L137</f>
        <v>127.3725</v>
      </c>
      <c r="N137" s="82"/>
      <c r="O137" s="72"/>
      <c r="P137" s="72"/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  <c r="AA137" s="161"/>
      <c r="AB137" s="161"/>
      <c r="AC137" s="161"/>
      <c r="AD137" s="161"/>
      <c r="AE137" s="161"/>
      <c r="AF137" s="161"/>
      <c r="AG137" s="161"/>
      <c r="AH137" s="161"/>
      <c r="AI137" s="162"/>
      <c r="AJ137" s="162"/>
      <c r="AK137" s="162"/>
      <c r="AL137" s="162"/>
      <c r="AM137" s="162"/>
      <c r="AN137" s="162"/>
      <c r="AO137" s="162"/>
      <c r="AP137" s="162"/>
      <c r="AQ137" s="162"/>
      <c r="AR137" s="162"/>
      <c r="AS137" s="162"/>
      <c r="AT137" s="162"/>
      <c r="AU137" s="162"/>
      <c r="AV137" s="162"/>
      <c r="AW137" s="162"/>
      <c r="AX137" s="162"/>
      <c r="AY137" s="162"/>
      <c r="AZ137" s="162"/>
      <c r="BA137" s="162"/>
      <c r="BB137" s="162"/>
      <c r="BC137" s="162"/>
      <c r="BD137" s="162"/>
      <c r="BE137" s="162"/>
      <c r="BF137" s="162"/>
      <c r="BG137" s="162"/>
      <c r="BH137" s="162"/>
      <c r="BI137" s="162"/>
      <c r="BJ137" s="162"/>
      <c r="BK137" s="162"/>
      <c r="BL137" s="162"/>
      <c r="BM137" s="162"/>
      <c r="BN137" s="162"/>
      <c r="BO137" s="162"/>
      <c r="BP137" s="162"/>
      <c r="BQ137" s="162"/>
      <c r="BR137" s="162"/>
      <c r="BS137" s="162"/>
      <c r="BT137" s="162"/>
      <c r="BU137" s="162"/>
      <c r="BV137" s="162"/>
      <c r="BW137" s="162"/>
      <c r="BX137" s="162"/>
      <c r="BY137" s="162"/>
      <c r="BZ137" s="162"/>
      <c r="CA137" s="162"/>
      <c r="CB137" s="162"/>
      <c r="CC137" s="162"/>
      <c r="CD137" s="162"/>
      <c r="CE137" s="162"/>
      <c r="CF137" s="162"/>
      <c r="CG137" s="162"/>
      <c r="CH137" s="162"/>
      <c r="CI137" s="162"/>
      <c r="CJ137" s="162"/>
      <c r="CK137" s="162"/>
      <c r="CL137" s="162"/>
      <c r="CM137" s="162"/>
      <c r="CN137" s="162"/>
      <c r="CO137" s="162"/>
      <c r="CP137" s="162"/>
      <c r="CQ137" s="162"/>
      <c r="CR137" s="162"/>
      <c r="CS137" s="162"/>
      <c r="CT137" s="162"/>
      <c r="CU137" s="162"/>
      <c r="CV137" s="162"/>
      <c r="CW137" s="162"/>
      <c r="CX137" s="162"/>
      <c r="CY137" s="162"/>
      <c r="CZ137" s="162"/>
      <c r="DA137" s="162"/>
      <c r="DB137" s="162"/>
      <c r="DC137" s="162"/>
      <c r="DD137" s="162"/>
      <c r="DE137" s="162"/>
      <c r="DF137" s="162"/>
      <c r="DG137" s="162"/>
      <c r="DH137" s="162"/>
      <c r="DI137" s="162"/>
      <c r="DJ137" s="162"/>
      <c r="DK137" s="162"/>
      <c r="DL137" s="162"/>
      <c r="DM137" s="162"/>
      <c r="DN137" s="162"/>
      <c r="DO137" s="162"/>
      <c r="DP137" s="162"/>
      <c r="DQ137" s="162"/>
      <c r="DR137" s="162"/>
      <c r="DS137" s="162"/>
      <c r="DT137" s="162"/>
      <c r="DU137" s="162"/>
      <c r="DV137" s="162"/>
      <c r="DW137" s="162"/>
      <c r="DX137" s="162"/>
      <c r="DY137" s="162"/>
      <c r="DZ137" s="162"/>
      <c r="EA137" s="162"/>
      <c r="EB137" s="162"/>
      <c r="EC137" s="162"/>
      <c r="ED137" s="162"/>
      <c r="EE137" s="162"/>
      <c r="EF137" s="162"/>
      <c r="EG137" s="162"/>
      <c r="EH137" s="162"/>
      <c r="EI137" s="162"/>
      <c r="EJ137" s="162"/>
      <c r="EK137" s="162"/>
      <c r="EL137" s="162"/>
      <c r="EM137" s="162"/>
      <c r="EN137" s="162"/>
      <c r="EO137" s="162"/>
      <c r="EP137" s="162"/>
      <c r="EQ137" s="162"/>
      <c r="ER137" s="162"/>
      <c r="ES137" s="162"/>
      <c r="ET137" s="162"/>
      <c r="EU137" s="162"/>
      <c r="EV137" s="162"/>
      <c r="EW137" s="162"/>
      <c r="EX137" s="162"/>
      <c r="EY137" s="162"/>
      <c r="EZ137" s="162"/>
      <c r="FA137" s="162"/>
      <c r="FB137" s="162"/>
      <c r="FC137" s="162"/>
      <c r="FD137" s="162"/>
      <c r="FE137" s="162"/>
      <c r="FF137" s="162"/>
      <c r="FG137" s="162"/>
      <c r="FH137" s="162"/>
      <c r="FI137" s="162"/>
      <c r="FJ137" s="162"/>
      <c r="FK137" s="162"/>
      <c r="FL137" s="162"/>
      <c r="FM137" s="162"/>
      <c r="FN137" s="162"/>
      <c r="FO137" s="162"/>
      <c r="FP137" s="162"/>
      <c r="FQ137" s="162"/>
      <c r="FR137" s="162"/>
      <c r="FS137" s="162"/>
      <c r="FT137" s="162"/>
      <c r="FU137" s="162"/>
      <c r="FV137" s="162"/>
      <c r="FW137" s="162"/>
      <c r="FX137" s="162"/>
      <c r="FY137" s="162"/>
      <c r="FZ137" s="162"/>
      <c r="GA137" s="162"/>
      <c r="GB137" s="162"/>
      <c r="GC137" s="162"/>
      <c r="GD137" s="162"/>
      <c r="GE137" s="162"/>
      <c r="GF137" s="162"/>
      <c r="GG137" s="162"/>
      <c r="GH137" s="162"/>
      <c r="GI137" s="162"/>
      <c r="GJ137" s="162"/>
      <c r="GK137" s="162"/>
      <c r="GL137" s="162"/>
      <c r="GM137" s="162"/>
      <c r="GN137" s="162"/>
      <c r="GO137" s="162"/>
      <c r="GP137" s="162"/>
      <c r="GQ137" s="162"/>
      <c r="GR137" s="162"/>
      <c r="GS137" s="162"/>
      <c r="GT137" s="162"/>
      <c r="GU137" s="162"/>
      <c r="GV137" s="162"/>
      <c r="GW137" s="162"/>
      <c r="GX137" s="162"/>
      <c r="GY137" s="162"/>
      <c r="GZ137" s="162"/>
      <c r="HA137" s="162"/>
      <c r="HB137" s="162"/>
      <c r="HC137" s="162"/>
      <c r="HD137" s="162"/>
      <c r="HE137" s="162"/>
      <c r="HF137" s="162"/>
      <c r="HG137" s="162"/>
      <c r="HH137" s="162"/>
      <c r="HI137" s="162"/>
      <c r="HJ137" s="162"/>
      <c r="HK137" s="162"/>
      <c r="HL137" s="162"/>
      <c r="HM137" s="162"/>
      <c r="HN137" s="162"/>
      <c r="HO137" s="162"/>
      <c r="HP137" s="162"/>
      <c r="HQ137" s="162"/>
      <c r="HR137" s="162"/>
      <c r="HS137" s="162"/>
      <c r="HT137" s="162"/>
      <c r="HU137" s="162"/>
      <c r="HV137" s="162"/>
      <c r="HW137" s="162"/>
      <c r="HX137" s="162"/>
      <c r="HY137" s="162"/>
      <c r="HZ137" s="162"/>
      <c r="IA137" s="162"/>
      <c r="IB137" s="162"/>
      <c r="IC137" s="162"/>
      <c r="ID137" s="162"/>
      <c r="IE137" s="162"/>
      <c r="IF137" s="162"/>
      <c r="IG137" s="162"/>
      <c r="IH137" s="162"/>
    </row>
    <row r="138" spans="1:242" s="163" customFormat="1" ht="12.75" hidden="1" x14ac:dyDescent="0.2">
      <c r="A138" s="158"/>
      <c r="B138" s="165"/>
      <c r="C138" s="166"/>
      <c r="D138" s="158"/>
      <c r="E138" s="167"/>
      <c r="F138" s="160"/>
      <c r="G138" s="167"/>
      <c r="H138" s="168"/>
      <c r="I138" s="168"/>
      <c r="J138" s="168"/>
      <c r="K138" s="160"/>
      <c r="L138" s="35"/>
      <c r="M138" s="35"/>
      <c r="N138" s="82"/>
      <c r="O138" s="72"/>
      <c r="P138" s="72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1"/>
      <c r="AF138" s="161"/>
      <c r="AG138" s="161"/>
      <c r="AH138" s="161"/>
      <c r="AI138" s="162"/>
      <c r="AJ138" s="162"/>
      <c r="AK138" s="162"/>
      <c r="AL138" s="162"/>
      <c r="AM138" s="162"/>
      <c r="AN138" s="162"/>
      <c r="AO138" s="162"/>
      <c r="AP138" s="162"/>
      <c r="AQ138" s="162"/>
      <c r="AR138" s="162"/>
      <c r="AS138" s="162"/>
      <c r="AT138" s="162"/>
      <c r="AU138" s="162"/>
      <c r="AV138" s="162"/>
      <c r="AW138" s="162"/>
      <c r="AX138" s="162"/>
      <c r="AY138" s="162"/>
      <c r="AZ138" s="162"/>
      <c r="BA138" s="162"/>
      <c r="BB138" s="162"/>
      <c r="BC138" s="162"/>
      <c r="BD138" s="162"/>
      <c r="BE138" s="162"/>
      <c r="BF138" s="162"/>
      <c r="BG138" s="162"/>
      <c r="BH138" s="162"/>
      <c r="BI138" s="162"/>
      <c r="BJ138" s="162"/>
      <c r="BK138" s="162"/>
      <c r="BL138" s="162"/>
      <c r="BM138" s="162"/>
      <c r="BN138" s="162"/>
      <c r="BO138" s="162"/>
      <c r="BP138" s="162"/>
      <c r="BQ138" s="162"/>
      <c r="BR138" s="162"/>
      <c r="BS138" s="162"/>
      <c r="BT138" s="162"/>
      <c r="BU138" s="162"/>
      <c r="BV138" s="162"/>
      <c r="BW138" s="162"/>
      <c r="BX138" s="162"/>
      <c r="BY138" s="162"/>
      <c r="BZ138" s="162"/>
      <c r="CA138" s="162"/>
      <c r="CB138" s="162"/>
      <c r="CC138" s="162"/>
      <c r="CD138" s="162"/>
      <c r="CE138" s="162"/>
      <c r="CF138" s="162"/>
      <c r="CG138" s="162"/>
      <c r="CH138" s="162"/>
      <c r="CI138" s="162"/>
      <c r="CJ138" s="162"/>
      <c r="CK138" s="162"/>
      <c r="CL138" s="162"/>
      <c r="CM138" s="162"/>
      <c r="CN138" s="162"/>
      <c r="CO138" s="162"/>
      <c r="CP138" s="162"/>
      <c r="CQ138" s="162"/>
      <c r="CR138" s="162"/>
      <c r="CS138" s="162"/>
      <c r="CT138" s="162"/>
      <c r="CU138" s="162"/>
      <c r="CV138" s="162"/>
      <c r="CW138" s="162"/>
      <c r="CX138" s="162"/>
      <c r="CY138" s="162"/>
      <c r="CZ138" s="162"/>
      <c r="DA138" s="162"/>
      <c r="DB138" s="162"/>
      <c r="DC138" s="162"/>
      <c r="DD138" s="162"/>
      <c r="DE138" s="162"/>
      <c r="DF138" s="162"/>
      <c r="DG138" s="162"/>
      <c r="DH138" s="162"/>
      <c r="DI138" s="162"/>
      <c r="DJ138" s="162"/>
      <c r="DK138" s="162"/>
      <c r="DL138" s="162"/>
      <c r="DM138" s="162"/>
      <c r="DN138" s="162"/>
      <c r="DO138" s="162"/>
      <c r="DP138" s="162"/>
      <c r="DQ138" s="162"/>
      <c r="DR138" s="162"/>
      <c r="DS138" s="162"/>
      <c r="DT138" s="162"/>
      <c r="DU138" s="162"/>
      <c r="DV138" s="162"/>
      <c r="DW138" s="162"/>
      <c r="DX138" s="162"/>
      <c r="DY138" s="162"/>
      <c r="DZ138" s="162"/>
      <c r="EA138" s="162"/>
      <c r="EB138" s="162"/>
      <c r="EC138" s="162"/>
      <c r="ED138" s="162"/>
      <c r="EE138" s="162"/>
      <c r="EF138" s="162"/>
      <c r="EG138" s="162"/>
      <c r="EH138" s="162"/>
      <c r="EI138" s="162"/>
      <c r="EJ138" s="162"/>
      <c r="EK138" s="162"/>
      <c r="EL138" s="162"/>
      <c r="EM138" s="162"/>
      <c r="EN138" s="162"/>
      <c r="EO138" s="162"/>
      <c r="EP138" s="162"/>
      <c r="EQ138" s="162"/>
      <c r="ER138" s="162"/>
      <c r="ES138" s="162"/>
      <c r="ET138" s="162"/>
      <c r="EU138" s="162"/>
      <c r="EV138" s="162"/>
      <c r="EW138" s="162"/>
      <c r="EX138" s="162"/>
      <c r="EY138" s="162"/>
      <c r="EZ138" s="162"/>
      <c r="FA138" s="162"/>
      <c r="FB138" s="162"/>
      <c r="FC138" s="162"/>
      <c r="FD138" s="162"/>
      <c r="FE138" s="162"/>
      <c r="FF138" s="162"/>
      <c r="FG138" s="162"/>
      <c r="FH138" s="162"/>
      <c r="FI138" s="162"/>
      <c r="FJ138" s="162"/>
      <c r="FK138" s="162"/>
      <c r="FL138" s="162"/>
      <c r="FM138" s="162"/>
      <c r="FN138" s="162"/>
      <c r="FO138" s="162"/>
      <c r="FP138" s="162"/>
      <c r="FQ138" s="162"/>
      <c r="FR138" s="162"/>
      <c r="FS138" s="162"/>
      <c r="FT138" s="162"/>
      <c r="FU138" s="162"/>
      <c r="FV138" s="162"/>
      <c r="FW138" s="162"/>
      <c r="FX138" s="162"/>
      <c r="FY138" s="162"/>
      <c r="FZ138" s="162"/>
      <c r="GA138" s="162"/>
      <c r="GB138" s="162"/>
      <c r="GC138" s="162"/>
      <c r="GD138" s="162"/>
      <c r="GE138" s="162"/>
      <c r="GF138" s="162"/>
      <c r="GG138" s="162"/>
      <c r="GH138" s="162"/>
      <c r="GI138" s="162"/>
      <c r="GJ138" s="162"/>
      <c r="GK138" s="162"/>
      <c r="GL138" s="162"/>
      <c r="GM138" s="162"/>
      <c r="GN138" s="162"/>
      <c r="GO138" s="162"/>
      <c r="GP138" s="162"/>
      <c r="GQ138" s="162"/>
      <c r="GR138" s="162"/>
      <c r="GS138" s="162"/>
      <c r="GT138" s="162"/>
      <c r="GU138" s="162"/>
      <c r="GV138" s="162"/>
      <c r="GW138" s="162"/>
      <c r="GX138" s="162"/>
      <c r="GY138" s="162"/>
      <c r="GZ138" s="162"/>
      <c r="HA138" s="162"/>
      <c r="HB138" s="162"/>
      <c r="HC138" s="162"/>
      <c r="HD138" s="162"/>
      <c r="HE138" s="162"/>
      <c r="HF138" s="162"/>
      <c r="HG138" s="162"/>
      <c r="HH138" s="162"/>
      <c r="HI138" s="162"/>
      <c r="HJ138" s="162"/>
      <c r="HK138" s="162"/>
      <c r="HL138" s="162"/>
      <c r="HM138" s="162"/>
      <c r="HN138" s="162"/>
      <c r="HO138" s="162"/>
      <c r="HP138" s="162"/>
      <c r="HQ138" s="162"/>
      <c r="HR138" s="162"/>
      <c r="HS138" s="162"/>
      <c r="HT138" s="162"/>
      <c r="HU138" s="162"/>
      <c r="HV138" s="162"/>
      <c r="HW138" s="162"/>
      <c r="HX138" s="162"/>
      <c r="HY138" s="162"/>
      <c r="HZ138" s="162"/>
      <c r="IA138" s="162"/>
      <c r="IB138" s="162"/>
      <c r="IC138" s="162"/>
      <c r="ID138" s="162"/>
      <c r="IE138" s="162"/>
      <c r="IF138" s="162"/>
      <c r="IG138" s="162"/>
      <c r="IH138" s="162"/>
    </row>
    <row r="139" spans="1:242" s="157" customFormat="1" ht="30" customHeight="1" x14ac:dyDescent="0.2">
      <c r="A139" s="139">
        <v>19</v>
      </c>
      <c r="B139" s="169" t="s">
        <v>135</v>
      </c>
      <c r="C139" s="170" t="s">
        <v>136</v>
      </c>
      <c r="D139" s="139" t="s">
        <v>41</v>
      </c>
      <c r="E139" s="153"/>
      <c r="F139" s="153">
        <v>25</v>
      </c>
      <c r="G139" s="171"/>
      <c r="H139" s="154"/>
      <c r="I139" s="154"/>
      <c r="J139" s="154"/>
      <c r="K139" s="153"/>
      <c r="L139" s="153"/>
      <c r="M139" s="96"/>
      <c r="N139" s="82"/>
      <c r="O139" s="172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  <c r="AN139" s="155"/>
      <c r="AO139" s="155"/>
      <c r="AP139" s="155"/>
      <c r="AQ139" s="155"/>
      <c r="AR139" s="155"/>
      <c r="AS139" s="155"/>
      <c r="AT139" s="155"/>
      <c r="AU139" s="155"/>
      <c r="AV139" s="155"/>
      <c r="AW139" s="155"/>
      <c r="AX139" s="155"/>
      <c r="AY139" s="155"/>
      <c r="AZ139" s="155"/>
      <c r="BA139" s="155"/>
      <c r="BB139" s="155"/>
      <c r="BC139" s="155"/>
      <c r="BD139" s="155"/>
      <c r="BE139" s="155"/>
      <c r="BF139" s="155"/>
      <c r="BG139" s="155"/>
      <c r="BH139" s="155"/>
      <c r="BI139" s="155"/>
      <c r="BJ139" s="155"/>
      <c r="BK139" s="155"/>
      <c r="BL139" s="155"/>
      <c r="BM139" s="155"/>
      <c r="BN139" s="155"/>
      <c r="BO139" s="155"/>
      <c r="BP139" s="155"/>
      <c r="BQ139" s="155"/>
      <c r="BR139" s="155"/>
      <c r="BS139" s="155"/>
      <c r="BT139" s="155"/>
      <c r="BU139" s="155"/>
      <c r="BV139" s="155"/>
      <c r="BW139" s="155"/>
      <c r="BX139" s="155"/>
      <c r="BY139" s="155"/>
      <c r="BZ139" s="155"/>
      <c r="CA139" s="155"/>
      <c r="CB139" s="155"/>
      <c r="CC139" s="155"/>
      <c r="CD139" s="155"/>
      <c r="CE139" s="155"/>
      <c r="CF139" s="155"/>
      <c r="CG139" s="155"/>
      <c r="CH139" s="155"/>
      <c r="CI139" s="155"/>
      <c r="CJ139" s="155"/>
      <c r="CK139" s="155"/>
      <c r="CL139" s="155"/>
      <c r="CM139" s="155"/>
      <c r="CN139" s="155"/>
      <c r="CO139" s="155"/>
      <c r="CP139" s="155"/>
      <c r="CQ139" s="155"/>
      <c r="CR139" s="155"/>
      <c r="CS139" s="155"/>
      <c r="CT139" s="155"/>
      <c r="CU139" s="155"/>
      <c r="CV139" s="155"/>
      <c r="CW139" s="155"/>
      <c r="CX139" s="155"/>
      <c r="CY139" s="155"/>
      <c r="CZ139" s="155"/>
      <c r="DA139" s="155"/>
      <c r="DB139" s="155"/>
      <c r="DC139" s="155"/>
      <c r="DD139" s="155"/>
      <c r="DE139" s="155"/>
      <c r="DF139" s="155"/>
      <c r="DG139" s="155"/>
      <c r="DH139" s="155"/>
      <c r="DI139" s="155"/>
      <c r="DJ139" s="155"/>
      <c r="DK139" s="155"/>
      <c r="DL139" s="155"/>
      <c r="DM139" s="155"/>
      <c r="DN139" s="155"/>
      <c r="DO139" s="155"/>
      <c r="DP139" s="155"/>
      <c r="DQ139" s="155"/>
      <c r="DR139" s="155"/>
      <c r="DS139" s="155"/>
      <c r="DT139" s="155"/>
      <c r="DU139" s="155"/>
      <c r="DV139" s="155"/>
      <c r="DW139" s="155"/>
      <c r="DX139" s="155"/>
      <c r="DY139" s="155"/>
      <c r="DZ139" s="155"/>
      <c r="EA139" s="155"/>
      <c r="EB139" s="155"/>
      <c r="EC139" s="155"/>
      <c r="ED139" s="155"/>
      <c r="EE139" s="155"/>
      <c r="EF139" s="155"/>
      <c r="EG139" s="155"/>
      <c r="EH139" s="155"/>
      <c r="EI139" s="155"/>
      <c r="EJ139" s="155"/>
      <c r="EK139" s="155"/>
      <c r="EL139" s="155"/>
      <c r="EM139" s="155"/>
      <c r="EN139" s="155"/>
      <c r="EO139" s="155"/>
      <c r="EP139" s="155"/>
      <c r="EQ139" s="155"/>
      <c r="ER139" s="155"/>
      <c r="ES139" s="155"/>
      <c r="ET139" s="155"/>
      <c r="EU139" s="155"/>
      <c r="EV139" s="155"/>
      <c r="EW139" s="155"/>
      <c r="EX139" s="155"/>
      <c r="EY139" s="155"/>
      <c r="EZ139" s="155"/>
      <c r="FA139" s="155"/>
      <c r="FB139" s="155"/>
      <c r="FC139" s="155"/>
      <c r="FD139" s="155"/>
      <c r="FE139" s="155"/>
      <c r="FF139" s="155"/>
      <c r="FG139" s="155"/>
      <c r="FH139" s="155"/>
      <c r="FI139" s="155"/>
      <c r="FJ139" s="155"/>
      <c r="FK139" s="155"/>
      <c r="FL139" s="155"/>
      <c r="FM139" s="155"/>
      <c r="FN139" s="155"/>
      <c r="FO139" s="155"/>
      <c r="FP139" s="155"/>
      <c r="FQ139" s="155"/>
      <c r="FR139" s="155"/>
      <c r="FS139" s="155"/>
      <c r="FT139" s="155"/>
      <c r="FU139" s="155"/>
      <c r="FV139" s="155"/>
      <c r="FW139" s="155"/>
      <c r="FX139" s="155"/>
      <c r="FY139" s="155"/>
      <c r="FZ139" s="155"/>
      <c r="GA139" s="155"/>
      <c r="GB139" s="155"/>
      <c r="GC139" s="155"/>
      <c r="GD139" s="155"/>
      <c r="GE139" s="155"/>
      <c r="GF139" s="155"/>
      <c r="GG139" s="155"/>
      <c r="GH139" s="155"/>
      <c r="GI139" s="155"/>
      <c r="GJ139" s="155"/>
      <c r="GK139" s="155"/>
      <c r="GL139" s="155"/>
      <c r="GM139" s="155"/>
      <c r="GN139" s="155"/>
      <c r="GO139" s="155"/>
      <c r="GP139" s="155"/>
      <c r="GQ139" s="155"/>
      <c r="GR139" s="155"/>
      <c r="GS139" s="155"/>
      <c r="GT139" s="155"/>
      <c r="GU139" s="155"/>
      <c r="GV139" s="155"/>
      <c r="GW139" s="155"/>
      <c r="GX139" s="155"/>
      <c r="GY139" s="155"/>
      <c r="GZ139" s="155"/>
      <c r="HA139" s="155"/>
      <c r="HB139" s="155"/>
      <c r="HC139" s="155"/>
      <c r="HD139" s="155"/>
      <c r="HE139" s="155"/>
      <c r="HF139" s="155"/>
      <c r="HG139" s="155"/>
      <c r="HH139" s="155"/>
      <c r="HI139" s="155"/>
      <c r="HJ139" s="155"/>
      <c r="HK139" s="155"/>
      <c r="HL139" s="155"/>
      <c r="HM139" s="155"/>
      <c r="HN139" s="155"/>
      <c r="HO139" s="155"/>
      <c r="HP139" s="155"/>
      <c r="HQ139" s="155"/>
      <c r="HR139" s="155"/>
      <c r="HS139" s="155"/>
      <c r="HT139" s="155"/>
      <c r="HU139" s="155"/>
      <c r="HV139" s="155"/>
      <c r="HW139" s="155"/>
      <c r="HX139" s="155"/>
      <c r="HY139" s="155"/>
      <c r="HZ139" s="155"/>
      <c r="IA139" s="155"/>
      <c r="IB139" s="155"/>
      <c r="IC139" s="155"/>
      <c r="ID139" s="155"/>
      <c r="IE139" s="155"/>
      <c r="IF139" s="155"/>
      <c r="IG139" s="155"/>
      <c r="IH139" s="155"/>
    </row>
    <row r="140" spans="1:242" s="61" customFormat="1" ht="12.75" hidden="1" x14ac:dyDescent="0.2">
      <c r="A140" s="158"/>
      <c r="B140" s="173"/>
      <c r="C140" s="124" t="s">
        <v>19</v>
      </c>
      <c r="D140" s="33" t="s">
        <v>20</v>
      </c>
      <c r="E140" s="34">
        <v>3.45</v>
      </c>
      <c r="F140" s="174">
        <f>F139*E140</f>
        <v>86.25</v>
      </c>
      <c r="G140" s="35"/>
      <c r="H140" s="43"/>
      <c r="I140" s="35">
        <v>6</v>
      </c>
      <c r="J140" s="35">
        <f>F140*I140</f>
        <v>517.5</v>
      </c>
      <c r="K140" s="35"/>
      <c r="L140" s="35"/>
      <c r="M140" s="35">
        <f t="shared" ref="M140" si="12">H140+J140+L140</f>
        <v>517.5</v>
      </c>
      <c r="N140" s="82"/>
      <c r="O140" s="161"/>
      <c r="P140" s="161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</row>
    <row r="141" spans="1:242" s="61" customFormat="1" ht="12.75" hidden="1" x14ac:dyDescent="0.25">
      <c r="A141" s="139"/>
      <c r="B141" s="175" t="s">
        <v>137</v>
      </c>
      <c r="C141" s="176" t="s">
        <v>138</v>
      </c>
      <c r="D141" s="59" t="s">
        <v>139</v>
      </c>
      <c r="E141" s="35" t="s">
        <v>140</v>
      </c>
      <c r="F141" s="35">
        <v>5</v>
      </c>
      <c r="G141" s="35">
        <v>65.599999999999994</v>
      </c>
      <c r="H141" s="34">
        <f>G141*F141</f>
        <v>328</v>
      </c>
      <c r="I141" s="34"/>
      <c r="J141" s="34"/>
      <c r="K141" s="35"/>
      <c r="L141" s="35"/>
      <c r="M141" s="35">
        <f>H141+J141+L141</f>
        <v>328</v>
      </c>
      <c r="N141" s="82"/>
      <c r="O141" s="155">
        <v>13.2</v>
      </c>
      <c r="P141" s="155">
        <f>O141*F141</f>
        <v>66</v>
      </c>
      <c r="Q141" s="72">
        <f>P141/100</f>
        <v>0.66</v>
      </c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</row>
    <row r="142" spans="1:242" s="61" customFormat="1" ht="12.75" hidden="1" x14ac:dyDescent="0.25">
      <c r="A142" s="139"/>
      <c r="B142" s="175" t="s">
        <v>141</v>
      </c>
      <c r="C142" s="176" t="s">
        <v>142</v>
      </c>
      <c r="D142" s="59" t="s">
        <v>139</v>
      </c>
      <c r="E142" s="35" t="s">
        <v>140</v>
      </c>
      <c r="F142" s="35">
        <v>10</v>
      </c>
      <c r="G142" s="35">
        <v>51.1</v>
      </c>
      <c r="H142" s="34">
        <f>G142*F142</f>
        <v>511</v>
      </c>
      <c r="I142" s="34"/>
      <c r="J142" s="34"/>
      <c r="K142" s="35"/>
      <c r="L142" s="35"/>
      <c r="M142" s="35">
        <f>H142+J142+L142</f>
        <v>511</v>
      </c>
      <c r="N142" s="82"/>
      <c r="O142" s="155">
        <v>13.2</v>
      </c>
      <c r="P142" s="155">
        <f>O142*F142</f>
        <v>132</v>
      </c>
      <c r="Q142" s="72">
        <f>P142/100</f>
        <v>1.32</v>
      </c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</row>
    <row r="143" spans="1:242" s="61" customFormat="1" ht="12.75" hidden="1" x14ac:dyDescent="0.25">
      <c r="A143" s="139"/>
      <c r="B143" s="175" t="s">
        <v>143</v>
      </c>
      <c r="C143" s="177" t="s">
        <v>144</v>
      </c>
      <c r="D143" s="178" t="s">
        <v>123</v>
      </c>
      <c r="E143" s="34">
        <f>1.84</f>
        <v>1.84</v>
      </c>
      <c r="F143" s="35">
        <f>1.84*(5+10)</f>
        <v>27.6</v>
      </c>
      <c r="G143" s="35">
        <v>2.9</v>
      </c>
      <c r="H143" s="34">
        <f>G143*F143</f>
        <v>80.040000000000006</v>
      </c>
      <c r="I143" s="34"/>
      <c r="J143" s="34"/>
      <c r="K143" s="35"/>
      <c r="L143" s="35"/>
      <c r="M143" s="35">
        <f>H143+J143+L143</f>
        <v>80.040000000000006</v>
      </c>
      <c r="N143" s="82"/>
      <c r="O143" s="155"/>
      <c r="P143" s="155"/>
      <c r="Q143" s="72">
        <f>F143/1000</f>
        <v>2.7600000000000003E-2</v>
      </c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</row>
    <row r="144" spans="1:242" s="61" customFormat="1" ht="12.75" hidden="1" x14ac:dyDescent="0.25">
      <c r="A144" s="158"/>
      <c r="B144" s="173" t="s">
        <v>145</v>
      </c>
      <c r="C144" s="179" t="s">
        <v>146</v>
      </c>
      <c r="D144" s="59" t="s">
        <v>41</v>
      </c>
      <c r="E144" s="35" t="s">
        <v>140</v>
      </c>
      <c r="F144" s="35">
        <f>F139</f>
        <v>25</v>
      </c>
      <c r="G144" s="35">
        <v>15</v>
      </c>
      <c r="H144" s="34">
        <f t="shared" ref="H144" si="13">G144*F144</f>
        <v>375</v>
      </c>
      <c r="I144" s="34"/>
      <c r="J144" s="34"/>
      <c r="K144" s="35"/>
      <c r="L144" s="35"/>
      <c r="M144" s="35">
        <f t="shared" ref="M144" si="14">H144+J144+L144</f>
        <v>375</v>
      </c>
      <c r="N144" s="82"/>
      <c r="O144" s="161"/>
      <c r="P144" s="161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</row>
    <row r="145" spans="1:225" s="61" customFormat="1" ht="12.75" hidden="1" x14ac:dyDescent="0.25">
      <c r="A145" s="158"/>
      <c r="B145" s="173"/>
      <c r="C145" s="176"/>
      <c r="D145" s="59"/>
      <c r="E145" s="35"/>
      <c r="F145" s="35"/>
      <c r="G145" s="35"/>
      <c r="H145" s="34"/>
      <c r="I145" s="34"/>
      <c r="J145" s="34"/>
      <c r="K145" s="35"/>
      <c r="L145" s="35"/>
      <c r="M145" s="35"/>
      <c r="N145" s="82"/>
      <c r="O145" s="161"/>
      <c r="P145" s="161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</row>
    <row r="146" spans="1:225" s="143" customFormat="1" ht="30.75" customHeight="1" x14ac:dyDescent="0.25">
      <c r="A146" s="57">
        <v>20</v>
      </c>
      <c r="B146" s="180" t="s">
        <v>147</v>
      </c>
      <c r="C146" s="138" t="s">
        <v>148</v>
      </c>
      <c r="D146" s="139" t="s">
        <v>41</v>
      </c>
      <c r="E146" s="93"/>
      <c r="F146" s="140">
        <f>F129-F139</f>
        <v>20</v>
      </c>
      <c r="G146" s="93"/>
      <c r="H146" s="141"/>
      <c r="I146" s="142"/>
      <c r="J146" s="141"/>
      <c r="K146" s="93"/>
      <c r="L146" s="141"/>
      <c r="M146" s="141"/>
      <c r="N146" s="181"/>
    </row>
    <row r="147" spans="1:225" s="143" customFormat="1" ht="12.75" hidden="1" x14ac:dyDescent="0.25">
      <c r="A147" s="57"/>
      <c r="B147" s="69"/>
      <c r="C147" s="124" t="s">
        <v>19</v>
      </c>
      <c r="D147" s="33" t="s">
        <v>20</v>
      </c>
      <c r="E147" s="59">
        <v>7.9500000000000005E-3</v>
      </c>
      <c r="F147" s="144">
        <f>F146*E147</f>
        <v>0.159</v>
      </c>
      <c r="G147" s="59"/>
      <c r="H147" s="142"/>
      <c r="I147" s="142">
        <v>6</v>
      </c>
      <c r="J147" s="142">
        <f>F147*I147</f>
        <v>0.95399999999999996</v>
      </c>
      <c r="K147" s="59"/>
      <c r="L147" s="142"/>
      <c r="M147" s="142">
        <f>J147</f>
        <v>0.95399999999999996</v>
      </c>
      <c r="N147" s="182"/>
    </row>
    <row r="148" spans="1:225" s="143" customFormat="1" ht="12.75" hidden="1" x14ac:dyDescent="0.25">
      <c r="A148" s="57"/>
      <c r="B148" s="69" t="s">
        <v>128</v>
      </c>
      <c r="C148" s="145" t="s">
        <v>129</v>
      </c>
      <c r="D148" s="59" t="s">
        <v>29</v>
      </c>
      <c r="E148" s="59">
        <v>1.78E-2</v>
      </c>
      <c r="F148" s="142">
        <f>E148*F146</f>
        <v>0.35599999999999998</v>
      </c>
      <c r="G148" s="142"/>
      <c r="H148" s="142"/>
      <c r="I148" s="142"/>
      <c r="J148" s="142"/>
      <c r="K148" s="146">
        <v>50.06</v>
      </c>
      <c r="L148" s="146">
        <f>K148*F148</f>
        <v>17.821359999999999</v>
      </c>
      <c r="M148" s="146">
        <f>L148</f>
        <v>17.821359999999999</v>
      </c>
      <c r="N148" s="183"/>
    </row>
    <row r="149" spans="1:225" s="130" customFormat="1" ht="12.75" customHeight="1" x14ac:dyDescent="0.25">
      <c r="A149" s="130" t="s">
        <v>14</v>
      </c>
      <c r="B149" s="131"/>
      <c r="C149" s="132" t="s">
        <v>149</v>
      </c>
      <c r="D149" s="131"/>
      <c r="E149" s="133"/>
      <c r="F149" s="134"/>
      <c r="G149" s="134"/>
      <c r="H149" s="134"/>
      <c r="I149" s="134"/>
      <c r="J149" s="134"/>
      <c r="K149" s="135"/>
      <c r="L149" s="135"/>
      <c r="M149" s="135"/>
      <c r="N149" s="183"/>
      <c r="O149" s="136"/>
      <c r="P149" s="136"/>
      <c r="Q149" s="137"/>
      <c r="R149" s="136"/>
      <c r="S149" s="136"/>
      <c r="T149" s="136"/>
      <c r="U149" s="136"/>
      <c r="V149" s="136"/>
      <c r="W149" s="136"/>
      <c r="X149" s="136"/>
      <c r="Y149" s="136"/>
      <c r="Z149" s="136"/>
      <c r="AA149" s="136"/>
      <c r="AB149" s="136"/>
      <c r="AC149" s="136"/>
      <c r="AD149" s="136"/>
      <c r="AE149" s="136"/>
      <c r="AF149" s="136"/>
      <c r="AG149" s="136"/>
      <c r="AH149" s="136"/>
      <c r="AI149" s="136"/>
      <c r="AJ149" s="136"/>
      <c r="AK149" s="136"/>
      <c r="AL149" s="136"/>
      <c r="AM149" s="136"/>
      <c r="AN149" s="136"/>
      <c r="AO149" s="136"/>
      <c r="AP149" s="136"/>
      <c r="AQ149" s="136"/>
      <c r="AR149" s="136"/>
      <c r="AS149" s="136"/>
      <c r="AT149" s="136"/>
      <c r="AU149" s="136"/>
      <c r="AV149" s="136"/>
      <c r="AW149" s="136"/>
      <c r="AX149" s="136"/>
      <c r="AY149" s="136"/>
      <c r="AZ149" s="136"/>
      <c r="BA149" s="136"/>
      <c r="BB149" s="136"/>
      <c r="BC149" s="136"/>
      <c r="BD149" s="136"/>
      <c r="BE149" s="136"/>
      <c r="BF149" s="136"/>
      <c r="BG149" s="136"/>
      <c r="BH149" s="136"/>
      <c r="BI149" s="136"/>
      <c r="BJ149" s="136"/>
      <c r="BK149" s="136"/>
      <c r="BL149" s="136"/>
      <c r="BM149" s="136"/>
      <c r="BN149" s="136"/>
      <c r="BO149" s="136"/>
      <c r="BP149" s="136"/>
      <c r="BQ149" s="136"/>
      <c r="BR149" s="136"/>
      <c r="BS149" s="136"/>
      <c r="BT149" s="136"/>
      <c r="BU149" s="136"/>
      <c r="BV149" s="136"/>
      <c r="BW149" s="136"/>
      <c r="BX149" s="136"/>
      <c r="BY149" s="136"/>
      <c r="BZ149" s="136"/>
      <c r="CA149" s="136"/>
      <c r="CB149" s="136"/>
      <c r="CC149" s="136"/>
      <c r="CD149" s="136"/>
      <c r="CE149" s="136"/>
      <c r="CF149" s="136"/>
      <c r="CG149" s="136"/>
      <c r="CH149" s="136"/>
      <c r="CI149" s="136"/>
      <c r="CJ149" s="136"/>
      <c r="CK149" s="136"/>
      <c r="CL149" s="136"/>
      <c r="CM149" s="136"/>
      <c r="CN149" s="136"/>
      <c r="CO149" s="136"/>
      <c r="CP149" s="136"/>
      <c r="CQ149" s="136"/>
      <c r="CR149" s="136"/>
      <c r="CS149" s="136"/>
      <c r="CT149" s="136"/>
      <c r="CU149" s="136"/>
      <c r="CV149" s="136"/>
      <c r="CW149" s="136"/>
      <c r="CX149" s="136"/>
      <c r="CY149" s="136"/>
      <c r="CZ149" s="136"/>
      <c r="DA149" s="136"/>
      <c r="DB149" s="136"/>
      <c r="DC149" s="136"/>
      <c r="DD149" s="136"/>
      <c r="DE149" s="136"/>
      <c r="DF149" s="136"/>
      <c r="DG149" s="136"/>
      <c r="DH149" s="136"/>
      <c r="DI149" s="136"/>
      <c r="DJ149" s="136"/>
      <c r="DK149" s="136"/>
      <c r="DL149" s="136"/>
      <c r="DM149" s="136"/>
      <c r="DN149" s="136"/>
      <c r="DO149" s="136"/>
      <c r="DP149" s="136"/>
      <c r="DQ149" s="136"/>
      <c r="DR149" s="136"/>
      <c r="DS149" s="136"/>
      <c r="DT149" s="136"/>
      <c r="DU149" s="136"/>
      <c r="DV149" s="136"/>
      <c r="DW149" s="136"/>
      <c r="DX149" s="136"/>
      <c r="DY149" s="136"/>
      <c r="DZ149" s="136"/>
      <c r="EA149" s="136"/>
      <c r="EB149" s="136"/>
      <c r="EC149" s="136"/>
      <c r="ED149" s="136"/>
      <c r="EE149" s="136"/>
      <c r="EF149" s="136"/>
      <c r="EG149" s="136"/>
      <c r="EH149" s="136"/>
      <c r="EI149" s="136"/>
      <c r="EJ149" s="136"/>
      <c r="EK149" s="136"/>
      <c r="EL149" s="136"/>
      <c r="EM149" s="136"/>
      <c r="EN149" s="136"/>
      <c r="EO149" s="136"/>
      <c r="EP149" s="136"/>
      <c r="EQ149" s="136"/>
      <c r="ER149" s="136"/>
      <c r="ES149" s="136"/>
      <c r="ET149" s="136"/>
      <c r="EU149" s="136"/>
      <c r="EV149" s="136"/>
      <c r="EW149" s="136"/>
      <c r="EX149" s="136"/>
      <c r="EY149" s="136"/>
      <c r="EZ149" s="136"/>
      <c r="FA149" s="136"/>
      <c r="FB149" s="136"/>
      <c r="FC149" s="136"/>
      <c r="FD149" s="136"/>
      <c r="FE149" s="136"/>
      <c r="FF149" s="136"/>
      <c r="FG149" s="136"/>
      <c r="FH149" s="136"/>
      <c r="FI149" s="136"/>
      <c r="FJ149" s="136"/>
      <c r="FK149" s="136"/>
      <c r="FL149" s="136"/>
      <c r="FM149" s="136"/>
      <c r="FN149" s="136"/>
      <c r="FO149" s="136"/>
      <c r="FP149" s="136"/>
      <c r="FQ149" s="136"/>
      <c r="FR149" s="136"/>
      <c r="FS149" s="136"/>
      <c r="FT149" s="136"/>
      <c r="FU149" s="136"/>
      <c r="FV149" s="136"/>
      <c r="FW149" s="136"/>
      <c r="FX149" s="136"/>
      <c r="FY149" s="136"/>
      <c r="FZ149" s="136"/>
      <c r="GA149" s="136"/>
      <c r="GB149" s="136"/>
      <c r="GC149" s="136"/>
      <c r="GD149" s="136"/>
      <c r="GE149" s="136"/>
      <c r="GF149" s="136"/>
      <c r="GG149" s="136"/>
      <c r="GH149" s="136"/>
      <c r="GI149" s="136"/>
      <c r="GJ149" s="136"/>
      <c r="GK149" s="136"/>
      <c r="GL149" s="136"/>
      <c r="GM149" s="136"/>
      <c r="GN149" s="136"/>
      <c r="GO149" s="136"/>
      <c r="GP149" s="136"/>
      <c r="GQ149" s="136"/>
      <c r="GR149" s="136"/>
      <c r="GS149" s="136"/>
      <c r="GT149" s="136"/>
      <c r="GU149" s="136"/>
      <c r="GV149" s="136"/>
      <c r="GW149" s="136"/>
      <c r="GX149" s="136"/>
      <c r="GY149" s="136"/>
      <c r="GZ149" s="136"/>
      <c r="HA149" s="136"/>
      <c r="HB149" s="136"/>
      <c r="HC149" s="136"/>
      <c r="HD149" s="136"/>
      <c r="HE149" s="136"/>
      <c r="HF149" s="136"/>
      <c r="HG149" s="136"/>
      <c r="HH149" s="136"/>
      <c r="HI149" s="136"/>
      <c r="HJ149" s="136"/>
      <c r="HK149" s="136"/>
      <c r="HL149" s="136"/>
      <c r="HM149" s="136"/>
      <c r="HN149" s="136"/>
      <c r="HO149" s="136"/>
      <c r="HP149" s="136"/>
      <c r="HQ149" s="136"/>
    </row>
    <row r="150" spans="1:225" s="130" customFormat="1" ht="20.100000000000001" customHeight="1" x14ac:dyDescent="0.25">
      <c r="A150" s="184"/>
      <c r="B150" s="185"/>
      <c r="C150" s="186"/>
      <c r="D150" s="187"/>
      <c r="E150" s="135"/>
      <c r="F150" s="188"/>
      <c r="G150" s="135"/>
      <c r="H150" s="135"/>
      <c r="I150" s="135"/>
      <c r="J150" s="135"/>
      <c r="K150" s="135"/>
      <c r="L150" s="188"/>
      <c r="M150" s="188"/>
      <c r="N150" s="183"/>
      <c r="O150" s="189"/>
      <c r="P150" s="189"/>
      <c r="Q150" s="189"/>
      <c r="R150" s="189"/>
      <c r="S150" s="189"/>
      <c r="T150" s="189"/>
      <c r="U150" s="189"/>
      <c r="V150" s="189"/>
      <c r="W150" s="189"/>
      <c r="X150" s="189"/>
      <c r="Y150" s="189"/>
      <c r="Z150" s="189"/>
      <c r="AA150" s="189"/>
      <c r="AB150" s="189"/>
      <c r="AC150" s="189"/>
      <c r="AD150" s="189"/>
      <c r="AE150" s="189"/>
      <c r="AF150" s="189"/>
      <c r="AG150" s="189"/>
      <c r="AH150" s="189"/>
      <c r="AI150" s="189"/>
      <c r="AJ150" s="189"/>
      <c r="AK150" s="189"/>
      <c r="AL150" s="189"/>
      <c r="AM150" s="189"/>
      <c r="AN150" s="189"/>
      <c r="AO150" s="189"/>
      <c r="AP150" s="189"/>
      <c r="AQ150" s="189"/>
      <c r="AR150" s="189"/>
      <c r="AS150" s="189"/>
      <c r="AT150" s="189"/>
      <c r="AU150" s="189"/>
      <c r="AV150" s="189"/>
      <c r="AW150" s="189"/>
      <c r="AX150" s="189"/>
      <c r="AY150" s="189"/>
      <c r="AZ150" s="189"/>
      <c r="BA150" s="189"/>
      <c r="BB150" s="189"/>
      <c r="BC150" s="189"/>
      <c r="BD150" s="189"/>
      <c r="BE150" s="189"/>
      <c r="BF150" s="189"/>
      <c r="BG150" s="189"/>
      <c r="BH150" s="189"/>
      <c r="BI150" s="189"/>
      <c r="BJ150" s="189"/>
      <c r="BK150" s="189"/>
      <c r="BL150" s="189"/>
      <c r="BM150" s="189"/>
      <c r="BN150" s="189"/>
      <c r="BO150" s="189"/>
      <c r="BP150" s="189"/>
      <c r="BQ150" s="189"/>
      <c r="BR150" s="189"/>
      <c r="BS150" s="189"/>
      <c r="BT150" s="189"/>
      <c r="BU150" s="189"/>
      <c r="BV150" s="189"/>
      <c r="BW150" s="189"/>
      <c r="BX150" s="189"/>
      <c r="BY150" s="189"/>
      <c r="BZ150" s="189"/>
      <c r="CA150" s="189"/>
      <c r="CB150" s="189"/>
      <c r="CC150" s="189"/>
      <c r="CD150" s="189"/>
      <c r="CE150" s="189"/>
      <c r="CF150" s="189"/>
      <c r="CG150" s="189"/>
      <c r="CH150" s="189"/>
      <c r="CI150" s="189"/>
      <c r="CJ150" s="189"/>
      <c r="CK150" s="189"/>
      <c r="CL150" s="189"/>
      <c r="CM150" s="189"/>
      <c r="CN150" s="189"/>
      <c r="CO150" s="189"/>
      <c r="CP150" s="189"/>
      <c r="CQ150" s="189"/>
      <c r="CR150" s="189"/>
      <c r="CS150" s="189"/>
      <c r="CT150" s="189"/>
      <c r="CU150" s="189"/>
      <c r="CV150" s="189"/>
      <c r="CW150" s="189"/>
      <c r="CX150" s="189"/>
      <c r="CY150" s="189"/>
      <c r="CZ150" s="189"/>
      <c r="DA150" s="189"/>
      <c r="DB150" s="189"/>
      <c r="DC150" s="189"/>
      <c r="DD150" s="189"/>
      <c r="DE150" s="189"/>
      <c r="DF150" s="189"/>
      <c r="DG150" s="189"/>
      <c r="DH150" s="189"/>
      <c r="DI150" s="189"/>
      <c r="DJ150" s="189"/>
      <c r="DK150" s="189"/>
      <c r="DL150" s="189"/>
      <c r="DM150" s="189"/>
      <c r="DN150" s="189"/>
      <c r="DO150" s="189"/>
      <c r="DP150" s="189"/>
      <c r="DQ150" s="189"/>
      <c r="DR150" s="189"/>
      <c r="DS150" s="189"/>
      <c r="DT150" s="189"/>
      <c r="DU150" s="189"/>
      <c r="DV150" s="189"/>
      <c r="DW150" s="189"/>
      <c r="DX150" s="189"/>
      <c r="DY150" s="189"/>
      <c r="DZ150" s="189"/>
      <c r="EA150" s="189"/>
      <c r="EB150" s="189"/>
      <c r="EC150" s="189"/>
      <c r="ED150" s="189"/>
      <c r="EE150" s="189"/>
      <c r="EF150" s="189"/>
      <c r="EG150" s="189"/>
      <c r="EH150" s="189"/>
      <c r="EI150" s="189"/>
      <c r="EJ150" s="189"/>
      <c r="EK150" s="189"/>
      <c r="EL150" s="189"/>
      <c r="EM150" s="189"/>
      <c r="EN150" s="189"/>
      <c r="EO150" s="189"/>
      <c r="EP150" s="189"/>
      <c r="EQ150" s="189"/>
      <c r="ER150" s="189"/>
      <c r="ES150" s="189"/>
      <c r="ET150" s="189"/>
      <c r="EU150" s="189"/>
      <c r="EV150" s="189"/>
      <c r="EW150" s="189"/>
      <c r="EX150" s="189"/>
      <c r="EY150" s="189"/>
      <c r="EZ150" s="189"/>
      <c r="FA150" s="189"/>
      <c r="FB150" s="189"/>
      <c r="FC150" s="189"/>
      <c r="FD150" s="189"/>
      <c r="FE150" s="189"/>
      <c r="FF150" s="189"/>
      <c r="FG150" s="189"/>
      <c r="FH150" s="189"/>
      <c r="FI150" s="189"/>
      <c r="FJ150" s="189"/>
      <c r="FK150" s="189"/>
      <c r="FL150" s="189"/>
      <c r="FM150" s="189"/>
      <c r="FN150" s="189"/>
      <c r="FO150" s="189"/>
      <c r="FP150" s="189"/>
      <c r="FQ150" s="189"/>
      <c r="FR150" s="189"/>
      <c r="FS150" s="189"/>
      <c r="FT150" s="189"/>
      <c r="FU150" s="189"/>
      <c r="FV150" s="189"/>
      <c r="FW150" s="189"/>
      <c r="FX150" s="189"/>
      <c r="FY150" s="189"/>
      <c r="FZ150" s="189"/>
      <c r="GA150" s="189"/>
      <c r="GB150" s="189"/>
      <c r="GC150" s="189"/>
      <c r="GD150" s="189"/>
      <c r="GE150" s="189"/>
      <c r="GF150" s="189"/>
      <c r="GG150" s="189"/>
      <c r="GH150" s="189"/>
      <c r="GI150" s="189"/>
      <c r="GJ150" s="189"/>
      <c r="GK150" s="189"/>
      <c r="GL150" s="189"/>
      <c r="GM150" s="189"/>
      <c r="GN150" s="189"/>
      <c r="GO150" s="189"/>
      <c r="GP150" s="189"/>
      <c r="GQ150" s="189"/>
      <c r="GR150" s="189"/>
      <c r="GS150" s="189"/>
      <c r="GT150" s="189"/>
      <c r="GU150" s="189"/>
      <c r="GV150" s="189"/>
      <c r="GW150" s="189"/>
      <c r="GX150" s="189"/>
      <c r="GY150" s="189"/>
      <c r="GZ150" s="189"/>
      <c r="HA150" s="189"/>
      <c r="HB150" s="189"/>
      <c r="HC150" s="189"/>
      <c r="HD150" s="189"/>
      <c r="HE150" s="189"/>
      <c r="HF150" s="189"/>
      <c r="HG150" s="189"/>
      <c r="HH150" s="189"/>
      <c r="HI150" s="189"/>
      <c r="HJ150" s="189"/>
      <c r="HK150" s="189"/>
      <c r="HL150" s="189"/>
      <c r="HM150" s="189"/>
      <c r="HN150" s="189"/>
      <c r="HO150" s="189"/>
      <c r="HP150" s="189"/>
      <c r="HQ150" s="189"/>
    </row>
    <row r="151" spans="1:225" s="196" customFormat="1" ht="38.25" customHeight="1" x14ac:dyDescent="0.2">
      <c r="A151" s="190">
        <v>21</v>
      </c>
      <c r="B151" s="114" t="s">
        <v>150</v>
      </c>
      <c r="C151" s="191" t="s">
        <v>151</v>
      </c>
      <c r="D151" s="190" t="s">
        <v>45</v>
      </c>
      <c r="E151" s="192"/>
      <c r="F151" s="193">
        <v>16</v>
      </c>
      <c r="G151" s="190"/>
      <c r="H151" s="194"/>
      <c r="I151" s="194"/>
      <c r="J151" s="194"/>
      <c r="K151" s="190"/>
      <c r="L151" s="190"/>
      <c r="M151" s="190"/>
      <c r="N151" s="183"/>
      <c r="O151" s="195"/>
      <c r="P151" s="195"/>
    </row>
    <row r="152" spans="1:225" s="201" customFormat="1" ht="30.75" customHeight="1" x14ac:dyDescent="0.2">
      <c r="A152" s="190">
        <v>22</v>
      </c>
      <c r="B152" s="180" t="s">
        <v>152</v>
      </c>
      <c r="C152" s="198" t="s">
        <v>153</v>
      </c>
      <c r="D152" s="190" t="s">
        <v>45</v>
      </c>
      <c r="E152" s="199"/>
      <c r="F152" s="193">
        <f>F151</f>
        <v>16</v>
      </c>
      <c r="G152" s="200"/>
      <c r="H152" s="190"/>
      <c r="I152" s="190"/>
      <c r="J152" s="190"/>
      <c r="K152" s="200"/>
      <c r="L152" s="200"/>
      <c r="M152" s="200"/>
      <c r="N152" s="183"/>
      <c r="O152" s="197"/>
      <c r="P152" s="197"/>
    </row>
    <row r="153" spans="1:225" s="18" customFormat="1" ht="24.75" customHeight="1" x14ac:dyDescent="0.25">
      <c r="A153" s="202"/>
      <c r="B153" s="202"/>
      <c r="C153" s="203"/>
      <c r="D153" s="204"/>
      <c r="E153" s="204"/>
      <c r="F153" s="204"/>
      <c r="G153" s="204"/>
      <c r="H153" s="203"/>
      <c r="I153" s="204"/>
      <c r="J153" s="203"/>
      <c r="K153" s="204"/>
      <c r="L153" s="203"/>
      <c r="M153" s="203"/>
    </row>
    <row r="154" spans="1:225" s="18" customFormat="1" ht="21" customHeight="1" x14ac:dyDescent="0.25">
      <c r="A154" s="220"/>
      <c r="B154" s="205"/>
      <c r="C154" s="220" t="s">
        <v>11</v>
      </c>
      <c r="D154" s="220"/>
      <c r="E154" s="206"/>
      <c r="F154" s="228"/>
      <c r="G154" s="206"/>
      <c r="H154" s="206">
        <f>SUM(H9:H153)</f>
        <v>455096.41319374385</v>
      </c>
      <c r="I154" s="206"/>
      <c r="J154" s="206">
        <f>SUM(J9:J153)</f>
        <v>19325.545752226666</v>
      </c>
      <c r="K154" s="206"/>
      <c r="L154" s="206">
        <f>SUM(L9:L153)</f>
        <v>36951.804189903305</v>
      </c>
      <c r="M154" s="206">
        <f>SUM(M9:M153)</f>
        <v>511373.76313587383</v>
      </c>
      <c r="N154" s="207"/>
      <c r="O154" s="207"/>
      <c r="P154" s="207"/>
      <c r="Q154" s="207"/>
      <c r="R154" s="207"/>
      <c r="S154" s="207"/>
      <c r="T154" s="207"/>
      <c r="U154" s="207"/>
      <c r="V154" s="207"/>
      <c r="W154" s="207"/>
      <c r="X154" s="207"/>
      <c r="Y154" s="207"/>
      <c r="Z154" s="207"/>
      <c r="AA154" s="207"/>
      <c r="AB154" s="207"/>
      <c r="AC154" s="207"/>
      <c r="AD154" s="207"/>
      <c r="AE154" s="207"/>
      <c r="AF154" s="207"/>
      <c r="AG154" s="207"/>
      <c r="AH154" s="207"/>
      <c r="AI154" s="207"/>
      <c r="AJ154" s="207"/>
      <c r="AK154" s="207"/>
      <c r="AL154" s="207"/>
      <c r="AM154" s="207"/>
      <c r="AN154" s="207"/>
      <c r="AO154" s="207"/>
      <c r="AP154" s="207"/>
      <c r="AQ154" s="207"/>
      <c r="AR154" s="207"/>
      <c r="AS154" s="207"/>
      <c r="AT154" s="207"/>
      <c r="AU154" s="207"/>
      <c r="AV154" s="207"/>
      <c r="AW154" s="207"/>
      <c r="AX154" s="207"/>
      <c r="AY154" s="207"/>
      <c r="AZ154" s="207"/>
      <c r="BA154" s="207"/>
      <c r="BB154" s="207"/>
      <c r="BC154" s="207"/>
      <c r="BD154" s="207"/>
      <c r="BE154" s="207"/>
      <c r="BF154" s="207"/>
      <c r="BG154" s="207"/>
      <c r="BH154" s="207"/>
      <c r="BI154" s="207"/>
      <c r="BJ154" s="207"/>
      <c r="BK154" s="207"/>
      <c r="BL154" s="207"/>
      <c r="BM154" s="207"/>
      <c r="BN154" s="207"/>
      <c r="BO154" s="207"/>
      <c r="BP154" s="207"/>
      <c r="BQ154" s="207"/>
      <c r="BR154" s="207"/>
      <c r="BS154" s="207"/>
      <c r="BT154" s="207"/>
      <c r="BU154" s="207"/>
      <c r="BV154" s="207"/>
      <c r="BW154" s="207"/>
      <c r="BX154" s="207"/>
      <c r="BY154" s="207"/>
      <c r="BZ154" s="207"/>
      <c r="CA154" s="207"/>
      <c r="CB154" s="207"/>
      <c r="CC154" s="207"/>
      <c r="CD154" s="207"/>
      <c r="CE154" s="207"/>
      <c r="CF154" s="207"/>
      <c r="CG154" s="207"/>
      <c r="CH154" s="207"/>
      <c r="CI154" s="207"/>
      <c r="CJ154" s="207"/>
      <c r="CK154" s="207"/>
      <c r="CL154" s="207"/>
      <c r="CM154" s="207"/>
      <c r="CN154" s="207"/>
      <c r="CO154" s="207"/>
      <c r="CP154" s="207"/>
      <c r="CQ154" s="207"/>
      <c r="CR154" s="207"/>
      <c r="CS154" s="207"/>
      <c r="CT154" s="207"/>
      <c r="CU154" s="207"/>
      <c r="CV154" s="207"/>
      <c r="CW154" s="207"/>
      <c r="CX154" s="207"/>
      <c r="CY154" s="207"/>
      <c r="CZ154" s="207"/>
      <c r="DA154" s="207"/>
      <c r="DB154" s="207"/>
      <c r="DC154" s="207"/>
      <c r="DD154" s="207"/>
      <c r="DE154" s="207"/>
      <c r="DF154" s="207"/>
      <c r="DG154" s="207"/>
      <c r="DH154" s="207"/>
      <c r="DI154" s="207"/>
      <c r="DJ154" s="207"/>
      <c r="DK154" s="207"/>
      <c r="DL154" s="207"/>
      <c r="DM154" s="207"/>
      <c r="DN154" s="207"/>
      <c r="DO154" s="207"/>
      <c r="DP154" s="207"/>
      <c r="DQ154" s="207"/>
      <c r="DR154" s="207"/>
      <c r="DS154" s="207"/>
      <c r="DT154" s="207"/>
      <c r="DU154" s="207"/>
      <c r="DV154" s="207"/>
      <c r="DW154" s="207"/>
      <c r="DX154" s="207"/>
      <c r="DY154" s="207"/>
      <c r="DZ154" s="207"/>
      <c r="EA154" s="207"/>
      <c r="EB154" s="207"/>
      <c r="EC154" s="207"/>
      <c r="ED154" s="207"/>
      <c r="EE154" s="207"/>
      <c r="EF154" s="207"/>
      <c r="EG154" s="207"/>
      <c r="EH154" s="207"/>
      <c r="EI154" s="207"/>
      <c r="EJ154" s="207"/>
      <c r="EK154" s="207"/>
      <c r="EL154" s="207"/>
      <c r="EM154" s="207"/>
      <c r="EN154" s="207"/>
      <c r="EO154" s="207"/>
      <c r="EP154" s="207"/>
      <c r="EQ154" s="207"/>
      <c r="ER154" s="207"/>
      <c r="ES154" s="207"/>
      <c r="ET154" s="207"/>
      <c r="EU154" s="207"/>
      <c r="EV154" s="207"/>
      <c r="EW154" s="207"/>
      <c r="EX154" s="207"/>
      <c r="EY154" s="207"/>
      <c r="EZ154" s="207"/>
      <c r="FA154" s="207"/>
      <c r="FB154" s="207"/>
      <c r="FC154" s="207"/>
      <c r="FD154" s="207"/>
      <c r="FE154" s="207"/>
      <c r="FF154" s="207"/>
      <c r="FG154" s="207"/>
      <c r="FH154" s="207"/>
      <c r="FI154" s="207"/>
      <c r="FJ154" s="207"/>
      <c r="FK154" s="207"/>
      <c r="FL154" s="207"/>
      <c r="FM154" s="207"/>
      <c r="FN154" s="207"/>
      <c r="FO154" s="207"/>
      <c r="FP154" s="207"/>
      <c r="FQ154" s="207"/>
      <c r="FR154" s="207"/>
      <c r="FS154" s="207"/>
      <c r="FT154" s="207"/>
      <c r="FU154" s="207"/>
      <c r="FV154" s="207"/>
      <c r="FW154" s="207"/>
      <c r="FX154" s="207"/>
      <c r="FY154" s="207"/>
      <c r="FZ154" s="207"/>
      <c r="GA154" s="207"/>
      <c r="GB154" s="207"/>
      <c r="GC154" s="207"/>
      <c r="GD154" s="207"/>
      <c r="GE154" s="207"/>
      <c r="GF154" s="207"/>
      <c r="GG154" s="207"/>
      <c r="GH154" s="207"/>
      <c r="GI154" s="207"/>
      <c r="GJ154" s="207"/>
      <c r="GK154" s="207"/>
      <c r="GL154" s="207"/>
      <c r="GM154" s="207"/>
      <c r="GN154" s="207"/>
      <c r="GO154" s="207"/>
      <c r="GP154" s="207"/>
      <c r="GQ154" s="207"/>
      <c r="GR154" s="207"/>
      <c r="GS154" s="207"/>
      <c r="GT154" s="207"/>
      <c r="GU154" s="207"/>
      <c r="GV154" s="207"/>
      <c r="GW154" s="207"/>
      <c r="GX154" s="207"/>
      <c r="GY154" s="207"/>
      <c r="GZ154" s="207"/>
      <c r="HA154" s="207"/>
      <c r="HB154" s="207"/>
      <c r="HC154" s="207"/>
      <c r="HD154" s="207"/>
      <c r="HE154" s="207"/>
      <c r="HF154" s="207"/>
      <c r="HG154" s="207"/>
      <c r="HH154" s="207"/>
      <c r="HI154" s="207"/>
      <c r="HJ154" s="207"/>
      <c r="HK154" s="207"/>
      <c r="HL154" s="207"/>
      <c r="HM154" s="207"/>
      <c r="HN154" s="207"/>
      <c r="HO154" s="207"/>
      <c r="HP154" s="207"/>
    </row>
    <row r="155" spans="1:225" s="61" customFormat="1" ht="26.25" customHeight="1" x14ac:dyDescent="0.25">
      <c r="A155" s="221"/>
      <c r="B155" s="208"/>
      <c r="C155" s="224" t="s">
        <v>154</v>
      </c>
      <c r="D155" s="225" t="s">
        <v>159</v>
      </c>
      <c r="E155" s="209"/>
      <c r="F155" s="229"/>
      <c r="G155" s="209"/>
      <c r="H155" s="209"/>
      <c r="I155" s="209"/>
      <c r="J155" s="209"/>
      <c r="K155" s="209"/>
      <c r="L155" s="209"/>
      <c r="M155" s="209" t="e">
        <f>H154*D155</f>
        <v>#VALUE!</v>
      </c>
    </row>
    <row r="156" spans="1:225" ht="39" customHeight="1" x14ac:dyDescent="0.25">
      <c r="A156" s="221"/>
      <c r="B156" s="210"/>
      <c r="C156" s="221" t="s">
        <v>11</v>
      </c>
      <c r="D156" s="225"/>
      <c r="E156" s="209"/>
      <c r="F156" s="229"/>
      <c r="G156" s="209"/>
      <c r="H156" s="209"/>
      <c r="I156" s="209"/>
      <c r="J156" s="209"/>
      <c r="K156" s="209"/>
      <c r="L156" s="209"/>
      <c r="M156" s="209" t="e">
        <f>SUM(M154:M155)</f>
        <v>#VALUE!</v>
      </c>
    </row>
    <row r="157" spans="1:225" s="211" customFormat="1" ht="18" customHeight="1" x14ac:dyDescent="0.25">
      <c r="A157" s="222"/>
      <c r="B157" s="210"/>
      <c r="C157" s="221" t="s">
        <v>155</v>
      </c>
      <c r="D157" s="225" t="s">
        <v>159</v>
      </c>
      <c r="E157" s="209"/>
      <c r="F157" s="229"/>
      <c r="G157" s="209"/>
      <c r="H157" s="209"/>
      <c r="I157" s="209"/>
      <c r="J157" s="209"/>
      <c r="K157" s="209"/>
      <c r="L157" s="209"/>
      <c r="M157" s="209" t="e">
        <f>M156*D157</f>
        <v>#VALUE!</v>
      </c>
    </row>
    <row r="158" spans="1:225" s="211" customFormat="1" ht="24.75" customHeight="1" x14ac:dyDescent="0.25">
      <c r="A158" s="222"/>
      <c r="B158" s="208"/>
      <c r="C158" s="221" t="s">
        <v>11</v>
      </c>
      <c r="D158" s="225"/>
      <c r="E158" s="209"/>
      <c r="F158" s="229"/>
      <c r="G158" s="209"/>
      <c r="H158" s="209"/>
      <c r="I158" s="209"/>
      <c r="J158" s="209"/>
      <c r="K158" s="209"/>
      <c r="L158" s="209"/>
      <c r="M158" s="209" t="e">
        <f>SUM(M156:M157)</f>
        <v>#VALUE!</v>
      </c>
    </row>
    <row r="159" spans="1:225" s="211" customFormat="1" ht="24" customHeight="1" x14ac:dyDescent="0.25">
      <c r="A159" s="222"/>
      <c r="B159" s="208"/>
      <c r="C159" s="221" t="s">
        <v>156</v>
      </c>
      <c r="D159" s="225" t="s">
        <v>159</v>
      </c>
      <c r="E159" s="209"/>
      <c r="F159" s="229"/>
      <c r="G159" s="209"/>
      <c r="H159" s="209"/>
      <c r="I159" s="209"/>
      <c r="J159" s="209"/>
      <c r="K159" s="209"/>
      <c r="L159" s="209"/>
      <c r="M159" s="209" t="e">
        <f>M158*D159</f>
        <v>#VALUE!</v>
      </c>
    </row>
    <row r="160" spans="1:225" s="211" customFormat="1" ht="15" customHeight="1" x14ac:dyDescent="0.25">
      <c r="A160" s="222"/>
      <c r="B160" s="208"/>
      <c r="C160" s="221"/>
      <c r="D160" s="225"/>
      <c r="E160" s="209"/>
      <c r="F160" s="229"/>
      <c r="G160" s="209"/>
      <c r="H160" s="209"/>
      <c r="I160" s="209"/>
      <c r="J160" s="209"/>
      <c r="K160" s="209"/>
      <c r="L160" s="209"/>
      <c r="M160" s="209"/>
    </row>
    <row r="161" spans="1:15" s="213" customFormat="1" ht="31.5" customHeight="1" x14ac:dyDescent="0.25">
      <c r="A161" s="223"/>
      <c r="B161" s="212"/>
      <c r="C161" s="220" t="s">
        <v>11</v>
      </c>
      <c r="D161" s="226"/>
      <c r="E161" s="206"/>
      <c r="F161" s="228"/>
      <c r="G161" s="206"/>
      <c r="H161" s="206"/>
      <c r="I161" s="206"/>
      <c r="J161" s="206"/>
      <c r="K161" s="206"/>
      <c r="L161" s="206"/>
      <c r="M161" s="206" t="e">
        <f>SUM(M158:M159)</f>
        <v>#VALUE!</v>
      </c>
    </row>
    <row r="162" spans="1:15" s="211" customFormat="1" ht="24" customHeight="1" x14ac:dyDescent="0.25">
      <c r="A162" s="222"/>
      <c r="B162" s="210"/>
      <c r="C162" s="221"/>
      <c r="D162" s="225"/>
      <c r="E162" s="209"/>
      <c r="F162" s="229"/>
      <c r="G162" s="209"/>
      <c r="H162" s="209"/>
      <c r="I162" s="209"/>
      <c r="J162" s="209"/>
      <c r="K162" s="209"/>
      <c r="L162" s="209"/>
      <c r="M162" s="209"/>
    </row>
    <row r="163" spans="1:15" s="211" customFormat="1" ht="21.75" customHeight="1" x14ac:dyDescent="0.25">
      <c r="A163" s="222"/>
      <c r="B163" s="210"/>
      <c r="C163" s="221" t="s">
        <v>157</v>
      </c>
      <c r="D163" s="225">
        <v>0.03</v>
      </c>
      <c r="E163" s="209"/>
      <c r="F163" s="229"/>
      <c r="G163" s="209"/>
      <c r="H163" s="209"/>
      <c r="I163" s="209"/>
      <c r="J163" s="209"/>
      <c r="K163" s="209"/>
      <c r="L163" s="209"/>
      <c r="M163" s="209" t="e">
        <f>M161*D163</f>
        <v>#VALUE!</v>
      </c>
    </row>
    <row r="164" spans="1:15" s="211" customFormat="1" ht="33" customHeight="1" x14ac:dyDescent="0.25">
      <c r="A164" s="222"/>
      <c r="B164" s="208"/>
      <c r="C164" s="221" t="s">
        <v>11</v>
      </c>
      <c r="D164" s="225"/>
      <c r="E164" s="209"/>
      <c r="F164" s="229"/>
      <c r="G164" s="209"/>
      <c r="H164" s="209"/>
      <c r="I164" s="209"/>
      <c r="J164" s="209"/>
      <c r="K164" s="209"/>
      <c r="L164" s="209"/>
      <c r="M164" s="209" t="e">
        <f>M163+M161</f>
        <v>#VALUE!</v>
      </c>
    </row>
    <row r="165" spans="1:15" s="211" customFormat="1" ht="30" customHeight="1" x14ac:dyDescent="0.25">
      <c r="A165" s="222"/>
      <c r="B165" s="210"/>
      <c r="C165" s="221" t="s">
        <v>158</v>
      </c>
      <c r="D165" s="225">
        <v>0.18</v>
      </c>
      <c r="E165" s="209"/>
      <c r="F165" s="229"/>
      <c r="G165" s="209"/>
      <c r="H165" s="209"/>
      <c r="I165" s="209"/>
      <c r="J165" s="209"/>
      <c r="K165" s="209"/>
      <c r="L165" s="209"/>
      <c r="M165" s="209" t="e">
        <f>M164*D165</f>
        <v>#VALUE!</v>
      </c>
    </row>
    <row r="166" spans="1:15" s="211" customFormat="1" ht="30.75" customHeight="1" x14ac:dyDescent="0.25">
      <c r="A166" s="222"/>
      <c r="B166" s="208"/>
      <c r="C166" s="227" t="s">
        <v>11</v>
      </c>
      <c r="D166" s="225"/>
      <c r="E166" s="209"/>
      <c r="F166" s="229"/>
      <c r="G166" s="209"/>
      <c r="H166" s="209"/>
      <c r="I166" s="209"/>
      <c r="J166" s="209"/>
      <c r="K166" s="209"/>
      <c r="L166" s="209"/>
      <c r="M166" s="206" t="e">
        <f>SUM(M164:M165)</f>
        <v>#VALUE!</v>
      </c>
      <c r="N166" s="211">
        <v>210000</v>
      </c>
      <c r="O166" s="214"/>
    </row>
    <row r="167" spans="1:15" ht="33.75" customHeight="1" x14ac:dyDescent="0.25">
      <c r="O167" s="219"/>
    </row>
    <row r="168" spans="1:15" ht="20.100000000000001" customHeight="1" x14ac:dyDescent="0.25">
      <c r="E168" s="217"/>
      <c r="F168" s="217"/>
    </row>
    <row r="169" spans="1:15" ht="20.100000000000001" customHeight="1" x14ac:dyDescent="0.25"/>
    <row r="170" spans="1:15" ht="20.100000000000001" customHeight="1" x14ac:dyDescent="0.25"/>
    <row r="171" spans="1:15" ht="20.100000000000001" customHeight="1" x14ac:dyDescent="0.25"/>
    <row r="172" spans="1:15" ht="20.100000000000001" customHeight="1" x14ac:dyDescent="0.25"/>
  </sheetData>
  <protectedRanges>
    <protectedRange sqref="E87" name="Range1_1_1_2_2_1"/>
    <protectedRange sqref="E83" name="Range1_1_1_2_1_1_1_1"/>
    <protectedRange sqref="E84:E86" name="Range1_1_1_2_1_1_2_2"/>
    <protectedRange sqref="E103:E107 E113:E127" name="Range1_1_1_2_4"/>
    <protectedRange sqref="E149 E128" name="Range1_1_1_2_2_2_1"/>
    <protectedRange sqref="O152" name="Range1_1_1_2"/>
  </protectedRanges>
  <autoFilter ref="A1:M168">
    <filterColumn colId="0">
      <customFilters>
        <customFilter operator="notEqual" val=" "/>
      </customFilters>
    </filterColumn>
  </autoFilter>
  <mergeCells count="12">
    <mergeCell ref="K5:L5"/>
    <mergeCell ref="M5:M6"/>
    <mergeCell ref="A2:M2"/>
    <mergeCell ref="A3:M3"/>
    <mergeCell ref="K4:L4"/>
    <mergeCell ref="A5:A6"/>
    <mergeCell ref="B5:B6"/>
    <mergeCell ref="C5:C6"/>
    <mergeCell ref="D5:D6"/>
    <mergeCell ref="E5:F5"/>
    <mergeCell ref="G5:H5"/>
    <mergeCell ref="I5:J5"/>
  </mergeCells>
  <pageMargins left="0.25" right="0.25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მოცულობების უწყისი</vt:lpstr>
      <vt:lpstr>'მოცულობების უწყისი'!Print_Area</vt:lpstr>
    </vt:vector>
  </TitlesOfParts>
  <Company>EMIS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EMIS</dc:creator>
  <cp:lastModifiedBy>Vanda Giorgadze</cp:lastModifiedBy>
  <dcterms:created xsi:type="dcterms:W3CDTF">2019-03-26T06:57:10Z</dcterms:created>
  <dcterms:modified xsi:type="dcterms:W3CDTF">2019-04-03T13:35:31Z</dcterms:modified>
</cp:coreProperties>
</file>