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51B71E82-CAE5-4BB9-99E5-5B8DF268A0C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დანართი №1" sheetId="12" r:id="rId1"/>
  </sheets>
  <definedNames>
    <definedName name="_xlnm._FilterDatabase" localSheetId="0" hidden="1">'დანართი №1'!$A$10:$F$290</definedName>
    <definedName name="_xlnm.Print_Area" localSheetId="0">'დანართი №1'!$A$1:$F$292</definedName>
    <definedName name="_xlnm.Print_Titles" localSheetId="0">'დანართი №1'!$10:$10</definedName>
  </definedNames>
  <calcPr calcId="191029"/>
</workbook>
</file>

<file path=xl/calcChain.xml><?xml version="1.0" encoding="utf-8"?>
<calcChain xmlns="http://schemas.openxmlformats.org/spreadsheetml/2006/main">
  <c r="F262" i="12" l="1"/>
  <c r="F142" i="12"/>
  <c r="F60" i="12" l="1"/>
  <c r="F61" i="12"/>
  <c r="A270" i="12"/>
  <c r="A271" i="12" s="1"/>
  <c r="A272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F284" i="12"/>
  <c r="F283" i="12"/>
  <c r="F282" i="12"/>
  <c r="F281" i="12"/>
  <c r="F280" i="12"/>
  <c r="F279" i="12"/>
  <c r="F278" i="12"/>
  <c r="F277" i="12"/>
  <c r="F276" i="12"/>
  <c r="F275" i="12"/>
  <c r="F274" i="12"/>
  <c r="F272" i="12"/>
  <c r="F271" i="12"/>
  <c r="F270" i="12"/>
  <c r="D269" i="12"/>
  <c r="F269" i="12" s="1"/>
  <c r="F249" i="12"/>
  <c r="F254" i="12"/>
  <c r="F251" i="12"/>
  <c r="A245" i="12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F265" i="12"/>
  <c r="F264" i="12"/>
  <c r="F263" i="12"/>
  <c r="F261" i="12"/>
  <c r="F260" i="12"/>
  <c r="F259" i="12"/>
  <c r="F258" i="12"/>
  <c r="F257" i="12"/>
  <c r="F255" i="12"/>
  <c r="F253" i="12"/>
  <c r="F252" i="12"/>
  <c r="F250" i="12"/>
  <c r="F247" i="12"/>
  <c r="F246" i="12"/>
  <c r="F244" i="12"/>
  <c r="D256" i="12"/>
  <c r="F256" i="12" s="1"/>
  <c r="D248" i="12"/>
  <c r="F248" i="12" s="1"/>
  <c r="D245" i="12"/>
  <c r="F245" i="12" s="1"/>
  <c r="A225" i="12"/>
  <c r="A226" i="12" s="1"/>
  <c r="A227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7" i="12"/>
  <c r="F226" i="12"/>
  <c r="F225" i="12"/>
  <c r="D224" i="12"/>
  <c r="F224" i="12" s="1"/>
  <c r="F205" i="12"/>
  <c r="F203" i="12"/>
  <c r="F201" i="12"/>
  <c r="F198" i="12"/>
  <c r="A198" i="12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F195" i="12"/>
  <c r="F220" i="12"/>
  <c r="F219" i="12"/>
  <c r="F218" i="12"/>
  <c r="F217" i="12"/>
  <c r="F216" i="12"/>
  <c r="F215" i="12"/>
  <c r="F214" i="12"/>
  <c r="F213" i="12"/>
  <c r="F212" i="12"/>
  <c r="F210" i="12"/>
  <c r="F209" i="12"/>
  <c r="F208" i="12"/>
  <c r="F207" i="12"/>
  <c r="F206" i="12"/>
  <c r="F204" i="12"/>
  <c r="F202" i="12"/>
  <c r="F200" i="12"/>
  <c r="F199" i="12"/>
  <c r="F197" i="12"/>
  <c r="F196" i="12"/>
  <c r="F194" i="12"/>
  <c r="F193" i="12"/>
  <c r="F192" i="12"/>
  <c r="F191" i="12"/>
  <c r="A192" i="12"/>
  <c r="A193" i="12" s="1"/>
  <c r="A194" i="12" s="1"/>
  <c r="A195" i="12" s="1"/>
  <c r="A196" i="12" s="1"/>
  <c r="D211" i="12"/>
  <c r="F211" i="12" s="1"/>
  <c r="F188" i="12"/>
  <c r="F187" i="12"/>
  <c r="F186" i="12"/>
  <c r="F181" i="12"/>
  <c r="A168" i="12"/>
  <c r="A169" i="12" s="1"/>
  <c r="A170" i="12" s="1"/>
  <c r="A171" i="12" s="1"/>
  <c r="A172" i="12" s="1"/>
  <c r="A175" i="12" s="1"/>
  <c r="A176" i="12" s="1"/>
  <c r="A177" i="12" s="1"/>
  <c r="A178" i="12" s="1"/>
  <c r="A179" i="12" s="1"/>
  <c r="A180" i="12" s="1"/>
  <c r="A184" i="12" s="1"/>
  <c r="A185" i="12" s="1"/>
  <c r="A186" i="12" s="1"/>
  <c r="A187" i="12" s="1"/>
  <c r="A188" i="12" s="1"/>
  <c r="F185" i="12"/>
  <c r="F184" i="12"/>
  <c r="F183" i="12"/>
  <c r="F180" i="12"/>
  <c r="F179" i="12"/>
  <c r="F178" i="12"/>
  <c r="F177" i="12"/>
  <c r="F176" i="12"/>
  <c r="F175" i="12"/>
  <c r="F174" i="12"/>
  <c r="F172" i="12"/>
  <c r="F171" i="12"/>
  <c r="F170" i="12"/>
  <c r="F169" i="12"/>
  <c r="F168" i="12"/>
  <c r="F167" i="12"/>
  <c r="A149" i="12"/>
  <c r="A150" i="12" s="1"/>
  <c r="A151" i="12" s="1"/>
  <c r="A152" i="12" s="1"/>
  <c r="A153" i="12" s="1"/>
  <c r="A154" i="12" s="1"/>
  <c r="A155" i="12" s="1"/>
  <c r="A156" i="12" s="1"/>
  <c r="A159" i="12" s="1"/>
  <c r="A160" i="12" s="1"/>
  <c r="A161" i="12" s="1"/>
  <c r="A162" i="12" s="1"/>
  <c r="A163" i="12" s="1"/>
  <c r="A164" i="12" s="1"/>
  <c r="A141" i="12"/>
  <c r="F164" i="12"/>
  <c r="F163" i="12"/>
  <c r="F162" i="12"/>
  <c r="F161" i="12"/>
  <c r="F160" i="12"/>
  <c r="F159" i="12"/>
  <c r="F158" i="12"/>
  <c r="F155" i="12"/>
  <c r="F154" i="12"/>
  <c r="F153" i="12"/>
  <c r="F152" i="12"/>
  <c r="F151" i="12"/>
  <c r="F150" i="12"/>
  <c r="F149" i="12"/>
  <c r="F148" i="12"/>
  <c r="F156" i="12"/>
  <c r="F144" i="12"/>
  <c r="F143" i="12"/>
  <c r="F141" i="12"/>
  <c r="D140" i="12"/>
  <c r="F140" i="12" s="1"/>
  <c r="A105" i="12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F137" i="12"/>
  <c r="F135" i="12"/>
  <c r="F132" i="12"/>
  <c r="F131" i="12"/>
  <c r="F130" i="12"/>
  <c r="F129" i="12"/>
  <c r="F127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D136" i="12"/>
  <c r="F136" i="12" s="1"/>
  <c r="D134" i="12"/>
  <c r="F134" i="12" s="1"/>
  <c r="D133" i="12"/>
  <c r="F133" i="12" s="1"/>
  <c r="D128" i="12"/>
  <c r="F128" i="12" s="1"/>
  <c r="D126" i="12"/>
  <c r="F126" i="12" s="1"/>
  <c r="D125" i="12"/>
  <c r="F125" i="12" s="1"/>
  <c r="A71" i="12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F101" i="12"/>
  <c r="F100" i="12"/>
  <c r="F99" i="12"/>
  <c r="F98" i="12"/>
  <c r="F97" i="12"/>
  <c r="F96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D95" i="12"/>
  <c r="F95" i="12" s="1"/>
  <c r="A53" i="12"/>
  <c r="A54" i="12" s="1"/>
  <c r="A55" i="12" s="1"/>
  <c r="A56" i="12" s="1"/>
  <c r="A57" i="12" s="1"/>
  <c r="A58" i="12" s="1"/>
  <c r="A59" i="12" s="1"/>
  <c r="A60" i="12" s="1"/>
  <c r="A61" i="12" s="1"/>
  <c r="A62" i="12" s="1"/>
  <c r="F67" i="12"/>
  <c r="F66" i="12"/>
  <c r="F65" i="12"/>
  <c r="F64" i="12"/>
  <c r="F63" i="12"/>
  <c r="F62" i="12"/>
  <c r="F59" i="12"/>
  <c r="F58" i="12"/>
  <c r="F57" i="12"/>
  <c r="F56" i="12"/>
  <c r="F55" i="12"/>
  <c r="F54" i="12"/>
  <c r="F53" i="12"/>
  <c r="F52" i="12"/>
  <c r="F39" i="12"/>
  <c r="F40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F13" i="12"/>
  <c r="F14" i="12"/>
  <c r="F15" i="12"/>
  <c r="F16" i="12"/>
  <c r="F17" i="12"/>
  <c r="F18" i="12"/>
  <c r="F19" i="12"/>
  <c r="F20" i="12"/>
  <c r="F21" i="12"/>
  <c r="F24" i="12"/>
  <c r="F25" i="12"/>
  <c r="F22" i="12"/>
  <c r="F23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41" i="12"/>
  <c r="F42" i="12"/>
  <c r="F43" i="12"/>
  <c r="F44" i="12"/>
  <c r="F45" i="12"/>
  <c r="F46" i="12"/>
  <c r="F47" i="12"/>
  <c r="F48" i="12"/>
  <c r="F49" i="12"/>
  <c r="F12" i="12"/>
  <c r="A142" i="12" l="1"/>
  <c r="A143" i="12" s="1"/>
  <c r="A144" i="12" s="1"/>
  <c r="F50" i="12"/>
  <c r="F189" i="12"/>
  <c r="F138" i="12"/>
  <c r="F242" i="12"/>
  <c r="F285" i="12"/>
  <c r="F145" i="12"/>
  <c r="F266" i="12"/>
  <c r="F68" i="12"/>
  <c r="F102" i="12"/>
  <c r="F165" i="12"/>
  <c r="F221" i="12"/>
  <c r="A256" i="12"/>
  <c r="A257" i="12" s="1"/>
  <c r="A258" i="12" s="1"/>
  <c r="A259" i="12" s="1"/>
  <c r="A260" i="12" s="1"/>
  <c r="A261" i="12" s="1"/>
  <c r="A220" i="12"/>
  <c r="A181" i="12"/>
  <c r="A63" i="12"/>
  <c r="A64" i="12" s="1"/>
  <c r="A65" i="12" s="1"/>
  <c r="A66" i="12" s="1"/>
  <c r="A67" i="12" s="1"/>
  <c r="A23" i="12"/>
  <c r="A262" i="12" l="1"/>
  <c r="A263" i="12" s="1"/>
  <c r="A264" i="12" s="1"/>
  <c r="A265" i="12" s="1"/>
  <c r="F286" i="12"/>
  <c r="F287" i="12" s="1"/>
  <c r="F288" i="12" s="1"/>
  <c r="F289" i="12" s="1"/>
  <c r="F290" i="12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l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</calcChain>
</file>

<file path=xl/sharedStrings.xml><?xml version="1.0" encoding="utf-8"?>
<sst xmlns="http://schemas.openxmlformats.org/spreadsheetml/2006/main" count="552" uniqueCount="298">
  <si>
    <t xml:space="preserve">სამუშაოს დასახელება </t>
  </si>
  <si>
    <t>რაოდენობა</t>
  </si>
  <si>
    <t>მ³</t>
  </si>
  <si>
    <t>ც</t>
  </si>
  <si>
    <t>კგ</t>
  </si>
  <si>
    <t>მ</t>
  </si>
  <si>
    <t>დარჩენილი გრუნტის ადგილზე მოსწორება ბულდოზერით</t>
  </si>
  <si>
    <t>ტ</t>
  </si>
  <si>
    <r>
      <t>მ</t>
    </r>
    <r>
      <rPr>
        <sz val="11"/>
        <rFont val="Calibri"/>
        <family val="2"/>
        <charset val="204"/>
      </rPr>
      <t>³</t>
    </r>
  </si>
  <si>
    <t>წყალმიმღები ჭის და გარდამავალი მონაკვეთის მოწყობა</t>
  </si>
  <si>
    <t>ჯამი</t>
  </si>
  <si>
    <t>მ2</t>
  </si>
  <si>
    <t>III კატ. გრუნტის დამუშავება ექსკავატორით ჭის ირგვლის</t>
  </si>
  <si>
    <t>III კატ. გრუნტის დამუშავება ხელით ჭის ირგვლის</t>
  </si>
  <si>
    <t>t</t>
  </si>
  <si>
    <t>მონგრეული ბეტონის  დატვირთვა ა/თვითმცლელზე  ექსაკავატორით</t>
  </si>
  <si>
    <t>ფოლადის  მუხლების  Ø273x5მმ  შეძენა და მონტაჟი (6ცალი)</t>
  </si>
  <si>
    <t>არსებული ჭის ფსკერის გაწმენდა ნაგვისა და დასილული ნიადაგისაგან ხელით</t>
  </si>
  <si>
    <t>III კატ. გრუნტის დამუშავება ხელით ჭის მოსაწყობად</t>
  </si>
  <si>
    <t>qvabulis safuZvlis mosworeba da datkepna xeliT</t>
  </si>
  <si>
    <t>კალმატრონი</t>
  </si>
  <si>
    <t>ადრე დამუშავებული გრუნტის უკუჩაყრა        ბულდოზერით 130 ცხ/ძ, დატკეპნით</t>
  </si>
  <si>
    <t xml:space="preserve">ჭის ფსკერის მოსასწორებელი ფენის მოწყობა ქვიშა-ხრეშოვანი ნარევით სისქით 10 სმ </t>
  </si>
  <si>
    <t>ჭის კედლების გარედან ჰიდროიზოლაციის მოწყობა   ბიტუმის 2 ფენით</t>
  </si>
  <si>
    <t>ჭის შემოყრა  ადგილობივი  გრუნტით  ბულდოზერით</t>
  </si>
  <si>
    <t xml:space="preserve">გარდამავალი მონაკვეთის ფსკერის  მოსასწორებელი  ფენის მოწყობა ქვიშა-ხრეშოვანი ნარევით სისქით 10 სმ </t>
  </si>
  <si>
    <t xml:space="preserve"> კედლების გარედან ჰიდროიზოლაციის მოწყობა  ბიტუმის 2 ფენით </t>
  </si>
  <si>
    <t xml:space="preserve">გარდამავალი მონაკვეთის კონსტრუქციის შემოყრა ადგილობრივი II კატ. გუნტით    ხელით         </t>
  </si>
  <si>
    <t>დარჩენილი II კატ. გრუნტის ადგილზე მოსწორება  ხელით</t>
  </si>
  <si>
    <t>ფოლადის მილძაბრის Ø325x6მმ---426x6მმ  L=750მმ  შეძენა და მონტაჟი (1ცალი)</t>
  </si>
  <si>
    <t>დაზიანებული მართკუთხა კვეთის ღარის ფსკერის გაწმენდა ნაგვისგან და დასილული ნიადაგისგან  ხელით</t>
  </si>
  <si>
    <t xml:space="preserve">საპროექტო ღარის ქვეშ  ქვიშა-ხრეშოვანი მოსასწორებელი ფენის მოწყობა სისქით 10სმ  </t>
  </si>
  <si>
    <t>ღარის კედლებზე გარედან  ჰიდროიზოლაციის მოწყობა  ბიტუმის 2 ფენით</t>
  </si>
  <si>
    <t xml:space="preserve"> საპროექტო ღარის შემოყრა გრუნტით  ბულდოზერით</t>
  </si>
  <si>
    <t>დარჩენილი II კატ. გრუნტის  მოსწორება ადგილზე ბულდოზერით</t>
  </si>
  <si>
    <t xml:space="preserve">საპროექტო ღარისა და არხის კვეთების შეუღლების მოწყობა  მონოლითური ბეტონით  В-22.5  W6  F-400  </t>
  </si>
  <si>
    <t xml:space="preserve">ახალი გამშვებების მოსაწყობად (7ცალი) არსებული არხის ფსკერის გამაგრების მონლითური ბეტონის მონგრევა </t>
  </si>
  <si>
    <t xml:space="preserve">საპროექტო გამშვებების მოსაწყობად საძირკველების ქვაბულის ზედაპირის მოსწორება ხელით </t>
  </si>
  <si>
    <t xml:space="preserve">საპროექტო გამშვებების მოსაწყობად საძირკველების ქვაბულის ზედაპირზე ქვიშა-ხრეშოვანი მოსასწორებელი ფენის მოწყობა, სისქით 10 სმ </t>
  </si>
  <si>
    <t xml:space="preserve">საპოექტო გამშვებების საძირკვლების მოწყობა მონოლითური სულფატომედეგი ბეტონით  В-25 W6 F400 </t>
  </si>
  <si>
    <t>დარჩენილი II კატ. გრუნტის მოსწორება ადგილზე  ბულდოზერით</t>
  </si>
  <si>
    <t xml:space="preserve"> III კატ. გრუნტის დამუშავება ხელით  გარდამავალი მონაკვეთის მოსაწყობად ხელით გრუნტის გვერდზე დაყრით</t>
  </si>
  <si>
    <t>არსებული ბეტონის გამშვებების საძირკვლის  დაშლა ხელით</t>
  </si>
  <si>
    <t xml:space="preserve">ახალი გამშვებების მოსაწყობად (7ცალი) არსებული მოპირკეთების რკ/ბეტონის ფილების დემონტაჟი </t>
  </si>
  <si>
    <t>ვაკუუმ ტუმბოს სისტემის მოწყობა</t>
  </si>
  <si>
    <t>ფოლადის მილი Ø-40/2.5მმ შეძენა მონტაჟი</t>
  </si>
  <si>
    <t>ფოლადის მილი Ø-25/2.0მმ შეძენა მონტაჟი</t>
  </si>
  <si>
    <t>ფოლადის მილი Ø-20/2.0მმ შეძენა მონტაჟი</t>
  </si>
  <si>
    <t>მექანიკური ტალის ტვირთამწეობით 3.0 ტნ  შეძენა მონტაჟი</t>
  </si>
  <si>
    <t>მანომეტრი 16ატმ. შეძენა მონტაჟი</t>
  </si>
  <si>
    <t>დამცლელი მილის მოწყობა</t>
  </si>
  <si>
    <t xml:space="preserve">ჭანჭიკი 16X100 შეძენა </t>
  </si>
  <si>
    <t xml:space="preserve">ქანჩი 16მმ შეძენა </t>
  </si>
  <si>
    <t xml:space="preserve">რეზინის საფენი Ø-4მმ შეძენა </t>
  </si>
  <si>
    <t>კომპ.</t>
  </si>
  <si>
    <t>სატრანსფორმატორო ქვესადგურის დაბალ მხარეზე 0.4კვ სამფაზა ავტომატური ამომრთვე-ლის 1250ა-ზე, შეძენა მონტაჟი</t>
  </si>
  <si>
    <t>ცალი</t>
  </si>
  <si>
    <t>პლასტმასის გოფრირებული მილის შეძენა და მოწყობა  d=75მმ</t>
  </si>
  <si>
    <t>არსებული ტუმბო-აგრეგატების გამშვები კარადების რეაბილიტაცია (2ცალი)</t>
  </si>
  <si>
    <t>არსებულ გამშვებ კარადაში ელექტრომაგნი-                           ტური კონტაქტორის დემონტაჟი</t>
  </si>
  <si>
    <t>c</t>
  </si>
  <si>
    <t>სამფაზა ავტომატური ამომრთველის 800 ამპ. 0.4კვ. შეძენა მონტაჟი</t>
  </si>
  <si>
    <t>ამპერმეტრის კოეფიციენტით 400/5 ამპ. შეძენა მონტაჟი</t>
  </si>
  <si>
    <t>ვოლტმეტრის 0.4 კვ. შეძენა მონტაჟი</t>
  </si>
  <si>
    <t>ნაკადის რელეს შეძენა მონტაჟი</t>
  </si>
  <si>
    <t>შუალედური რელეს შეძენა მონტაჟი</t>
  </si>
  <si>
    <t>სატრანსფორმატორო ქვესადგურის დამიწების კონტურის მოწყობა</t>
  </si>
  <si>
    <t>ზოლოვანი ფოლადის შეძენა და მონტაჟი დამიწებისათვის (40X4)მმ</t>
  </si>
  <si>
    <t>ზოლოვანი ფოლადის შეძენა და მონტაჟი დამიწებისათვის (25X4)მმ</t>
  </si>
  <si>
    <t xml:space="preserve">დამიწების ელექტროდები არმატურა A-III Ø-16 მმ 1.7მ </t>
  </si>
  <si>
    <t xml:space="preserve">ხრეშის საგების მოწყობა </t>
  </si>
  <si>
    <t>ბლოკის კედლების მოწყობა, ბლოკის ზომებით: 40X20X20 სმ</t>
  </si>
  <si>
    <t>იატაკის ქვიშა-ცემენტის ხსნარით 1:3 მოჭიმვის მოწყობა, სისქით 5 სმ</t>
  </si>
  <si>
    <t>იატაკზე მეტლახის ფილების მოწყობა</t>
  </si>
  <si>
    <t>კედლების ლესვა ქვიშა-ცემენტის ხსნარით 1:3</t>
  </si>
  <si>
    <t>კედლების შეფითხვნა, დაზუმფარება, შეღებვა ნესტგანძლე საღებავით</t>
  </si>
  <si>
    <t>ჭერის შეფითხვნა-დაზუმფარება და შეღებვა ნესტგამძლე საღებავით</t>
  </si>
  <si>
    <t>ლითონის  კარებების შეღებვა ანტიკოროზიული საღებავით</t>
  </si>
  <si>
    <t>მეტალოპლასტმასის კარებების შეძენა, მოწყობა  (0.9X2.1)მ</t>
  </si>
  <si>
    <t>მეტალოპლასტმასის ფანჯრების შეძენა, მოწყობა (1.4X1.4მ) 5 ცალი</t>
  </si>
  <si>
    <t>გადახურვაზე ორი ფენა ბიკროსტის (стеклоизол) მოწყობა</t>
  </si>
  <si>
    <t>გადახურვის ფილაზე ქანობის მოსაწყობად მოჭიმვსა  ქვიშა-ცემენტის ხსნარით 1:3 მოჭიმვის მოწყობა, სისქით 5 სმ</t>
  </si>
  <si>
    <t>თავი I. მიწის სამუშაოები</t>
  </si>
  <si>
    <t>თხრილის შევსება  ადგილობრივი გრუნტით, ხელით  დატკეპნა</t>
  </si>
  <si>
    <t>ზედმეტი გრუნტის მოსწორება ადგილზე  ხელით</t>
  </si>
  <si>
    <t>თავი II. სამონტაჟო                                                                     სამუშაოები</t>
  </si>
  <si>
    <t>ერთფაზა  ავტომატური ამომრთველების 40 ა, 220 ვ. შეძენა და მონტაჟი</t>
  </si>
  <si>
    <t>ერთფაზა  ავტომატური ამომრთველების 16 ა, 220 ვ.  შეძენა და მონტაჟი</t>
  </si>
  <si>
    <t>შტეპსელური როზეტის დამიწების კონტაქტით  შეძენა და მოწყობა    230ვ.  10 ა. დახურული დაყენების</t>
  </si>
  <si>
    <t>ერთკლავიშიანი ამომრთველის შეძენა და მოწყობა  220ვ. 6 ა</t>
  </si>
  <si>
    <t xml:space="preserve">ჭერის სანათის სიმძ. 100 ვტ.  220 ვ. პლაფონით შეძენა და მოწყობა </t>
  </si>
  <si>
    <t xml:space="preserve">სასიგნალო ლენტის შეძენა და მოწყობა ტრანშეაში </t>
  </si>
  <si>
    <t>ხრეშის საგების მოწყობა სისქ. 20სმ</t>
  </si>
  <si>
    <t>B-7.5 მარკის ბეტონით საძირკვლის ქვეშ ბეტონის მომზადების მოწყობა 10 სმ</t>
  </si>
  <si>
    <t>კედლების შეფითხვნა, დაზუმფარება, შეღებვა ზეთოვანი საღებავით</t>
  </si>
  <si>
    <t xml:space="preserve">მეტალოპლასტმასის კარებების შეძენა, მოწყობა </t>
  </si>
  <si>
    <t xml:space="preserve">მეტალოპლასტმასის სარკმლის შეძენა, მოწყობა </t>
  </si>
  <si>
    <t>თურქული უნიტაზის შეძენა და მოწყობა</t>
  </si>
  <si>
    <t>პოლიეთილენის სავენტილაციო მილი Ø-110/5.3 მმ  შეძენა მონტაჟი</t>
  </si>
  <si>
    <t>სავენტილაციო მილის დამცავი ძაბრი დამზადებული მოთუთუებული თუნუქის ფურცლისგან, შეძენა მონტაჟი</t>
  </si>
  <si>
    <t>ერთფაზა  ავტომატური ამომრთველების 25 ა,                              220 ვ. შეძენა და მონტაჟი</t>
  </si>
  <si>
    <t>ერთფაზა  ავტომატური ამომრთველების 16 ა,                               220 ვ.  შეძენა და მონტაჟი</t>
  </si>
  <si>
    <t>ჰიდრომეტრიული ლარტყის მოწყობა</t>
  </si>
  <si>
    <t>ზაკი-ხანდო-კოთელიას მექანიკური მორწყვის სარწყავი სისტემის მაგისტრალის პკ0+00-დან პკ 2+68.52-მდე მართკუთხა კვეთის, მაგისტრალური არხის პკ2+68.52-დან პკ86+74.90-მდე მონაკვეთზე ჰიდროტექნიკური ნაგებობების რეაბილიტაცია და სატუმბო სადგურის ფუნქციონირების უზრუნველყოფის ღონისძიებები</t>
  </si>
  <si>
    <t>ერთეულის ღირებულება</t>
  </si>
  <si>
    <t xml:space="preserve">   საერთო ღირებულება</t>
  </si>
  <si>
    <t xml:space="preserve">განზ. </t>
  </si>
  <si>
    <t>დამცლელ მილზე ფოლადის სოლისებური ურდულის  შეძენა და მონტაჟი  Ø100მმ        Р=39.0 კგ</t>
  </si>
  <si>
    <t>ფოლადის მილძაბრის Ø273x5მმ--426x6მმ L=750მმ  შეძენა და მონტაჟი (2ცალი)</t>
  </si>
  <si>
    <t>#1</t>
  </si>
  <si>
    <t>ჭის კედლების და ძირის მონგრევა პნევმატური ჩაქუჩით</t>
  </si>
  <si>
    <t>ბეტონის ნანგრევების დატვირთვა ექსკავატორით ა/თვითმცლელზე და გატანა ნაყარში</t>
  </si>
  <si>
    <t>ფსკერის მოწყობა მონოლითური რკინაბეტონით В-22.5 W6  F400   სისქით 25სმ</t>
  </si>
  <si>
    <t>ჭის კედლების მოწყობა მონოლითური რკინაბეტონით В-22.5 W6  F400 სისქით 25სმ</t>
  </si>
  <si>
    <t>არმატურა А-III d=8მმ, ღირებულება</t>
  </si>
  <si>
    <t>არმატურა А-III d=10მმ, ღირებულება</t>
  </si>
  <si>
    <t>მილზე ნაგვისგან დამცავი ფოლადის  ბადის მონტაჟი</t>
  </si>
  <si>
    <t>გარდამავალი უბნის ძირის  მოწყობა მონოლითური რკინაბეტონით B-22.5 W6 F400</t>
  </si>
  <si>
    <t>გარდამავალი უბნის კედლების მოწყობა მონოლითური რკინაბეტონით B-22.5 W6 F400</t>
  </si>
  <si>
    <r>
      <rPr>
        <sz val="11"/>
        <rFont val="AcadMtavr"/>
      </rPr>
      <t>#</t>
    </r>
    <r>
      <rPr>
        <sz val="11"/>
        <rFont val="AcadNusx"/>
      </rPr>
      <t>N</t>
    </r>
  </si>
  <si>
    <r>
      <t xml:space="preserve">ჭიდან წყლის დასაცლელად ფსკერში ფილადის მილის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 xml:space="preserve">102*3მმ  შეძენა და მონტაჟი             </t>
    </r>
  </si>
  <si>
    <r>
      <t xml:space="preserve">ჭიდან წყლის დასაცლელად ფსკერში ფოლ.მუხლის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102*3მმ 90 გრად.  შეძენა და მონტაჟი    (1ცალი)</t>
    </r>
  </si>
  <si>
    <r>
      <t xml:space="preserve">დამცლელ მილზე მილტუჩების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 xml:space="preserve">100მმ შეძენა და მონტაჟი </t>
    </r>
  </si>
  <si>
    <r>
      <t xml:space="preserve">დამცლელ მილზე ჩობალის  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 xml:space="preserve">165*4.5მმ  ლ=300მმ შეძენა და მონტაჟი </t>
    </r>
  </si>
  <si>
    <r>
      <t xml:space="preserve">არმატურა А-III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8მმ, ღირებულება</t>
    </r>
  </si>
  <si>
    <r>
      <t xml:space="preserve">არმატურა А-III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10მმ, ღირებულება</t>
    </r>
  </si>
  <si>
    <r>
      <t>მ</t>
    </r>
    <r>
      <rPr>
        <sz val="11"/>
        <rFont val="Arial"/>
        <family val="2"/>
        <charset val="204"/>
      </rPr>
      <t>²</t>
    </r>
  </si>
  <si>
    <t>#2</t>
  </si>
  <si>
    <t>სულ #1</t>
  </si>
  <si>
    <r>
      <t>დაზიანებული მართკუთხა ბეტონის ღარის დაშლა და ახალი რკ/ბეტონის ღარის მოწყობა (</t>
    </r>
    <r>
      <rPr>
        <b/>
        <sz val="11"/>
        <rFont val="Sylfaen"/>
        <family val="1"/>
      </rPr>
      <t>L</t>
    </r>
    <r>
      <rPr>
        <b/>
        <sz val="11"/>
        <rFont val="AcadNusx"/>
      </rPr>
      <t>=268.5მ)</t>
    </r>
  </si>
  <si>
    <t>სულ #2</t>
  </si>
  <si>
    <t>#3</t>
  </si>
  <si>
    <t xml:space="preserve">III კატ. გრუნტის დამუშავება ექსკავატორით გვერდზე დაყრით </t>
  </si>
  <si>
    <t>III კატ. გრუნტის დამუშავება ჭის მოსაწყობად ექსკავატორით გვერდზე დაყრით</t>
  </si>
  <si>
    <t xml:space="preserve">III კატ. გრუნტის დამუშავება  ხელით გვერდზე დაყრით </t>
  </si>
  <si>
    <t>ღარზე გადასასვლელი რკინაბეტონის ფილების დაშლა პნევმატური ჩაქუჩით</t>
  </si>
  <si>
    <t>არსებული დაზიანებული ღარების დაშლა  პნევმატური ჩაქუჩით</t>
  </si>
  <si>
    <t>ბეტონის ნანგრევების დატვირთვა ექსკავატორით ა/თვითმცლელზე  და გატანა ნაყარში</t>
  </si>
  <si>
    <t>საპროქტო ღარის მოწყობა  მონოლითური რკინაბეტონით  В22,5 W6 F400</t>
  </si>
  <si>
    <t>არმატურა А-III ø8მმ, ღირებულება</t>
  </si>
  <si>
    <t>არმატურა А-III ø10მმ, ღირებულება</t>
  </si>
  <si>
    <t xml:space="preserve">პკ 1+35.0-ზე დატოვებული ღიობის შევსება მონოლითური ბეტონით </t>
  </si>
  <si>
    <t>გამშვებების რეკონსტრუქცია</t>
  </si>
  <si>
    <t>არსებული მაგისტრალური არხის კვეთის გაწმენდა საყოფაცხოვრებო ნაგვისგან, დაშლილი ბეტონის ელემენტებისგან და ჩამოშლილი გრუნტისგან ექსკავატორით ა/თვითმცლელზე დატვირთვით</t>
  </si>
  <si>
    <t xml:space="preserve">იგივე,  ხელით </t>
  </si>
  <si>
    <t>არსებული გამშვებების ფსკერის გაწმენდა ნაგვისგან და ჩამოშლილი გრუნტისგან  ხელით ა/თვითმცლელზე დატვირთვით</t>
  </si>
  <si>
    <t>არსებული გამშვებების ორივე მხარეს მოპირკეთების მონოლითური ბეტონის ნაწილობრივი დაშლა პნევმატური ჩაქუჩით</t>
  </si>
  <si>
    <t>ბეტონის ნანგრევების დატვირთვა ა/თვითმცლელზე ექსკავატორით</t>
  </si>
  <si>
    <t>არსებული ბეტონის გამშვებების კედლების ირგვლივ III კატ. გრუნტის დამუშავება ექსკავატორით გვერდზე დაყრით</t>
  </si>
  <si>
    <t>არსებული ბეტონის გამშვებების კედლების დაშლა პნევმატური ჩაქუჩით</t>
  </si>
  <si>
    <t>ბეტონის ნანგრევების   დატვირთვა ათვითმცლელზე  ექსკავატორით</t>
  </si>
  <si>
    <t>არსებული ბეტონის გამშვებების საძირკვლის ირგვლივ III კატ. გრუნტის დამუშავება ექსკავატორით გვერდზე დაყრით</t>
  </si>
  <si>
    <t>ბეტონის ნარჩენების   დატვირთვა ათვითმცლელზე  ექსკავატორით</t>
  </si>
  <si>
    <t>დემონტირებული  მოპირკეთების რკ/ბეტონის ფილების დატვირთვა ა/თვითმცლელზე</t>
  </si>
  <si>
    <t xml:space="preserve"> III კატეგორიის  გრუნტის დამუშავება ექსკავატორით  გვერდზე დაყრით (ახალი 7 ცალი გამშვების მოსაწყობად)</t>
  </si>
  <si>
    <t>დატვირთული გრუნტის, ნარჩენების და მონგრეული ბეტონის  გატანა ნაყარში</t>
  </si>
  <si>
    <t>საპროექტო გამშვებებზე საშანდორე კილოების მოწყობა</t>
  </si>
  <si>
    <r>
      <t xml:space="preserve">ანკერი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12მმ А-III, ღირებულება</t>
    </r>
  </si>
  <si>
    <t>შველერი №5, ღირებულება</t>
  </si>
  <si>
    <t>საპროექტო გამშვებების შემოყრა ადგილობრივი გრუნტით ბულდოზერით</t>
  </si>
  <si>
    <t>საპროექტო გამშვებებთან ორივე მხარეს მაგისტრალური არხის ფერდების მოპირკეთება მონოლითური ბეტონით B-25 W6 F400, სისქით 10სმ</t>
  </si>
  <si>
    <t>საპროექტო გამშვებების კელდების მოწყობა მონოლითური სულფატომედეგი ბეტონით  B-25 W6 F400</t>
  </si>
  <si>
    <t xml:space="preserve">საპროექტო გამშვებების გარე ზედაპირზე  ჰიდროიზოლაციის მოწყობა  ბიტუმის 2 ფენით  </t>
  </si>
  <si>
    <t>საპროექტო გამშვებებთან ორივე მხარეს მაგისტრალური არხის ფერდების მონოლითური ბეტონის მოპირკეთების ქვეშ სადრენაჟო ღორღის  ფენის მოწყობა</t>
  </si>
  <si>
    <t>სულ #3</t>
  </si>
  <si>
    <t>#4</t>
  </si>
  <si>
    <t>სატუმბო სადგურის წყალმიმღები კვანძის სამშენებლო სამუშაოები</t>
  </si>
  <si>
    <r>
      <t>მ</t>
    </r>
    <r>
      <rPr>
        <vertAlign val="superscript"/>
        <sz val="11"/>
        <rFont val="AcadNusx"/>
      </rPr>
      <t>3</t>
    </r>
  </si>
  <si>
    <r>
      <rPr>
        <sz val="11"/>
        <rFont val="Arial"/>
        <family val="2"/>
        <charset val="204"/>
      </rPr>
      <t>Ø</t>
    </r>
    <r>
      <rPr>
        <sz val="11"/>
        <rFont val="AcadNusx"/>
      </rPr>
      <t xml:space="preserve">14მმ  armaturis Reroebis gadaWra </t>
    </r>
  </si>
  <si>
    <r>
      <t xml:space="preserve"> m</t>
    </r>
    <r>
      <rPr>
        <vertAlign val="superscript"/>
        <sz val="11"/>
        <rFont val="AcadNusx"/>
      </rPr>
      <t>3</t>
    </r>
  </si>
  <si>
    <r>
      <t xml:space="preserve">betonis sagebis mowyoba სისქით 5 sm  ბეტონით </t>
    </r>
    <r>
      <rPr>
        <sz val="11"/>
        <rFont val="Arial"/>
        <family val="2"/>
      </rPr>
      <t>B-</t>
    </r>
    <r>
      <rPr>
        <sz val="11"/>
        <rFont val="AcadNusx"/>
      </rPr>
      <t>15</t>
    </r>
  </si>
  <si>
    <r>
      <t>m</t>
    </r>
    <r>
      <rPr>
        <vertAlign val="superscript"/>
        <sz val="11"/>
        <rFont val="AcadNusx"/>
      </rPr>
      <t>3</t>
    </r>
  </si>
  <si>
    <r>
      <t>მ</t>
    </r>
    <r>
      <rPr>
        <vertAlign val="superscript"/>
        <sz val="11"/>
        <rFont val="AcadNusx"/>
      </rPr>
      <t>2</t>
    </r>
  </si>
  <si>
    <t>სულ #4</t>
  </si>
  <si>
    <t>#5</t>
  </si>
  <si>
    <t xml:space="preserve">arsebuli rk.betonis avankameris მოngreva pnevmaturi CaquCiT </t>
  </si>
  <si>
    <t>arsebuli rk.betonis avankameris daSlis da axali rk.betonis avankameris mowyobis periodSi qvabulidan wylis amotumbva</t>
  </si>
  <si>
    <r>
      <t>III კატეგორიის გრუნტის დამუშავება ექსკავატორით</t>
    </r>
    <r>
      <rPr>
        <sz val="11"/>
        <rFont val="AcadNusx"/>
      </rPr>
      <t xml:space="preserve"> გვერდზე დაყრით         </t>
    </r>
  </si>
  <si>
    <t>qviSa-xreSovani sagebis mowyoba, სისქით 10 sm</t>
  </si>
  <si>
    <t>ფოლადის ნაგავდამჭერი გისოსის მონტაჟი</t>
  </si>
  <si>
    <r>
      <t xml:space="preserve">შველერი #14  </t>
    </r>
    <r>
      <rPr>
        <sz val="11"/>
        <rFont val="Arial"/>
        <family val="2"/>
      </rPr>
      <t>L</t>
    </r>
    <r>
      <rPr>
        <sz val="11"/>
        <rFont val="AcadNusx"/>
      </rPr>
      <t xml:space="preserve">=2000;  </t>
    </r>
    <r>
      <rPr>
        <sz val="11"/>
        <rFont val="Arial"/>
        <family val="2"/>
      </rPr>
      <t>L</t>
    </r>
    <r>
      <rPr>
        <sz val="11"/>
        <rFont val="AcadNusx"/>
      </rPr>
      <t>=1832, ღირებულება</t>
    </r>
  </si>
  <si>
    <t>ქანჩი  m 20,  ღირებულება</t>
  </si>
  <si>
    <t>კუთხოვანა №14, ღირებულება</t>
  </si>
  <si>
    <t>ფოლადის ფურცელი 8მმ, ღირებულება</t>
  </si>
  <si>
    <r>
      <t>იატაკზე მავთულბადის მოწყობა 50X50X2.5მმ    (30 მ</t>
    </r>
    <r>
      <rPr>
        <vertAlign val="superscript"/>
        <sz val="11"/>
        <rFont val="Sylfaen"/>
        <family val="1"/>
      </rPr>
      <t>2</t>
    </r>
    <r>
      <rPr>
        <sz val="11"/>
        <rFont val="Sylfaen"/>
        <family val="1"/>
      </rPr>
      <t>)</t>
    </r>
  </si>
  <si>
    <r>
      <t>მ</t>
    </r>
    <r>
      <rPr>
        <vertAlign val="superscript"/>
        <sz val="11"/>
        <rFont val="Sylfaen"/>
        <family val="1"/>
      </rPr>
      <t>2</t>
    </r>
  </si>
  <si>
    <t>გარე კედლების მაღალხარისხოვანი ლესვა ქვიშა-ცემენტის ხსნარით</t>
  </si>
  <si>
    <t>გარე კედლების შეფითხვნა და შეღებვა ფასადის ნესტგამძლე საღებავით</t>
  </si>
  <si>
    <t>სულ #5</t>
  </si>
  <si>
    <t>#6</t>
  </si>
  <si>
    <t>სატუმბი სადგურის შენობის მექანიკური ნაწილი</t>
  </si>
  <si>
    <t>ფოლადის მილი Ø-100/2.5მმ შეძენა მონტაჟი</t>
  </si>
  <si>
    <t xml:space="preserve">ფოლადის ურდულის Ø-100მმ შეძენა მონტაჟი </t>
  </si>
  <si>
    <t xml:space="preserve">ფოლადის მილტუჩის Ø-100მმ შეძენა მონტაჟი </t>
  </si>
  <si>
    <t>ვაკუუმ ტუმბოს ВВН-1.5 შეძენა მონტაჟი</t>
  </si>
  <si>
    <t>ფოლადის გადამყვანის 25/20 მმ შეძენა და მონტაჟი</t>
  </si>
  <si>
    <t>ვენტილი მაღალი წნევის Ø-20მმ შეძენა მონტაჟი</t>
  </si>
  <si>
    <t>სატუმბო სადგურში დამატებით ბაქანზე ასასვლელი კიბის მოწყობა კუთხოვანით 50X50X5 მმ  (20 მ)</t>
  </si>
  <si>
    <t>ტუმბოაგრეგატების რევიზია, გამართვა და გაშვება</t>
  </si>
  <si>
    <t>სულ #6</t>
  </si>
  <si>
    <t>#7</t>
  </si>
  <si>
    <t>სატუმბი სადგურის ელ.ტექნიკური სამუშაოები</t>
  </si>
  <si>
    <t>სატუმბი სადგურის შენობის სამშენებლო სამუშაოები</t>
  </si>
  <si>
    <r>
      <t>სპილენძის ძარღვებიანი კაბელის შეძენა და მონტაჟი  კვეთით: (3X120+1X70) მმ</t>
    </r>
    <r>
      <rPr>
        <vertAlign val="superscript"/>
        <sz val="11"/>
        <rFont val="AcadNusx"/>
      </rPr>
      <t xml:space="preserve">2 </t>
    </r>
    <r>
      <rPr>
        <sz val="11"/>
        <rFont val="AcadNusx"/>
      </rPr>
      <t>0.4 კვ.</t>
    </r>
  </si>
  <si>
    <r>
      <t>სპილენძის საკაბელო ბუნიკის შეძენა და მონტაჟი  კვეთით: 120 მმ</t>
    </r>
    <r>
      <rPr>
        <vertAlign val="superscript"/>
        <sz val="11"/>
        <rFont val="Sylfaen"/>
        <family val="1"/>
      </rPr>
      <t xml:space="preserve">2     </t>
    </r>
    <r>
      <rPr>
        <sz val="11"/>
        <rFont val="Sylfaen"/>
        <family val="1"/>
      </rPr>
      <t>0.4 კვ.</t>
    </r>
  </si>
  <si>
    <r>
      <t>სპილენძის საკაბელო ბუნიკის შეძენა და მონტაჟი  კვეთით: 70 მმ</t>
    </r>
    <r>
      <rPr>
        <vertAlign val="superscript"/>
        <sz val="11"/>
        <rFont val="Sylfaen"/>
        <family val="1"/>
      </rPr>
      <t xml:space="preserve">2     </t>
    </r>
    <r>
      <rPr>
        <sz val="11"/>
        <rFont val="Sylfaen"/>
        <family val="1"/>
      </rPr>
      <t>0.4 კვ.</t>
    </r>
  </si>
  <si>
    <r>
      <t>ძრავის გამომყვანების დაიზოლირებისთვის რეიხენის ქუროების შეძენა და მონტაჟი  კვეთით: 120მმ</t>
    </r>
    <r>
      <rPr>
        <vertAlign val="superscript"/>
        <sz val="11"/>
        <rFont val="Sylfaen"/>
        <family val="1"/>
      </rPr>
      <t xml:space="preserve">2     </t>
    </r>
    <r>
      <rPr>
        <sz val="11"/>
        <rFont val="Sylfaen"/>
        <family val="1"/>
      </rPr>
      <t>0.4 კვ.</t>
    </r>
  </si>
  <si>
    <t>დენის ტრანსფორმა ტორების კოეფიციენტით 400/5 ამპ. შეძენა და მონტაჟი</t>
  </si>
  <si>
    <t>დაცვების რეგულირება</t>
  </si>
  <si>
    <t>დამიწების კონტურის ლაბორატორიული შემოწმება</t>
  </si>
  <si>
    <t>ძრავების ლაბორატორიული შემოწმება</t>
  </si>
  <si>
    <t>ძალოვანი ტრანსფორმატორის ლაბორატორიული შემოწმება</t>
  </si>
  <si>
    <t>სულ #7</t>
  </si>
  <si>
    <t>#8</t>
  </si>
  <si>
    <t>სამორიგეო შენობის სამშენებლო სამუშაოები</t>
  </si>
  <si>
    <r>
      <t>მ</t>
    </r>
    <r>
      <rPr>
        <vertAlign val="superscript"/>
        <sz val="11"/>
        <rFont val="Sylfaen"/>
        <family val="1"/>
      </rPr>
      <t>3</t>
    </r>
  </si>
  <si>
    <r>
      <t>ლითონის კარის მოწყობა (2.2 მ</t>
    </r>
    <r>
      <rPr>
        <vertAlign val="superscript"/>
        <sz val="11"/>
        <rFont val="Sylfaen"/>
        <family val="1"/>
      </rPr>
      <t>2</t>
    </r>
    <r>
      <rPr>
        <sz val="11"/>
        <rFont val="Sylfaen"/>
        <family val="1"/>
      </rPr>
      <t>)  (1.0X2.2) მ.</t>
    </r>
  </si>
  <si>
    <t>IV კატ. გრუნტის დამუშავება ქვაბულში  ექსკავატორით გვერდზე დაყრით</t>
  </si>
  <si>
    <t>B-7.5 მარკის ბეტონით საძირკვლის ქვეშ მომზადების მოწყობა</t>
  </si>
  <si>
    <t>ხრეშის საგების მოწყობა საძირკვლის ქვეშ</t>
  </si>
  <si>
    <t>არმატურა AIII, ღირებულება</t>
  </si>
  <si>
    <t>რკბ. ლენტური საძირკვლის მოწყობა, ბეტონის მარკა B-25</t>
  </si>
  <si>
    <t>ხრეშის საგების მოწყობა იატაკის ფილის ქვეშ</t>
  </si>
  <si>
    <t>მონოლითური რკბ. იატაკის ფილის მოწყობა, ბეტონის მარკა B-25</t>
  </si>
  <si>
    <t>რკბ. გადახურვის ფილის მოწყობა, ბეტონის მარკა B25</t>
  </si>
  <si>
    <t>რკინაბეტონის მონოლითური სარტყელის მოწყობა ბეტონით B-25</t>
  </si>
  <si>
    <t>კარ-ფანჯრების ღიობებზე ზღუდარების მოწყობა   ბეტონის მარკა B-25</t>
  </si>
  <si>
    <t xml:space="preserve">მონოლითური რკ/ბეტონის სარინელის მოწყობა სისქით 7.5 სმ ბეტონის მარკით B-25  არმატურის ბადეზე 200X200X6მმ  </t>
  </si>
  <si>
    <t xml:space="preserve">ნარჩენი გრუნტის ადგილზე მოსწორება ბულდოზერით </t>
  </si>
  <si>
    <t>ადგილობრივი გრუნტის უკუჩაყრა ქვაბულში ბულდოზერით</t>
  </si>
  <si>
    <t>სულ #8</t>
  </si>
  <si>
    <t>#9</t>
  </si>
  <si>
    <t>სამორიგეო შენობის ელექტროტექნიკური ნაწილი</t>
  </si>
  <si>
    <r>
      <t>სპილენძის ძარღვებიანი კაბელის შეძენა და მოწყობა   კვეთით: (3X2.5) მმ</t>
    </r>
    <r>
      <rPr>
        <vertAlign val="superscript"/>
        <sz val="11"/>
        <rFont val="AcadNusx"/>
      </rPr>
      <t xml:space="preserve">2  </t>
    </r>
    <r>
      <rPr>
        <sz val="11"/>
        <rFont val="AcadNusx"/>
      </rPr>
      <t xml:space="preserve"> 0.22 კვ.</t>
    </r>
  </si>
  <si>
    <r>
      <t>სპილენძის ძარღვებიანი კაბელის შეძენა და მოწყობა   კვეთით: (3X1.5) მმ</t>
    </r>
    <r>
      <rPr>
        <vertAlign val="superscript"/>
        <sz val="11"/>
        <rFont val="AcadNusx"/>
      </rPr>
      <t xml:space="preserve">2  </t>
    </r>
    <r>
      <rPr>
        <sz val="11"/>
        <rFont val="AcadNusx"/>
      </rPr>
      <t xml:space="preserve"> 0.22 კვ.</t>
    </r>
  </si>
  <si>
    <r>
      <t>გამანაწილებელი კოლოფის მომჭერების რიგით   2.5 მმ</t>
    </r>
    <r>
      <rPr>
        <vertAlign val="superscript"/>
        <sz val="11"/>
        <rFont val="AcadNusx"/>
      </rPr>
      <t xml:space="preserve">2 </t>
    </r>
    <r>
      <rPr>
        <sz val="11"/>
        <rFont val="AcadNusx"/>
      </rPr>
      <t xml:space="preserve"> შეძენა და მოწყობა</t>
    </r>
  </si>
  <si>
    <r>
      <t xml:space="preserve">გარე განათების პროჟექტორის  </t>
    </r>
    <r>
      <rPr>
        <sz val="11"/>
        <rFont val="Arial"/>
        <family val="2"/>
      </rPr>
      <t xml:space="preserve">LED </t>
    </r>
    <r>
      <rPr>
        <sz val="11"/>
        <rFont val="AcadNusx"/>
      </rPr>
      <t xml:space="preserve">სიმძ. 30 ვტ.  220 ვ.  შეძენა და მოწყობა </t>
    </r>
  </si>
  <si>
    <r>
      <t xml:space="preserve">პლასტმასის გოფრირებული მილის შეძენა და მოწყობა             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32 მმ</t>
    </r>
  </si>
  <si>
    <r>
      <t>ქვიშის ფენის მოწყობა, კაბელის ქვეშ</t>
    </r>
    <r>
      <rPr>
        <sz val="11"/>
        <rFont val="AcadNusx"/>
      </rPr>
      <t xml:space="preserve"> </t>
    </r>
    <r>
      <rPr>
        <sz val="12"/>
        <rFont val="Arial"/>
        <family val="2"/>
      </rPr>
      <t/>
    </r>
  </si>
  <si>
    <t>ელ. გამანაწილებელი პლასტმასის კარადის ავტომატური ამომრთველებისთვის  9 მოდუ-                                     ლიანი  შეძენა და მონტაჟი</t>
  </si>
  <si>
    <r>
      <t>სპილენძის ძარღვებიანი კაბელის შეძენა და მონტაჟი გოფრირებულ მილში გატარებით,  კვეთით: (2X6) მმ</t>
    </r>
    <r>
      <rPr>
        <vertAlign val="superscript"/>
        <sz val="11"/>
        <rFont val="AcadNusx"/>
      </rPr>
      <t xml:space="preserve">2    </t>
    </r>
    <r>
      <rPr>
        <sz val="11"/>
        <rFont val="AcadNusx"/>
      </rPr>
      <t>0.22 კვ.</t>
    </r>
  </si>
  <si>
    <t>სულ #9</t>
  </si>
  <si>
    <t>#10</t>
  </si>
  <si>
    <t>საპირფარეშოს შენობის სამშენებლო სამუშაოები</t>
  </si>
  <si>
    <t>III კატ. გრუნტის დამუშავება ხელით,  ქვაბულის მოსაწყობად ავტოთვითმცლელზე დატვირთვით</t>
  </si>
  <si>
    <t>გრუნტის გატანა ავტოთვითმცლელებით ნაყარში</t>
  </si>
  <si>
    <t>მონოლითური რკ/ბეტონის ორმოს მოწყობა  B-25</t>
  </si>
  <si>
    <t>სულ #10</t>
  </si>
  <si>
    <t>#11</t>
  </si>
  <si>
    <t>საპირფარეშოს შენობის ელექტროტექნიკური სამუშაოები</t>
  </si>
  <si>
    <r>
      <t>III კატ. გრუნტის დამუშავება ხელით, გვერძე დაყრით (</t>
    </r>
    <r>
      <rPr>
        <sz val="11"/>
        <rFont val="Arial"/>
        <family val="2"/>
      </rPr>
      <t>L</t>
    </r>
    <r>
      <rPr>
        <sz val="11"/>
        <rFont val="AcadNusx"/>
      </rPr>
      <t xml:space="preserve">=20 მ;  </t>
    </r>
    <r>
      <rPr>
        <sz val="11"/>
        <rFont val="Arial"/>
        <family val="2"/>
      </rPr>
      <t>h</t>
    </r>
    <r>
      <rPr>
        <sz val="11"/>
        <rFont val="AcadNusx"/>
      </rPr>
      <t xml:space="preserve">=0.7მ </t>
    </r>
    <r>
      <rPr>
        <sz val="11"/>
        <rFont val="Arial"/>
        <family val="2"/>
      </rPr>
      <t xml:space="preserve"> b</t>
    </r>
    <r>
      <rPr>
        <sz val="11"/>
        <rFont val="AcadNusx"/>
      </rPr>
      <t>=0.5მ)</t>
    </r>
  </si>
  <si>
    <r>
      <t xml:space="preserve">პლასტმასის გოფრირებული მილის შეძენა და მოწყობა 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32 მმ</t>
    </r>
  </si>
  <si>
    <r>
      <t>ქვიშის ფენის მოწყობა, კაბელის ქვეშ</t>
    </r>
    <r>
      <rPr>
        <sz val="12"/>
        <rFont val="Arial"/>
        <family val="2"/>
      </rPr>
      <t/>
    </r>
  </si>
  <si>
    <t xml:space="preserve">ელ. გამანაწილებელი პლასტმასის კარადის ავტომატური ამომრთველებისთვის  2 მოდულიანი  შეძენა და მონტაჟი  </t>
  </si>
  <si>
    <r>
      <t>სპილენძის ძარღვებიანი კაბელის შეძენა და მონტაჟი გოფრირებულ მილში გატარებით, კვეთით: (3X2.5) მმ</t>
    </r>
    <r>
      <rPr>
        <vertAlign val="superscript"/>
        <sz val="11"/>
        <rFont val="AcadNusx"/>
      </rPr>
      <t xml:space="preserve">2  </t>
    </r>
    <r>
      <rPr>
        <sz val="11"/>
        <rFont val="AcadNusx"/>
      </rPr>
      <t xml:space="preserve"> 0.22 კვ.</t>
    </r>
  </si>
  <si>
    <t>შტეპსელური როზეტის დამიწების კონტაქტით  შეძენა და მოწყობა  230ვ.  10 ა. დახურული დაყენების</t>
  </si>
  <si>
    <r>
      <t>გამანაწილებელი კოლოფის მომჭერების რიგით 2.5 მმ</t>
    </r>
    <r>
      <rPr>
        <vertAlign val="superscript"/>
        <sz val="11"/>
        <rFont val="AcadNusx"/>
      </rPr>
      <t xml:space="preserve">2 </t>
    </r>
    <r>
      <rPr>
        <sz val="11"/>
        <rFont val="AcadNusx"/>
      </rPr>
      <t xml:space="preserve"> შეძენა და მოწყობა</t>
    </r>
  </si>
  <si>
    <t>სულ #11</t>
  </si>
  <si>
    <r>
      <t>ჯამი #1</t>
    </r>
    <r>
      <rPr>
        <b/>
        <sz val="11"/>
        <rFont val="Calibri"/>
        <family val="2"/>
      </rPr>
      <t>÷</t>
    </r>
    <r>
      <rPr>
        <b/>
        <sz val="11"/>
        <rFont val="AcadNusx"/>
      </rPr>
      <t>#11</t>
    </r>
  </si>
  <si>
    <t>გაუთვალისწინებელი ხარჯები 3%</t>
  </si>
  <si>
    <t>დღგ 18%</t>
  </si>
  <si>
    <t>სულ ხარჯთაღრიცხვით</t>
  </si>
  <si>
    <t>დანართიN#1</t>
  </si>
  <si>
    <t>(პრეტენდენტის დასახელება)</t>
  </si>
  <si>
    <t>სატენდერო წინადადების ფასი -----------------------------</t>
  </si>
  <si>
    <t xml:space="preserve">                                 (თანხა ციფრებით)</t>
  </si>
  <si>
    <t>"____"_________"2019 წ.</t>
  </si>
  <si>
    <t>(შევსების თარიღი)</t>
  </si>
  <si>
    <t>(_______________________)ლარი</t>
  </si>
  <si>
    <t>(ხელმოწერა)</t>
  </si>
  <si>
    <t>ბ/ა (ბეჭდის არსებობის შემთხვევაში)</t>
  </si>
  <si>
    <r>
      <t xml:space="preserve"> ფოლადის  მილის 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325*6მმ გადაჭრა  და დასაწყობება</t>
    </r>
  </si>
  <si>
    <r>
      <t xml:space="preserve">Ø273x5მმ  ფოლადის  მილის 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273*5მმ  გადაჭრა და დასაწყობება</t>
    </r>
  </si>
  <si>
    <t xml:space="preserve">ფოლადის  მილის  Ø325x6მმ შეძენა და მონტაჟი   </t>
  </si>
  <si>
    <t>ფოლადის  მილის  Ø273x5მმ  შეძენა და მონტაჟი</t>
  </si>
  <si>
    <t>იატაკის მოწყობა მონოლითური რკინაბეტონით B-15, სისქით 7 სმ</t>
  </si>
  <si>
    <t>შენობის გარე კედლების ჩამოფხეკა/დაკეჭვნა</t>
  </si>
  <si>
    <t>ხელსაბანის ნიჟარის მოწყობა სიფონით</t>
  </si>
  <si>
    <t>პლასტმასის ხელსაბანი ავზის მოწყობა ონკანით, ტევადობით 5ლ</t>
  </si>
  <si>
    <r>
      <t xml:space="preserve">ზოლოვანა 40X5, ღირებულება  </t>
    </r>
    <r>
      <rPr>
        <sz val="12"/>
        <rFont val="Arial"/>
        <family val="2"/>
      </rPr>
      <t/>
    </r>
  </si>
  <si>
    <r>
      <t xml:space="preserve">ძაბრი </t>
    </r>
    <r>
      <rPr>
        <sz val="11"/>
        <rFont val="Calibri"/>
        <family val="2"/>
      </rPr>
      <t>Ø</t>
    </r>
    <r>
      <rPr>
        <sz val="11"/>
        <rFont val="AcadNusx"/>
      </rPr>
      <t xml:space="preserve">426/6-520/6  </t>
    </r>
    <r>
      <rPr>
        <sz val="11"/>
        <rFont val="Arial"/>
        <family val="2"/>
      </rPr>
      <t>L</t>
    </r>
    <r>
      <rPr>
        <sz val="11"/>
        <rFont val="AcadNusx"/>
      </rPr>
      <t>=100, ღირებულება</t>
    </r>
  </si>
  <si>
    <r>
      <t xml:space="preserve">მილი </t>
    </r>
    <r>
      <rPr>
        <sz val="11"/>
        <rFont val="Calibri"/>
        <family val="2"/>
      </rPr>
      <t>Ø</t>
    </r>
    <r>
      <rPr>
        <sz val="11"/>
        <rFont val="AcadNusx"/>
      </rPr>
      <t xml:space="preserve">426/6  </t>
    </r>
    <r>
      <rPr>
        <sz val="11"/>
        <rFont val="Arial"/>
        <family val="2"/>
      </rPr>
      <t>L</t>
    </r>
    <r>
      <rPr>
        <sz val="11"/>
        <rFont val="AcadNusx"/>
      </rPr>
      <t>=100, ღირებულება</t>
    </r>
  </si>
  <si>
    <t>წყალმიმღები ფოლადის ძაბრის მოწყობა</t>
  </si>
  <si>
    <t>კონსტრუქციების შეღებვა ზეთოვანი საღებავით 2 ფენად</t>
  </si>
  <si>
    <r>
      <t xml:space="preserve">ანკერი m 20  </t>
    </r>
    <r>
      <rPr>
        <sz val="11"/>
        <rFont val="Arial"/>
        <family val="2"/>
      </rPr>
      <t>L</t>
    </r>
    <r>
      <rPr>
        <sz val="11"/>
        <rFont val="AcadNusx"/>
      </rPr>
      <t>=200,  ღირებულება</t>
    </r>
  </si>
  <si>
    <r>
      <t xml:space="preserve">ფოლადის ფურცლოვანა 130X10  </t>
    </r>
    <r>
      <rPr>
        <sz val="11"/>
        <rFont val="Arial"/>
        <family val="2"/>
      </rPr>
      <t>L</t>
    </r>
    <r>
      <rPr>
        <sz val="11"/>
        <rFont val="AcadNusx"/>
      </rPr>
      <t>=130,  ღირებულება</t>
    </r>
  </si>
  <si>
    <r>
      <t xml:space="preserve">ზოლოვანაa 100X6  </t>
    </r>
    <r>
      <rPr>
        <sz val="11"/>
        <rFont val="Arial"/>
        <family val="2"/>
      </rPr>
      <t>L</t>
    </r>
    <r>
      <rPr>
        <sz val="11"/>
        <rFont val="AcadNusx"/>
      </rPr>
      <t xml:space="preserve">=2000;  </t>
    </r>
    <r>
      <rPr>
        <sz val="11"/>
        <rFont val="Arial"/>
        <family val="2"/>
      </rPr>
      <t>L</t>
    </r>
    <r>
      <rPr>
        <sz val="11"/>
        <rFont val="AcadNusx"/>
      </rPr>
      <t>=1832,  ღირებულება</t>
    </r>
  </si>
  <si>
    <t>დარჩენილი გრუნტის დატვირთვა ექსკავატორით ავტომცლელებზე და გატანა ნაყარში</t>
  </si>
  <si>
    <r>
      <t xml:space="preserve">არმატურა </t>
    </r>
    <r>
      <rPr>
        <sz val="11"/>
        <rFont val="Arial"/>
        <family val="2"/>
      </rPr>
      <t xml:space="preserve"> A-</t>
    </r>
    <r>
      <rPr>
        <sz val="11"/>
        <rFont val="AcadNusx"/>
      </rPr>
      <t xml:space="preserve">III </t>
    </r>
    <r>
      <rPr>
        <sz val="11"/>
        <rFont val="Arial"/>
        <family val="2"/>
        <charset val="204"/>
      </rPr>
      <t>ø</t>
    </r>
    <r>
      <rPr>
        <sz val="11"/>
        <rFont val="AcadNusx"/>
      </rPr>
      <t>8მმ, ღირებულება</t>
    </r>
  </si>
  <si>
    <r>
      <t xml:space="preserve">არმატურაa </t>
    </r>
    <r>
      <rPr>
        <sz val="11"/>
        <rFont val="Arial"/>
        <family val="2"/>
      </rPr>
      <t xml:space="preserve"> A-</t>
    </r>
    <r>
      <rPr>
        <sz val="11"/>
        <rFont val="AcadNusx"/>
      </rPr>
      <t xml:space="preserve">III </t>
    </r>
    <r>
      <rPr>
        <sz val="11"/>
        <rFont val="Arial"/>
        <family val="2"/>
        <charset val="204"/>
      </rPr>
      <t>ø</t>
    </r>
    <r>
      <rPr>
        <sz val="11"/>
        <rFont val="AcadNusx"/>
      </rPr>
      <t>10მმ, ღირებულება</t>
    </r>
  </si>
  <si>
    <r>
      <t xml:space="preserve">არმატურა </t>
    </r>
    <r>
      <rPr>
        <sz val="11"/>
        <rFont val="Arial"/>
        <family val="2"/>
      </rPr>
      <t xml:space="preserve"> A-</t>
    </r>
    <r>
      <rPr>
        <sz val="11"/>
        <rFont val="AcadNusx"/>
      </rPr>
      <t xml:space="preserve">III  </t>
    </r>
    <r>
      <rPr>
        <sz val="11"/>
        <rFont val="Arial"/>
        <family val="2"/>
        <charset val="204"/>
      </rPr>
      <t>ø</t>
    </r>
    <r>
      <rPr>
        <sz val="11"/>
        <rFont val="AcadNusx"/>
      </rPr>
      <t>14მმ, ღირებულება</t>
    </r>
  </si>
  <si>
    <t>ჭის კედლების ჰიდროიზოლაცია ბიტუმის მასტიკით 2 ფენად</t>
  </si>
  <si>
    <r>
      <rPr>
        <sz val="11"/>
        <rFont val="Arial"/>
        <family val="2"/>
      </rPr>
      <t>B</t>
    </r>
    <r>
      <rPr>
        <sz val="11"/>
        <rFont val="AcadNusx"/>
      </rPr>
      <t>-20</t>
    </r>
    <r>
      <rPr>
        <sz val="11"/>
        <rFont val="Arial"/>
        <family val="2"/>
      </rPr>
      <t xml:space="preserve"> W4 F200  </t>
    </r>
    <r>
      <rPr>
        <sz val="11"/>
        <rFont val="AcadNusx"/>
      </rPr>
      <t>კლასის მონოლითური ბეტონით ჭის კედლების მოწყობა</t>
    </r>
  </si>
  <si>
    <r>
      <t xml:space="preserve">არმატურა </t>
    </r>
    <r>
      <rPr>
        <sz val="11"/>
        <rFont val="Arial"/>
        <family val="2"/>
      </rPr>
      <t xml:space="preserve"> A-</t>
    </r>
    <r>
      <rPr>
        <sz val="11"/>
        <rFont val="AcadNusx"/>
      </rPr>
      <t xml:space="preserve">III </t>
    </r>
    <r>
      <rPr>
        <sz val="11"/>
        <rFont val="Arial"/>
        <family val="2"/>
        <charset val="204"/>
      </rPr>
      <t>ø</t>
    </r>
    <r>
      <rPr>
        <sz val="11"/>
        <rFont val="AcadNusx"/>
      </rPr>
      <t>10მმ, ღირებულება</t>
    </r>
  </si>
  <si>
    <r>
      <t xml:space="preserve">საძირკვლის ფილის მოწყობა მონოლიტური რკინაბეტონით  </t>
    </r>
    <r>
      <rPr>
        <sz val="11"/>
        <rFont val="Arial"/>
        <family val="2"/>
      </rPr>
      <t>B</t>
    </r>
    <r>
      <rPr>
        <sz val="11"/>
        <rFont val="AcadNusx"/>
      </rPr>
      <t xml:space="preserve">-25 </t>
    </r>
    <r>
      <rPr>
        <sz val="11"/>
        <rFont val="Arial"/>
        <family val="2"/>
      </rPr>
      <t xml:space="preserve">W4 F200 </t>
    </r>
  </si>
  <si>
    <r>
      <t>IV კატ. გრუნტის დამუშავება ხელით, გვერდზე დაყრით (</t>
    </r>
    <r>
      <rPr>
        <sz val="11"/>
        <rFont val="Arial"/>
        <family val="2"/>
      </rPr>
      <t>L</t>
    </r>
    <r>
      <rPr>
        <sz val="11"/>
        <rFont val="AcadNusx"/>
      </rPr>
      <t xml:space="preserve">=30 მ;  </t>
    </r>
    <r>
      <rPr>
        <sz val="11"/>
        <rFont val="Arial"/>
        <family val="2"/>
      </rPr>
      <t>h</t>
    </r>
    <r>
      <rPr>
        <sz val="11"/>
        <rFont val="AcadNusx"/>
      </rPr>
      <t xml:space="preserve">=0.7მ </t>
    </r>
    <r>
      <rPr>
        <sz val="11"/>
        <rFont val="Arial"/>
        <family val="2"/>
      </rPr>
      <t xml:space="preserve"> b</t>
    </r>
    <r>
      <rPr>
        <sz val="11"/>
        <rFont val="AcadNusx"/>
      </rPr>
      <t>=0.5მ)</t>
    </r>
  </si>
  <si>
    <r>
      <t xml:space="preserve">ფოლადის  მუხლების </t>
    </r>
    <r>
      <rPr>
        <sz val="11"/>
        <rFont val="Arial"/>
        <family val="2"/>
        <charset val="204"/>
      </rPr>
      <t>ø</t>
    </r>
    <r>
      <rPr>
        <sz val="11"/>
        <rFont val="Sylfaen"/>
        <family val="1"/>
      </rPr>
      <t>325x6მმ შეძენა და მონტაჟი (2ცალი)</t>
    </r>
  </si>
  <si>
    <t xml:space="preserve">gruntis damuSaveba xeliT badiaSi CayriT da 4 m simaRleze amoweviT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</si>
</sst>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#,##0.00&quot;р.&quot;;[Red]\-#,##0.00&quot;р.&quot;"/>
  </numFmts>
  <fonts count="2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cadNusx"/>
    </font>
    <font>
      <b/>
      <sz val="11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Arial CYR"/>
      <charset val="204"/>
    </font>
    <font>
      <sz val="12"/>
      <name val="Sylfaen"/>
      <family val="1"/>
      <charset val="204"/>
    </font>
    <font>
      <sz val="12"/>
      <name val="Arial"/>
      <family val="2"/>
    </font>
    <font>
      <sz val="10"/>
      <name val="Arial Cyr"/>
    </font>
    <font>
      <sz val="11"/>
      <name val="Sylfaen"/>
      <family val="1"/>
      <charset val="204"/>
    </font>
    <font>
      <b/>
      <sz val="11"/>
      <name val="AcadNusx"/>
    </font>
    <font>
      <sz val="11"/>
      <name val="Arial"/>
      <family val="2"/>
    </font>
    <font>
      <b/>
      <sz val="11"/>
      <name val="Arial"/>
      <family val="2"/>
    </font>
    <font>
      <sz val="11"/>
      <name val="AcadMtavr"/>
    </font>
    <font>
      <b/>
      <sz val="11"/>
      <name val="Calibri"/>
      <family val="2"/>
    </font>
    <font>
      <sz val="8"/>
      <name val="Arial"/>
      <family val="2"/>
      <charset val="204"/>
    </font>
    <font>
      <vertAlign val="superscript"/>
      <sz val="11"/>
      <name val="AcadNusx"/>
    </font>
    <font>
      <sz val="11"/>
      <name val="Calibri"/>
      <family val="2"/>
    </font>
    <font>
      <vertAlign val="superscript"/>
      <sz val="11"/>
      <name val="Sylfaen"/>
      <family val="1"/>
    </font>
    <font>
      <b/>
      <sz val="10"/>
      <name val="AcadNusx"/>
    </font>
    <font>
      <i/>
      <sz val="8"/>
      <name val="Arial"/>
      <family val="2"/>
    </font>
    <font>
      <i/>
      <sz val="9"/>
      <name val="AcadNusx"/>
    </font>
    <font>
      <b/>
      <sz val="8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0" fontId="14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</cellStyleXfs>
  <cellXfs count="97">
    <xf numFmtId="0" fontId="0" fillId="0" borderId="0" xfId="0"/>
    <xf numFmtId="0" fontId="10" fillId="2" borderId="0" xfId="0" applyFont="1" applyFill="1"/>
    <xf numFmtId="0" fontId="8" fillId="2" borderId="1" xfId="4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17" fillId="2" borderId="1" xfId="3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167" fontId="17" fillId="2" borderId="1" xfId="4" applyNumberFormat="1" applyFont="1" applyFill="1" applyBorder="1" applyAlignment="1">
      <alignment horizontal="center" vertical="center"/>
    </xf>
    <xf numFmtId="164" fontId="17" fillId="2" borderId="1" xfId="4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4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left" vertical="center" wrapText="1"/>
    </xf>
    <xf numFmtId="2" fontId="17" fillId="2" borderId="1" xfId="4" applyNumberFormat="1" applyFont="1" applyFill="1" applyBorder="1" applyAlignment="1">
      <alignment horizontal="center" vertical="center"/>
    </xf>
    <xf numFmtId="164" fontId="17" fillId="2" borderId="1" xfId="6" applyNumberFormat="1" applyFont="1" applyFill="1" applyBorder="1" applyAlignment="1">
      <alignment horizontal="center" vertical="center"/>
    </xf>
    <xf numFmtId="2" fontId="17" fillId="2" borderId="1" xfId="7" applyNumberFormat="1" applyFont="1" applyFill="1" applyBorder="1" applyAlignment="1">
      <alignment horizontal="center" vertical="center"/>
    </xf>
    <xf numFmtId="165" fontId="17" fillId="2" borderId="1" xfId="7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 applyProtection="1">
      <alignment horizontal="left" vertical="center" wrapText="1"/>
      <protection locked="0"/>
    </xf>
    <xf numFmtId="0" fontId="6" fillId="2" borderId="1" xfId="4" applyFont="1" applyFill="1" applyBorder="1" applyAlignment="1" applyProtection="1">
      <alignment horizontal="center" vertical="center"/>
      <protection locked="0"/>
    </xf>
    <xf numFmtId="0" fontId="6" fillId="2" borderId="1" xfId="4" applyFont="1" applyFill="1" applyBorder="1" applyAlignment="1" applyProtection="1">
      <alignment horizontal="center" vertical="center" wrapText="1"/>
      <protection locked="0"/>
    </xf>
    <xf numFmtId="0" fontId="6" fillId="2" borderId="1" xfId="4" applyFont="1" applyFill="1" applyBorder="1" applyAlignment="1" applyProtection="1">
      <alignment vertical="center" wrapText="1"/>
      <protection locked="0"/>
    </xf>
    <xf numFmtId="0" fontId="6" fillId="2" borderId="1" xfId="4" applyFont="1" applyFill="1" applyBorder="1" applyAlignment="1">
      <alignment vertical="center" wrapText="1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 applyProtection="1">
      <alignment vertical="center" wrapText="1"/>
      <protection locked="0"/>
    </xf>
    <xf numFmtId="0" fontId="8" fillId="2" borderId="1" xfId="4" applyFont="1" applyFill="1" applyBorder="1" applyAlignment="1" applyProtection="1">
      <alignment horizontal="center" vertical="center"/>
      <protection locked="0"/>
    </xf>
    <xf numFmtId="164" fontId="17" fillId="2" borderId="1" xfId="4" applyNumberFormat="1" applyFont="1" applyFill="1" applyBorder="1" applyAlignment="1" applyProtection="1">
      <alignment horizontal="center" vertical="center"/>
      <protection locked="0"/>
    </xf>
    <xf numFmtId="164" fontId="17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17" fillId="2" borderId="1" xfId="6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4" applyFont="1" applyFill="1" applyBorder="1" applyAlignment="1" applyProtection="1">
      <alignment horizontal="center" vertical="center" wrapText="1"/>
      <protection locked="0"/>
    </xf>
    <xf numFmtId="0" fontId="17" fillId="2" borderId="1" xfId="4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25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27" fillId="5" borderId="0" xfId="0" applyFont="1" applyFill="1" applyAlignment="1">
      <alignment vertical="top"/>
    </xf>
    <xf numFmtId="0" fontId="12" fillId="2" borderId="0" xfId="5" applyFont="1" applyFill="1" applyAlignment="1">
      <alignment vertical="top" wrapText="1"/>
    </xf>
    <xf numFmtId="0" fontId="25" fillId="0" borderId="0" xfId="0" applyFont="1"/>
    <xf numFmtId="0" fontId="26" fillId="5" borderId="0" xfId="0" applyFont="1" applyFill="1" applyAlignment="1">
      <alignment vertical="top"/>
    </xf>
    <xf numFmtId="0" fontId="25" fillId="5" borderId="0" xfId="0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 vertical="top" wrapText="1"/>
    </xf>
    <xf numFmtId="0" fontId="25" fillId="0" borderId="2" xfId="0" applyFont="1" applyBorder="1" applyAlignment="1">
      <alignment horizontal="center"/>
    </xf>
    <xf numFmtId="0" fontId="26" fillId="5" borderId="3" xfId="0" applyFont="1" applyFill="1" applyBorder="1" applyAlignment="1">
      <alignment horizontal="center" vertical="top"/>
    </xf>
    <xf numFmtId="0" fontId="26" fillId="5" borderId="0" xfId="0" applyFont="1" applyFill="1" applyAlignment="1">
      <alignment horizontal="center" vertical="top"/>
    </xf>
    <xf numFmtId="0" fontId="6" fillId="2" borderId="1" xfId="4" applyFont="1" applyFill="1" applyBorder="1" applyAlignment="1">
      <alignment horizontal="center" vertical="center" wrapText="1"/>
    </xf>
    <xf numFmtId="0" fontId="9" fillId="2" borderId="0" xfId="5" applyFont="1" applyFill="1" applyAlignment="1">
      <alignment horizontal="center" vertical="top" wrapText="1"/>
    </xf>
    <xf numFmtId="0" fontId="6" fillId="2" borderId="1" xfId="4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8" fillId="5" borderId="0" xfId="0" applyFont="1" applyFill="1" applyAlignment="1">
      <alignment horizontal="center"/>
    </xf>
  </cellXfs>
  <cellStyles count="8">
    <cellStyle name="Comma 2" xfId="3" xr:uid="{00000000-0005-0000-0000-000000000000}"/>
    <cellStyle name="Comma 2 6" xfId="7" xr:uid="{00000000-0005-0000-0000-000001000000}"/>
    <cellStyle name="Comma 2 7" xfId="6" xr:uid="{00000000-0005-0000-0000-000002000000}"/>
    <cellStyle name="Normal" xfId="0" builtinId="0"/>
    <cellStyle name="Normal 2" xfId="2" xr:uid="{00000000-0005-0000-0000-000003000000}"/>
    <cellStyle name="Normal 2 2" xfId="5" xr:uid="{00000000-0005-0000-0000-000004000000}"/>
    <cellStyle name="Normal 5" xfId="4" xr:uid="{00000000-0005-0000-0000-000005000000}"/>
    <cellStyle name="Обычный_Лист1" xfId="1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92"/>
  <sheetViews>
    <sheetView tabSelected="1" topLeftCell="A271" zoomScaleNormal="100" workbookViewId="0">
      <selection activeCell="B113" sqref="B113"/>
    </sheetView>
  </sheetViews>
  <sheetFormatPr defaultRowHeight="18"/>
  <cols>
    <col min="1" max="1" width="7" style="1" customWidth="1"/>
    <col min="2" max="2" width="76.140625" style="1" customWidth="1"/>
    <col min="3" max="3" width="7.85546875" style="1" customWidth="1"/>
    <col min="4" max="4" width="10.7109375" style="1" customWidth="1"/>
    <col min="5" max="5" width="9.5703125" style="1" customWidth="1"/>
    <col min="6" max="6" width="10.5703125" style="1" customWidth="1"/>
    <col min="7" max="16384" width="9.140625" style="1"/>
  </cols>
  <sheetData>
    <row r="1" spans="1:7">
      <c r="A1" s="79"/>
      <c r="B1" s="79"/>
      <c r="C1" s="79"/>
      <c r="D1" s="79"/>
      <c r="E1" s="88" t="s">
        <v>262</v>
      </c>
      <c r="F1" s="88"/>
      <c r="G1" s="79"/>
    </row>
    <row r="2" spans="1:7">
      <c r="A2" s="93" t="s">
        <v>103</v>
      </c>
      <c r="B2" s="93"/>
      <c r="C2" s="93"/>
      <c r="D2" s="93"/>
      <c r="E2" s="93"/>
      <c r="F2" s="93"/>
    </row>
    <row r="3" spans="1:7">
      <c r="A3" s="89"/>
      <c r="B3" s="89"/>
      <c r="C3" s="83"/>
      <c r="D3" s="85" t="s">
        <v>266</v>
      </c>
      <c r="E3" s="82"/>
      <c r="F3" s="82"/>
    </row>
    <row r="4" spans="1:7">
      <c r="A4" s="90" t="s">
        <v>263</v>
      </c>
      <c r="B4" s="90"/>
      <c r="C4" s="84"/>
      <c r="D4" s="91" t="s">
        <v>267</v>
      </c>
      <c r="E4" s="91"/>
      <c r="F4" s="82"/>
    </row>
    <row r="5" spans="1:7">
      <c r="A5" s="95" t="s">
        <v>264</v>
      </c>
      <c r="B5" s="95"/>
      <c r="C5" s="96" t="s">
        <v>268</v>
      </c>
      <c r="D5" s="96"/>
      <c r="E5" s="96"/>
      <c r="F5" s="96"/>
    </row>
    <row r="6" spans="1:7">
      <c r="A6" s="80"/>
      <c r="B6" s="81" t="s">
        <v>265</v>
      </c>
      <c r="D6" s="82"/>
      <c r="E6" s="82"/>
      <c r="F6" s="82"/>
    </row>
    <row r="7" spans="1:7">
      <c r="A7" s="82"/>
      <c r="B7" s="82"/>
      <c r="C7" s="82"/>
      <c r="D7" s="82"/>
      <c r="E7" s="82"/>
      <c r="F7" s="82"/>
    </row>
    <row r="8" spans="1:7">
      <c r="A8" s="94" t="s">
        <v>119</v>
      </c>
      <c r="B8" s="92" t="s">
        <v>0</v>
      </c>
      <c r="C8" s="92" t="s">
        <v>106</v>
      </c>
      <c r="D8" s="92" t="s">
        <v>1</v>
      </c>
      <c r="E8" s="92" t="s">
        <v>104</v>
      </c>
      <c r="F8" s="92" t="s">
        <v>105</v>
      </c>
    </row>
    <row r="9" spans="1:7">
      <c r="A9" s="94"/>
      <c r="B9" s="92"/>
      <c r="C9" s="92"/>
      <c r="D9" s="92"/>
      <c r="E9" s="92"/>
      <c r="F9" s="92"/>
    </row>
    <row r="10" spans="1:7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7" ht="31.5">
      <c r="A11" s="3" t="s">
        <v>109</v>
      </c>
      <c r="B11" s="3" t="s">
        <v>9</v>
      </c>
      <c r="C11" s="3"/>
      <c r="D11" s="3"/>
      <c r="E11" s="3"/>
      <c r="F11" s="3"/>
    </row>
    <row r="12" spans="1:7" ht="30">
      <c r="A12" s="4">
        <v>1</v>
      </c>
      <c r="B12" s="10" t="s">
        <v>17</v>
      </c>
      <c r="C12" s="4" t="s">
        <v>8</v>
      </c>
      <c r="D12" s="17">
        <v>7</v>
      </c>
      <c r="E12" s="7"/>
      <c r="F12" s="7">
        <f>D12*E12</f>
        <v>0</v>
      </c>
    </row>
    <row r="13" spans="1:7">
      <c r="A13" s="4">
        <f>A12+1</f>
        <v>2</v>
      </c>
      <c r="B13" s="10" t="s">
        <v>12</v>
      </c>
      <c r="C13" s="4" t="s">
        <v>8</v>
      </c>
      <c r="D13" s="17">
        <v>20</v>
      </c>
      <c r="E13" s="7"/>
      <c r="F13" s="7">
        <f t="shared" ref="F13:F49" si="0">D13*E13</f>
        <v>0</v>
      </c>
    </row>
    <row r="14" spans="1:7">
      <c r="A14" s="4">
        <f t="shared" ref="A14:A49" si="1">A13+1</f>
        <v>3</v>
      </c>
      <c r="B14" s="10" t="s">
        <v>13</v>
      </c>
      <c r="C14" s="4" t="s">
        <v>8</v>
      </c>
      <c r="D14" s="17">
        <v>5</v>
      </c>
      <c r="E14" s="7"/>
      <c r="F14" s="7">
        <f t="shared" si="0"/>
        <v>0</v>
      </c>
    </row>
    <row r="15" spans="1:7">
      <c r="A15" s="4">
        <f t="shared" si="1"/>
        <v>4</v>
      </c>
      <c r="B15" s="10" t="s">
        <v>271</v>
      </c>
      <c r="C15" s="4" t="s">
        <v>3</v>
      </c>
      <c r="D15" s="17">
        <v>2</v>
      </c>
      <c r="E15" s="7"/>
      <c r="F15" s="7">
        <f t="shared" si="0"/>
        <v>0</v>
      </c>
    </row>
    <row r="16" spans="1:7" ht="16.5" customHeight="1">
      <c r="A16" s="4">
        <f t="shared" si="1"/>
        <v>5</v>
      </c>
      <c r="B16" s="10" t="s">
        <v>272</v>
      </c>
      <c r="C16" s="4" t="s">
        <v>3</v>
      </c>
      <c r="D16" s="17">
        <v>2</v>
      </c>
      <c r="E16" s="7"/>
      <c r="F16" s="7">
        <f t="shared" si="0"/>
        <v>0</v>
      </c>
    </row>
    <row r="17" spans="1:6">
      <c r="A17" s="4">
        <f t="shared" si="1"/>
        <v>6</v>
      </c>
      <c r="B17" s="10" t="s">
        <v>110</v>
      </c>
      <c r="C17" s="4" t="s">
        <v>8</v>
      </c>
      <c r="D17" s="17">
        <v>10</v>
      </c>
      <c r="E17" s="7"/>
      <c r="F17" s="7">
        <f t="shared" si="0"/>
        <v>0</v>
      </c>
    </row>
    <row r="18" spans="1:6" ht="30">
      <c r="A18" s="4">
        <f t="shared" si="1"/>
        <v>7</v>
      </c>
      <c r="B18" s="10" t="s">
        <v>111</v>
      </c>
      <c r="C18" s="4" t="s">
        <v>8</v>
      </c>
      <c r="D18" s="17">
        <v>10</v>
      </c>
      <c r="E18" s="7"/>
      <c r="F18" s="7">
        <f t="shared" si="0"/>
        <v>0</v>
      </c>
    </row>
    <row r="19" spans="1:6" ht="30">
      <c r="A19" s="4">
        <f t="shared" si="1"/>
        <v>8</v>
      </c>
      <c r="B19" s="10" t="s">
        <v>133</v>
      </c>
      <c r="C19" s="4" t="s">
        <v>8</v>
      </c>
      <c r="D19" s="18">
        <v>2</v>
      </c>
      <c r="E19" s="7"/>
      <c r="F19" s="7">
        <f t="shared" si="0"/>
        <v>0</v>
      </c>
    </row>
    <row r="20" spans="1:6">
      <c r="A20" s="4">
        <f t="shared" si="1"/>
        <v>9</v>
      </c>
      <c r="B20" s="10" t="s">
        <v>18</v>
      </c>
      <c r="C20" s="4" t="s">
        <v>8</v>
      </c>
      <c r="D20" s="17">
        <v>0.5</v>
      </c>
      <c r="E20" s="7"/>
      <c r="F20" s="7">
        <f t="shared" si="0"/>
        <v>0</v>
      </c>
    </row>
    <row r="21" spans="1:6" ht="30">
      <c r="A21" s="4">
        <f t="shared" si="1"/>
        <v>10</v>
      </c>
      <c r="B21" s="10" t="s">
        <v>22</v>
      </c>
      <c r="C21" s="4" t="s">
        <v>8</v>
      </c>
      <c r="D21" s="18">
        <v>1.35</v>
      </c>
      <c r="E21" s="7"/>
      <c r="F21" s="7">
        <f t="shared" si="0"/>
        <v>0</v>
      </c>
    </row>
    <row r="22" spans="1:6" ht="30">
      <c r="A22" s="4">
        <f t="shared" si="1"/>
        <v>11</v>
      </c>
      <c r="B22" s="10" t="s">
        <v>112</v>
      </c>
      <c r="C22" s="4" t="s">
        <v>8</v>
      </c>
      <c r="D22" s="18">
        <v>3.32</v>
      </c>
      <c r="E22" s="7"/>
      <c r="F22" s="7">
        <f t="shared" si="0"/>
        <v>0</v>
      </c>
    </row>
    <row r="23" spans="1:6" ht="30">
      <c r="A23" s="4">
        <f t="shared" si="1"/>
        <v>12</v>
      </c>
      <c r="B23" s="10" t="s">
        <v>113</v>
      </c>
      <c r="C23" s="4" t="s">
        <v>8</v>
      </c>
      <c r="D23" s="18">
        <v>7.4</v>
      </c>
      <c r="E23" s="7"/>
      <c r="F23" s="7">
        <f t="shared" si="0"/>
        <v>0</v>
      </c>
    </row>
    <row r="24" spans="1:6">
      <c r="A24" s="4">
        <f t="shared" si="1"/>
        <v>13</v>
      </c>
      <c r="B24" s="10" t="s">
        <v>114</v>
      </c>
      <c r="C24" s="4" t="s">
        <v>7</v>
      </c>
      <c r="D24" s="19">
        <v>0.23680000000000001</v>
      </c>
      <c r="E24" s="7"/>
      <c r="F24" s="7">
        <f>D24*E24</f>
        <v>0</v>
      </c>
    </row>
    <row r="25" spans="1:6">
      <c r="A25" s="4">
        <f t="shared" si="1"/>
        <v>14</v>
      </c>
      <c r="B25" s="10" t="s">
        <v>115</v>
      </c>
      <c r="C25" s="4" t="s">
        <v>7</v>
      </c>
      <c r="D25" s="19">
        <v>0.54320000000000002</v>
      </c>
      <c r="E25" s="7"/>
      <c r="F25" s="7">
        <f>D25*E25</f>
        <v>0</v>
      </c>
    </row>
    <row r="26" spans="1:6" ht="30">
      <c r="A26" s="4">
        <f t="shared" si="1"/>
        <v>15</v>
      </c>
      <c r="B26" s="10" t="s">
        <v>120</v>
      </c>
      <c r="C26" s="4" t="s">
        <v>5</v>
      </c>
      <c r="D26" s="17">
        <v>3</v>
      </c>
      <c r="E26" s="7"/>
      <c r="F26" s="7">
        <f t="shared" si="0"/>
        <v>0</v>
      </c>
    </row>
    <row r="27" spans="1:6" ht="30">
      <c r="A27" s="4">
        <f t="shared" si="1"/>
        <v>16</v>
      </c>
      <c r="B27" s="10" t="s">
        <v>121</v>
      </c>
      <c r="C27" s="4" t="s">
        <v>7</v>
      </c>
      <c r="D27" s="20">
        <v>1.2999999999999999E-2</v>
      </c>
      <c r="E27" s="7"/>
      <c r="F27" s="7">
        <f t="shared" si="0"/>
        <v>0</v>
      </c>
    </row>
    <row r="28" spans="1:6">
      <c r="A28" s="4">
        <f t="shared" si="1"/>
        <v>17</v>
      </c>
      <c r="B28" s="10" t="s">
        <v>122</v>
      </c>
      <c r="C28" s="4" t="s">
        <v>3</v>
      </c>
      <c r="D28" s="17">
        <v>2</v>
      </c>
      <c r="E28" s="7"/>
      <c r="F28" s="7">
        <f t="shared" si="0"/>
        <v>0</v>
      </c>
    </row>
    <row r="29" spans="1:6" ht="30">
      <c r="A29" s="4">
        <f t="shared" si="1"/>
        <v>18</v>
      </c>
      <c r="B29" s="10" t="s">
        <v>123</v>
      </c>
      <c r="C29" s="4" t="s">
        <v>3</v>
      </c>
      <c r="D29" s="17">
        <v>1</v>
      </c>
      <c r="E29" s="7"/>
      <c r="F29" s="7">
        <f t="shared" si="0"/>
        <v>0</v>
      </c>
    </row>
    <row r="30" spans="1:6" ht="30">
      <c r="A30" s="4">
        <f t="shared" si="1"/>
        <v>19</v>
      </c>
      <c r="B30" s="10" t="s">
        <v>107</v>
      </c>
      <c r="C30" s="4" t="s">
        <v>3</v>
      </c>
      <c r="D30" s="17">
        <v>1</v>
      </c>
      <c r="E30" s="7"/>
      <c r="F30" s="7">
        <f t="shared" si="0"/>
        <v>0</v>
      </c>
    </row>
    <row r="31" spans="1:6">
      <c r="A31" s="4">
        <f t="shared" si="1"/>
        <v>20</v>
      </c>
      <c r="B31" s="10" t="s">
        <v>116</v>
      </c>
      <c r="C31" s="4" t="s">
        <v>4</v>
      </c>
      <c r="D31" s="17">
        <v>1</v>
      </c>
      <c r="E31" s="7"/>
      <c r="F31" s="7">
        <f t="shared" si="0"/>
        <v>0</v>
      </c>
    </row>
    <row r="32" spans="1:6">
      <c r="A32" s="4">
        <f t="shared" si="1"/>
        <v>21</v>
      </c>
      <c r="B32" s="10" t="s">
        <v>23</v>
      </c>
      <c r="C32" s="4" t="s">
        <v>11</v>
      </c>
      <c r="D32" s="17">
        <v>30</v>
      </c>
      <c r="E32" s="7"/>
      <c r="F32" s="7">
        <f t="shared" si="0"/>
        <v>0</v>
      </c>
    </row>
    <row r="33" spans="1:6">
      <c r="A33" s="4">
        <f t="shared" si="1"/>
        <v>22</v>
      </c>
      <c r="B33" s="10" t="s">
        <v>24</v>
      </c>
      <c r="C33" s="4" t="s">
        <v>8</v>
      </c>
      <c r="D33" s="17">
        <v>24</v>
      </c>
      <c r="E33" s="7"/>
      <c r="F33" s="7">
        <f t="shared" si="0"/>
        <v>0</v>
      </c>
    </row>
    <row r="34" spans="1:6">
      <c r="A34" s="4">
        <f t="shared" si="1"/>
        <v>23</v>
      </c>
      <c r="B34" s="10" t="s">
        <v>6</v>
      </c>
      <c r="C34" s="4" t="s">
        <v>8</v>
      </c>
      <c r="D34" s="7">
        <v>3.5</v>
      </c>
      <c r="E34" s="7"/>
      <c r="F34" s="7">
        <f t="shared" si="0"/>
        <v>0</v>
      </c>
    </row>
    <row r="35" spans="1:6" ht="30">
      <c r="A35" s="4">
        <f t="shared" si="1"/>
        <v>24</v>
      </c>
      <c r="B35" s="10" t="s">
        <v>41</v>
      </c>
      <c r="C35" s="4" t="s">
        <v>8</v>
      </c>
      <c r="D35" s="17">
        <v>2</v>
      </c>
      <c r="E35" s="7"/>
      <c r="F35" s="7">
        <f t="shared" si="0"/>
        <v>0</v>
      </c>
    </row>
    <row r="36" spans="1:6" ht="30">
      <c r="A36" s="4">
        <f t="shared" si="1"/>
        <v>25</v>
      </c>
      <c r="B36" s="10" t="s">
        <v>25</v>
      </c>
      <c r="C36" s="4" t="s">
        <v>8</v>
      </c>
      <c r="D36" s="7">
        <v>0.5</v>
      </c>
      <c r="E36" s="7"/>
      <c r="F36" s="7">
        <f t="shared" si="0"/>
        <v>0</v>
      </c>
    </row>
    <row r="37" spans="1:6" ht="30">
      <c r="A37" s="4">
        <f t="shared" si="1"/>
        <v>26</v>
      </c>
      <c r="B37" s="10" t="s">
        <v>117</v>
      </c>
      <c r="C37" s="4" t="s">
        <v>8</v>
      </c>
      <c r="D37" s="7">
        <v>0.9</v>
      </c>
      <c r="E37" s="7"/>
      <c r="F37" s="7">
        <f t="shared" si="0"/>
        <v>0</v>
      </c>
    </row>
    <row r="38" spans="1:6" ht="27" customHeight="1">
      <c r="A38" s="4">
        <f t="shared" si="1"/>
        <v>27</v>
      </c>
      <c r="B38" s="10" t="s">
        <v>118</v>
      </c>
      <c r="C38" s="4" t="s">
        <v>8</v>
      </c>
      <c r="D38" s="17">
        <v>1</v>
      </c>
      <c r="E38" s="7"/>
      <c r="F38" s="7">
        <f t="shared" si="0"/>
        <v>0</v>
      </c>
    </row>
    <row r="39" spans="1:6">
      <c r="A39" s="4">
        <f t="shared" si="1"/>
        <v>28</v>
      </c>
      <c r="B39" s="10" t="s">
        <v>124</v>
      </c>
      <c r="C39" s="4" t="s">
        <v>7</v>
      </c>
      <c r="D39" s="21">
        <v>5.3560000000000003E-2</v>
      </c>
      <c r="E39" s="7"/>
      <c r="F39" s="7">
        <f t="shared" si="0"/>
        <v>0</v>
      </c>
    </row>
    <row r="40" spans="1:6">
      <c r="A40" s="4">
        <f t="shared" si="1"/>
        <v>29</v>
      </c>
      <c r="B40" s="10" t="s">
        <v>125</v>
      </c>
      <c r="C40" s="4" t="s">
        <v>7</v>
      </c>
      <c r="D40" s="21">
        <v>6.7799999999999999E-2</v>
      </c>
      <c r="E40" s="7"/>
      <c r="F40" s="7">
        <f t="shared" si="0"/>
        <v>0</v>
      </c>
    </row>
    <row r="41" spans="1:6" ht="19.5" customHeight="1">
      <c r="A41" s="4">
        <f t="shared" si="1"/>
        <v>30</v>
      </c>
      <c r="B41" s="10" t="s">
        <v>26</v>
      </c>
      <c r="C41" s="4" t="s">
        <v>126</v>
      </c>
      <c r="D41" s="17">
        <v>4</v>
      </c>
      <c r="E41" s="7"/>
      <c r="F41" s="7">
        <f t="shared" si="0"/>
        <v>0</v>
      </c>
    </row>
    <row r="42" spans="1:6" ht="30">
      <c r="A42" s="4">
        <f t="shared" si="1"/>
        <v>31</v>
      </c>
      <c r="B42" s="10" t="s">
        <v>27</v>
      </c>
      <c r="C42" s="4" t="s">
        <v>8</v>
      </c>
      <c r="D42" s="7">
        <v>1.5</v>
      </c>
      <c r="E42" s="7"/>
      <c r="F42" s="7">
        <f t="shared" si="0"/>
        <v>0</v>
      </c>
    </row>
    <row r="43" spans="1:6">
      <c r="A43" s="4">
        <f t="shared" si="1"/>
        <v>32</v>
      </c>
      <c r="B43" s="10" t="s">
        <v>28</v>
      </c>
      <c r="C43" s="4" t="s">
        <v>8</v>
      </c>
      <c r="D43" s="7">
        <v>0.5</v>
      </c>
      <c r="E43" s="7"/>
      <c r="F43" s="7">
        <f t="shared" si="0"/>
        <v>0</v>
      </c>
    </row>
    <row r="44" spans="1:6">
      <c r="A44" s="4">
        <f t="shared" si="1"/>
        <v>33</v>
      </c>
      <c r="B44" s="10" t="s">
        <v>273</v>
      </c>
      <c r="C44" s="4" t="s">
        <v>5</v>
      </c>
      <c r="D44" s="17">
        <v>2</v>
      </c>
      <c r="E44" s="7"/>
      <c r="F44" s="7">
        <f t="shared" si="0"/>
        <v>0</v>
      </c>
    </row>
    <row r="45" spans="1:6">
      <c r="A45" s="4">
        <f t="shared" si="1"/>
        <v>34</v>
      </c>
      <c r="B45" s="10" t="s">
        <v>296</v>
      </c>
      <c r="C45" s="4" t="s">
        <v>7</v>
      </c>
      <c r="D45" s="7">
        <v>0.17</v>
      </c>
      <c r="E45" s="7"/>
      <c r="F45" s="7">
        <f t="shared" si="0"/>
        <v>0</v>
      </c>
    </row>
    <row r="46" spans="1:6" ht="30">
      <c r="A46" s="4">
        <f t="shared" si="1"/>
        <v>35</v>
      </c>
      <c r="B46" s="10" t="s">
        <v>29</v>
      </c>
      <c r="C46" s="4" t="s">
        <v>7</v>
      </c>
      <c r="D46" s="20">
        <v>0.05</v>
      </c>
      <c r="E46" s="7"/>
      <c r="F46" s="7">
        <f t="shared" si="0"/>
        <v>0</v>
      </c>
    </row>
    <row r="47" spans="1:6">
      <c r="A47" s="4">
        <f t="shared" si="1"/>
        <v>36</v>
      </c>
      <c r="B47" s="10" t="s">
        <v>274</v>
      </c>
      <c r="C47" s="4" t="s">
        <v>5</v>
      </c>
      <c r="D47" s="17">
        <v>4</v>
      </c>
      <c r="E47" s="7"/>
      <c r="F47" s="7">
        <f t="shared" si="0"/>
        <v>0</v>
      </c>
    </row>
    <row r="48" spans="1:6">
      <c r="A48" s="4">
        <f t="shared" si="1"/>
        <v>37</v>
      </c>
      <c r="B48" s="10" t="s">
        <v>16</v>
      </c>
      <c r="C48" s="4" t="s">
        <v>7</v>
      </c>
      <c r="D48" s="20">
        <v>0.432</v>
      </c>
      <c r="E48" s="7"/>
      <c r="F48" s="7">
        <f t="shared" si="0"/>
        <v>0</v>
      </c>
    </row>
    <row r="49" spans="1:6" ht="30">
      <c r="A49" s="4">
        <f t="shared" si="1"/>
        <v>38</v>
      </c>
      <c r="B49" s="10" t="s">
        <v>108</v>
      </c>
      <c r="C49" s="4" t="s">
        <v>7</v>
      </c>
      <c r="D49" s="20">
        <v>0.09</v>
      </c>
      <c r="E49" s="7"/>
      <c r="F49" s="7">
        <f t="shared" si="0"/>
        <v>0</v>
      </c>
    </row>
    <row r="50" spans="1:6">
      <c r="A50" s="13"/>
      <c r="B50" s="15" t="s">
        <v>128</v>
      </c>
      <c r="C50" s="14"/>
      <c r="D50" s="22"/>
      <c r="E50" s="14"/>
      <c r="F50" s="8">
        <f>SUM(F12:F49)</f>
        <v>0</v>
      </c>
    </row>
    <row r="51" spans="1:6" ht="31.5">
      <c r="A51" s="3" t="s">
        <v>127</v>
      </c>
      <c r="B51" s="3" t="s">
        <v>129</v>
      </c>
      <c r="C51" s="3"/>
      <c r="D51" s="69"/>
      <c r="E51" s="3"/>
      <c r="F51" s="3"/>
    </row>
    <row r="52" spans="1:6" ht="30">
      <c r="A52" s="4">
        <v>1</v>
      </c>
      <c r="B52" s="10" t="s">
        <v>30</v>
      </c>
      <c r="C52" s="4" t="s">
        <v>8</v>
      </c>
      <c r="D52" s="17">
        <v>20</v>
      </c>
      <c r="E52" s="7"/>
      <c r="F52" s="7">
        <f t="shared" ref="F52:F67" si="2">D52*E52</f>
        <v>0</v>
      </c>
    </row>
    <row r="53" spans="1:6">
      <c r="A53" s="4">
        <f t="shared" ref="A53:A67" si="3">A52+1</f>
        <v>2</v>
      </c>
      <c r="B53" s="10" t="s">
        <v>132</v>
      </c>
      <c r="C53" s="4" t="s">
        <v>8</v>
      </c>
      <c r="D53" s="17">
        <v>380</v>
      </c>
      <c r="E53" s="7"/>
      <c r="F53" s="7">
        <f t="shared" si="2"/>
        <v>0</v>
      </c>
    </row>
    <row r="54" spans="1:6">
      <c r="A54" s="4">
        <f t="shared" si="3"/>
        <v>3</v>
      </c>
      <c r="B54" s="10" t="s">
        <v>134</v>
      </c>
      <c r="C54" s="4" t="s">
        <v>8</v>
      </c>
      <c r="D54" s="17">
        <v>95</v>
      </c>
      <c r="E54" s="7"/>
      <c r="F54" s="7">
        <f t="shared" si="2"/>
        <v>0</v>
      </c>
    </row>
    <row r="55" spans="1:6" ht="30">
      <c r="A55" s="4">
        <f t="shared" si="3"/>
        <v>4</v>
      </c>
      <c r="B55" s="10" t="s">
        <v>135</v>
      </c>
      <c r="C55" s="4" t="s">
        <v>8</v>
      </c>
      <c r="D55" s="7">
        <v>0.6</v>
      </c>
      <c r="E55" s="7"/>
      <c r="F55" s="7">
        <f t="shared" si="2"/>
        <v>0</v>
      </c>
    </row>
    <row r="56" spans="1:6">
      <c r="A56" s="4">
        <f t="shared" si="3"/>
        <v>5</v>
      </c>
      <c r="B56" s="10" t="s">
        <v>136</v>
      </c>
      <c r="C56" s="4" t="s">
        <v>8</v>
      </c>
      <c r="D56" s="17">
        <v>230</v>
      </c>
      <c r="E56" s="7"/>
      <c r="F56" s="7">
        <f t="shared" si="2"/>
        <v>0</v>
      </c>
    </row>
    <row r="57" spans="1:6" ht="30">
      <c r="A57" s="4">
        <f t="shared" si="3"/>
        <v>6</v>
      </c>
      <c r="B57" s="10" t="s">
        <v>137</v>
      </c>
      <c r="C57" s="4" t="s">
        <v>8</v>
      </c>
      <c r="D57" s="17">
        <v>230.6</v>
      </c>
      <c r="E57" s="7"/>
      <c r="F57" s="7">
        <f t="shared" si="2"/>
        <v>0</v>
      </c>
    </row>
    <row r="58" spans="1:6" ht="30">
      <c r="A58" s="4">
        <f t="shared" si="3"/>
        <v>7</v>
      </c>
      <c r="B58" s="10" t="s">
        <v>31</v>
      </c>
      <c r="C58" s="4" t="s">
        <v>8</v>
      </c>
      <c r="D58" s="17">
        <v>51</v>
      </c>
      <c r="E58" s="7"/>
      <c r="F58" s="7">
        <f t="shared" si="2"/>
        <v>0</v>
      </c>
    </row>
    <row r="59" spans="1:6" ht="30">
      <c r="A59" s="4">
        <f t="shared" si="3"/>
        <v>8</v>
      </c>
      <c r="B59" s="10" t="s">
        <v>138</v>
      </c>
      <c r="C59" s="4" t="s">
        <v>8</v>
      </c>
      <c r="D59" s="7">
        <v>180.6</v>
      </c>
      <c r="E59" s="7"/>
      <c r="F59" s="7">
        <f t="shared" si="2"/>
        <v>0</v>
      </c>
    </row>
    <row r="60" spans="1:6">
      <c r="A60" s="4">
        <f t="shared" si="3"/>
        <v>9</v>
      </c>
      <c r="B60" s="10" t="s">
        <v>139</v>
      </c>
      <c r="C60" s="4" t="s">
        <v>7</v>
      </c>
      <c r="D60" s="21">
        <v>5.1499199999999998</v>
      </c>
      <c r="E60" s="7"/>
      <c r="F60" s="7">
        <f t="shared" si="2"/>
        <v>0</v>
      </c>
    </row>
    <row r="61" spans="1:6">
      <c r="A61" s="4">
        <f t="shared" si="3"/>
        <v>10</v>
      </c>
      <c r="B61" s="10" t="s">
        <v>140</v>
      </c>
      <c r="C61" s="4" t="s">
        <v>7</v>
      </c>
      <c r="D61" s="21">
        <v>5.2804700000000002</v>
      </c>
      <c r="E61" s="7"/>
      <c r="F61" s="7">
        <f t="shared" si="2"/>
        <v>0</v>
      </c>
    </row>
    <row r="62" spans="1:6" ht="30">
      <c r="A62" s="4">
        <f t="shared" si="3"/>
        <v>11</v>
      </c>
      <c r="B62" s="10" t="s">
        <v>32</v>
      </c>
      <c r="C62" s="4" t="s">
        <v>126</v>
      </c>
      <c r="D62" s="17">
        <v>510</v>
      </c>
      <c r="E62" s="7"/>
      <c r="F62" s="7">
        <f t="shared" si="2"/>
        <v>0</v>
      </c>
    </row>
    <row r="63" spans="1:6">
      <c r="A63" s="4">
        <f t="shared" si="3"/>
        <v>12</v>
      </c>
      <c r="B63" s="10" t="s">
        <v>33</v>
      </c>
      <c r="C63" s="4" t="s">
        <v>8</v>
      </c>
      <c r="D63" s="17">
        <v>380</v>
      </c>
      <c r="E63" s="7"/>
      <c r="F63" s="7">
        <f t="shared" si="2"/>
        <v>0</v>
      </c>
    </row>
    <row r="64" spans="1:6" ht="19.5" customHeight="1">
      <c r="A64" s="4">
        <f t="shared" si="3"/>
        <v>13</v>
      </c>
      <c r="B64" s="10" t="s">
        <v>34</v>
      </c>
      <c r="C64" s="4" t="s">
        <v>8</v>
      </c>
      <c r="D64" s="17">
        <v>95</v>
      </c>
      <c r="E64" s="7"/>
      <c r="F64" s="7">
        <f t="shared" si="2"/>
        <v>0</v>
      </c>
    </row>
    <row r="65" spans="1:6" ht="30">
      <c r="A65" s="4">
        <f t="shared" si="3"/>
        <v>14</v>
      </c>
      <c r="B65" s="10" t="s">
        <v>35</v>
      </c>
      <c r="C65" s="4" t="s">
        <v>8</v>
      </c>
      <c r="D65" s="17">
        <v>2</v>
      </c>
      <c r="E65" s="7"/>
      <c r="F65" s="7">
        <f t="shared" si="2"/>
        <v>0</v>
      </c>
    </row>
    <row r="66" spans="1:6">
      <c r="A66" s="4">
        <f t="shared" si="3"/>
        <v>15</v>
      </c>
      <c r="B66" s="10" t="s">
        <v>102</v>
      </c>
      <c r="C66" s="4" t="s">
        <v>3</v>
      </c>
      <c r="D66" s="23">
        <v>1</v>
      </c>
      <c r="E66" s="7"/>
      <c r="F66" s="7">
        <f t="shared" si="2"/>
        <v>0</v>
      </c>
    </row>
    <row r="67" spans="1:6" ht="19.5" customHeight="1">
      <c r="A67" s="4">
        <f t="shared" si="3"/>
        <v>16</v>
      </c>
      <c r="B67" s="16" t="s">
        <v>141</v>
      </c>
      <c r="C67" s="4" t="s">
        <v>8</v>
      </c>
      <c r="D67" s="7">
        <v>0.01</v>
      </c>
      <c r="E67" s="7"/>
      <c r="F67" s="7">
        <f t="shared" si="2"/>
        <v>0</v>
      </c>
    </row>
    <row r="68" spans="1:6">
      <c r="A68" s="13"/>
      <c r="B68" s="15" t="s">
        <v>130</v>
      </c>
      <c r="C68" s="14"/>
      <c r="D68" s="14"/>
      <c r="E68" s="14"/>
      <c r="F68" s="8">
        <f>SUM(F52:F67)</f>
        <v>0</v>
      </c>
    </row>
    <row r="69" spans="1:6">
      <c r="A69" s="3" t="s">
        <v>131</v>
      </c>
      <c r="B69" s="3" t="s">
        <v>142</v>
      </c>
      <c r="C69" s="3"/>
      <c r="D69" s="3"/>
      <c r="E69" s="3"/>
      <c r="F69" s="3"/>
    </row>
    <row r="70" spans="1:6" ht="48.75" customHeight="1">
      <c r="A70" s="4">
        <v>1</v>
      </c>
      <c r="B70" s="10" t="s">
        <v>143</v>
      </c>
      <c r="C70" s="4" t="s">
        <v>8</v>
      </c>
      <c r="D70" s="5">
        <v>120</v>
      </c>
      <c r="E70" s="7"/>
      <c r="F70" s="7">
        <f t="shared" ref="F70:F101" si="4">D70*E70</f>
        <v>0</v>
      </c>
    </row>
    <row r="71" spans="1:6">
      <c r="A71" s="4">
        <f t="shared" ref="A71:A101" si="5">A70+1</f>
        <v>2</v>
      </c>
      <c r="B71" s="10" t="s">
        <v>144</v>
      </c>
      <c r="C71" s="4" t="s">
        <v>2</v>
      </c>
      <c r="D71" s="5">
        <v>80</v>
      </c>
      <c r="E71" s="7"/>
      <c r="F71" s="7">
        <f t="shared" si="4"/>
        <v>0</v>
      </c>
    </row>
    <row r="72" spans="1:6" ht="30">
      <c r="A72" s="4">
        <f t="shared" si="5"/>
        <v>3</v>
      </c>
      <c r="B72" s="10" t="s">
        <v>145</v>
      </c>
      <c r="C72" s="4" t="s">
        <v>2</v>
      </c>
      <c r="D72" s="5">
        <v>30</v>
      </c>
      <c r="E72" s="7"/>
      <c r="F72" s="7">
        <f t="shared" si="4"/>
        <v>0</v>
      </c>
    </row>
    <row r="73" spans="1:6" ht="30">
      <c r="A73" s="4">
        <f t="shared" si="5"/>
        <v>4</v>
      </c>
      <c r="B73" s="10" t="s">
        <v>146</v>
      </c>
      <c r="C73" s="4" t="s">
        <v>2</v>
      </c>
      <c r="D73" s="6">
        <v>25</v>
      </c>
      <c r="E73" s="7"/>
      <c r="F73" s="7">
        <f t="shared" si="4"/>
        <v>0</v>
      </c>
    </row>
    <row r="74" spans="1:6">
      <c r="A74" s="4">
        <f t="shared" si="5"/>
        <v>5</v>
      </c>
      <c r="B74" s="10" t="s">
        <v>147</v>
      </c>
      <c r="C74" s="4" t="s">
        <v>2</v>
      </c>
      <c r="D74" s="6">
        <v>25</v>
      </c>
      <c r="E74" s="7"/>
      <c r="F74" s="7">
        <f t="shared" si="4"/>
        <v>0</v>
      </c>
    </row>
    <row r="75" spans="1:6" ht="30">
      <c r="A75" s="4">
        <f t="shared" si="5"/>
        <v>6</v>
      </c>
      <c r="B75" s="10" t="s">
        <v>148</v>
      </c>
      <c r="C75" s="4" t="s">
        <v>2</v>
      </c>
      <c r="D75" s="6">
        <v>240</v>
      </c>
      <c r="E75" s="7"/>
      <c r="F75" s="7">
        <f t="shared" si="4"/>
        <v>0</v>
      </c>
    </row>
    <row r="76" spans="1:6">
      <c r="A76" s="4">
        <f t="shared" si="5"/>
        <v>7</v>
      </c>
      <c r="B76" s="10" t="s">
        <v>144</v>
      </c>
      <c r="C76" s="4" t="s">
        <v>2</v>
      </c>
      <c r="D76" s="6">
        <v>60</v>
      </c>
      <c r="E76" s="7"/>
      <c r="F76" s="7">
        <f t="shared" si="4"/>
        <v>0</v>
      </c>
    </row>
    <row r="77" spans="1:6" ht="21" customHeight="1">
      <c r="A77" s="4">
        <f t="shared" si="5"/>
        <v>8</v>
      </c>
      <c r="B77" s="10" t="s">
        <v>149</v>
      </c>
      <c r="C77" s="4" t="s">
        <v>2</v>
      </c>
      <c r="D77" s="5">
        <v>60</v>
      </c>
      <c r="E77" s="7"/>
      <c r="F77" s="7">
        <f t="shared" si="4"/>
        <v>0</v>
      </c>
    </row>
    <row r="78" spans="1:6" ht="22.5" customHeight="1">
      <c r="A78" s="4">
        <f t="shared" si="5"/>
        <v>9</v>
      </c>
      <c r="B78" s="10" t="s">
        <v>150</v>
      </c>
      <c r="C78" s="4" t="s">
        <v>2</v>
      </c>
      <c r="D78" s="5">
        <v>60</v>
      </c>
      <c r="E78" s="7"/>
      <c r="F78" s="7">
        <f t="shared" si="4"/>
        <v>0</v>
      </c>
    </row>
    <row r="79" spans="1:6" ht="30">
      <c r="A79" s="4">
        <f t="shared" si="5"/>
        <v>10</v>
      </c>
      <c r="B79" s="10" t="s">
        <v>151</v>
      </c>
      <c r="C79" s="4" t="s">
        <v>2</v>
      </c>
      <c r="D79" s="6">
        <v>120</v>
      </c>
      <c r="E79" s="7"/>
      <c r="F79" s="7">
        <f t="shared" si="4"/>
        <v>0</v>
      </c>
    </row>
    <row r="80" spans="1:6">
      <c r="A80" s="4">
        <f t="shared" si="5"/>
        <v>11</v>
      </c>
      <c r="B80" s="10" t="s">
        <v>144</v>
      </c>
      <c r="C80" s="4" t="s">
        <v>2</v>
      </c>
      <c r="D80" s="6">
        <v>30</v>
      </c>
      <c r="E80" s="7"/>
      <c r="F80" s="7">
        <f t="shared" si="4"/>
        <v>0</v>
      </c>
    </row>
    <row r="81" spans="1:6">
      <c r="A81" s="4">
        <f t="shared" si="5"/>
        <v>12</v>
      </c>
      <c r="B81" s="10" t="s">
        <v>42</v>
      </c>
      <c r="C81" s="4" t="s">
        <v>2</v>
      </c>
      <c r="D81" s="5">
        <v>110</v>
      </c>
      <c r="E81" s="7"/>
      <c r="F81" s="7">
        <f t="shared" si="4"/>
        <v>0</v>
      </c>
    </row>
    <row r="82" spans="1:6" ht="21.75" customHeight="1">
      <c r="A82" s="4">
        <f t="shared" si="5"/>
        <v>13</v>
      </c>
      <c r="B82" s="10" t="s">
        <v>152</v>
      </c>
      <c r="C82" s="4" t="s">
        <v>2</v>
      </c>
      <c r="D82" s="5">
        <v>110</v>
      </c>
      <c r="E82" s="7"/>
      <c r="F82" s="7">
        <f t="shared" si="4"/>
        <v>0</v>
      </c>
    </row>
    <row r="83" spans="1:6" ht="30">
      <c r="A83" s="4">
        <f t="shared" si="5"/>
        <v>14</v>
      </c>
      <c r="B83" s="10" t="s">
        <v>43</v>
      </c>
      <c r="C83" s="4" t="s">
        <v>2</v>
      </c>
      <c r="D83" s="12">
        <v>4.03</v>
      </c>
      <c r="E83" s="7"/>
      <c r="F83" s="7">
        <f t="shared" si="4"/>
        <v>0</v>
      </c>
    </row>
    <row r="84" spans="1:6" ht="30">
      <c r="A84" s="4">
        <f t="shared" si="5"/>
        <v>15</v>
      </c>
      <c r="B84" s="10" t="s">
        <v>153</v>
      </c>
      <c r="C84" s="4" t="s">
        <v>2</v>
      </c>
      <c r="D84" s="6">
        <v>4.03</v>
      </c>
      <c r="E84" s="7"/>
      <c r="F84" s="7">
        <f t="shared" si="4"/>
        <v>0</v>
      </c>
    </row>
    <row r="85" spans="1:6" ht="30">
      <c r="A85" s="4">
        <f t="shared" si="5"/>
        <v>16</v>
      </c>
      <c r="B85" s="10" t="s">
        <v>36</v>
      </c>
      <c r="C85" s="4" t="s">
        <v>2</v>
      </c>
      <c r="D85" s="5">
        <v>3</v>
      </c>
      <c r="E85" s="7"/>
      <c r="F85" s="7">
        <f t="shared" si="4"/>
        <v>0</v>
      </c>
    </row>
    <row r="86" spans="1:6" ht="19.5" customHeight="1">
      <c r="A86" s="4">
        <f t="shared" si="5"/>
        <v>17</v>
      </c>
      <c r="B86" s="10" t="s">
        <v>15</v>
      </c>
      <c r="C86" s="4" t="s">
        <v>2</v>
      </c>
      <c r="D86" s="5">
        <v>3</v>
      </c>
      <c r="E86" s="7"/>
      <c r="F86" s="7">
        <f t="shared" si="4"/>
        <v>0</v>
      </c>
    </row>
    <row r="87" spans="1:6" ht="30">
      <c r="A87" s="4">
        <f t="shared" si="5"/>
        <v>18</v>
      </c>
      <c r="B87" s="10" t="s">
        <v>155</v>
      </c>
      <c r="C87" s="4" t="s">
        <v>7</v>
      </c>
      <c r="D87" s="5">
        <v>832</v>
      </c>
      <c r="E87" s="7"/>
      <c r="F87" s="7">
        <f t="shared" si="4"/>
        <v>0</v>
      </c>
    </row>
    <row r="88" spans="1:6" ht="30">
      <c r="A88" s="4">
        <f t="shared" si="5"/>
        <v>19</v>
      </c>
      <c r="B88" s="10" t="s">
        <v>154</v>
      </c>
      <c r="C88" s="4" t="s">
        <v>2</v>
      </c>
      <c r="D88" s="5">
        <v>40</v>
      </c>
      <c r="E88" s="7"/>
      <c r="F88" s="7">
        <f t="shared" si="4"/>
        <v>0</v>
      </c>
    </row>
    <row r="89" spans="1:6">
      <c r="A89" s="4">
        <f t="shared" si="5"/>
        <v>20</v>
      </c>
      <c r="B89" s="10" t="s">
        <v>144</v>
      </c>
      <c r="C89" s="4" t="s">
        <v>2</v>
      </c>
      <c r="D89" s="5">
        <v>10</v>
      </c>
      <c r="E89" s="7"/>
      <c r="F89" s="7">
        <f t="shared" si="4"/>
        <v>0</v>
      </c>
    </row>
    <row r="90" spans="1:6" ht="30">
      <c r="A90" s="4">
        <f t="shared" si="5"/>
        <v>21</v>
      </c>
      <c r="B90" s="10" t="s">
        <v>37</v>
      </c>
      <c r="C90" s="4" t="s">
        <v>126</v>
      </c>
      <c r="D90" s="5">
        <v>450</v>
      </c>
      <c r="E90" s="7"/>
      <c r="F90" s="7">
        <f t="shared" si="4"/>
        <v>0</v>
      </c>
    </row>
    <row r="91" spans="1:6" ht="33" customHeight="1">
      <c r="A91" s="4">
        <f t="shared" si="5"/>
        <v>22</v>
      </c>
      <c r="B91" s="10" t="s">
        <v>38</v>
      </c>
      <c r="C91" s="4" t="s">
        <v>2</v>
      </c>
      <c r="D91" s="5">
        <v>45</v>
      </c>
      <c r="E91" s="7"/>
      <c r="F91" s="7">
        <f t="shared" si="4"/>
        <v>0</v>
      </c>
    </row>
    <row r="92" spans="1:6" ht="30">
      <c r="A92" s="4">
        <f t="shared" si="5"/>
        <v>23</v>
      </c>
      <c r="B92" s="10" t="s">
        <v>39</v>
      </c>
      <c r="C92" s="4" t="s">
        <v>2</v>
      </c>
      <c r="D92" s="4">
        <v>127</v>
      </c>
      <c r="E92" s="7"/>
      <c r="F92" s="7">
        <f t="shared" si="4"/>
        <v>0</v>
      </c>
    </row>
    <row r="93" spans="1:6" ht="30">
      <c r="A93" s="4">
        <f t="shared" si="5"/>
        <v>24</v>
      </c>
      <c r="B93" s="10" t="s">
        <v>161</v>
      </c>
      <c r="C93" s="4" t="s">
        <v>2</v>
      </c>
      <c r="D93" s="5">
        <v>92</v>
      </c>
      <c r="E93" s="7"/>
      <c r="F93" s="7">
        <f t="shared" si="4"/>
        <v>0</v>
      </c>
    </row>
    <row r="94" spans="1:6" ht="30">
      <c r="A94" s="4">
        <f t="shared" si="5"/>
        <v>25</v>
      </c>
      <c r="B94" s="10" t="s">
        <v>162</v>
      </c>
      <c r="C94" s="4" t="s">
        <v>126</v>
      </c>
      <c r="D94" s="5">
        <v>600</v>
      </c>
      <c r="E94" s="7"/>
      <c r="F94" s="7">
        <f t="shared" si="4"/>
        <v>0</v>
      </c>
    </row>
    <row r="95" spans="1:6">
      <c r="A95" s="4">
        <f t="shared" si="5"/>
        <v>26</v>
      </c>
      <c r="B95" s="10" t="s">
        <v>156</v>
      </c>
      <c r="C95" s="4" t="s">
        <v>7</v>
      </c>
      <c r="D95" s="11">
        <f>D96+D97</f>
        <v>0.66483999999999999</v>
      </c>
      <c r="E95" s="7"/>
      <c r="F95" s="7">
        <f t="shared" si="4"/>
        <v>0</v>
      </c>
    </row>
    <row r="96" spans="1:6">
      <c r="A96" s="4">
        <f t="shared" si="5"/>
        <v>27</v>
      </c>
      <c r="B96" s="24" t="s">
        <v>157</v>
      </c>
      <c r="C96" s="4" t="s">
        <v>7</v>
      </c>
      <c r="D96" s="4">
        <v>5.4469999999999998E-2</v>
      </c>
      <c r="E96" s="7"/>
      <c r="F96" s="7">
        <f t="shared" si="4"/>
        <v>0</v>
      </c>
    </row>
    <row r="97" spans="1:6">
      <c r="A97" s="4">
        <f t="shared" si="5"/>
        <v>28</v>
      </c>
      <c r="B97" s="24" t="s">
        <v>158</v>
      </c>
      <c r="C97" s="4" t="s">
        <v>7</v>
      </c>
      <c r="D97" s="4">
        <v>0.61036999999999997</v>
      </c>
      <c r="E97" s="7"/>
      <c r="F97" s="7">
        <f t="shared" si="4"/>
        <v>0</v>
      </c>
    </row>
    <row r="98" spans="1:6" ht="19.5" customHeight="1">
      <c r="A98" s="4">
        <f t="shared" si="5"/>
        <v>29</v>
      </c>
      <c r="B98" s="10" t="s">
        <v>159</v>
      </c>
      <c r="C98" s="4" t="s">
        <v>2</v>
      </c>
      <c r="D98" s="5">
        <v>475</v>
      </c>
      <c r="E98" s="7"/>
      <c r="F98" s="7">
        <f t="shared" si="4"/>
        <v>0</v>
      </c>
    </row>
    <row r="99" spans="1:6" ht="21.75" customHeight="1">
      <c r="A99" s="4">
        <f t="shared" si="5"/>
        <v>30</v>
      </c>
      <c r="B99" s="10" t="s">
        <v>40</v>
      </c>
      <c r="C99" s="4" t="s">
        <v>2</v>
      </c>
      <c r="D99" s="5">
        <v>250</v>
      </c>
      <c r="E99" s="7"/>
      <c r="F99" s="7">
        <f t="shared" si="4"/>
        <v>0</v>
      </c>
    </row>
    <row r="100" spans="1:6" ht="45">
      <c r="A100" s="4">
        <f t="shared" si="5"/>
        <v>31</v>
      </c>
      <c r="B100" s="10" t="s">
        <v>163</v>
      </c>
      <c r="C100" s="4" t="s">
        <v>2</v>
      </c>
      <c r="D100" s="5">
        <v>20</v>
      </c>
      <c r="E100" s="7"/>
      <c r="F100" s="7">
        <f t="shared" si="4"/>
        <v>0</v>
      </c>
    </row>
    <row r="101" spans="1:6" ht="34.5" customHeight="1">
      <c r="A101" s="4">
        <f t="shared" si="5"/>
        <v>32</v>
      </c>
      <c r="B101" s="10" t="s">
        <v>160</v>
      </c>
      <c r="C101" s="4" t="s">
        <v>2</v>
      </c>
      <c r="D101" s="5">
        <v>20</v>
      </c>
      <c r="E101" s="7"/>
      <c r="F101" s="7">
        <f t="shared" si="4"/>
        <v>0</v>
      </c>
    </row>
    <row r="102" spans="1:6">
      <c r="A102" s="13"/>
      <c r="B102" s="15" t="s">
        <v>164</v>
      </c>
      <c r="C102" s="14"/>
      <c r="D102" s="14"/>
      <c r="E102" s="14"/>
      <c r="F102" s="8">
        <f>SUM(F70:F101)</f>
        <v>0</v>
      </c>
    </row>
    <row r="103" spans="1:6" ht="31.5">
      <c r="A103" s="3" t="s">
        <v>165</v>
      </c>
      <c r="B103" s="3" t="s">
        <v>166</v>
      </c>
      <c r="C103" s="3"/>
      <c r="D103" s="3"/>
      <c r="E103" s="3"/>
      <c r="F103" s="3"/>
    </row>
    <row r="104" spans="1:6" ht="24" customHeight="1">
      <c r="A104" s="4">
        <v>1</v>
      </c>
      <c r="B104" s="27" t="s">
        <v>175</v>
      </c>
      <c r="C104" s="26" t="s">
        <v>167</v>
      </c>
      <c r="D104" s="33">
        <v>25</v>
      </c>
      <c r="E104" s="7"/>
      <c r="F104" s="7">
        <f t="shared" ref="F104:F137" si="6">D104*E104</f>
        <v>0</v>
      </c>
    </row>
    <row r="105" spans="1:6">
      <c r="A105" s="4">
        <f t="shared" ref="A105:A137" si="7">A104+1</f>
        <v>2</v>
      </c>
      <c r="B105" s="27" t="s">
        <v>168</v>
      </c>
      <c r="C105" s="25" t="s">
        <v>56</v>
      </c>
      <c r="D105" s="32">
        <v>240</v>
      </c>
      <c r="E105" s="7"/>
      <c r="F105" s="7">
        <f t="shared" si="6"/>
        <v>0</v>
      </c>
    </row>
    <row r="106" spans="1:6" ht="31.5">
      <c r="A106" s="4">
        <f t="shared" si="7"/>
        <v>3</v>
      </c>
      <c r="B106" s="27" t="s">
        <v>111</v>
      </c>
      <c r="C106" s="26" t="s">
        <v>167</v>
      </c>
      <c r="D106" s="33">
        <v>25</v>
      </c>
      <c r="E106" s="7"/>
      <c r="F106" s="7">
        <f t="shared" si="6"/>
        <v>0</v>
      </c>
    </row>
    <row r="107" spans="1:6" ht="36" customHeight="1">
      <c r="A107" s="4">
        <f t="shared" si="7"/>
        <v>4</v>
      </c>
      <c r="B107" s="27" t="s">
        <v>176</v>
      </c>
      <c r="C107" s="26" t="s">
        <v>167</v>
      </c>
      <c r="D107" s="33">
        <v>25</v>
      </c>
      <c r="E107" s="7"/>
      <c r="F107" s="7">
        <f t="shared" si="6"/>
        <v>0</v>
      </c>
    </row>
    <row r="108" spans="1:6" ht="21.75" customHeight="1">
      <c r="A108" s="4">
        <f t="shared" si="7"/>
        <v>5</v>
      </c>
      <c r="B108" s="27" t="s">
        <v>177</v>
      </c>
      <c r="C108" s="28" t="s">
        <v>167</v>
      </c>
      <c r="D108" s="33">
        <v>200</v>
      </c>
      <c r="E108" s="7"/>
      <c r="F108" s="7">
        <f t="shared" si="6"/>
        <v>0</v>
      </c>
    </row>
    <row r="109" spans="1:6" ht="31.5">
      <c r="A109" s="4">
        <f t="shared" si="7"/>
        <v>6</v>
      </c>
      <c r="B109" s="29" t="s">
        <v>297</v>
      </c>
      <c r="C109" s="26" t="s">
        <v>167</v>
      </c>
      <c r="D109" s="33">
        <v>20</v>
      </c>
      <c r="E109" s="7"/>
      <c r="F109" s="7">
        <f t="shared" si="6"/>
        <v>0</v>
      </c>
    </row>
    <row r="110" spans="1:6">
      <c r="A110" s="4">
        <f t="shared" si="7"/>
        <v>7</v>
      </c>
      <c r="B110" s="29" t="s">
        <v>19</v>
      </c>
      <c r="C110" s="26" t="s">
        <v>167</v>
      </c>
      <c r="D110" s="33">
        <v>100</v>
      </c>
      <c r="E110" s="7"/>
      <c r="F110" s="7">
        <f t="shared" si="6"/>
        <v>0</v>
      </c>
    </row>
    <row r="111" spans="1:6">
      <c r="A111" s="4">
        <f t="shared" si="7"/>
        <v>8</v>
      </c>
      <c r="B111" s="27" t="s">
        <v>178</v>
      </c>
      <c r="C111" s="25" t="s">
        <v>169</v>
      </c>
      <c r="D111" s="33">
        <v>2.5</v>
      </c>
      <c r="E111" s="7"/>
      <c r="F111" s="7">
        <f t="shared" si="6"/>
        <v>0</v>
      </c>
    </row>
    <row r="112" spans="1:6">
      <c r="A112" s="4">
        <f t="shared" si="7"/>
        <v>9</v>
      </c>
      <c r="B112" s="27" t="s">
        <v>170</v>
      </c>
      <c r="C112" s="25" t="s">
        <v>169</v>
      </c>
      <c r="D112" s="33">
        <v>1.4</v>
      </c>
      <c r="E112" s="7"/>
      <c r="F112" s="7">
        <f t="shared" si="6"/>
        <v>0</v>
      </c>
    </row>
    <row r="113" spans="1:6" ht="31.5">
      <c r="A113" s="4">
        <f t="shared" si="7"/>
        <v>10</v>
      </c>
      <c r="B113" s="27" t="s">
        <v>294</v>
      </c>
      <c r="C113" s="25" t="s">
        <v>169</v>
      </c>
      <c r="D113" s="33">
        <v>8</v>
      </c>
      <c r="E113" s="7"/>
      <c r="F113" s="7">
        <f t="shared" si="6"/>
        <v>0</v>
      </c>
    </row>
    <row r="114" spans="1:6">
      <c r="A114" s="4">
        <f t="shared" si="7"/>
        <v>11</v>
      </c>
      <c r="B114" s="27" t="s">
        <v>288</v>
      </c>
      <c r="C114" s="25" t="s">
        <v>14</v>
      </c>
      <c r="D114" s="20">
        <v>4.8000000000000001E-2</v>
      </c>
      <c r="E114" s="7"/>
      <c r="F114" s="7">
        <f t="shared" si="6"/>
        <v>0</v>
      </c>
    </row>
    <row r="115" spans="1:6">
      <c r="A115" s="4">
        <f t="shared" si="7"/>
        <v>12</v>
      </c>
      <c r="B115" s="27" t="s">
        <v>293</v>
      </c>
      <c r="C115" s="25" t="s">
        <v>14</v>
      </c>
      <c r="D115" s="20">
        <v>0.53700000000000003</v>
      </c>
      <c r="E115" s="7"/>
      <c r="F115" s="7">
        <f t="shared" si="6"/>
        <v>0</v>
      </c>
    </row>
    <row r="116" spans="1:6">
      <c r="A116" s="4">
        <f t="shared" si="7"/>
        <v>13</v>
      </c>
      <c r="B116" s="27" t="s">
        <v>290</v>
      </c>
      <c r="C116" s="25" t="s">
        <v>14</v>
      </c>
      <c r="D116" s="20">
        <v>0.25800000000000001</v>
      </c>
      <c r="E116" s="7"/>
      <c r="F116" s="7">
        <f t="shared" si="6"/>
        <v>0</v>
      </c>
    </row>
    <row r="117" spans="1:6" ht="31.5">
      <c r="A117" s="4">
        <f t="shared" si="7"/>
        <v>14</v>
      </c>
      <c r="B117" s="27" t="s">
        <v>292</v>
      </c>
      <c r="C117" s="25" t="s">
        <v>171</v>
      </c>
      <c r="D117" s="33">
        <v>20</v>
      </c>
      <c r="E117" s="7"/>
      <c r="F117" s="7">
        <f t="shared" si="6"/>
        <v>0</v>
      </c>
    </row>
    <row r="118" spans="1:6">
      <c r="A118" s="4">
        <f t="shared" si="7"/>
        <v>15</v>
      </c>
      <c r="B118" s="29" t="s">
        <v>20</v>
      </c>
      <c r="C118" s="26" t="s">
        <v>4</v>
      </c>
      <c r="D118" s="33">
        <v>426.36</v>
      </c>
      <c r="E118" s="7"/>
      <c r="F118" s="7">
        <f t="shared" si="6"/>
        <v>0</v>
      </c>
    </row>
    <row r="119" spans="1:6">
      <c r="A119" s="4">
        <f t="shared" si="7"/>
        <v>16</v>
      </c>
      <c r="B119" s="27" t="s">
        <v>288</v>
      </c>
      <c r="C119" s="25" t="s">
        <v>14</v>
      </c>
      <c r="D119" s="20">
        <v>0.11600000000000001</v>
      </c>
      <c r="E119" s="7"/>
      <c r="F119" s="7">
        <f t="shared" si="6"/>
        <v>0</v>
      </c>
    </row>
    <row r="120" spans="1:6">
      <c r="A120" s="4">
        <f t="shared" si="7"/>
        <v>17</v>
      </c>
      <c r="B120" s="27" t="s">
        <v>289</v>
      </c>
      <c r="C120" s="25" t="s">
        <v>14</v>
      </c>
      <c r="D120" s="20">
        <v>1.3140000000000001</v>
      </c>
      <c r="E120" s="7"/>
      <c r="F120" s="7">
        <f t="shared" si="6"/>
        <v>0</v>
      </c>
    </row>
    <row r="121" spans="1:6">
      <c r="A121" s="4">
        <f t="shared" si="7"/>
        <v>18</v>
      </c>
      <c r="B121" s="27" t="s">
        <v>290</v>
      </c>
      <c r="C121" s="25" t="s">
        <v>14</v>
      </c>
      <c r="D121" s="20">
        <v>0.67600000000000005</v>
      </c>
      <c r="E121" s="7"/>
      <c r="F121" s="7">
        <f t="shared" si="6"/>
        <v>0</v>
      </c>
    </row>
    <row r="122" spans="1:6">
      <c r="A122" s="4">
        <f t="shared" si="7"/>
        <v>19</v>
      </c>
      <c r="B122" s="29" t="s">
        <v>291</v>
      </c>
      <c r="C122" s="26" t="s">
        <v>172</v>
      </c>
      <c r="D122" s="32">
        <v>170</v>
      </c>
      <c r="E122" s="7"/>
      <c r="F122" s="7">
        <f t="shared" si="6"/>
        <v>0</v>
      </c>
    </row>
    <row r="123" spans="1:6" ht="31.5">
      <c r="A123" s="4">
        <f t="shared" si="7"/>
        <v>20</v>
      </c>
      <c r="B123" s="27" t="s">
        <v>21</v>
      </c>
      <c r="C123" s="26" t="s">
        <v>167</v>
      </c>
      <c r="D123" s="33">
        <v>140</v>
      </c>
      <c r="E123" s="7"/>
      <c r="F123" s="7">
        <f t="shared" si="6"/>
        <v>0</v>
      </c>
    </row>
    <row r="124" spans="1:6" ht="31.5">
      <c r="A124" s="4">
        <f t="shared" si="7"/>
        <v>21</v>
      </c>
      <c r="B124" s="27" t="s">
        <v>287</v>
      </c>
      <c r="C124" s="26" t="s">
        <v>167</v>
      </c>
      <c r="D124" s="33">
        <v>80</v>
      </c>
      <c r="E124" s="7"/>
      <c r="F124" s="7">
        <f t="shared" si="6"/>
        <v>0</v>
      </c>
    </row>
    <row r="125" spans="1:6">
      <c r="A125" s="4">
        <f t="shared" si="7"/>
        <v>22</v>
      </c>
      <c r="B125" s="29" t="s">
        <v>179</v>
      </c>
      <c r="C125" s="25" t="s">
        <v>14</v>
      </c>
      <c r="D125" s="35">
        <f>405.3/1000</f>
        <v>0.40529999999999999</v>
      </c>
      <c r="E125" s="7"/>
      <c r="F125" s="7">
        <f t="shared" si="6"/>
        <v>0</v>
      </c>
    </row>
    <row r="126" spans="1:6">
      <c r="A126" s="4">
        <f t="shared" si="7"/>
        <v>23</v>
      </c>
      <c r="B126" s="27" t="s">
        <v>180</v>
      </c>
      <c r="C126" s="25" t="s">
        <v>7</v>
      </c>
      <c r="D126" s="19">
        <f>(50+44.8)/1000</f>
        <v>9.4799999999999995E-2</v>
      </c>
      <c r="E126" s="7"/>
      <c r="F126" s="7">
        <f t="shared" si="6"/>
        <v>0</v>
      </c>
    </row>
    <row r="127" spans="1:6">
      <c r="A127" s="4">
        <f t="shared" si="7"/>
        <v>24</v>
      </c>
      <c r="B127" s="27" t="s">
        <v>286</v>
      </c>
      <c r="C127" s="25" t="s">
        <v>7</v>
      </c>
      <c r="D127" s="21">
        <v>1.9E-2</v>
      </c>
      <c r="E127" s="7"/>
      <c r="F127" s="7">
        <f t="shared" si="6"/>
        <v>0</v>
      </c>
    </row>
    <row r="128" spans="1:6">
      <c r="A128" s="4">
        <f t="shared" si="7"/>
        <v>25</v>
      </c>
      <c r="B128" s="27" t="s">
        <v>285</v>
      </c>
      <c r="C128" s="25" t="s">
        <v>14</v>
      </c>
      <c r="D128" s="19">
        <f>2.8/1000</f>
        <v>2.8E-3</v>
      </c>
      <c r="E128" s="7"/>
      <c r="F128" s="7">
        <f t="shared" si="6"/>
        <v>0</v>
      </c>
    </row>
    <row r="129" spans="1:6">
      <c r="A129" s="4">
        <f t="shared" si="7"/>
        <v>26</v>
      </c>
      <c r="B129" s="27" t="s">
        <v>182</v>
      </c>
      <c r="C129" s="25" t="s">
        <v>7</v>
      </c>
      <c r="D129" s="19">
        <v>5.1999999999999998E-3</v>
      </c>
      <c r="E129" s="7"/>
      <c r="F129" s="7">
        <f t="shared" si="6"/>
        <v>0</v>
      </c>
    </row>
    <row r="130" spans="1:6">
      <c r="A130" s="4">
        <f t="shared" si="7"/>
        <v>27</v>
      </c>
      <c r="B130" s="27" t="s">
        <v>284</v>
      </c>
      <c r="C130" s="25" t="s">
        <v>7</v>
      </c>
      <c r="D130" s="20">
        <v>2E-3</v>
      </c>
      <c r="E130" s="7"/>
      <c r="F130" s="7">
        <f t="shared" si="6"/>
        <v>0</v>
      </c>
    </row>
    <row r="131" spans="1:6">
      <c r="A131" s="4">
        <f t="shared" si="7"/>
        <v>28</v>
      </c>
      <c r="B131" s="27" t="s">
        <v>181</v>
      </c>
      <c r="C131" s="25" t="s">
        <v>7</v>
      </c>
      <c r="D131" s="7">
        <v>4.0000000000000002E-4</v>
      </c>
      <c r="E131" s="7"/>
      <c r="F131" s="7">
        <f t="shared" si="6"/>
        <v>0</v>
      </c>
    </row>
    <row r="132" spans="1:6">
      <c r="A132" s="4">
        <f t="shared" si="7"/>
        <v>29</v>
      </c>
      <c r="B132" s="30" t="s">
        <v>283</v>
      </c>
      <c r="C132" s="31" t="s">
        <v>172</v>
      </c>
      <c r="D132" s="17">
        <v>22</v>
      </c>
      <c r="E132" s="7"/>
      <c r="F132" s="7">
        <f t="shared" si="6"/>
        <v>0</v>
      </c>
    </row>
    <row r="133" spans="1:6">
      <c r="A133" s="4">
        <f t="shared" si="7"/>
        <v>30</v>
      </c>
      <c r="B133" s="29" t="s">
        <v>282</v>
      </c>
      <c r="C133" s="25" t="s">
        <v>14</v>
      </c>
      <c r="D133" s="35">
        <f>115.2/1000</f>
        <v>0.1152</v>
      </c>
      <c r="E133" s="7"/>
      <c r="F133" s="7">
        <f t="shared" si="6"/>
        <v>0</v>
      </c>
    </row>
    <row r="134" spans="1:6">
      <c r="A134" s="4">
        <f t="shared" si="7"/>
        <v>31</v>
      </c>
      <c r="B134" s="27" t="s">
        <v>281</v>
      </c>
      <c r="C134" s="25" t="s">
        <v>7</v>
      </c>
      <c r="D134" s="19">
        <f>12.4/1000</f>
        <v>1.24E-2</v>
      </c>
      <c r="E134" s="7"/>
      <c r="F134" s="7">
        <f t="shared" si="6"/>
        <v>0</v>
      </c>
    </row>
    <row r="135" spans="1:6">
      <c r="A135" s="4">
        <f t="shared" si="7"/>
        <v>32</v>
      </c>
      <c r="B135" s="27" t="s">
        <v>183</v>
      </c>
      <c r="C135" s="25" t="s">
        <v>7</v>
      </c>
      <c r="D135" s="19">
        <v>5.1999999999999998E-2</v>
      </c>
      <c r="E135" s="7"/>
      <c r="F135" s="7">
        <f t="shared" si="6"/>
        <v>0</v>
      </c>
    </row>
    <row r="136" spans="1:6">
      <c r="A136" s="4">
        <f t="shared" si="7"/>
        <v>33</v>
      </c>
      <c r="B136" s="27" t="s">
        <v>280</v>
      </c>
      <c r="C136" s="25" t="s">
        <v>7</v>
      </c>
      <c r="D136" s="19">
        <f>34/1000</f>
        <v>3.4000000000000002E-2</v>
      </c>
      <c r="E136" s="7"/>
      <c r="F136" s="7">
        <f t="shared" si="6"/>
        <v>0</v>
      </c>
    </row>
    <row r="137" spans="1:6">
      <c r="A137" s="4">
        <f t="shared" si="7"/>
        <v>34</v>
      </c>
      <c r="B137" s="27" t="s">
        <v>279</v>
      </c>
      <c r="C137" s="25" t="s">
        <v>7</v>
      </c>
      <c r="D137" s="19">
        <v>5.9999999999999995E-4</v>
      </c>
      <c r="E137" s="7"/>
      <c r="F137" s="7">
        <f t="shared" si="6"/>
        <v>0</v>
      </c>
    </row>
    <row r="138" spans="1:6">
      <c r="A138" s="13"/>
      <c r="B138" s="15" t="s">
        <v>173</v>
      </c>
      <c r="C138" s="14"/>
      <c r="D138" s="14"/>
      <c r="E138" s="14"/>
      <c r="F138" s="8">
        <f>SUM(F104:F137)</f>
        <v>0</v>
      </c>
    </row>
    <row r="139" spans="1:6">
      <c r="A139" s="3" t="s">
        <v>174</v>
      </c>
      <c r="B139" s="3" t="s">
        <v>202</v>
      </c>
      <c r="C139" s="3"/>
      <c r="D139" s="3"/>
      <c r="E139" s="3"/>
      <c r="F139" s="3"/>
    </row>
    <row r="140" spans="1:6">
      <c r="A140" s="36">
        <v>1</v>
      </c>
      <c r="B140" s="2" t="s">
        <v>184</v>
      </c>
      <c r="C140" s="36" t="s">
        <v>7</v>
      </c>
      <c r="D140" s="37">
        <f>47.1/1000</f>
        <v>4.7100000000000003E-2</v>
      </c>
      <c r="E140" s="7"/>
      <c r="F140" s="7">
        <f t="shared" ref="F140:F144" si="8">D140*E140</f>
        <v>0</v>
      </c>
    </row>
    <row r="141" spans="1:6" ht="30">
      <c r="A141" s="4">
        <f t="shared" ref="A141:A144" si="9">A140+1</f>
        <v>2</v>
      </c>
      <c r="B141" s="2" t="s">
        <v>275</v>
      </c>
      <c r="C141" s="36" t="s">
        <v>185</v>
      </c>
      <c r="D141" s="38">
        <v>30</v>
      </c>
      <c r="E141" s="7"/>
      <c r="F141" s="7">
        <f t="shared" si="8"/>
        <v>0</v>
      </c>
    </row>
    <row r="142" spans="1:6">
      <c r="A142" s="4">
        <f t="shared" si="9"/>
        <v>3</v>
      </c>
      <c r="B142" s="2" t="s">
        <v>276</v>
      </c>
      <c r="C142" s="36" t="s">
        <v>185</v>
      </c>
      <c r="D142" s="32">
        <v>210</v>
      </c>
      <c r="E142" s="7"/>
      <c r="F142" s="7">
        <f t="shared" si="8"/>
        <v>0</v>
      </c>
    </row>
    <row r="143" spans="1:6" ht="30">
      <c r="A143" s="4">
        <f t="shared" si="9"/>
        <v>4</v>
      </c>
      <c r="B143" s="39" t="s">
        <v>186</v>
      </c>
      <c r="C143" s="36" t="s">
        <v>185</v>
      </c>
      <c r="D143" s="32">
        <v>210</v>
      </c>
      <c r="E143" s="7"/>
      <c r="F143" s="7">
        <f t="shared" si="8"/>
        <v>0</v>
      </c>
    </row>
    <row r="144" spans="1:6" ht="30">
      <c r="A144" s="4">
        <f t="shared" si="9"/>
        <v>5</v>
      </c>
      <c r="B144" s="40" t="s">
        <v>187</v>
      </c>
      <c r="C144" s="36" t="s">
        <v>185</v>
      </c>
      <c r="D144" s="32">
        <v>210</v>
      </c>
      <c r="E144" s="7"/>
      <c r="F144" s="7">
        <f t="shared" si="8"/>
        <v>0</v>
      </c>
    </row>
    <row r="145" spans="1:6">
      <c r="A145" s="13"/>
      <c r="B145" s="15" t="s">
        <v>188</v>
      </c>
      <c r="C145" s="14"/>
      <c r="D145" s="14"/>
      <c r="E145" s="14"/>
      <c r="F145" s="8">
        <f>SUM(F140:F144)</f>
        <v>0</v>
      </c>
    </row>
    <row r="146" spans="1:6">
      <c r="A146" s="3" t="s">
        <v>189</v>
      </c>
      <c r="B146" s="3" t="s">
        <v>190</v>
      </c>
      <c r="C146" s="3"/>
      <c r="D146" s="3"/>
      <c r="E146" s="3"/>
      <c r="F146" s="3"/>
    </row>
    <row r="147" spans="1:6">
      <c r="A147" s="41"/>
      <c r="B147" s="70" t="s">
        <v>44</v>
      </c>
      <c r="C147" s="41"/>
      <c r="D147" s="41"/>
      <c r="E147" s="7"/>
      <c r="F147" s="7"/>
    </row>
    <row r="148" spans="1:6">
      <c r="A148" s="4">
        <v>1</v>
      </c>
      <c r="B148" s="10" t="s">
        <v>194</v>
      </c>
      <c r="C148" s="41" t="s">
        <v>54</v>
      </c>
      <c r="D148" s="33">
        <v>1</v>
      </c>
      <c r="E148" s="7"/>
      <c r="F148" s="7">
        <f t="shared" ref="F148:F164" si="10">D148*E148</f>
        <v>0</v>
      </c>
    </row>
    <row r="149" spans="1:6">
      <c r="A149" s="4">
        <f t="shared" ref="A149:A164" si="11">A148+1</f>
        <v>2</v>
      </c>
      <c r="B149" s="10" t="s">
        <v>45</v>
      </c>
      <c r="C149" s="41" t="s">
        <v>5</v>
      </c>
      <c r="D149" s="33">
        <v>20</v>
      </c>
      <c r="E149" s="7"/>
      <c r="F149" s="7">
        <f t="shared" si="10"/>
        <v>0</v>
      </c>
    </row>
    <row r="150" spans="1:6">
      <c r="A150" s="4">
        <f t="shared" si="11"/>
        <v>3</v>
      </c>
      <c r="B150" s="10" t="s">
        <v>46</v>
      </c>
      <c r="C150" s="41" t="s">
        <v>5</v>
      </c>
      <c r="D150" s="33">
        <v>12</v>
      </c>
      <c r="E150" s="7"/>
      <c r="F150" s="7">
        <f t="shared" si="10"/>
        <v>0</v>
      </c>
    </row>
    <row r="151" spans="1:6">
      <c r="A151" s="4">
        <f t="shared" si="11"/>
        <v>4</v>
      </c>
      <c r="B151" s="10" t="s">
        <v>47</v>
      </c>
      <c r="C151" s="41" t="s">
        <v>5</v>
      </c>
      <c r="D151" s="33">
        <v>2</v>
      </c>
      <c r="E151" s="7"/>
      <c r="F151" s="7">
        <f t="shared" si="10"/>
        <v>0</v>
      </c>
    </row>
    <row r="152" spans="1:6">
      <c r="A152" s="4">
        <f t="shared" si="11"/>
        <v>5</v>
      </c>
      <c r="B152" s="10" t="s">
        <v>195</v>
      </c>
      <c r="C152" s="41" t="s">
        <v>3</v>
      </c>
      <c r="D152" s="47">
        <v>2</v>
      </c>
      <c r="E152" s="7"/>
      <c r="F152" s="7">
        <f t="shared" si="10"/>
        <v>0</v>
      </c>
    </row>
    <row r="153" spans="1:6">
      <c r="A153" s="4">
        <f t="shared" si="11"/>
        <v>6</v>
      </c>
      <c r="B153" s="10" t="s">
        <v>196</v>
      </c>
      <c r="C153" s="41" t="s">
        <v>3</v>
      </c>
      <c r="D153" s="33">
        <v>2</v>
      </c>
      <c r="E153" s="7"/>
      <c r="F153" s="7">
        <f t="shared" si="10"/>
        <v>0</v>
      </c>
    </row>
    <row r="154" spans="1:6">
      <c r="A154" s="4">
        <f t="shared" si="11"/>
        <v>7</v>
      </c>
      <c r="B154" s="10" t="s">
        <v>48</v>
      </c>
      <c r="C154" s="41" t="s">
        <v>3</v>
      </c>
      <c r="D154" s="33">
        <v>1</v>
      </c>
      <c r="E154" s="7"/>
      <c r="F154" s="7">
        <f t="shared" si="10"/>
        <v>0</v>
      </c>
    </row>
    <row r="155" spans="1:6">
      <c r="A155" s="4">
        <f t="shared" si="11"/>
        <v>8</v>
      </c>
      <c r="B155" s="10" t="s">
        <v>49</v>
      </c>
      <c r="C155" s="41" t="s">
        <v>3</v>
      </c>
      <c r="D155" s="33">
        <v>2</v>
      </c>
      <c r="E155" s="7"/>
      <c r="F155" s="7">
        <f t="shared" si="10"/>
        <v>0</v>
      </c>
    </row>
    <row r="156" spans="1:6" ht="30">
      <c r="A156" s="4">
        <f t="shared" si="11"/>
        <v>9</v>
      </c>
      <c r="B156" s="10" t="s">
        <v>197</v>
      </c>
      <c r="C156" s="41" t="s">
        <v>4</v>
      </c>
      <c r="D156" s="34">
        <v>75.400000000000006</v>
      </c>
      <c r="E156" s="7"/>
      <c r="F156" s="7">
        <f t="shared" si="10"/>
        <v>0</v>
      </c>
    </row>
    <row r="157" spans="1:6">
      <c r="A157" s="4"/>
      <c r="B157" s="70" t="s">
        <v>50</v>
      </c>
      <c r="C157" s="4"/>
      <c r="D157" s="7"/>
      <c r="E157" s="7"/>
      <c r="F157" s="7"/>
    </row>
    <row r="158" spans="1:6">
      <c r="A158" s="4">
        <v>10</v>
      </c>
      <c r="B158" s="10" t="s">
        <v>191</v>
      </c>
      <c r="C158" s="41" t="s">
        <v>5</v>
      </c>
      <c r="D158" s="33">
        <v>30</v>
      </c>
      <c r="E158" s="7"/>
      <c r="F158" s="7">
        <f t="shared" si="10"/>
        <v>0</v>
      </c>
    </row>
    <row r="159" spans="1:6">
      <c r="A159" s="4">
        <f t="shared" si="11"/>
        <v>11</v>
      </c>
      <c r="B159" s="10" t="s">
        <v>192</v>
      </c>
      <c r="C159" s="41" t="s">
        <v>3</v>
      </c>
      <c r="D159" s="33">
        <v>2</v>
      </c>
      <c r="E159" s="7"/>
      <c r="F159" s="7">
        <f t="shared" si="10"/>
        <v>0</v>
      </c>
    </row>
    <row r="160" spans="1:6">
      <c r="A160" s="4">
        <f t="shared" si="11"/>
        <v>12</v>
      </c>
      <c r="B160" s="10" t="s">
        <v>193</v>
      </c>
      <c r="C160" s="41" t="s">
        <v>3</v>
      </c>
      <c r="D160" s="33">
        <v>4</v>
      </c>
      <c r="E160" s="7"/>
      <c r="F160" s="7">
        <f t="shared" si="10"/>
        <v>0</v>
      </c>
    </row>
    <row r="161" spans="1:6">
      <c r="A161" s="4">
        <f t="shared" si="11"/>
        <v>13</v>
      </c>
      <c r="B161" s="10" t="s">
        <v>51</v>
      </c>
      <c r="C161" s="41" t="s">
        <v>3</v>
      </c>
      <c r="D161" s="33">
        <v>32</v>
      </c>
      <c r="E161" s="7"/>
      <c r="F161" s="7">
        <f t="shared" si="10"/>
        <v>0</v>
      </c>
    </row>
    <row r="162" spans="1:6">
      <c r="A162" s="4">
        <f t="shared" si="11"/>
        <v>14</v>
      </c>
      <c r="B162" s="10" t="s">
        <v>52</v>
      </c>
      <c r="C162" s="41" t="s">
        <v>3</v>
      </c>
      <c r="D162" s="33">
        <v>32</v>
      </c>
      <c r="E162" s="7"/>
      <c r="F162" s="7">
        <f t="shared" si="10"/>
        <v>0</v>
      </c>
    </row>
    <row r="163" spans="1:6">
      <c r="A163" s="4">
        <f t="shared" si="11"/>
        <v>15</v>
      </c>
      <c r="B163" s="10" t="s">
        <v>53</v>
      </c>
      <c r="C163" s="41" t="s">
        <v>4</v>
      </c>
      <c r="D163" s="33">
        <v>2</v>
      </c>
      <c r="E163" s="7"/>
      <c r="F163" s="7">
        <f t="shared" si="10"/>
        <v>0</v>
      </c>
    </row>
    <row r="164" spans="1:6">
      <c r="A164" s="4">
        <f t="shared" si="11"/>
        <v>16</v>
      </c>
      <c r="B164" s="42" t="s">
        <v>198</v>
      </c>
      <c r="C164" s="41" t="s">
        <v>54</v>
      </c>
      <c r="D164" s="33">
        <v>2</v>
      </c>
      <c r="E164" s="7"/>
      <c r="F164" s="7">
        <f t="shared" si="10"/>
        <v>0</v>
      </c>
    </row>
    <row r="165" spans="1:6">
      <c r="A165" s="13"/>
      <c r="B165" s="15" t="s">
        <v>199</v>
      </c>
      <c r="C165" s="14"/>
      <c r="D165" s="22"/>
      <c r="E165" s="14"/>
      <c r="F165" s="8">
        <f>SUM(F148:F164)</f>
        <v>0</v>
      </c>
    </row>
    <row r="166" spans="1:6">
      <c r="A166" s="3" t="s">
        <v>200</v>
      </c>
      <c r="B166" s="3" t="s">
        <v>201</v>
      </c>
      <c r="C166" s="3"/>
      <c r="D166" s="69"/>
      <c r="E166" s="3"/>
      <c r="F166" s="3"/>
    </row>
    <row r="167" spans="1:6" ht="30">
      <c r="A167" s="4">
        <v>1</v>
      </c>
      <c r="B167" s="43" t="s">
        <v>55</v>
      </c>
      <c r="C167" s="44" t="s">
        <v>3</v>
      </c>
      <c r="D167" s="48">
        <v>1</v>
      </c>
      <c r="E167" s="7"/>
      <c r="F167" s="7">
        <f t="shared" ref="F167:F188" si="12">D167*E167</f>
        <v>0</v>
      </c>
    </row>
    <row r="168" spans="1:6" ht="33.75">
      <c r="A168" s="4">
        <f t="shared" ref="A168:A188" si="13">A167+1</f>
        <v>2</v>
      </c>
      <c r="B168" s="45" t="s">
        <v>203</v>
      </c>
      <c r="C168" s="46" t="s">
        <v>5</v>
      </c>
      <c r="D168" s="48">
        <v>40</v>
      </c>
      <c r="E168" s="7"/>
      <c r="F168" s="7">
        <f t="shared" si="12"/>
        <v>0</v>
      </c>
    </row>
    <row r="169" spans="1:6" ht="19.5" customHeight="1">
      <c r="A169" s="4">
        <f t="shared" si="13"/>
        <v>3</v>
      </c>
      <c r="B169" s="43" t="s">
        <v>204</v>
      </c>
      <c r="C169" s="44" t="s">
        <v>56</v>
      </c>
      <c r="D169" s="48">
        <v>24</v>
      </c>
      <c r="E169" s="7"/>
      <c r="F169" s="7">
        <f t="shared" si="12"/>
        <v>0</v>
      </c>
    </row>
    <row r="170" spans="1:6" ht="22.5" customHeight="1">
      <c r="A170" s="4">
        <f t="shared" si="13"/>
        <v>4</v>
      </c>
      <c r="B170" s="43" t="s">
        <v>205</v>
      </c>
      <c r="C170" s="44" t="s">
        <v>56</v>
      </c>
      <c r="D170" s="48">
        <v>6</v>
      </c>
      <c r="E170" s="7"/>
      <c r="F170" s="7">
        <f t="shared" si="12"/>
        <v>0</v>
      </c>
    </row>
    <row r="171" spans="1:6" ht="32.25">
      <c r="A171" s="4">
        <f t="shared" si="13"/>
        <v>5</v>
      </c>
      <c r="B171" s="43" t="s">
        <v>206</v>
      </c>
      <c r="C171" s="44" t="s">
        <v>56</v>
      </c>
      <c r="D171" s="48">
        <v>6</v>
      </c>
      <c r="E171" s="7"/>
      <c r="F171" s="7">
        <f t="shared" si="12"/>
        <v>0</v>
      </c>
    </row>
    <row r="172" spans="1:6">
      <c r="A172" s="4">
        <f t="shared" si="13"/>
        <v>6</v>
      </c>
      <c r="B172" s="43" t="s">
        <v>57</v>
      </c>
      <c r="C172" s="44" t="s">
        <v>5</v>
      </c>
      <c r="D172" s="48">
        <v>40</v>
      </c>
      <c r="E172" s="7"/>
      <c r="F172" s="7">
        <f t="shared" si="12"/>
        <v>0</v>
      </c>
    </row>
    <row r="173" spans="1:6" ht="30">
      <c r="A173" s="4"/>
      <c r="B173" s="71" t="s">
        <v>58</v>
      </c>
      <c r="C173" s="44"/>
      <c r="D173" s="48"/>
      <c r="E173" s="7"/>
      <c r="F173" s="7"/>
    </row>
    <row r="174" spans="1:6" ht="31.5">
      <c r="A174" s="4">
        <v>7</v>
      </c>
      <c r="B174" s="45" t="s">
        <v>59</v>
      </c>
      <c r="C174" s="46" t="s">
        <v>60</v>
      </c>
      <c r="D174" s="48">
        <v>2</v>
      </c>
      <c r="E174" s="7"/>
      <c r="F174" s="7">
        <f t="shared" si="12"/>
        <v>0</v>
      </c>
    </row>
    <row r="175" spans="1:6" ht="20.25" customHeight="1">
      <c r="A175" s="4">
        <f t="shared" si="13"/>
        <v>8</v>
      </c>
      <c r="B175" s="43" t="s">
        <v>61</v>
      </c>
      <c r="C175" s="44" t="s">
        <v>3</v>
      </c>
      <c r="D175" s="48">
        <v>1</v>
      </c>
      <c r="E175" s="7"/>
      <c r="F175" s="7">
        <f t="shared" si="12"/>
        <v>0</v>
      </c>
    </row>
    <row r="176" spans="1:6" ht="18.75" customHeight="1">
      <c r="A176" s="4">
        <f t="shared" si="13"/>
        <v>9</v>
      </c>
      <c r="B176" s="43" t="s">
        <v>207</v>
      </c>
      <c r="C176" s="44" t="s">
        <v>56</v>
      </c>
      <c r="D176" s="48">
        <v>2</v>
      </c>
      <c r="E176" s="7"/>
      <c r="F176" s="7">
        <f t="shared" si="12"/>
        <v>0</v>
      </c>
    </row>
    <row r="177" spans="1:6">
      <c r="A177" s="4">
        <f t="shared" si="13"/>
        <v>10</v>
      </c>
      <c r="B177" s="43" t="s">
        <v>62</v>
      </c>
      <c r="C177" s="44" t="s">
        <v>56</v>
      </c>
      <c r="D177" s="48">
        <v>2</v>
      </c>
      <c r="E177" s="7"/>
      <c r="F177" s="7">
        <f t="shared" si="12"/>
        <v>0</v>
      </c>
    </row>
    <row r="178" spans="1:6">
      <c r="A178" s="4">
        <f t="shared" si="13"/>
        <v>11</v>
      </c>
      <c r="B178" s="43" t="s">
        <v>63</v>
      </c>
      <c r="C178" s="44" t="s">
        <v>56</v>
      </c>
      <c r="D178" s="48">
        <v>2</v>
      </c>
      <c r="E178" s="7"/>
      <c r="F178" s="7">
        <f t="shared" si="12"/>
        <v>0</v>
      </c>
    </row>
    <row r="179" spans="1:6">
      <c r="A179" s="4">
        <f t="shared" si="13"/>
        <v>12</v>
      </c>
      <c r="B179" s="43" t="s">
        <v>64</v>
      </c>
      <c r="C179" s="44" t="s">
        <v>56</v>
      </c>
      <c r="D179" s="48">
        <v>2</v>
      </c>
      <c r="E179" s="7"/>
      <c r="F179" s="7">
        <f t="shared" si="12"/>
        <v>0</v>
      </c>
    </row>
    <row r="180" spans="1:6">
      <c r="A180" s="4">
        <f t="shared" si="13"/>
        <v>13</v>
      </c>
      <c r="B180" s="43" t="s">
        <v>65</v>
      </c>
      <c r="C180" s="44" t="s">
        <v>56</v>
      </c>
      <c r="D180" s="48">
        <v>2</v>
      </c>
      <c r="E180" s="7"/>
      <c r="F180" s="7">
        <f t="shared" si="12"/>
        <v>0</v>
      </c>
    </row>
    <row r="181" spans="1:6">
      <c r="A181" s="4">
        <f t="shared" si="13"/>
        <v>14</v>
      </c>
      <c r="B181" s="43" t="s">
        <v>208</v>
      </c>
      <c r="C181" s="44" t="s">
        <v>54</v>
      </c>
      <c r="D181" s="48">
        <v>3</v>
      </c>
      <c r="E181" s="7"/>
      <c r="F181" s="7">
        <f t="shared" si="12"/>
        <v>0</v>
      </c>
    </row>
    <row r="182" spans="1:6" ht="18" customHeight="1">
      <c r="A182" s="4"/>
      <c r="B182" s="71" t="s">
        <v>66</v>
      </c>
      <c r="C182" s="44"/>
      <c r="D182" s="72"/>
      <c r="E182" s="7"/>
      <c r="F182" s="7"/>
    </row>
    <row r="183" spans="1:6" ht="30">
      <c r="A183" s="4">
        <v>15</v>
      </c>
      <c r="B183" s="24" t="s">
        <v>67</v>
      </c>
      <c r="C183" s="41" t="s">
        <v>5</v>
      </c>
      <c r="D183" s="33">
        <v>50</v>
      </c>
      <c r="E183" s="7"/>
      <c r="F183" s="7">
        <f t="shared" si="12"/>
        <v>0</v>
      </c>
    </row>
    <row r="184" spans="1:6" ht="30">
      <c r="A184" s="4">
        <f t="shared" si="13"/>
        <v>16</v>
      </c>
      <c r="B184" s="24" t="s">
        <v>68</v>
      </c>
      <c r="C184" s="41" t="s">
        <v>5</v>
      </c>
      <c r="D184" s="33">
        <v>40</v>
      </c>
      <c r="E184" s="7"/>
      <c r="F184" s="7">
        <f t="shared" si="12"/>
        <v>0</v>
      </c>
    </row>
    <row r="185" spans="1:6">
      <c r="A185" s="4">
        <f t="shared" si="13"/>
        <v>17</v>
      </c>
      <c r="B185" s="10" t="s">
        <v>69</v>
      </c>
      <c r="C185" s="41" t="s">
        <v>3</v>
      </c>
      <c r="D185" s="33">
        <v>8</v>
      </c>
      <c r="E185" s="7"/>
      <c r="F185" s="7">
        <f t="shared" si="12"/>
        <v>0</v>
      </c>
    </row>
    <row r="186" spans="1:6">
      <c r="A186" s="4">
        <f t="shared" si="13"/>
        <v>18</v>
      </c>
      <c r="B186" s="10" t="s">
        <v>209</v>
      </c>
      <c r="C186" s="41" t="s">
        <v>54</v>
      </c>
      <c r="D186" s="33">
        <v>1</v>
      </c>
      <c r="E186" s="7"/>
      <c r="F186" s="7">
        <f t="shared" si="12"/>
        <v>0</v>
      </c>
    </row>
    <row r="187" spans="1:6">
      <c r="A187" s="4">
        <f t="shared" si="13"/>
        <v>19</v>
      </c>
      <c r="B187" s="10" t="s">
        <v>210</v>
      </c>
      <c r="C187" s="41" t="s">
        <v>3</v>
      </c>
      <c r="D187" s="33">
        <v>3</v>
      </c>
      <c r="E187" s="7"/>
      <c r="F187" s="7">
        <f t="shared" si="12"/>
        <v>0</v>
      </c>
    </row>
    <row r="188" spans="1:6">
      <c r="A188" s="4">
        <f t="shared" si="13"/>
        <v>20</v>
      </c>
      <c r="B188" s="10" t="s">
        <v>211</v>
      </c>
      <c r="C188" s="41" t="s">
        <v>3</v>
      </c>
      <c r="D188" s="33">
        <v>1</v>
      </c>
      <c r="E188" s="7"/>
      <c r="F188" s="7">
        <f t="shared" si="12"/>
        <v>0</v>
      </c>
    </row>
    <row r="189" spans="1:6">
      <c r="A189" s="13"/>
      <c r="B189" s="15" t="s">
        <v>212</v>
      </c>
      <c r="C189" s="14"/>
      <c r="D189" s="22"/>
      <c r="E189" s="14"/>
      <c r="F189" s="8">
        <f>SUM(F167:F188)</f>
        <v>0</v>
      </c>
    </row>
    <row r="190" spans="1:6">
      <c r="A190" s="3" t="s">
        <v>213</v>
      </c>
      <c r="B190" s="3" t="s">
        <v>214</v>
      </c>
      <c r="C190" s="3"/>
      <c r="D190" s="69"/>
      <c r="E190" s="3"/>
      <c r="F190" s="3"/>
    </row>
    <row r="191" spans="1:6" ht="30">
      <c r="A191" s="4">
        <v>1</v>
      </c>
      <c r="B191" s="2" t="s">
        <v>217</v>
      </c>
      <c r="C191" s="36" t="s">
        <v>215</v>
      </c>
      <c r="D191" s="38">
        <v>38</v>
      </c>
      <c r="E191" s="7"/>
      <c r="F191" s="7">
        <f t="shared" ref="F191:F220" si="14">D191*E191</f>
        <v>0</v>
      </c>
    </row>
    <row r="192" spans="1:6">
      <c r="A192" s="4">
        <f t="shared" ref="A192:A196" si="15">A191+1</f>
        <v>2</v>
      </c>
      <c r="B192" s="2" t="s">
        <v>219</v>
      </c>
      <c r="C192" s="36" t="s">
        <v>215</v>
      </c>
      <c r="D192" s="53">
        <v>5.6</v>
      </c>
      <c r="E192" s="7"/>
      <c r="F192" s="7">
        <f t="shared" si="14"/>
        <v>0</v>
      </c>
    </row>
    <row r="193" spans="1:6">
      <c r="A193" s="4">
        <f t="shared" si="15"/>
        <v>3</v>
      </c>
      <c r="B193" s="2" t="s">
        <v>218</v>
      </c>
      <c r="C193" s="36" t="s">
        <v>215</v>
      </c>
      <c r="D193" s="38">
        <v>1.8</v>
      </c>
      <c r="E193" s="7"/>
      <c r="F193" s="7">
        <f t="shared" si="14"/>
        <v>0</v>
      </c>
    </row>
    <row r="194" spans="1:6">
      <c r="A194" s="4">
        <f t="shared" si="15"/>
        <v>4</v>
      </c>
      <c r="B194" s="2" t="s">
        <v>221</v>
      </c>
      <c r="C194" s="36" t="s">
        <v>215</v>
      </c>
      <c r="D194" s="38">
        <v>7</v>
      </c>
      <c r="E194" s="7"/>
      <c r="F194" s="7">
        <f t="shared" si="14"/>
        <v>0</v>
      </c>
    </row>
    <row r="195" spans="1:6">
      <c r="A195" s="4">
        <f t="shared" si="15"/>
        <v>5</v>
      </c>
      <c r="B195" s="2" t="s">
        <v>220</v>
      </c>
      <c r="C195" s="36" t="s">
        <v>4</v>
      </c>
      <c r="D195" s="38">
        <v>465.5</v>
      </c>
      <c r="E195" s="7"/>
      <c r="F195" s="7">
        <f t="shared" si="14"/>
        <v>0</v>
      </c>
    </row>
    <row r="196" spans="1:6">
      <c r="A196" s="4">
        <f t="shared" si="15"/>
        <v>6</v>
      </c>
      <c r="B196" s="2" t="s">
        <v>222</v>
      </c>
      <c r="C196" s="36" t="s">
        <v>215</v>
      </c>
      <c r="D196" s="53">
        <v>4</v>
      </c>
      <c r="E196" s="7"/>
      <c r="F196" s="7">
        <f t="shared" si="14"/>
        <v>0</v>
      </c>
    </row>
    <row r="197" spans="1:6" ht="19.5" customHeight="1">
      <c r="A197" s="36">
        <v>6</v>
      </c>
      <c r="B197" s="2" t="s">
        <v>223</v>
      </c>
      <c r="C197" s="36" t="s">
        <v>215</v>
      </c>
      <c r="D197" s="53">
        <v>3.2</v>
      </c>
      <c r="E197" s="7"/>
      <c r="F197" s="7">
        <f t="shared" si="14"/>
        <v>0</v>
      </c>
    </row>
    <row r="198" spans="1:6">
      <c r="A198" s="4">
        <f t="shared" ref="A198:A220" si="16">A197+1</f>
        <v>7</v>
      </c>
      <c r="B198" s="2" t="s">
        <v>220</v>
      </c>
      <c r="C198" s="36" t="s">
        <v>4</v>
      </c>
      <c r="D198" s="53">
        <v>220.5</v>
      </c>
      <c r="E198" s="7"/>
      <c r="F198" s="7">
        <f t="shared" si="14"/>
        <v>0</v>
      </c>
    </row>
    <row r="199" spans="1:6">
      <c r="A199" s="4">
        <f t="shared" si="16"/>
        <v>8</v>
      </c>
      <c r="B199" s="2" t="s">
        <v>71</v>
      </c>
      <c r="C199" s="36" t="s">
        <v>215</v>
      </c>
      <c r="D199" s="53">
        <v>15.5</v>
      </c>
      <c r="E199" s="7"/>
      <c r="F199" s="7">
        <f t="shared" si="14"/>
        <v>0</v>
      </c>
    </row>
    <row r="200" spans="1:6" ht="18" customHeight="1">
      <c r="A200" s="4">
        <f t="shared" si="16"/>
        <v>9</v>
      </c>
      <c r="B200" s="2" t="s">
        <v>226</v>
      </c>
      <c r="C200" s="36" t="s">
        <v>215</v>
      </c>
      <c r="D200" s="38">
        <v>0.8</v>
      </c>
      <c r="E200" s="7"/>
      <c r="F200" s="7">
        <f t="shared" si="14"/>
        <v>0</v>
      </c>
    </row>
    <row r="201" spans="1:6">
      <c r="A201" s="4">
        <f t="shared" si="16"/>
        <v>10</v>
      </c>
      <c r="B201" s="2" t="s">
        <v>220</v>
      </c>
      <c r="C201" s="36" t="s">
        <v>4</v>
      </c>
      <c r="D201" s="38">
        <v>83</v>
      </c>
      <c r="E201" s="7"/>
      <c r="F201" s="7">
        <f t="shared" si="14"/>
        <v>0</v>
      </c>
    </row>
    <row r="202" spans="1:6" ht="16.5" customHeight="1">
      <c r="A202" s="4">
        <f t="shared" si="16"/>
        <v>11</v>
      </c>
      <c r="B202" s="49" t="s">
        <v>225</v>
      </c>
      <c r="C202" s="36" t="s">
        <v>215</v>
      </c>
      <c r="D202" s="53">
        <v>1.5</v>
      </c>
      <c r="E202" s="7"/>
      <c r="F202" s="7">
        <f t="shared" si="14"/>
        <v>0</v>
      </c>
    </row>
    <row r="203" spans="1:6">
      <c r="A203" s="4">
        <f t="shared" si="16"/>
        <v>12</v>
      </c>
      <c r="B203" s="2" t="s">
        <v>220</v>
      </c>
      <c r="C203" s="36" t="s">
        <v>4</v>
      </c>
      <c r="D203" s="53">
        <v>188.4</v>
      </c>
      <c r="E203" s="7"/>
      <c r="F203" s="7">
        <f t="shared" si="14"/>
        <v>0</v>
      </c>
    </row>
    <row r="204" spans="1:6">
      <c r="A204" s="4">
        <f t="shared" si="16"/>
        <v>13</v>
      </c>
      <c r="B204" s="2" t="s">
        <v>224</v>
      </c>
      <c r="C204" s="36" t="s">
        <v>215</v>
      </c>
      <c r="D204" s="38">
        <v>5.4</v>
      </c>
      <c r="E204" s="7"/>
      <c r="F204" s="7">
        <f t="shared" si="14"/>
        <v>0</v>
      </c>
    </row>
    <row r="205" spans="1:6">
      <c r="A205" s="4">
        <f t="shared" si="16"/>
        <v>14</v>
      </c>
      <c r="B205" s="2" t="s">
        <v>220</v>
      </c>
      <c r="C205" s="36" t="s">
        <v>4</v>
      </c>
      <c r="D205" s="38">
        <v>374</v>
      </c>
      <c r="E205" s="7"/>
      <c r="F205" s="7">
        <f t="shared" si="14"/>
        <v>0</v>
      </c>
    </row>
    <row r="206" spans="1:6" ht="18" customHeight="1">
      <c r="A206" s="4">
        <f t="shared" si="16"/>
        <v>15</v>
      </c>
      <c r="B206" s="2" t="s">
        <v>72</v>
      </c>
      <c r="C206" s="36" t="s">
        <v>185</v>
      </c>
      <c r="D206" s="38">
        <v>31.4</v>
      </c>
      <c r="E206" s="7"/>
      <c r="F206" s="7">
        <f t="shared" si="14"/>
        <v>0</v>
      </c>
    </row>
    <row r="207" spans="1:6">
      <c r="A207" s="4">
        <f t="shared" si="16"/>
        <v>16</v>
      </c>
      <c r="B207" s="50" t="s">
        <v>73</v>
      </c>
      <c r="C207" s="36" t="s">
        <v>126</v>
      </c>
      <c r="D207" s="54">
        <v>31.4</v>
      </c>
      <c r="E207" s="7"/>
      <c r="F207" s="7">
        <f t="shared" si="14"/>
        <v>0</v>
      </c>
    </row>
    <row r="208" spans="1:6">
      <c r="A208" s="4">
        <f t="shared" si="16"/>
        <v>17</v>
      </c>
      <c r="B208" s="50" t="s">
        <v>74</v>
      </c>
      <c r="C208" s="36" t="s">
        <v>185</v>
      </c>
      <c r="D208" s="55">
        <v>128</v>
      </c>
      <c r="E208" s="7"/>
      <c r="F208" s="7">
        <f t="shared" si="14"/>
        <v>0</v>
      </c>
    </row>
    <row r="209" spans="1:6" ht="15" customHeight="1">
      <c r="A209" s="4">
        <f t="shared" si="16"/>
        <v>18</v>
      </c>
      <c r="B209" s="2" t="s">
        <v>75</v>
      </c>
      <c r="C209" s="36" t="s">
        <v>185</v>
      </c>
      <c r="D209" s="38">
        <v>128</v>
      </c>
      <c r="E209" s="7"/>
      <c r="F209" s="7">
        <f t="shared" si="14"/>
        <v>0</v>
      </c>
    </row>
    <row r="210" spans="1:6" ht="24" customHeight="1">
      <c r="A210" s="4">
        <f t="shared" si="16"/>
        <v>19</v>
      </c>
      <c r="B210" s="10" t="s">
        <v>76</v>
      </c>
      <c r="C210" s="41" t="s">
        <v>185</v>
      </c>
      <c r="D210" s="32">
        <v>31.4</v>
      </c>
      <c r="E210" s="7"/>
      <c r="F210" s="7">
        <f t="shared" si="14"/>
        <v>0</v>
      </c>
    </row>
    <row r="211" spans="1:6">
      <c r="A211" s="4">
        <f t="shared" si="16"/>
        <v>20</v>
      </c>
      <c r="B211" s="50" t="s">
        <v>216</v>
      </c>
      <c r="C211" s="51" t="s">
        <v>7</v>
      </c>
      <c r="D211" s="56">
        <f>1*2.2*0.006*7850/1000</f>
        <v>0.10362000000000002</v>
      </c>
      <c r="E211" s="7"/>
      <c r="F211" s="7">
        <f t="shared" si="14"/>
        <v>0</v>
      </c>
    </row>
    <row r="212" spans="1:6">
      <c r="A212" s="4">
        <f t="shared" si="16"/>
        <v>21</v>
      </c>
      <c r="B212" s="2" t="s">
        <v>77</v>
      </c>
      <c r="C212" s="36" t="s">
        <v>185</v>
      </c>
      <c r="D212" s="53">
        <v>2.2000000000000002</v>
      </c>
      <c r="E212" s="7"/>
      <c r="F212" s="7">
        <f t="shared" si="14"/>
        <v>0</v>
      </c>
    </row>
    <row r="213" spans="1:6">
      <c r="A213" s="4">
        <f t="shared" si="16"/>
        <v>22</v>
      </c>
      <c r="B213" s="2" t="s">
        <v>78</v>
      </c>
      <c r="C213" s="36" t="s">
        <v>185</v>
      </c>
      <c r="D213" s="53">
        <v>1.89</v>
      </c>
      <c r="E213" s="7"/>
      <c r="F213" s="7">
        <f t="shared" si="14"/>
        <v>0</v>
      </c>
    </row>
    <row r="214" spans="1:6" ht="30">
      <c r="A214" s="4">
        <f t="shared" si="16"/>
        <v>23</v>
      </c>
      <c r="B214" s="50" t="s">
        <v>79</v>
      </c>
      <c r="C214" s="36" t="s">
        <v>185</v>
      </c>
      <c r="D214" s="55">
        <v>9.8000000000000007</v>
      </c>
      <c r="E214" s="7"/>
      <c r="F214" s="7">
        <f t="shared" si="14"/>
        <v>0</v>
      </c>
    </row>
    <row r="215" spans="1:6">
      <c r="A215" s="4">
        <f t="shared" si="16"/>
        <v>24</v>
      </c>
      <c r="B215" s="2" t="s">
        <v>80</v>
      </c>
      <c r="C215" s="36" t="s">
        <v>185</v>
      </c>
      <c r="D215" s="38">
        <v>45</v>
      </c>
      <c r="E215" s="7"/>
      <c r="F215" s="7">
        <f t="shared" si="14"/>
        <v>0</v>
      </c>
    </row>
    <row r="216" spans="1:6" ht="30">
      <c r="A216" s="4">
        <f t="shared" si="16"/>
        <v>25</v>
      </c>
      <c r="B216" s="52" t="s">
        <v>81</v>
      </c>
      <c r="C216" s="36" t="s">
        <v>185</v>
      </c>
      <c r="D216" s="38">
        <v>36</v>
      </c>
      <c r="E216" s="7"/>
      <c r="F216" s="7">
        <f t="shared" si="14"/>
        <v>0</v>
      </c>
    </row>
    <row r="217" spans="1:6">
      <c r="A217" s="4">
        <f t="shared" si="16"/>
        <v>26</v>
      </c>
      <c r="B217" s="2" t="s">
        <v>70</v>
      </c>
      <c r="C217" s="36" t="s">
        <v>215</v>
      </c>
      <c r="D217" s="53">
        <v>3</v>
      </c>
      <c r="E217" s="7"/>
      <c r="F217" s="7">
        <f t="shared" si="14"/>
        <v>0</v>
      </c>
    </row>
    <row r="218" spans="1:6" ht="30">
      <c r="A218" s="4">
        <f t="shared" si="16"/>
        <v>27</v>
      </c>
      <c r="B218" s="2" t="s">
        <v>227</v>
      </c>
      <c r="C218" s="36" t="s">
        <v>185</v>
      </c>
      <c r="D218" s="38">
        <v>26.4</v>
      </c>
      <c r="E218" s="7"/>
      <c r="F218" s="7">
        <f t="shared" si="14"/>
        <v>0</v>
      </c>
    </row>
    <row r="219" spans="1:6">
      <c r="A219" s="4">
        <f>A218+1</f>
        <v>28</v>
      </c>
      <c r="B219" s="2" t="s">
        <v>229</v>
      </c>
      <c r="C219" s="36" t="s">
        <v>215</v>
      </c>
      <c r="D219" s="38">
        <v>23.6</v>
      </c>
      <c r="E219" s="7"/>
      <c r="F219" s="7">
        <f t="shared" si="14"/>
        <v>0</v>
      </c>
    </row>
    <row r="220" spans="1:6">
      <c r="A220" s="4">
        <f t="shared" si="16"/>
        <v>29</v>
      </c>
      <c r="B220" s="2" t="s">
        <v>228</v>
      </c>
      <c r="C220" s="36" t="s">
        <v>215</v>
      </c>
      <c r="D220" s="38">
        <v>14.4</v>
      </c>
      <c r="E220" s="7"/>
      <c r="F220" s="7">
        <f t="shared" si="14"/>
        <v>0</v>
      </c>
    </row>
    <row r="221" spans="1:6">
      <c r="A221" s="13"/>
      <c r="B221" s="15" t="s">
        <v>230</v>
      </c>
      <c r="C221" s="14"/>
      <c r="D221" s="22"/>
      <c r="E221" s="14"/>
      <c r="F221" s="8">
        <f>SUM(F191:F220)</f>
        <v>0</v>
      </c>
    </row>
    <row r="222" spans="1:6">
      <c r="A222" s="3" t="s">
        <v>231</v>
      </c>
      <c r="B222" s="3" t="s">
        <v>232</v>
      </c>
      <c r="C222" s="3"/>
      <c r="D222" s="69"/>
      <c r="E222" s="3"/>
      <c r="F222" s="3"/>
    </row>
    <row r="223" spans="1:6">
      <c r="A223" s="58"/>
      <c r="B223" s="73" t="s">
        <v>82</v>
      </c>
      <c r="C223" s="59"/>
      <c r="D223" s="59"/>
      <c r="E223" s="7"/>
      <c r="F223" s="7"/>
    </row>
    <row r="224" spans="1:6" ht="31.5">
      <c r="A224" s="4">
        <v>1</v>
      </c>
      <c r="B224" s="57" t="s">
        <v>295</v>
      </c>
      <c r="C224" s="58" t="s">
        <v>167</v>
      </c>
      <c r="D224" s="66">
        <f>30*0.7*0.5</f>
        <v>10.5</v>
      </c>
      <c r="E224" s="7"/>
      <c r="F224" s="7">
        <f t="shared" ref="F224:F241" si="17">D224*E224</f>
        <v>0</v>
      </c>
    </row>
    <row r="225" spans="1:6" ht="31.5">
      <c r="A225" s="4">
        <f t="shared" ref="A225:A241" si="18">A224+1</f>
        <v>2</v>
      </c>
      <c r="B225" s="57" t="s">
        <v>83</v>
      </c>
      <c r="C225" s="59" t="s">
        <v>167</v>
      </c>
      <c r="D225" s="67">
        <v>7.5</v>
      </c>
      <c r="E225" s="7"/>
      <c r="F225" s="7">
        <f t="shared" si="17"/>
        <v>0</v>
      </c>
    </row>
    <row r="226" spans="1:6">
      <c r="A226" s="4">
        <f t="shared" si="18"/>
        <v>3</v>
      </c>
      <c r="B226" s="57" t="s">
        <v>84</v>
      </c>
      <c r="C226" s="59" t="s">
        <v>167</v>
      </c>
      <c r="D226" s="67">
        <v>3</v>
      </c>
      <c r="E226" s="7"/>
      <c r="F226" s="7">
        <f t="shared" si="17"/>
        <v>0</v>
      </c>
    </row>
    <row r="227" spans="1:6">
      <c r="A227" s="4">
        <f t="shared" si="18"/>
        <v>4</v>
      </c>
      <c r="B227" s="57" t="s">
        <v>238</v>
      </c>
      <c r="C227" s="59" t="s">
        <v>167</v>
      </c>
      <c r="D227" s="67">
        <v>3</v>
      </c>
      <c r="E227" s="7"/>
      <c r="F227" s="7">
        <f t="shared" si="17"/>
        <v>0</v>
      </c>
    </row>
    <row r="228" spans="1:6" ht="31.5">
      <c r="A228" s="4"/>
      <c r="B228" s="73" t="s">
        <v>85</v>
      </c>
      <c r="C228" s="59"/>
      <c r="D228" s="74"/>
      <c r="E228" s="7"/>
      <c r="F228" s="7"/>
    </row>
    <row r="229" spans="1:6" ht="47.25">
      <c r="A229" s="4">
        <v>5</v>
      </c>
      <c r="B229" s="57" t="s">
        <v>239</v>
      </c>
      <c r="C229" s="58" t="s">
        <v>3</v>
      </c>
      <c r="D229" s="66">
        <v>1</v>
      </c>
      <c r="E229" s="7"/>
      <c r="F229" s="7">
        <f t="shared" si="17"/>
        <v>0</v>
      </c>
    </row>
    <row r="230" spans="1:6" ht="21.75" customHeight="1">
      <c r="A230" s="4">
        <f t="shared" si="18"/>
        <v>6</v>
      </c>
      <c r="B230" s="57" t="s">
        <v>86</v>
      </c>
      <c r="C230" s="58" t="s">
        <v>3</v>
      </c>
      <c r="D230" s="66">
        <v>1</v>
      </c>
      <c r="E230" s="7"/>
      <c r="F230" s="7">
        <f t="shared" si="17"/>
        <v>0</v>
      </c>
    </row>
    <row r="231" spans="1:6" ht="21" customHeight="1">
      <c r="A231" s="4">
        <f t="shared" si="18"/>
        <v>7</v>
      </c>
      <c r="B231" s="57" t="s">
        <v>87</v>
      </c>
      <c r="C231" s="58" t="s">
        <v>3</v>
      </c>
      <c r="D231" s="66">
        <v>6</v>
      </c>
      <c r="E231" s="7"/>
      <c r="F231" s="7">
        <f t="shared" si="17"/>
        <v>0</v>
      </c>
    </row>
    <row r="232" spans="1:6" ht="39" customHeight="1">
      <c r="A232" s="4">
        <f t="shared" si="18"/>
        <v>8</v>
      </c>
      <c r="B232" s="57" t="s">
        <v>240</v>
      </c>
      <c r="C232" s="58" t="s">
        <v>5</v>
      </c>
      <c r="D232" s="66">
        <v>30</v>
      </c>
      <c r="E232" s="7"/>
      <c r="F232" s="7">
        <f t="shared" si="17"/>
        <v>0</v>
      </c>
    </row>
    <row r="233" spans="1:6" ht="32.25" customHeight="1">
      <c r="A233" s="4">
        <f t="shared" si="18"/>
        <v>9</v>
      </c>
      <c r="B233" s="60" t="s">
        <v>233</v>
      </c>
      <c r="C233" s="58" t="s">
        <v>5</v>
      </c>
      <c r="D233" s="66">
        <v>40</v>
      </c>
      <c r="E233" s="7"/>
      <c r="F233" s="7">
        <f t="shared" si="17"/>
        <v>0</v>
      </c>
    </row>
    <row r="234" spans="1:6" ht="33.75">
      <c r="A234" s="4">
        <f t="shared" si="18"/>
        <v>10</v>
      </c>
      <c r="B234" s="60" t="s">
        <v>234</v>
      </c>
      <c r="C234" s="58" t="s">
        <v>5</v>
      </c>
      <c r="D234" s="66">
        <v>30</v>
      </c>
      <c r="E234" s="7"/>
      <c r="F234" s="7">
        <f t="shared" si="17"/>
        <v>0</v>
      </c>
    </row>
    <row r="235" spans="1:6" ht="31.5">
      <c r="A235" s="4">
        <f t="shared" si="18"/>
        <v>11</v>
      </c>
      <c r="B235" s="60" t="s">
        <v>88</v>
      </c>
      <c r="C235" s="58" t="s">
        <v>56</v>
      </c>
      <c r="D235" s="66">
        <v>4</v>
      </c>
      <c r="E235" s="7"/>
      <c r="F235" s="7">
        <f t="shared" si="17"/>
        <v>0</v>
      </c>
    </row>
    <row r="236" spans="1:6">
      <c r="A236" s="4">
        <f t="shared" si="18"/>
        <v>12</v>
      </c>
      <c r="B236" s="61" t="s">
        <v>89</v>
      </c>
      <c r="C236" s="62" t="s">
        <v>54</v>
      </c>
      <c r="D236" s="38">
        <v>2</v>
      </c>
      <c r="E236" s="7"/>
      <c r="F236" s="7">
        <f t="shared" si="17"/>
        <v>0</v>
      </c>
    </row>
    <row r="237" spans="1:6" ht="33.75">
      <c r="A237" s="4">
        <f t="shared" si="18"/>
        <v>13</v>
      </c>
      <c r="B237" s="60" t="s">
        <v>235</v>
      </c>
      <c r="C237" s="58" t="s">
        <v>56</v>
      </c>
      <c r="D237" s="66">
        <v>4</v>
      </c>
      <c r="E237" s="7"/>
      <c r="F237" s="7">
        <f t="shared" si="17"/>
        <v>0</v>
      </c>
    </row>
    <row r="238" spans="1:6" ht="31.5">
      <c r="A238" s="4">
        <f t="shared" si="18"/>
        <v>14</v>
      </c>
      <c r="B238" s="63" t="s">
        <v>90</v>
      </c>
      <c r="C238" s="62" t="s">
        <v>3</v>
      </c>
      <c r="D238" s="38">
        <v>4</v>
      </c>
      <c r="E238" s="7"/>
      <c r="F238" s="7">
        <f t="shared" si="17"/>
        <v>0</v>
      </c>
    </row>
    <row r="239" spans="1:6" ht="31.5">
      <c r="A239" s="4">
        <f t="shared" si="18"/>
        <v>15</v>
      </c>
      <c r="B239" s="63" t="s">
        <v>236</v>
      </c>
      <c r="C239" s="62" t="s">
        <v>3</v>
      </c>
      <c r="D239" s="38">
        <v>2</v>
      </c>
      <c r="E239" s="7"/>
      <c r="F239" s="7">
        <f t="shared" si="17"/>
        <v>0</v>
      </c>
    </row>
    <row r="240" spans="1:6" ht="30">
      <c r="A240" s="4">
        <f t="shared" si="18"/>
        <v>16</v>
      </c>
      <c r="B240" s="43" t="s">
        <v>237</v>
      </c>
      <c r="C240" s="44" t="s">
        <v>5</v>
      </c>
      <c r="D240" s="48">
        <v>30</v>
      </c>
      <c r="E240" s="7"/>
      <c r="F240" s="7">
        <f t="shared" si="17"/>
        <v>0</v>
      </c>
    </row>
    <row r="241" spans="1:6">
      <c r="A241" s="4">
        <f t="shared" si="18"/>
        <v>17</v>
      </c>
      <c r="B241" s="64" t="s">
        <v>91</v>
      </c>
      <c r="C241" s="65" t="s">
        <v>5</v>
      </c>
      <c r="D241" s="66">
        <v>30</v>
      </c>
      <c r="E241" s="7"/>
      <c r="F241" s="7">
        <f t="shared" si="17"/>
        <v>0</v>
      </c>
    </row>
    <row r="242" spans="1:6">
      <c r="A242" s="13"/>
      <c r="B242" s="15" t="s">
        <v>241</v>
      </c>
      <c r="C242" s="14"/>
      <c r="D242" s="22"/>
      <c r="E242" s="14"/>
      <c r="F242" s="8">
        <f>SUM(F224:F241)</f>
        <v>0</v>
      </c>
    </row>
    <row r="243" spans="1:6">
      <c r="A243" s="3" t="s">
        <v>242</v>
      </c>
      <c r="B243" s="3" t="s">
        <v>243</v>
      </c>
      <c r="C243" s="3"/>
      <c r="D243" s="69"/>
      <c r="E243" s="3"/>
      <c r="F243" s="3"/>
    </row>
    <row r="244" spans="1:6" ht="30">
      <c r="A244" s="36">
        <v>1</v>
      </c>
      <c r="B244" s="2" t="s">
        <v>244</v>
      </c>
      <c r="C244" s="36" t="s">
        <v>215</v>
      </c>
      <c r="D244" s="38">
        <v>7</v>
      </c>
      <c r="E244" s="7"/>
      <c r="F244" s="7">
        <f t="shared" ref="F244:F265" si="19">D244*E244</f>
        <v>0</v>
      </c>
    </row>
    <row r="245" spans="1:6">
      <c r="A245" s="4">
        <f t="shared" ref="A245:A265" si="20">A244+1</f>
        <v>2</v>
      </c>
      <c r="B245" s="2" t="s">
        <v>245</v>
      </c>
      <c r="C245" s="36" t="s">
        <v>7</v>
      </c>
      <c r="D245" s="53">
        <f>D244*1.95</f>
        <v>13.65</v>
      </c>
      <c r="E245" s="7"/>
      <c r="F245" s="7">
        <f t="shared" si="19"/>
        <v>0</v>
      </c>
    </row>
    <row r="246" spans="1:6">
      <c r="A246" s="4">
        <f t="shared" si="20"/>
        <v>3</v>
      </c>
      <c r="B246" s="2" t="s">
        <v>92</v>
      </c>
      <c r="C246" s="36" t="s">
        <v>215</v>
      </c>
      <c r="D246" s="38">
        <v>1</v>
      </c>
      <c r="E246" s="7"/>
      <c r="F246" s="7">
        <f t="shared" si="19"/>
        <v>0</v>
      </c>
    </row>
    <row r="247" spans="1:6" ht="30">
      <c r="A247" s="4">
        <f t="shared" si="20"/>
        <v>4</v>
      </c>
      <c r="B247" s="2" t="s">
        <v>93</v>
      </c>
      <c r="C247" s="36" t="s">
        <v>215</v>
      </c>
      <c r="D247" s="38">
        <v>0.8</v>
      </c>
      <c r="E247" s="7"/>
      <c r="F247" s="7">
        <f t="shared" si="19"/>
        <v>0</v>
      </c>
    </row>
    <row r="248" spans="1:6">
      <c r="A248" s="4">
        <f t="shared" si="20"/>
        <v>5</v>
      </c>
      <c r="B248" s="2" t="s">
        <v>246</v>
      </c>
      <c r="C248" s="36" t="s">
        <v>215</v>
      </c>
      <c r="D248" s="53">
        <f>0.55+1.75</f>
        <v>2.2999999999999998</v>
      </c>
      <c r="E248" s="7"/>
      <c r="F248" s="7">
        <f t="shared" si="19"/>
        <v>0</v>
      </c>
    </row>
    <row r="249" spans="1:6">
      <c r="A249" s="4">
        <f t="shared" si="20"/>
        <v>6</v>
      </c>
      <c r="B249" s="2" t="s">
        <v>220</v>
      </c>
      <c r="C249" s="36" t="s">
        <v>4</v>
      </c>
      <c r="D249" s="53">
        <v>140</v>
      </c>
      <c r="E249" s="7"/>
      <c r="F249" s="7">
        <f t="shared" si="19"/>
        <v>0</v>
      </c>
    </row>
    <row r="250" spans="1:6" ht="19.5" customHeight="1">
      <c r="A250" s="4">
        <f t="shared" si="20"/>
        <v>7</v>
      </c>
      <c r="B250" s="2" t="s">
        <v>223</v>
      </c>
      <c r="C250" s="36" t="s">
        <v>215</v>
      </c>
      <c r="D250" s="38">
        <v>1.1000000000000001</v>
      </c>
      <c r="E250" s="7"/>
      <c r="F250" s="7">
        <f t="shared" si="19"/>
        <v>0</v>
      </c>
    </row>
    <row r="251" spans="1:6">
      <c r="A251" s="4">
        <f t="shared" si="20"/>
        <v>8</v>
      </c>
      <c r="B251" s="2" t="s">
        <v>220</v>
      </c>
      <c r="C251" s="36" t="s">
        <v>4</v>
      </c>
      <c r="D251" s="38">
        <v>50</v>
      </c>
      <c r="E251" s="7"/>
      <c r="F251" s="7">
        <f t="shared" si="19"/>
        <v>0</v>
      </c>
    </row>
    <row r="252" spans="1:6">
      <c r="A252" s="4">
        <f t="shared" si="20"/>
        <v>9</v>
      </c>
      <c r="B252" s="2" t="s">
        <v>71</v>
      </c>
      <c r="C252" s="36" t="s">
        <v>215</v>
      </c>
      <c r="D252" s="38">
        <v>3.6</v>
      </c>
      <c r="E252" s="7"/>
      <c r="F252" s="7">
        <f t="shared" si="19"/>
        <v>0</v>
      </c>
    </row>
    <row r="253" spans="1:6">
      <c r="A253" s="4">
        <f t="shared" si="20"/>
        <v>10</v>
      </c>
      <c r="B253" s="2" t="s">
        <v>224</v>
      </c>
      <c r="C253" s="36" t="s">
        <v>215</v>
      </c>
      <c r="D253" s="53">
        <v>0.65</v>
      </c>
      <c r="E253" s="7"/>
      <c r="F253" s="7">
        <f t="shared" si="19"/>
        <v>0</v>
      </c>
    </row>
    <row r="254" spans="1:6">
      <c r="A254" s="4">
        <f t="shared" si="20"/>
        <v>11</v>
      </c>
      <c r="B254" s="2" t="s">
        <v>220</v>
      </c>
      <c r="C254" s="36" t="s">
        <v>4</v>
      </c>
      <c r="D254" s="53">
        <v>60</v>
      </c>
      <c r="E254" s="7"/>
      <c r="F254" s="7">
        <f t="shared" si="19"/>
        <v>0</v>
      </c>
    </row>
    <row r="255" spans="1:6">
      <c r="A255" s="4">
        <f t="shared" si="20"/>
        <v>12</v>
      </c>
      <c r="B255" s="50" t="s">
        <v>73</v>
      </c>
      <c r="C255" s="36" t="s">
        <v>185</v>
      </c>
      <c r="D255" s="68">
        <v>3</v>
      </c>
      <c r="E255" s="7"/>
      <c r="F255" s="7">
        <f t="shared" si="19"/>
        <v>0</v>
      </c>
    </row>
    <row r="256" spans="1:6">
      <c r="A256" s="4">
        <f t="shared" si="20"/>
        <v>13</v>
      </c>
      <c r="B256" s="50" t="s">
        <v>74</v>
      </c>
      <c r="C256" s="36" t="s">
        <v>185</v>
      </c>
      <c r="D256" s="68">
        <f>18+20</f>
        <v>38</v>
      </c>
      <c r="E256" s="7"/>
      <c r="F256" s="7">
        <f t="shared" si="19"/>
        <v>0</v>
      </c>
    </row>
    <row r="257" spans="1:6" ht="30">
      <c r="A257" s="4">
        <f t="shared" si="20"/>
        <v>14</v>
      </c>
      <c r="B257" s="2" t="s">
        <v>94</v>
      </c>
      <c r="C257" s="36" t="s">
        <v>185</v>
      </c>
      <c r="D257" s="53">
        <v>38</v>
      </c>
      <c r="E257" s="7"/>
      <c r="F257" s="7">
        <f t="shared" si="19"/>
        <v>0</v>
      </c>
    </row>
    <row r="258" spans="1:6">
      <c r="A258" s="4">
        <f t="shared" si="20"/>
        <v>15</v>
      </c>
      <c r="B258" s="2" t="s">
        <v>80</v>
      </c>
      <c r="C258" s="36" t="s">
        <v>185</v>
      </c>
      <c r="D258" s="38">
        <v>6</v>
      </c>
      <c r="E258" s="7"/>
      <c r="F258" s="7">
        <f t="shared" si="19"/>
        <v>0</v>
      </c>
    </row>
    <row r="259" spans="1:6">
      <c r="A259" s="4">
        <f t="shared" si="20"/>
        <v>16</v>
      </c>
      <c r="B259" s="2" t="s">
        <v>95</v>
      </c>
      <c r="C259" s="36" t="s">
        <v>185</v>
      </c>
      <c r="D259" s="53">
        <v>1.4</v>
      </c>
      <c r="E259" s="7"/>
      <c r="F259" s="7">
        <f t="shared" si="19"/>
        <v>0</v>
      </c>
    </row>
    <row r="260" spans="1:6">
      <c r="A260" s="4">
        <f t="shared" si="20"/>
        <v>17</v>
      </c>
      <c r="B260" s="50" t="s">
        <v>96</v>
      </c>
      <c r="C260" s="36" t="s">
        <v>185</v>
      </c>
      <c r="D260" s="68">
        <v>0.15</v>
      </c>
      <c r="E260" s="7"/>
      <c r="F260" s="7">
        <f t="shared" si="19"/>
        <v>0</v>
      </c>
    </row>
    <row r="261" spans="1:6">
      <c r="A261" s="4">
        <f t="shared" si="20"/>
        <v>18</v>
      </c>
      <c r="B261" s="2" t="s">
        <v>277</v>
      </c>
      <c r="C261" s="36" t="s">
        <v>54</v>
      </c>
      <c r="D261" s="53">
        <v>1</v>
      </c>
      <c r="E261" s="7"/>
      <c r="F261" s="7">
        <f t="shared" si="19"/>
        <v>0</v>
      </c>
    </row>
    <row r="262" spans="1:6" ht="20.25" customHeight="1">
      <c r="A262" s="4">
        <f t="shared" si="20"/>
        <v>19</v>
      </c>
      <c r="B262" s="2" t="s">
        <v>278</v>
      </c>
      <c r="C262" s="36" t="s">
        <v>54</v>
      </c>
      <c r="D262" s="53">
        <v>1</v>
      </c>
      <c r="E262" s="7"/>
      <c r="F262" s="7">
        <f t="shared" si="19"/>
        <v>0</v>
      </c>
    </row>
    <row r="263" spans="1:6">
      <c r="A263" s="4">
        <f t="shared" si="20"/>
        <v>20</v>
      </c>
      <c r="B263" s="2" t="s">
        <v>97</v>
      </c>
      <c r="C263" s="36" t="s">
        <v>54</v>
      </c>
      <c r="D263" s="53">
        <v>1</v>
      </c>
      <c r="E263" s="7"/>
      <c r="F263" s="7">
        <f t="shared" si="19"/>
        <v>0</v>
      </c>
    </row>
    <row r="264" spans="1:6" ht="21" customHeight="1">
      <c r="A264" s="4">
        <f t="shared" si="20"/>
        <v>21</v>
      </c>
      <c r="B264" s="2" t="s">
        <v>98</v>
      </c>
      <c r="C264" s="36" t="s">
        <v>5</v>
      </c>
      <c r="D264" s="53">
        <v>5</v>
      </c>
      <c r="E264" s="7"/>
      <c r="F264" s="7">
        <f t="shared" si="19"/>
        <v>0</v>
      </c>
    </row>
    <row r="265" spans="1:6" ht="30">
      <c r="A265" s="4">
        <f t="shared" si="20"/>
        <v>22</v>
      </c>
      <c r="B265" s="2" t="s">
        <v>99</v>
      </c>
      <c r="C265" s="36" t="s">
        <v>56</v>
      </c>
      <c r="D265" s="38">
        <v>1</v>
      </c>
      <c r="E265" s="7"/>
      <c r="F265" s="7">
        <f t="shared" si="19"/>
        <v>0</v>
      </c>
    </row>
    <row r="266" spans="1:6">
      <c r="A266" s="13"/>
      <c r="B266" s="15" t="s">
        <v>247</v>
      </c>
      <c r="C266" s="14"/>
      <c r="D266" s="22"/>
      <c r="E266" s="14"/>
      <c r="F266" s="8">
        <f>SUM(F244:F265)</f>
        <v>0</v>
      </c>
    </row>
    <row r="267" spans="1:6" ht="31.5">
      <c r="A267" s="3" t="s">
        <v>248</v>
      </c>
      <c r="B267" s="3" t="s">
        <v>249</v>
      </c>
      <c r="C267" s="3"/>
      <c r="D267" s="69"/>
      <c r="E267" s="3"/>
      <c r="F267" s="3"/>
    </row>
    <row r="268" spans="1:6">
      <c r="A268" s="58"/>
      <c r="B268" s="73" t="s">
        <v>82</v>
      </c>
      <c r="C268" s="59"/>
      <c r="D268" s="59"/>
      <c r="E268" s="7"/>
      <c r="F268" s="7"/>
    </row>
    <row r="269" spans="1:6" ht="31.5">
      <c r="A269" s="4">
        <v>1</v>
      </c>
      <c r="B269" s="57" t="s">
        <v>250</v>
      </c>
      <c r="C269" s="58" t="s">
        <v>167</v>
      </c>
      <c r="D269" s="66">
        <f>20*0.7*0.5</f>
        <v>7</v>
      </c>
      <c r="E269" s="7"/>
      <c r="F269" s="7">
        <f t="shared" ref="F269:F284" si="21">D269*E269</f>
        <v>0</v>
      </c>
    </row>
    <row r="270" spans="1:6" ht="19.5" customHeight="1">
      <c r="A270" s="4">
        <f t="shared" ref="A270:A284" si="22">A269+1</f>
        <v>2</v>
      </c>
      <c r="B270" s="57" t="s">
        <v>83</v>
      </c>
      <c r="C270" s="59" t="s">
        <v>167</v>
      </c>
      <c r="D270" s="67">
        <v>5.0999999999999996</v>
      </c>
      <c r="E270" s="7"/>
      <c r="F270" s="7">
        <f t="shared" si="21"/>
        <v>0</v>
      </c>
    </row>
    <row r="271" spans="1:6">
      <c r="A271" s="4">
        <f t="shared" si="22"/>
        <v>3</v>
      </c>
      <c r="B271" s="57" t="s">
        <v>84</v>
      </c>
      <c r="C271" s="59" t="s">
        <v>167</v>
      </c>
      <c r="D271" s="67">
        <v>1.9</v>
      </c>
      <c r="E271" s="7"/>
      <c r="F271" s="7">
        <f t="shared" si="21"/>
        <v>0</v>
      </c>
    </row>
    <row r="272" spans="1:6">
      <c r="A272" s="4">
        <f t="shared" si="22"/>
        <v>4</v>
      </c>
      <c r="B272" s="57" t="s">
        <v>252</v>
      </c>
      <c r="C272" s="59" t="s">
        <v>167</v>
      </c>
      <c r="D272" s="67">
        <v>1.9</v>
      </c>
      <c r="E272" s="7"/>
      <c r="F272" s="7">
        <f t="shared" si="21"/>
        <v>0</v>
      </c>
    </row>
    <row r="273" spans="1:6" ht="31.5">
      <c r="A273" s="4"/>
      <c r="B273" s="73" t="s">
        <v>85</v>
      </c>
      <c r="C273" s="59"/>
      <c r="D273" s="74"/>
      <c r="E273" s="7"/>
      <c r="F273" s="7"/>
    </row>
    <row r="274" spans="1:6" ht="30">
      <c r="A274" s="4">
        <v>5</v>
      </c>
      <c r="B274" s="43" t="s">
        <v>253</v>
      </c>
      <c r="C274" s="44" t="s">
        <v>3</v>
      </c>
      <c r="D274" s="48">
        <v>1</v>
      </c>
      <c r="E274" s="7"/>
      <c r="F274" s="7">
        <f t="shared" si="21"/>
        <v>0</v>
      </c>
    </row>
    <row r="275" spans="1:6" ht="31.5">
      <c r="A275" s="4">
        <f t="shared" si="22"/>
        <v>6</v>
      </c>
      <c r="B275" s="45" t="s">
        <v>100</v>
      </c>
      <c r="C275" s="46" t="s">
        <v>3</v>
      </c>
      <c r="D275" s="48">
        <v>1</v>
      </c>
      <c r="E275" s="7"/>
      <c r="F275" s="7">
        <f t="shared" si="21"/>
        <v>0</v>
      </c>
    </row>
    <row r="276" spans="1:6" ht="31.5">
      <c r="A276" s="4">
        <f t="shared" si="22"/>
        <v>7</v>
      </c>
      <c r="B276" s="45" t="s">
        <v>101</v>
      </c>
      <c r="C276" s="46" t="s">
        <v>3</v>
      </c>
      <c r="D276" s="48">
        <v>1</v>
      </c>
      <c r="E276" s="7"/>
      <c r="F276" s="7">
        <f t="shared" si="21"/>
        <v>0</v>
      </c>
    </row>
    <row r="277" spans="1:6" ht="49.5">
      <c r="A277" s="4">
        <f t="shared" si="22"/>
        <v>8</v>
      </c>
      <c r="B277" s="60" t="s">
        <v>254</v>
      </c>
      <c r="C277" s="58" t="s">
        <v>5</v>
      </c>
      <c r="D277" s="66">
        <v>20</v>
      </c>
      <c r="E277" s="7"/>
      <c r="F277" s="7">
        <f t="shared" si="21"/>
        <v>0</v>
      </c>
    </row>
    <row r="278" spans="1:6" ht="33.75">
      <c r="A278" s="4">
        <f t="shared" si="22"/>
        <v>9</v>
      </c>
      <c r="B278" s="60" t="s">
        <v>234</v>
      </c>
      <c r="C278" s="58" t="s">
        <v>5</v>
      </c>
      <c r="D278" s="66">
        <v>20</v>
      </c>
      <c r="E278" s="7"/>
      <c r="F278" s="7">
        <f t="shared" si="21"/>
        <v>0</v>
      </c>
    </row>
    <row r="279" spans="1:6">
      <c r="A279" s="4">
        <f t="shared" si="22"/>
        <v>10</v>
      </c>
      <c r="B279" s="61" t="s">
        <v>89</v>
      </c>
      <c r="C279" s="62" t="s">
        <v>54</v>
      </c>
      <c r="D279" s="38">
        <v>2</v>
      </c>
      <c r="E279" s="7"/>
      <c r="F279" s="7">
        <f t="shared" si="21"/>
        <v>0</v>
      </c>
    </row>
    <row r="280" spans="1:6" ht="31.5">
      <c r="A280" s="4">
        <f t="shared" si="22"/>
        <v>11</v>
      </c>
      <c r="B280" s="60" t="s">
        <v>255</v>
      </c>
      <c r="C280" s="58" t="s">
        <v>56</v>
      </c>
      <c r="D280" s="66">
        <v>1</v>
      </c>
      <c r="E280" s="7"/>
      <c r="F280" s="7">
        <f t="shared" si="21"/>
        <v>0</v>
      </c>
    </row>
    <row r="281" spans="1:6" ht="33.75">
      <c r="A281" s="4">
        <f t="shared" si="22"/>
        <v>12</v>
      </c>
      <c r="B281" s="60" t="s">
        <v>256</v>
      </c>
      <c r="C281" s="58" t="s">
        <v>56</v>
      </c>
      <c r="D281" s="66">
        <v>1</v>
      </c>
      <c r="E281" s="7"/>
      <c r="F281" s="7">
        <f t="shared" si="21"/>
        <v>0</v>
      </c>
    </row>
    <row r="282" spans="1:6" ht="31.5">
      <c r="A282" s="4">
        <f t="shared" si="22"/>
        <v>13</v>
      </c>
      <c r="B282" s="63" t="s">
        <v>90</v>
      </c>
      <c r="C282" s="62" t="s">
        <v>3</v>
      </c>
      <c r="D282" s="38">
        <v>2</v>
      </c>
      <c r="E282" s="7"/>
      <c r="F282" s="7">
        <f t="shared" si="21"/>
        <v>0</v>
      </c>
    </row>
    <row r="283" spans="1:6">
      <c r="A283" s="4">
        <f t="shared" si="22"/>
        <v>14</v>
      </c>
      <c r="B283" s="43" t="s">
        <v>251</v>
      </c>
      <c r="C283" s="44" t="s">
        <v>5</v>
      </c>
      <c r="D283" s="48">
        <v>20</v>
      </c>
      <c r="E283" s="7"/>
      <c r="F283" s="7">
        <f t="shared" si="21"/>
        <v>0</v>
      </c>
    </row>
    <row r="284" spans="1:6">
      <c r="A284" s="4">
        <f t="shared" si="22"/>
        <v>15</v>
      </c>
      <c r="B284" s="64" t="s">
        <v>91</v>
      </c>
      <c r="C284" s="65" t="s">
        <v>5</v>
      </c>
      <c r="D284" s="66">
        <v>20</v>
      </c>
      <c r="E284" s="7"/>
      <c r="F284" s="7">
        <f t="shared" si="21"/>
        <v>0</v>
      </c>
    </row>
    <row r="285" spans="1:6">
      <c r="A285" s="13"/>
      <c r="B285" s="15" t="s">
        <v>257</v>
      </c>
      <c r="C285" s="14"/>
      <c r="D285" s="22"/>
      <c r="E285" s="14"/>
      <c r="F285" s="8">
        <f>SUM(F269:F284)</f>
        <v>0</v>
      </c>
    </row>
    <row r="286" spans="1:6">
      <c r="A286" s="13"/>
      <c r="B286" s="15" t="s">
        <v>258</v>
      </c>
      <c r="C286" s="14"/>
      <c r="D286" s="22"/>
      <c r="E286" s="14"/>
      <c r="F286" s="8">
        <f>F50+F68+F102+F138+F145+F165+F189+F221+F242+F266+F285</f>
        <v>0</v>
      </c>
    </row>
    <row r="287" spans="1:6">
      <c r="A287" s="4"/>
      <c r="B287" s="75" t="s">
        <v>259</v>
      </c>
      <c r="C287" s="76">
        <v>0.03</v>
      </c>
      <c r="D287" s="77"/>
      <c r="E287" s="77"/>
      <c r="F287" s="78">
        <f>F286*C287</f>
        <v>0</v>
      </c>
    </row>
    <row r="288" spans="1:6">
      <c r="A288" s="4"/>
      <c r="B288" s="75" t="s">
        <v>10</v>
      </c>
      <c r="C288" s="76"/>
      <c r="D288" s="77"/>
      <c r="E288" s="77"/>
      <c r="F288" s="78">
        <f>F286+F287</f>
        <v>0</v>
      </c>
    </row>
    <row r="289" spans="1:6">
      <c r="A289" s="4"/>
      <c r="B289" s="75" t="s">
        <v>260</v>
      </c>
      <c r="C289" s="76">
        <v>0.18</v>
      </c>
      <c r="D289" s="77"/>
      <c r="E289" s="77"/>
      <c r="F289" s="78">
        <f>F288*C289</f>
        <v>0</v>
      </c>
    </row>
    <row r="290" spans="1:6">
      <c r="A290" s="4"/>
      <c r="B290" s="75" t="s">
        <v>261</v>
      </c>
      <c r="C290" s="76"/>
      <c r="D290" s="77"/>
      <c r="E290" s="77"/>
      <c r="F290" s="78">
        <f>F288+F289</f>
        <v>0</v>
      </c>
    </row>
    <row r="292" spans="1:6">
      <c r="B292" s="86" t="s">
        <v>269</v>
      </c>
      <c r="C292" s="87" t="s">
        <v>270</v>
      </c>
      <c r="D292" s="87"/>
      <c r="E292" s="87"/>
      <c r="F292" s="87"/>
    </row>
  </sheetData>
  <autoFilter ref="A10:F290" xr:uid="{00000000-0009-0000-0000-000000000000}"/>
  <mergeCells count="14">
    <mergeCell ref="C292:F292"/>
    <mergeCell ref="E1:F1"/>
    <mergeCell ref="A3:B3"/>
    <mergeCell ref="A4:B4"/>
    <mergeCell ref="D4:E4"/>
    <mergeCell ref="F8:F9"/>
    <mergeCell ref="A2:F2"/>
    <mergeCell ref="A8:A9"/>
    <mergeCell ref="B8:B9"/>
    <mergeCell ref="C8:C9"/>
    <mergeCell ref="D8:D9"/>
    <mergeCell ref="E8:E9"/>
    <mergeCell ref="A5:B5"/>
    <mergeCell ref="C5:F5"/>
  </mergeCells>
  <printOptions horizontalCentered="1"/>
  <pageMargins left="0.34" right="0.33" top="0.45" bottom="0.41" header="0.2" footer="0.2"/>
  <pageSetup orientation="portrait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№1</vt:lpstr>
      <vt:lpstr>'დანართი №1'!Print_Area</vt:lpstr>
      <vt:lpstr>'დანართი №1'!Print_Titles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2019-02-13T15:17:34Z</dcterms:modified>
</cp:coreProperties>
</file>