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ESYIDVEBI              2019\ტენდერები     2019\24 მარნის ბინების ფასადი\სატენდერო დოკუმენტაცია\საპროექტო სახარჯტაღრიცხვო დოკუმენტაცია\კორპუსი\"/>
    </mc:Choice>
  </mc:AlternateContent>
  <bookViews>
    <workbookView xWindow="360" yWindow="15" windowWidth="20895" windowHeight="10170"/>
  </bookViews>
  <sheets>
    <sheet name="დანართი N1" sheetId="1" r:id="rId1"/>
  </sheets>
  <calcPr calcId="152511"/>
</workbook>
</file>

<file path=xl/calcChain.xml><?xml version="1.0" encoding="utf-8"?>
<calcChain xmlns="http://schemas.openxmlformats.org/spreadsheetml/2006/main">
  <c r="J57" i="1" l="1"/>
  <c r="F60" i="1"/>
  <c r="L60" i="1" s="1"/>
  <c r="M60" i="1" s="1"/>
  <c r="F59" i="1"/>
  <c r="J59" i="1" s="1"/>
  <c r="M59" i="1" s="1"/>
  <c r="F45" i="1"/>
  <c r="M45" i="1" s="1"/>
  <c r="F44" i="1"/>
  <c r="M44" i="1" s="1"/>
  <c r="F43" i="1"/>
  <c r="M43" i="1" s="1"/>
  <c r="F46" i="1"/>
  <c r="M46" i="1" s="1"/>
  <c r="F42" i="1"/>
  <c r="L42" i="1" s="1"/>
  <c r="M42" i="1" s="1"/>
  <c r="F41" i="1"/>
  <c r="J41" i="1" s="1"/>
  <c r="M41" i="1" s="1"/>
  <c r="F39" i="1"/>
  <c r="J39" i="1" s="1"/>
  <c r="M39" i="1" s="1"/>
  <c r="F82" i="1"/>
  <c r="J56" i="1"/>
  <c r="M56" i="1" s="1"/>
  <c r="F55" i="1"/>
  <c r="M55" i="1" s="1"/>
  <c r="F54" i="1"/>
  <c r="M54" i="1" s="1"/>
  <c r="F53" i="1"/>
  <c r="J53" i="1" s="1"/>
  <c r="M53" i="1" s="1"/>
  <c r="F51" i="1"/>
  <c r="M51" i="1" s="1"/>
  <c r="F50" i="1"/>
  <c r="M50" i="1" s="1"/>
  <c r="F49" i="1"/>
  <c r="L49" i="1" s="1"/>
  <c r="M49" i="1" s="1"/>
  <c r="F48" i="1"/>
  <c r="J48" i="1" s="1"/>
  <c r="M48" i="1" s="1"/>
  <c r="F20" i="1"/>
  <c r="L20" i="1" s="1"/>
  <c r="M20" i="1" s="1"/>
  <c r="F19" i="1"/>
  <c r="J19" i="1" s="1"/>
  <c r="M19" i="1" s="1"/>
  <c r="F16" i="1"/>
  <c r="J16" i="1" s="1"/>
  <c r="M16" i="1" s="1"/>
  <c r="M57" i="1" l="1"/>
  <c r="M31" i="1"/>
  <c r="F110" i="1"/>
  <c r="M110" i="1" s="1"/>
  <c r="M109" i="1"/>
  <c r="F108" i="1"/>
  <c r="F107" i="1"/>
  <c r="L107" i="1" s="1"/>
  <c r="F106" i="1"/>
  <c r="J106" i="1" s="1"/>
  <c r="M106" i="1" s="1"/>
  <c r="F138" i="1"/>
  <c r="M138" i="1" s="1"/>
  <c r="F137" i="1"/>
  <c r="L137" i="1" s="1"/>
  <c r="M137" i="1" s="1"/>
  <c r="F136" i="1"/>
  <c r="J136" i="1" s="1"/>
  <c r="M136" i="1" s="1"/>
  <c r="F134" i="1"/>
  <c r="M134" i="1" s="1"/>
  <c r="F133" i="1"/>
  <c r="F132" i="1"/>
  <c r="M132" i="1" s="1"/>
  <c r="F131" i="1"/>
  <c r="L131" i="1" s="1"/>
  <c r="M131" i="1" s="1"/>
  <c r="F130" i="1"/>
  <c r="J130" i="1" s="1"/>
  <c r="M130" i="1" s="1"/>
  <c r="F128" i="1"/>
  <c r="M128" i="1" s="1"/>
  <c r="F127" i="1"/>
  <c r="M127" i="1" s="1"/>
  <c r="F126" i="1"/>
  <c r="L126" i="1" s="1"/>
  <c r="M126" i="1" s="1"/>
  <c r="F125" i="1"/>
  <c r="J125" i="1" s="1"/>
  <c r="M125" i="1" s="1"/>
  <c r="F123" i="1"/>
  <c r="M123" i="1" s="1"/>
  <c r="F122" i="1"/>
  <c r="J122" i="1" s="1"/>
  <c r="M122" i="1" s="1"/>
  <c r="F120" i="1"/>
  <c r="F119" i="1"/>
  <c r="M119" i="1" s="1"/>
  <c r="F118" i="1"/>
  <c r="M118" i="1" s="1"/>
  <c r="F117" i="1"/>
  <c r="L117" i="1" s="1"/>
  <c r="M117" i="1" s="1"/>
  <c r="F116" i="1"/>
  <c r="J116" i="1" s="1"/>
  <c r="M116" i="1" s="1"/>
  <c r="F114" i="1"/>
  <c r="M114" i="1" s="1"/>
  <c r="F113" i="1"/>
  <c r="L113" i="1" s="1"/>
  <c r="M113" i="1" s="1"/>
  <c r="F112" i="1"/>
  <c r="J112" i="1" s="1"/>
  <c r="M112" i="1" s="1"/>
  <c r="F104" i="1"/>
  <c r="M104" i="1" s="1"/>
  <c r="F103" i="1"/>
  <c r="M103" i="1" s="1"/>
  <c r="F102" i="1"/>
  <c r="M102" i="1" s="1"/>
  <c r="F101" i="1"/>
  <c r="L101" i="1" s="1"/>
  <c r="M101" i="1" s="1"/>
  <c r="F100" i="1"/>
  <c r="J100" i="1" s="1"/>
  <c r="M100" i="1" s="1"/>
  <c r="F98" i="1"/>
  <c r="M98" i="1" s="1"/>
  <c r="F97" i="1"/>
  <c r="M97" i="1" s="1"/>
  <c r="F96" i="1"/>
  <c r="L96" i="1" s="1"/>
  <c r="M96" i="1" s="1"/>
  <c r="F95" i="1"/>
  <c r="J95" i="1" s="1"/>
  <c r="M95" i="1" s="1"/>
  <c r="F93" i="1"/>
  <c r="M93" i="1" s="1"/>
  <c r="F92" i="1"/>
  <c r="M92" i="1" s="1"/>
  <c r="F91" i="1"/>
  <c r="M91" i="1" s="1"/>
  <c r="F90" i="1"/>
  <c r="M90" i="1" s="1"/>
  <c r="F89" i="1"/>
  <c r="M89" i="1" s="1"/>
  <c r="F88" i="1"/>
  <c r="L88" i="1" s="1"/>
  <c r="M88" i="1" s="1"/>
  <c r="F87" i="1"/>
  <c r="J87" i="1" s="1"/>
  <c r="M87" i="1" s="1"/>
  <c r="F85" i="1"/>
  <c r="M85" i="1" s="1"/>
  <c r="M82" i="1"/>
  <c r="F80" i="1"/>
  <c r="L80" i="1" s="1"/>
  <c r="M80" i="1" s="1"/>
  <c r="F79" i="1"/>
  <c r="J79" i="1" s="1"/>
  <c r="M79" i="1" s="1"/>
  <c r="F77" i="1"/>
  <c r="M77" i="1" s="1"/>
  <c r="F76" i="1"/>
  <c r="M76" i="1" s="1"/>
  <c r="F75" i="1"/>
  <c r="M75" i="1" s="1"/>
  <c r="F74" i="1"/>
  <c r="L74" i="1" s="1"/>
  <c r="M74" i="1" s="1"/>
  <c r="F73" i="1"/>
  <c r="J73" i="1" s="1"/>
  <c r="M73" i="1" s="1"/>
  <c r="F71" i="1"/>
  <c r="M71" i="1" s="1"/>
  <c r="F70" i="1"/>
  <c r="M70" i="1" s="1"/>
  <c r="F63" i="1"/>
  <c r="L63" i="1" s="1"/>
  <c r="M63" i="1" s="1"/>
  <c r="F62" i="1"/>
  <c r="J62" i="1" s="1"/>
  <c r="M62" i="1" s="1"/>
  <c r="F37" i="1"/>
  <c r="L37" i="1" s="1"/>
  <c r="M37" i="1" s="1"/>
  <c r="F36" i="1"/>
  <c r="J36" i="1" s="1"/>
  <c r="M36" i="1" s="1"/>
  <c r="F34" i="1"/>
  <c r="L34" i="1" s="1"/>
  <c r="M34" i="1" s="1"/>
  <c r="F33" i="1"/>
  <c r="J33" i="1" s="1"/>
  <c r="M33" i="1" s="1"/>
  <c r="M30" i="1"/>
  <c r="F29" i="1"/>
  <c r="M29" i="1" s="1"/>
  <c r="F28" i="1"/>
  <c r="J28" i="1" s="1"/>
  <c r="F26" i="1"/>
  <c r="L26" i="1" s="1"/>
  <c r="F25" i="1"/>
  <c r="J25" i="1" s="1"/>
  <c r="F23" i="1"/>
  <c r="L23" i="1" s="1"/>
  <c r="F22" i="1"/>
  <c r="J22" i="1" s="1"/>
  <c r="F14" i="1"/>
  <c r="L14" i="1" s="1"/>
  <c r="F13" i="1"/>
  <c r="J13" i="1" s="1"/>
  <c r="M13" i="1" s="1"/>
  <c r="F11" i="1"/>
  <c r="L11" i="1" s="1"/>
  <c r="F10" i="1"/>
  <c r="J10" i="1" s="1"/>
  <c r="L139" i="1"/>
  <c r="M139" i="1" s="1"/>
  <c r="M84" i="1"/>
  <c r="M83" i="1"/>
  <c r="M81" i="1"/>
  <c r="M68" i="1"/>
  <c r="M67" i="1"/>
  <c r="M69" i="1"/>
  <c r="M66" i="1"/>
  <c r="M65" i="1"/>
  <c r="M64" i="1"/>
  <c r="M28" i="1" l="1"/>
  <c r="L140" i="1"/>
  <c r="M107" i="1"/>
  <c r="M108" i="1"/>
  <c r="M133" i="1"/>
  <c r="M26" i="1"/>
  <c r="M25" i="1"/>
  <c r="M23" i="1"/>
  <c r="M22" i="1"/>
  <c r="M14" i="1"/>
  <c r="M11" i="1"/>
  <c r="M10" i="1"/>
  <c r="H140" i="1" l="1"/>
  <c r="H141" i="1" s="1"/>
  <c r="J140" i="1"/>
  <c r="M120" i="1"/>
  <c r="M140" i="1" s="1"/>
  <c r="L141" i="1"/>
  <c r="J142" i="1" l="1"/>
  <c r="L142" i="1"/>
  <c r="L143" i="1" s="1"/>
  <c r="J143" i="1" l="1"/>
  <c r="J144" i="1" s="1"/>
  <c r="J145" i="1" s="1"/>
  <c r="L144" i="1"/>
  <c r="L145" i="1" s="1"/>
  <c r="L146" i="1" l="1"/>
  <c r="L147" i="1" s="1"/>
  <c r="L148" i="1" s="1"/>
  <c r="L149" i="1" s="1"/>
  <c r="L150" i="1" s="1"/>
  <c r="J146" i="1"/>
  <c r="J147" i="1" s="1"/>
  <c r="J148" i="1" s="1"/>
  <c r="J149" i="1" s="1"/>
  <c r="J150" i="1" s="1"/>
  <c r="M141" i="1" l="1"/>
  <c r="M142" i="1" s="1"/>
  <c r="M143" i="1" s="1"/>
  <c r="H142" i="1" l="1"/>
  <c r="H143" i="1" s="1"/>
  <c r="H144" i="1" s="1"/>
  <c r="H145" i="1" s="1"/>
  <c r="H146" i="1" s="1"/>
  <c r="H147" i="1" s="1"/>
  <c r="H148" i="1" s="1"/>
  <c r="H149" i="1" s="1"/>
  <c r="H150" i="1" s="1"/>
  <c r="M144" i="1"/>
  <c r="M145" i="1" s="1"/>
  <c r="M146" i="1" l="1"/>
  <c r="M147" i="1" s="1"/>
  <c r="M148" i="1" s="1"/>
  <c r="M149" i="1" s="1"/>
  <c r="M150" i="1" s="1"/>
</calcChain>
</file>

<file path=xl/sharedStrings.xml><?xml version="1.0" encoding="utf-8"?>
<sst xmlns="http://schemas.openxmlformats.org/spreadsheetml/2006/main" count="328" uniqueCount="136">
  <si>
    <t>manqana meqanizmebi</t>
  </si>
  <si>
    <t>xelfasi</t>
  </si>
  <si>
    <t>masala</t>
  </si>
  <si>
    <t>normatiuli resursi</t>
  </si>
  <si>
    <t>sul</t>
  </si>
  <si>
    <t>erT. Ffasi</t>
  </si>
  <si>
    <t>erT. fasi</t>
  </si>
  <si>
    <t>erTeu li</t>
  </si>
  <si>
    <t>jami</t>
  </si>
  <si>
    <t>#</t>
  </si>
  <si>
    <t>safuZveli</t>
  </si>
  <si>
    <t>samuSaoebis, resursebis dasaxeleba</t>
  </si>
  <si>
    <t>ganzomileba</t>
  </si>
  <si>
    <t>lokalur-resursuli xarjTaRricxva</t>
  </si>
  <si>
    <r>
      <t>m</t>
    </r>
    <r>
      <rPr>
        <vertAlign val="superscript"/>
        <sz val="10"/>
        <color theme="1"/>
        <rFont val="AcadNusx"/>
      </rPr>
      <t>2</t>
    </r>
  </si>
  <si>
    <t>SromiTi resursebi</t>
  </si>
  <si>
    <t>kac.sT.</t>
  </si>
  <si>
    <t>manqanebi</t>
  </si>
  <si>
    <t>lari</t>
  </si>
  <si>
    <r>
      <t>m</t>
    </r>
    <r>
      <rPr>
        <vertAlign val="superscript"/>
        <sz val="10"/>
        <color theme="1"/>
        <rFont val="AcadNusx"/>
      </rPr>
      <t>3</t>
    </r>
  </si>
  <si>
    <t>sxva masalebi</t>
  </si>
  <si>
    <t>zeTovani saRebavi</t>
  </si>
  <si>
    <t xml:space="preserve">kg. </t>
  </si>
  <si>
    <t>15-164-8</t>
  </si>
  <si>
    <r>
      <t>100m</t>
    </r>
    <r>
      <rPr>
        <vertAlign val="superscript"/>
        <sz val="10"/>
        <color theme="1"/>
        <rFont val="AcadNusx"/>
      </rPr>
      <t>2</t>
    </r>
  </si>
  <si>
    <t>cali</t>
  </si>
  <si>
    <t xml:space="preserve">SromiTi resursebi </t>
  </si>
  <si>
    <t xml:space="preserve">manqanebi </t>
  </si>
  <si>
    <t>46-15-2</t>
  </si>
  <si>
    <t>46-24-2</t>
  </si>
  <si>
    <t>mamqanebi</t>
  </si>
  <si>
    <t>46-16-2</t>
  </si>
  <si>
    <t>46-31-2, 46-31-12</t>
  </si>
  <si>
    <t>t.</t>
  </si>
  <si>
    <t>r-8-252, r-8-251 misadagebiT</t>
  </si>
  <si>
    <t>Tunuqi moTuTiebuli 0.5mm</t>
  </si>
  <si>
    <t>silikoni</t>
  </si>
  <si>
    <t>qila</t>
  </si>
  <si>
    <t>m.</t>
  </si>
  <si>
    <t>46-23-4</t>
  </si>
  <si>
    <t>100cali</t>
  </si>
  <si>
    <t>46-19-1</t>
  </si>
  <si>
    <t xml:space="preserve">moewyos xvreli Sesasvleli kibis bardiurze ankerebis Casamagreblad  </t>
  </si>
  <si>
    <t>9-32-10</t>
  </si>
  <si>
    <r>
      <t>kvadratuli mili 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40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2mm</t>
    </r>
  </si>
  <si>
    <t>eleqtrodi</t>
  </si>
  <si>
    <t>cementis xsnari 1:1</t>
  </si>
  <si>
    <r>
      <t xml:space="preserve">kibis armatura  </t>
    </r>
    <r>
      <rPr>
        <sz val="10"/>
        <color theme="1"/>
        <rFont val="Arial"/>
        <family val="2"/>
        <charset val="204"/>
      </rPr>
      <t>d=</t>
    </r>
    <r>
      <rPr>
        <sz val="10"/>
        <color theme="1"/>
        <rFont val="AcadNusx"/>
      </rPr>
      <t xml:space="preserve">22mm  </t>
    </r>
    <r>
      <rPr>
        <sz val="10"/>
        <color theme="1"/>
        <rFont val="Arial"/>
        <family val="2"/>
        <charset val="204"/>
      </rPr>
      <t>L</t>
    </r>
    <r>
      <rPr>
        <sz val="10"/>
        <color theme="1"/>
        <rFont val="AcadNusx"/>
      </rPr>
      <t>=110sm 15c</t>
    </r>
  </si>
  <si>
    <r>
      <t xml:space="preserve">ankeri </t>
    </r>
    <r>
      <rPr>
        <sz val="10"/>
        <color theme="1"/>
        <rFont val="Arial"/>
        <family val="2"/>
        <charset val="204"/>
      </rPr>
      <t>d=</t>
    </r>
    <r>
      <rPr>
        <sz val="10"/>
        <color theme="1"/>
        <rFont val="AcadNusx"/>
      </rPr>
      <t xml:space="preserve">22mm  </t>
    </r>
    <r>
      <rPr>
        <sz val="10"/>
        <color theme="1"/>
        <rFont val="Arial"/>
        <family val="2"/>
        <charset val="204"/>
      </rPr>
      <t>L</t>
    </r>
    <r>
      <rPr>
        <sz val="10"/>
        <color theme="1"/>
        <rFont val="AcadNusx"/>
      </rPr>
      <t>=30sm 8c</t>
    </r>
  </si>
  <si>
    <r>
      <t>kvadratuli mili 40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40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 xml:space="preserve">3mm  </t>
    </r>
    <r>
      <rPr>
        <sz val="10"/>
        <color theme="1"/>
        <rFont val="Arial"/>
        <family val="2"/>
        <charset val="204"/>
      </rPr>
      <t>L</t>
    </r>
    <r>
      <rPr>
        <sz val="10"/>
        <color theme="1"/>
        <rFont val="AcadNusx"/>
      </rPr>
      <t>=1.00m 4c</t>
    </r>
  </si>
  <si>
    <t>betoni m-200</t>
  </si>
  <si>
    <t>6-8-2,3 misadagebiT</t>
  </si>
  <si>
    <t>daxerxili masala</t>
  </si>
  <si>
    <r>
      <t>bade 50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50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2.5mm</t>
    </r>
  </si>
  <si>
    <t>samontaJo detalebi</t>
  </si>
  <si>
    <t>9-17-5</t>
  </si>
  <si>
    <t>46-29-1</t>
  </si>
  <si>
    <r>
      <t>100m</t>
    </r>
    <r>
      <rPr>
        <vertAlign val="superscript"/>
        <sz val="10"/>
        <color theme="1"/>
        <rFont val="AcadNusx"/>
      </rPr>
      <t>3</t>
    </r>
  </si>
  <si>
    <t>6-16-1</t>
  </si>
  <si>
    <t>betoni m-250</t>
  </si>
  <si>
    <t>fari yalibis</t>
  </si>
  <si>
    <r>
      <t xml:space="preserve">armatura </t>
    </r>
    <r>
      <rPr>
        <sz val="10"/>
        <color theme="1"/>
        <rFont val="Arial"/>
        <family val="2"/>
        <charset val="204"/>
      </rPr>
      <t>d</t>
    </r>
    <r>
      <rPr>
        <sz val="10"/>
        <color theme="1"/>
        <rFont val="AcadNusx"/>
      </rPr>
      <t>=10mm III klasis</t>
    </r>
  </si>
  <si>
    <t>15-55-6</t>
  </si>
  <si>
    <t>cementis xsnari 1:3</t>
  </si>
  <si>
    <t>bade baTqaSis</t>
  </si>
  <si>
    <t>15-51-1</t>
  </si>
  <si>
    <t>11-1-5</t>
  </si>
  <si>
    <t>RorRi</t>
  </si>
  <si>
    <t>11-1-11</t>
  </si>
  <si>
    <t>inventaruli xaraCoebis mowyoba da daSla</t>
  </si>
  <si>
    <t>8-22-2</t>
  </si>
  <si>
    <t>liTonis detalebi</t>
  </si>
  <si>
    <t>xis detalebi</t>
  </si>
  <si>
    <t>xis fenili</t>
  </si>
  <si>
    <t>samSeneblo narCenebis mogroveba da datvirTva avtomanqanaze eqskavatoriT</t>
  </si>
  <si>
    <t>1-23-8 misadagebiT</t>
  </si>
  <si>
    <t>eqskavatori</t>
  </si>
  <si>
    <t>manq.sT</t>
  </si>
  <si>
    <t>rsf 15</t>
  </si>
  <si>
    <t>11-8-1</t>
  </si>
  <si>
    <t>11-20-3</t>
  </si>
  <si>
    <t>webocementi</t>
  </si>
  <si>
    <t xml:space="preserve">Seicvalos aivnis dazianebuli sacremleebi moTuTiebuli Tunuqis sacremleebiT da RreCoebi amoivsos silikoniT </t>
  </si>
  <si>
    <t>12-8-8 misadagebiT</t>
  </si>
  <si>
    <t>100m.</t>
  </si>
  <si>
    <r>
      <t>zolovani foladi 40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3mm</t>
    </r>
  </si>
  <si>
    <t xml:space="preserve">Seilesos aivnis baqnis Zirebi qviSa cementis 1:3 xsnariT </t>
  </si>
  <si>
    <t xml:space="preserve">Seilesos fasadis kedlebi, kar fanjris nagverdulebi, Sesasvleli kibis gverdebi qviSa cementis 1:3 xsnariT </t>
  </si>
  <si>
    <t xml:space="preserve">moixsnas gare kibis baqnidan da safexurebidan dazianebuli mozaikuri filebi arsebuli cementis moWimviT </t>
  </si>
  <si>
    <t>r-11-164</t>
  </si>
  <si>
    <r>
      <t>kvadratuli mili 20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40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 xml:space="preserve">2mm  </t>
    </r>
    <r>
      <rPr>
        <sz val="10"/>
        <color theme="1"/>
        <rFont val="Arial"/>
        <family val="2"/>
        <charset val="204"/>
      </rPr>
      <t>L</t>
    </r>
    <r>
      <rPr>
        <sz val="10"/>
        <color theme="1"/>
        <rFont val="AcadNusx"/>
      </rPr>
      <t>=25sm 10c</t>
    </r>
  </si>
  <si>
    <r>
      <t>kuTxovana 40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40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3mm</t>
    </r>
  </si>
  <si>
    <t>daba xaragaulSi s. mefis q. #90 sacxovrebeli binis fasadebis reabilitacia</t>
  </si>
  <si>
    <t>r-9-48</t>
  </si>
  <si>
    <t>saWreli qva</t>
  </si>
  <si>
    <t>sabazro</t>
  </si>
  <si>
    <t>moewyos gare kibis baqanze da safexurebze cementis mWimi sisqiT 2sm</t>
  </si>
  <si>
    <t>moewyos fasadis kedlebze, kar fanjris nagverdulebze da aivnis baqnis Zirebze dekoratiuli cementis naSxefi</t>
  </si>
  <si>
    <t>bazaltis aragluvzedapiriani fila 3sm</t>
  </si>
  <si>
    <t>moixsnas dazianebuli nalesi fasadis kedlebidan, kar fanjris nagverdulebidan, Sesasvleli kibis gverdebidan, aivnis baqnis da garaJis saxuravis Ziridan</t>
  </si>
  <si>
    <r>
      <t>gamoingres sardafis betonis kedlebi savetilacio Riobebis mosawyobad (0.50m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0.50m+</t>
    </r>
    <r>
      <rPr>
        <sz val="10"/>
        <color theme="1"/>
        <rFont val="AcadNusx"/>
      </rPr>
      <t>1.05m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0.30m</t>
    </r>
    <r>
      <rPr>
        <sz val="10"/>
        <color theme="1"/>
        <rFont val="AcadNusx"/>
      </rPr>
      <t>)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0.40m</t>
    </r>
  </si>
  <si>
    <r>
      <t>moixsnas Sesasvleli kibis kedelze dazianebuli aguris erTi fena 5.70m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0.50m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0.12m</t>
    </r>
  </si>
  <si>
    <t>moewyos ZiriTadi kibis liTonis moajiri ankerebis kedelSi CabetonebiT da damxmare liTonis kibis safexurebze armaturis Reroebis Camateba</t>
  </si>
  <si>
    <t>moewyos ZiriTadi kibis kedelze m-200 markis monoliTuri betonis fena sisqiT 10sm</t>
  </si>
  <si>
    <t xml:space="preserve">moixsnas aivnebze amoSenebuli kedlebze liTonis moajirebi </t>
  </si>
  <si>
    <r>
      <t>SeiRebos liTonis karebebi, gisosebi, zolovana, aivnis da kibis moajirebi zeTovani saRebaviT orjer (feri SeTanxmdes damkveTTan) 187.83m</t>
    </r>
    <r>
      <rPr>
        <vertAlign val="superscript"/>
        <sz val="10"/>
        <color theme="1"/>
        <rFont val="AcadNusx"/>
      </rPr>
      <t>2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1.5</t>
    </r>
  </si>
  <si>
    <r>
      <t>moixsnas aivnebis baqnebidan dazianebuli  betonis fila 5.10m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0.40m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0.20m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 xml:space="preserve">2c </t>
    </r>
  </si>
  <si>
    <r>
      <t>samSeneblo narCenebis transportireba 35km manZilze 35.99m</t>
    </r>
    <r>
      <rPr>
        <vertAlign val="superscript"/>
        <sz val="10"/>
        <color theme="1"/>
        <rFont val="AcadNusx"/>
      </rPr>
      <t>3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1.6</t>
    </r>
  </si>
  <si>
    <t>moewyos Sesasvleli kibis baqanze, safexurebze da safexurebis Sublze aragluvzedapiriani bazaltis fila sisqiT 3sm yinvamedegi webocementis gamoyenebiT</t>
  </si>
  <si>
    <r>
      <t>moixsnas Siga kibis baqnebze liTonis moajirebTan amoSenebuli aguris tixarebi 1.30m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0.90m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0.12m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 xml:space="preserve">2c </t>
    </r>
  </si>
  <si>
    <r>
      <t>moixsnas dazianebuli sarinelis betonis 
safari da RorRis fena 20sm Senobis wina mxares  28.50m</t>
    </r>
    <r>
      <rPr>
        <vertAlign val="superscript"/>
        <sz val="10"/>
        <color theme="1"/>
        <rFont val="AcadNusx"/>
      </rPr>
      <t>2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0.20m</t>
    </r>
  </si>
  <si>
    <t>1-80-3</t>
  </si>
  <si>
    <t>100m</t>
  </si>
  <si>
    <t>27-19-1</t>
  </si>
  <si>
    <r>
      <t>damuSavdes grunti xelis iaraRebiT betonis anakrebi bardiurebis mosawyobad  25.40m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0.20m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0.26m</t>
    </r>
  </si>
  <si>
    <r>
      <t>betonis bordiuri 0.30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0.15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1.00m</t>
    </r>
  </si>
  <si>
    <r>
      <t>moewyos betonis anakrebi bordiurebi 0.30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0.15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1.00m</t>
    </r>
  </si>
  <si>
    <t>cementis xsnari</t>
  </si>
  <si>
    <r>
      <t>moewyos Sida kibis baqnebze temperaturuli nakeris SeRobva zolovani foladiT 40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3mm (xuTive sarTulze)</t>
    </r>
  </si>
  <si>
    <r>
      <t xml:space="preserve">TviTCamxraxni  </t>
    </r>
    <r>
      <rPr>
        <sz val="10"/>
        <color theme="1"/>
        <rFont val="Arial"/>
        <family val="2"/>
        <charset val="204"/>
      </rPr>
      <t>Ф6</t>
    </r>
    <r>
      <rPr>
        <sz val="10"/>
        <color theme="1"/>
        <rFont val="AcadNusx"/>
      </rPr>
      <t>mm</t>
    </r>
  </si>
  <si>
    <t xml:space="preserve">moewyos 5cali saventilacio cxauri sardafis kedelSi da liTonis karebis Tavze </t>
  </si>
  <si>
    <r>
      <t xml:space="preserve">TviTCamxraxni  </t>
    </r>
    <r>
      <rPr>
        <sz val="10"/>
        <color theme="1"/>
        <rFont val="Arial"/>
        <family val="2"/>
        <charset val="204"/>
      </rPr>
      <t>Ф</t>
    </r>
    <r>
      <rPr>
        <sz val="10"/>
        <color theme="1"/>
        <rFont val="AcadNusx"/>
      </rPr>
      <t>6mm</t>
    </r>
  </si>
  <si>
    <t>moewyos 2c. aivnis baqanze amongreul adgilebSi monoliTuri  fila m-250 markis rk. betoniT sisqiT 20sm</t>
  </si>
  <si>
    <t xml:space="preserve">damagrdes kedelSi ankerebze gadaWris Sedegad darCenili aivnis moajirebi </t>
  </si>
  <si>
    <r>
      <t>moewyos RorRis fena sarinelis qveS sisqiT 10sm   28.50m</t>
    </r>
    <r>
      <rPr>
        <vertAlign val="superscript"/>
        <sz val="10"/>
        <color theme="1"/>
        <rFont val="AcadNusx"/>
      </rPr>
      <t>2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0.10m</t>
    </r>
  </si>
  <si>
    <r>
      <t>moewyos sarineli m-200 markis betoniT sisqiT 10sm   28.50m</t>
    </r>
    <r>
      <rPr>
        <vertAlign val="superscript"/>
        <sz val="10"/>
        <color theme="1"/>
        <rFont val="AcadNusx"/>
      </rPr>
      <t>2</t>
    </r>
    <r>
      <rPr>
        <sz val="10"/>
        <color theme="1"/>
        <rFont val="Arial"/>
        <family val="2"/>
        <charset val="204"/>
      </rPr>
      <t>x</t>
    </r>
    <r>
      <rPr>
        <sz val="10"/>
        <color theme="1"/>
        <rFont val="AcadNusx"/>
      </rPr>
      <t>0.10m</t>
    </r>
  </si>
  <si>
    <t>SekeTdes dazianebuli damxmare liTonis kibe</t>
  </si>
  <si>
    <t>დანართი N1</t>
  </si>
  <si>
    <t>%</t>
  </si>
  <si>
    <t>5%</t>
  </si>
  <si>
    <t>18%</t>
  </si>
  <si>
    <t xml:space="preserve">d.R.g.        </t>
  </si>
  <si>
    <t xml:space="preserve">gauTvaliswinebeli xarjebi  </t>
  </si>
  <si>
    <t xml:space="preserve">gegmiuri dagroveba       </t>
  </si>
  <si>
    <t xml:space="preserve">zednadebi xarjebi       </t>
  </si>
  <si>
    <t xml:space="preserve">satransporto xarjebi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</si>
</sst>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sz val="12"/>
      <color theme="1"/>
      <name val="AcadNusx"/>
    </font>
    <font>
      <sz val="10"/>
      <color theme="1"/>
      <name val="Arial"/>
      <family val="2"/>
      <charset val="204"/>
    </font>
    <font>
      <b/>
      <sz val="12"/>
      <color theme="1"/>
      <name val="AcadNusx"/>
    </font>
    <font>
      <vertAlign val="superscript"/>
      <sz val="10"/>
      <color theme="1"/>
      <name val="AcadNusx"/>
    </font>
    <font>
      <b/>
      <sz val="10"/>
      <color theme="1"/>
      <name val="AcadNusx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 shrinkToFit="1"/>
    </xf>
    <xf numFmtId="0" fontId="8" fillId="0" borderId="4" xfId="0" applyNumberFormat="1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4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left" vertical="top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0" fillId="2" borderId="7" xfId="0" applyNumberForma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164" fontId="4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6" xfId="0" applyNumberFormat="1" applyFont="1" applyBorder="1" applyAlignment="1">
      <alignment horizontal="center" vertical="center" textRotation="90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workbookViewId="0">
      <selection activeCell="C162" sqref="C162"/>
    </sheetView>
  </sheetViews>
  <sheetFormatPr defaultRowHeight="15" x14ac:dyDescent="0.25"/>
  <cols>
    <col min="1" max="1" width="3.42578125" customWidth="1"/>
    <col min="2" max="2" width="8.28515625" customWidth="1"/>
    <col min="3" max="3" width="41.85546875" customWidth="1"/>
    <col min="4" max="4" width="9" customWidth="1"/>
    <col min="5" max="5" width="9.28515625" customWidth="1"/>
    <col min="6" max="6" width="9.5703125" customWidth="1"/>
    <col min="7" max="7" width="8.140625" customWidth="1"/>
    <col min="8" max="8" width="9.42578125" customWidth="1"/>
    <col min="9" max="9" width="8.140625" customWidth="1"/>
    <col min="10" max="10" width="9.42578125" customWidth="1"/>
    <col min="11" max="11" width="8.140625" customWidth="1"/>
    <col min="12" max="12" width="8.7109375" customWidth="1"/>
    <col min="13" max="13" width="9.5703125" customWidth="1"/>
    <col min="15" max="15" width="9" customWidth="1"/>
  </cols>
  <sheetData>
    <row r="1" spans="1:16" ht="25.5" customHeight="1" x14ac:dyDescent="0.25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6" ht="16.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72" t="s">
        <v>127</v>
      </c>
      <c r="L2" s="72"/>
      <c r="M2" s="72"/>
    </row>
    <row r="3" spans="1:16" ht="16.5" x14ac:dyDescent="0.25">
      <c r="A3" s="72" t="s">
        <v>92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6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" ht="15.75" customHeight="1" x14ac:dyDescent="0.25">
      <c r="A5" s="2"/>
      <c r="B5" s="2"/>
      <c r="C5" s="2"/>
    </row>
    <row r="6" spans="1:16" ht="33.75" customHeight="1" x14ac:dyDescent="0.25">
      <c r="A6" s="73" t="s">
        <v>9</v>
      </c>
      <c r="B6" s="75" t="s">
        <v>10</v>
      </c>
      <c r="C6" s="77" t="s">
        <v>11</v>
      </c>
      <c r="D6" s="79" t="s">
        <v>12</v>
      </c>
      <c r="E6" s="81" t="s">
        <v>3</v>
      </c>
      <c r="F6" s="82"/>
      <c r="G6" s="81" t="s">
        <v>2</v>
      </c>
      <c r="H6" s="82"/>
      <c r="I6" s="81" t="s">
        <v>1</v>
      </c>
      <c r="J6" s="82"/>
      <c r="K6" s="81" t="s">
        <v>0</v>
      </c>
      <c r="L6" s="82"/>
      <c r="M6" s="77" t="s">
        <v>8</v>
      </c>
      <c r="N6" s="1"/>
      <c r="O6" s="1"/>
      <c r="P6" s="1"/>
    </row>
    <row r="7" spans="1:16" ht="27.75" customHeight="1" x14ac:dyDescent="0.25">
      <c r="A7" s="74"/>
      <c r="B7" s="76"/>
      <c r="C7" s="78"/>
      <c r="D7" s="80"/>
      <c r="E7" s="5" t="s">
        <v>7</v>
      </c>
      <c r="F7" s="51" t="s">
        <v>4</v>
      </c>
      <c r="G7" s="5" t="s">
        <v>6</v>
      </c>
      <c r="H7" s="5" t="s">
        <v>4</v>
      </c>
      <c r="I7" s="5" t="s">
        <v>6</v>
      </c>
      <c r="J7" s="5" t="s">
        <v>4</v>
      </c>
      <c r="K7" s="5" t="s">
        <v>5</v>
      </c>
      <c r="L7" s="5" t="s">
        <v>4</v>
      </c>
      <c r="M7" s="78"/>
    </row>
    <row r="8" spans="1:16" x14ac:dyDescent="0.25">
      <c r="A8" s="7">
        <v>1</v>
      </c>
      <c r="B8" s="7">
        <v>2</v>
      </c>
      <c r="C8" s="8">
        <v>3</v>
      </c>
      <c r="D8" s="9">
        <v>4</v>
      </c>
      <c r="E8" s="9">
        <v>5</v>
      </c>
      <c r="F8" s="53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</row>
    <row r="9" spans="1:16" ht="67.5" x14ac:dyDescent="0.25">
      <c r="A9" s="66">
        <v>1</v>
      </c>
      <c r="B9" s="63" t="s">
        <v>28</v>
      </c>
      <c r="C9" s="14" t="s">
        <v>99</v>
      </c>
      <c r="D9" s="55" t="s">
        <v>24</v>
      </c>
      <c r="E9" s="21"/>
      <c r="F9" s="30">
        <v>15.4094</v>
      </c>
      <c r="G9" s="22"/>
      <c r="H9" s="22"/>
      <c r="I9" s="22"/>
      <c r="J9" s="22"/>
      <c r="K9" s="22"/>
      <c r="L9" s="22"/>
      <c r="M9" s="22"/>
    </row>
    <row r="10" spans="1:16" x14ac:dyDescent="0.25">
      <c r="A10" s="67"/>
      <c r="B10" s="64"/>
      <c r="C10" s="15" t="s">
        <v>26</v>
      </c>
      <c r="D10" s="56" t="s">
        <v>16</v>
      </c>
      <c r="E10" s="20">
        <v>18.600000000000001</v>
      </c>
      <c r="F10" s="13">
        <f>E10*F9</f>
        <v>286.61484000000002</v>
      </c>
      <c r="G10" s="17"/>
      <c r="H10" s="25"/>
      <c r="I10" s="11">
        <v>0</v>
      </c>
      <c r="J10" s="13">
        <f>I10*F10</f>
        <v>0</v>
      </c>
      <c r="K10" s="17"/>
      <c r="L10" s="25"/>
      <c r="M10" s="26">
        <f>J10</f>
        <v>0</v>
      </c>
    </row>
    <row r="11" spans="1:16" x14ac:dyDescent="0.25">
      <c r="A11" s="68"/>
      <c r="B11" s="65"/>
      <c r="C11" s="32" t="s">
        <v>17</v>
      </c>
      <c r="D11" s="57" t="s">
        <v>18</v>
      </c>
      <c r="E11" s="23">
        <v>0.16</v>
      </c>
      <c r="F11" s="10">
        <f>E11*F9</f>
        <v>2.4655040000000001</v>
      </c>
      <c r="G11" s="16"/>
      <c r="H11" s="10"/>
      <c r="I11" s="23"/>
      <c r="J11" s="18"/>
      <c r="K11" s="16">
        <v>0</v>
      </c>
      <c r="L11" s="10">
        <f>K11*F11</f>
        <v>0</v>
      </c>
      <c r="M11" s="24">
        <f>L11+J11+H11</f>
        <v>0</v>
      </c>
    </row>
    <row r="12" spans="1:16" ht="34.5" customHeight="1" x14ac:dyDescent="0.25">
      <c r="A12" s="66">
        <v>2</v>
      </c>
      <c r="B12" s="63" t="s">
        <v>29</v>
      </c>
      <c r="C12" s="14" t="s">
        <v>106</v>
      </c>
      <c r="D12" s="55" t="s">
        <v>19</v>
      </c>
      <c r="E12" s="21"/>
      <c r="F12" s="54">
        <v>0.82</v>
      </c>
      <c r="G12" s="22"/>
      <c r="H12" s="22"/>
      <c r="I12" s="22"/>
      <c r="J12" s="22"/>
      <c r="K12" s="22"/>
      <c r="L12" s="22"/>
      <c r="M12" s="22"/>
    </row>
    <row r="13" spans="1:16" x14ac:dyDescent="0.25">
      <c r="A13" s="67"/>
      <c r="B13" s="64"/>
      <c r="C13" s="35" t="s">
        <v>15</v>
      </c>
      <c r="D13" s="56" t="s">
        <v>16</v>
      </c>
      <c r="E13" s="20">
        <v>8.8000000000000007</v>
      </c>
      <c r="F13" s="13">
        <f>E13*F12</f>
        <v>7.2160000000000002</v>
      </c>
      <c r="G13" s="17"/>
      <c r="H13" s="25"/>
      <c r="I13" s="11">
        <v>0</v>
      </c>
      <c r="J13" s="13">
        <f>I13*F13</f>
        <v>0</v>
      </c>
      <c r="K13" s="17"/>
      <c r="L13" s="25"/>
      <c r="M13" s="26">
        <f>J13</f>
        <v>0</v>
      </c>
    </row>
    <row r="14" spans="1:16" x14ac:dyDescent="0.25">
      <c r="A14" s="68"/>
      <c r="B14" s="65"/>
      <c r="C14" s="32" t="s">
        <v>30</v>
      </c>
      <c r="D14" s="57" t="s">
        <v>18</v>
      </c>
      <c r="E14" s="41">
        <v>4.8</v>
      </c>
      <c r="F14" s="10">
        <f>E14*F12</f>
        <v>3.9359999999999995</v>
      </c>
      <c r="G14" s="23"/>
      <c r="H14" s="18"/>
      <c r="I14" s="16"/>
      <c r="J14" s="10"/>
      <c r="K14" s="16">
        <v>0</v>
      </c>
      <c r="L14" s="10">
        <f>K14*F14</f>
        <v>0</v>
      </c>
      <c r="M14" s="24">
        <f>L14</f>
        <v>0</v>
      </c>
    </row>
    <row r="15" spans="1:16" ht="27" x14ac:dyDescent="0.25">
      <c r="A15" s="66">
        <v>3</v>
      </c>
      <c r="B15" s="63" t="s">
        <v>93</v>
      </c>
      <c r="C15" s="14" t="s">
        <v>104</v>
      </c>
      <c r="D15" s="55" t="s">
        <v>14</v>
      </c>
      <c r="E15" s="21"/>
      <c r="F15" s="54">
        <v>35.24</v>
      </c>
      <c r="G15" s="22"/>
      <c r="H15" s="22"/>
      <c r="I15" s="22"/>
      <c r="J15" s="22"/>
      <c r="K15" s="22"/>
      <c r="L15" s="22"/>
      <c r="M15" s="22"/>
    </row>
    <row r="16" spans="1:16" x14ac:dyDescent="0.25">
      <c r="A16" s="67"/>
      <c r="B16" s="64"/>
      <c r="C16" s="35" t="s">
        <v>15</v>
      </c>
      <c r="D16" s="56" t="s">
        <v>16</v>
      </c>
      <c r="E16" s="20">
        <v>0.48</v>
      </c>
      <c r="F16" s="13">
        <f>E16*F15</f>
        <v>16.915199999999999</v>
      </c>
      <c r="G16" s="17"/>
      <c r="H16" s="25"/>
      <c r="I16" s="11">
        <v>0</v>
      </c>
      <c r="J16" s="13">
        <f>I16*F16</f>
        <v>0</v>
      </c>
      <c r="K16" s="17"/>
      <c r="L16" s="25"/>
      <c r="M16" s="26">
        <f>J16</f>
        <v>0</v>
      </c>
    </row>
    <row r="17" spans="1:13" x14ac:dyDescent="0.25">
      <c r="A17" s="68"/>
      <c r="B17" s="65"/>
      <c r="C17" s="32" t="s">
        <v>94</v>
      </c>
      <c r="D17" s="57" t="s">
        <v>25</v>
      </c>
      <c r="E17" s="41"/>
      <c r="F17" s="10">
        <v>4</v>
      </c>
      <c r="G17" s="23"/>
      <c r="H17" s="18"/>
      <c r="I17" s="16"/>
      <c r="J17" s="10"/>
      <c r="K17" s="16"/>
      <c r="L17" s="10"/>
      <c r="M17" s="24"/>
    </row>
    <row r="18" spans="1:13" ht="40.5" x14ac:dyDescent="0.25">
      <c r="A18" s="66">
        <v>4</v>
      </c>
      <c r="B18" s="63" t="s">
        <v>39</v>
      </c>
      <c r="C18" s="14" t="s">
        <v>109</v>
      </c>
      <c r="D18" s="55" t="s">
        <v>19</v>
      </c>
      <c r="E18" s="21"/>
      <c r="F18" s="54">
        <v>0.28000000000000003</v>
      </c>
      <c r="G18" s="22"/>
      <c r="H18" s="22"/>
      <c r="I18" s="22"/>
      <c r="J18" s="22"/>
      <c r="K18" s="22"/>
      <c r="L18" s="22"/>
      <c r="M18" s="22"/>
    </row>
    <row r="19" spans="1:13" x14ac:dyDescent="0.25">
      <c r="A19" s="67"/>
      <c r="B19" s="64"/>
      <c r="C19" s="35" t="s">
        <v>15</v>
      </c>
      <c r="D19" s="56" t="s">
        <v>16</v>
      </c>
      <c r="E19" s="20">
        <v>6.5</v>
      </c>
      <c r="F19" s="13">
        <f>E19*F18</f>
        <v>1.8200000000000003</v>
      </c>
      <c r="G19" s="17"/>
      <c r="H19" s="25"/>
      <c r="I19" s="11">
        <v>0</v>
      </c>
      <c r="J19" s="13">
        <f>I19*F19</f>
        <v>0</v>
      </c>
      <c r="K19" s="17"/>
      <c r="L19" s="25"/>
      <c r="M19" s="26">
        <f>J19</f>
        <v>0</v>
      </c>
    </row>
    <row r="20" spans="1:13" x14ac:dyDescent="0.25">
      <c r="A20" s="68"/>
      <c r="B20" s="65"/>
      <c r="C20" s="32" t="s">
        <v>30</v>
      </c>
      <c r="D20" s="57" t="s">
        <v>18</v>
      </c>
      <c r="E20" s="41">
        <v>1.1000000000000001</v>
      </c>
      <c r="F20" s="10">
        <f>E20*F18</f>
        <v>0.30800000000000005</v>
      </c>
      <c r="G20" s="23"/>
      <c r="H20" s="18"/>
      <c r="I20" s="16"/>
      <c r="J20" s="10"/>
      <c r="K20" s="16">
        <v>0</v>
      </c>
      <c r="L20" s="10">
        <f>K20*F20</f>
        <v>0</v>
      </c>
      <c r="M20" s="24">
        <f>L20</f>
        <v>0</v>
      </c>
    </row>
    <row r="21" spans="1:13" ht="40.5" x14ac:dyDescent="0.25">
      <c r="A21" s="66">
        <v>5</v>
      </c>
      <c r="B21" s="63" t="s">
        <v>31</v>
      </c>
      <c r="C21" s="14" t="s">
        <v>100</v>
      </c>
      <c r="D21" s="55" t="s">
        <v>19</v>
      </c>
      <c r="E21" s="21"/>
      <c r="F21" s="54">
        <v>0.23</v>
      </c>
      <c r="G21" s="22"/>
      <c r="H21" s="22"/>
      <c r="I21" s="22"/>
      <c r="J21" s="22"/>
      <c r="K21" s="22"/>
      <c r="L21" s="22"/>
      <c r="M21" s="22"/>
    </row>
    <row r="22" spans="1:13" x14ac:dyDescent="0.25">
      <c r="A22" s="67"/>
      <c r="B22" s="64"/>
      <c r="C22" s="35" t="s">
        <v>15</v>
      </c>
      <c r="D22" s="56" t="s">
        <v>16</v>
      </c>
      <c r="E22" s="20">
        <v>21.1</v>
      </c>
      <c r="F22" s="13">
        <f>E22*F21</f>
        <v>4.8530000000000006</v>
      </c>
      <c r="G22" s="17"/>
      <c r="H22" s="25"/>
      <c r="I22" s="11">
        <v>0</v>
      </c>
      <c r="J22" s="13">
        <f>I22*F22</f>
        <v>0</v>
      </c>
      <c r="K22" s="17"/>
      <c r="L22" s="25"/>
      <c r="M22" s="26">
        <f>J22</f>
        <v>0</v>
      </c>
    </row>
    <row r="23" spans="1:13" x14ac:dyDescent="0.25">
      <c r="A23" s="67"/>
      <c r="B23" s="64"/>
      <c r="C23" s="35" t="s">
        <v>27</v>
      </c>
      <c r="D23" s="56" t="s">
        <v>18</v>
      </c>
      <c r="E23" s="34">
        <v>14.7</v>
      </c>
      <c r="F23" s="13">
        <f>E23*F21</f>
        <v>3.3809999999999998</v>
      </c>
      <c r="G23" s="17"/>
      <c r="H23" s="25"/>
      <c r="I23" s="17"/>
      <c r="J23" s="25"/>
      <c r="K23" s="11">
        <v>0</v>
      </c>
      <c r="L23" s="13">
        <f>K23*F23</f>
        <v>0</v>
      </c>
      <c r="M23" s="26">
        <f>L23</f>
        <v>0</v>
      </c>
    </row>
    <row r="24" spans="1:13" ht="40.5" x14ac:dyDescent="0.25">
      <c r="A24" s="66">
        <v>6</v>
      </c>
      <c r="B24" s="63" t="s">
        <v>32</v>
      </c>
      <c r="C24" s="14" t="s">
        <v>88</v>
      </c>
      <c r="D24" s="55" t="s">
        <v>24</v>
      </c>
      <c r="E24" s="21"/>
      <c r="F24" s="30">
        <v>0.14080000000000001</v>
      </c>
      <c r="G24" s="22"/>
      <c r="H24" s="22"/>
      <c r="I24" s="31"/>
      <c r="J24" s="22"/>
      <c r="K24" s="22"/>
      <c r="L24" s="22"/>
      <c r="M24" s="22"/>
    </row>
    <row r="25" spans="1:13" x14ac:dyDescent="0.25">
      <c r="A25" s="67"/>
      <c r="B25" s="64"/>
      <c r="C25" s="35" t="s">
        <v>15</v>
      </c>
      <c r="D25" s="56" t="s">
        <v>16</v>
      </c>
      <c r="E25" s="20">
        <v>1.0609999999999999</v>
      </c>
      <c r="F25" s="13">
        <f>E25*F24</f>
        <v>0.14938879999999999</v>
      </c>
      <c r="G25" s="17"/>
      <c r="H25" s="25"/>
      <c r="I25" s="11">
        <v>0</v>
      </c>
      <c r="J25" s="13">
        <f>I25*F25</f>
        <v>0</v>
      </c>
      <c r="K25" s="17"/>
      <c r="L25" s="25"/>
      <c r="M25" s="26">
        <f>J25</f>
        <v>0</v>
      </c>
    </row>
    <row r="26" spans="1:13" x14ac:dyDescent="0.25">
      <c r="A26" s="68"/>
      <c r="B26" s="65"/>
      <c r="C26" s="38" t="s">
        <v>27</v>
      </c>
      <c r="D26" s="57" t="s">
        <v>18</v>
      </c>
      <c r="E26" s="50">
        <v>6.07</v>
      </c>
      <c r="F26" s="10">
        <f>E26*F24</f>
        <v>0.85465600000000008</v>
      </c>
      <c r="G26" s="23"/>
      <c r="H26" s="18"/>
      <c r="I26" s="23"/>
      <c r="J26" s="18"/>
      <c r="K26" s="16">
        <v>0</v>
      </c>
      <c r="L26" s="10">
        <f>K26*F26</f>
        <v>0</v>
      </c>
      <c r="M26" s="24">
        <f>L26</f>
        <v>0</v>
      </c>
    </row>
    <row r="27" spans="1:13" ht="54" x14ac:dyDescent="0.25">
      <c r="A27" s="66">
        <v>7</v>
      </c>
      <c r="B27" s="63" t="s">
        <v>34</v>
      </c>
      <c r="C27" s="14" t="s">
        <v>82</v>
      </c>
      <c r="D27" s="55" t="s">
        <v>38</v>
      </c>
      <c r="E27" s="21"/>
      <c r="F27" s="54">
        <v>290.60000000000002</v>
      </c>
      <c r="G27" s="22"/>
      <c r="H27" s="22"/>
      <c r="I27" s="22"/>
      <c r="J27" s="22"/>
      <c r="K27" s="22"/>
      <c r="L27" s="22"/>
      <c r="M27" s="22"/>
    </row>
    <row r="28" spans="1:13" x14ac:dyDescent="0.25">
      <c r="A28" s="67"/>
      <c r="B28" s="64"/>
      <c r="C28" s="35" t="s">
        <v>15</v>
      </c>
      <c r="D28" s="56" t="s">
        <v>16</v>
      </c>
      <c r="E28" s="20">
        <v>0.78</v>
      </c>
      <c r="F28" s="13">
        <f>E28*F27</f>
        <v>226.66800000000003</v>
      </c>
      <c r="G28" s="17"/>
      <c r="H28" s="25"/>
      <c r="I28" s="11">
        <v>0</v>
      </c>
      <c r="J28" s="13">
        <f>I28*F28</f>
        <v>0</v>
      </c>
      <c r="K28" s="17"/>
      <c r="L28" s="25"/>
      <c r="M28" s="26">
        <f>J28</f>
        <v>0</v>
      </c>
    </row>
    <row r="29" spans="1:13" x14ac:dyDescent="0.25">
      <c r="A29" s="67"/>
      <c r="B29" s="64"/>
      <c r="C29" s="33" t="s">
        <v>35</v>
      </c>
      <c r="D29" s="56" t="s">
        <v>33</v>
      </c>
      <c r="E29" s="34">
        <v>1.8E-3</v>
      </c>
      <c r="F29" s="13">
        <f>E29*F27</f>
        <v>0.52307999999999999</v>
      </c>
      <c r="G29" s="11">
        <v>0</v>
      </c>
      <c r="H29" s="13">
        <v>0</v>
      </c>
      <c r="I29" s="17"/>
      <c r="J29" s="25"/>
      <c r="K29" s="17"/>
      <c r="L29" s="25"/>
      <c r="M29" s="26">
        <f t="shared" ref="M29:M30" si="0">H29</f>
        <v>0</v>
      </c>
    </row>
    <row r="30" spans="1:13" x14ac:dyDescent="0.25">
      <c r="A30" s="67"/>
      <c r="B30" s="64"/>
      <c r="C30" s="33" t="s">
        <v>121</v>
      </c>
      <c r="D30" s="56" t="s">
        <v>25</v>
      </c>
      <c r="E30" s="11"/>
      <c r="F30" s="13">
        <v>934</v>
      </c>
      <c r="G30" s="11">
        <v>0</v>
      </c>
      <c r="H30" s="13">
        <v>0</v>
      </c>
      <c r="I30" s="17"/>
      <c r="J30" s="25"/>
      <c r="K30" s="17"/>
      <c r="L30" s="25"/>
      <c r="M30" s="26">
        <f t="shared" si="0"/>
        <v>0</v>
      </c>
    </row>
    <row r="31" spans="1:13" x14ac:dyDescent="0.25">
      <c r="A31" s="67"/>
      <c r="B31" s="64"/>
      <c r="C31" s="33" t="s">
        <v>36</v>
      </c>
      <c r="D31" s="56" t="s">
        <v>37</v>
      </c>
      <c r="E31" s="11"/>
      <c r="F31" s="13">
        <v>12</v>
      </c>
      <c r="G31" s="11">
        <v>0</v>
      </c>
      <c r="H31" s="13">
        <v>0</v>
      </c>
      <c r="I31" s="17"/>
      <c r="J31" s="25"/>
      <c r="K31" s="17"/>
      <c r="L31" s="25"/>
      <c r="M31" s="26">
        <f>L31+J31+H31</f>
        <v>0</v>
      </c>
    </row>
    <row r="32" spans="1:13" ht="40.5" x14ac:dyDescent="0.25">
      <c r="A32" s="66">
        <v>8</v>
      </c>
      <c r="B32" s="63" t="s">
        <v>39</v>
      </c>
      <c r="C32" s="14" t="s">
        <v>101</v>
      </c>
      <c r="D32" s="55" t="s">
        <v>19</v>
      </c>
      <c r="E32" s="21"/>
      <c r="F32" s="54">
        <v>0.35</v>
      </c>
      <c r="G32" s="22"/>
      <c r="H32" s="22"/>
      <c r="I32" s="22"/>
      <c r="J32" s="22"/>
      <c r="K32" s="22"/>
      <c r="L32" s="22"/>
      <c r="M32" s="22"/>
    </row>
    <row r="33" spans="1:13" x14ac:dyDescent="0.25">
      <c r="A33" s="67"/>
      <c r="B33" s="64"/>
      <c r="C33" s="35" t="s">
        <v>15</v>
      </c>
      <c r="D33" s="56" t="s">
        <v>16</v>
      </c>
      <c r="E33" s="20">
        <v>6.5</v>
      </c>
      <c r="F33" s="13">
        <f>E33*F32</f>
        <v>2.2749999999999999</v>
      </c>
      <c r="G33" s="17"/>
      <c r="H33" s="25"/>
      <c r="I33" s="11">
        <v>0</v>
      </c>
      <c r="J33" s="13">
        <f>I33*F33</f>
        <v>0</v>
      </c>
      <c r="K33" s="17"/>
      <c r="L33" s="25"/>
      <c r="M33" s="26">
        <f>J33</f>
        <v>0</v>
      </c>
    </row>
    <row r="34" spans="1:13" x14ac:dyDescent="0.25">
      <c r="A34" s="68"/>
      <c r="B34" s="65"/>
      <c r="C34" s="38" t="s">
        <v>27</v>
      </c>
      <c r="D34" s="57" t="s">
        <v>18</v>
      </c>
      <c r="E34" s="41">
        <v>1.8</v>
      </c>
      <c r="F34" s="10">
        <f>E34*F32</f>
        <v>0.63</v>
      </c>
      <c r="G34" s="23"/>
      <c r="H34" s="18"/>
      <c r="I34" s="23"/>
      <c r="J34" s="18"/>
      <c r="K34" s="16">
        <v>0</v>
      </c>
      <c r="L34" s="10">
        <f>K34*F34</f>
        <v>0</v>
      </c>
      <c r="M34" s="24">
        <f>L34</f>
        <v>0</v>
      </c>
    </row>
    <row r="35" spans="1:13" ht="48.75" customHeight="1" x14ac:dyDescent="0.25">
      <c r="A35" s="66">
        <v>9</v>
      </c>
      <c r="B35" s="63" t="s">
        <v>56</v>
      </c>
      <c r="C35" s="14" t="s">
        <v>110</v>
      </c>
      <c r="D35" s="55" t="s">
        <v>19</v>
      </c>
      <c r="E35" s="21"/>
      <c r="F35" s="54">
        <v>2.7</v>
      </c>
      <c r="G35" s="22"/>
      <c r="H35" s="22"/>
      <c r="I35" s="22"/>
      <c r="J35" s="22"/>
      <c r="K35" s="22"/>
      <c r="L35" s="22"/>
      <c r="M35" s="22"/>
    </row>
    <row r="36" spans="1:13" x14ac:dyDescent="0.25">
      <c r="A36" s="67"/>
      <c r="B36" s="64"/>
      <c r="C36" s="35" t="s">
        <v>15</v>
      </c>
      <c r="D36" s="56" t="s">
        <v>16</v>
      </c>
      <c r="E36" s="20">
        <v>7.3</v>
      </c>
      <c r="F36" s="13">
        <f>E36*F35</f>
        <v>19.71</v>
      </c>
      <c r="G36" s="17"/>
      <c r="H36" s="25"/>
      <c r="I36" s="11">
        <v>0</v>
      </c>
      <c r="J36" s="13">
        <f>I36*F36</f>
        <v>0</v>
      </c>
      <c r="K36" s="17"/>
      <c r="L36" s="25"/>
      <c r="M36" s="26">
        <f>J36</f>
        <v>0</v>
      </c>
    </row>
    <row r="37" spans="1:13" x14ac:dyDescent="0.25">
      <c r="A37" s="68"/>
      <c r="B37" s="65"/>
      <c r="C37" s="38" t="s">
        <v>27</v>
      </c>
      <c r="D37" s="57" t="s">
        <v>18</v>
      </c>
      <c r="E37" s="41">
        <v>2.9</v>
      </c>
      <c r="F37" s="10">
        <f>E37*F35</f>
        <v>7.83</v>
      </c>
      <c r="G37" s="23"/>
      <c r="H37" s="18"/>
      <c r="I37" s="23"/>
      <c r="J37" s="18"/>
      <c r="K37" s="16">
        <v>0</v>
      </c>
      <c r="L37" s="10">
        <f>K37*F37</f>
        <v>0</v>
      </c>
      <c r="M37" s="24">
        <f>L37</f>
        <v>0</v>
      </c>
    </row>
    <row r="38" spans="1:13" ht="40.5" x14ac:dyDescent="0.25">
      <c r="A38" s="66">
        <v>10</v>
      </c>
      <c r="B38" s="63" t="s">
        <v>111</v>
      </c>
      <c r="C38" s="14" t="s">
        <v>114</v>
      </c>
      <c r="D38" s="55" t="s">
        <v>57</v>
      </c>
      <c r="E38" s="21"/>
      <c r="F38" s="30">
        <v>1.321E-2</v>
      </c>
      <c r="G38" s="22"/>
      <c r="H38" s="22"/>
      <c r="I38" s="22"/>
      <c r="J38" s="22"/>
      <c r="K38" s="22"/>
      <c r="L38" s="22"/>
      <c r="M38" s="22"/>
    </row>
    <row r="39" spans="1:13" x14ac:dyDescent="0.25">
      <c r="A39" s="68"/>
      <c r="B39" s="65"/>
      <c r="C39" s="38" t="s">
        <v>15</v>
      </c>
      <c r="D39" s="57" t="s">
        <v>16</v>
      </c>
      <c r="E39" s="41">
        <v>206</v>
      </c>
      <c r="F39" s="10">
        <f>E39*F38</f>
        <v>2.72126</v>
      </c>
      <c r="G39" s="23"/>
      <c r="H39" s="18"/>
      <c r="I39" s="16">
        <v>0</v>
      </c>
      <c r="J39" s="10">
        <f>I39*F39</f>
        <v>0</v>
      </c>
      <c r="K39" s="23"/>
      <c r="L39" s="18"/>
      <c r="M39" s="24">
        <f>J39</f>
        <v>0</v>
      </c>
    </row>
    <row r="40" spans="1:13" ht="27" x14ac:dyDescent="0.25">
      <c r="A40" s="66">
        <v>11</v>
      </c>
      <c r="B40" s="63" t="s">
        <v>113</v>
      </c>
      <c r="C40" s="14" t="s">
        <v>116</v>
      </c>
      <c r="D40" s="55" t="s">
        <v>112</v>
      </c>
      <c r="E40" s="21"/>
      <c r="F40" s="54">
        <v>0.24299999999999999</v>
      </c>
      <c r="G40" s="22"/>
      <c r="H40" s="22"/>
      <c r="I40" s="22"/>
      <c r="J40" s="22"/>
      <c r="K40" s="22"/>
      <c r="L40" s="22"/>
      <c r="M40" s="22"/>
    </row>
    <row r="41" spans="1:13" x14ac:dyDescent="0.25">
      <c r="A41" s="67"/>
      <c r="B41" s="64"/>
      <c r="C41" s="35" t="s">
        <v>15</v>
      </c>
      <c r="D41" s="56" t="s">
        <v>16</v>
      </c>
      <c r="E41" s="11">
        <v>74</v>
      </c>
      <c r="F41" s="13">
        <f>E41*F40</f>
        <v>17.981999999999999</v>
      </c>
      <c r="G41" s="17"/>
      <c r="H41" s="25"/>
      <c r="I41" s="11">
        <v>0</v>
      </c>
      <c r="J41" s="13">
        <f>I41*F41</f>
        <v>0</v>
      </c>
      <c r="K41" s="17"/>
      <c r="L41" s="25"/>
      <c r="M41" s="26">
        <f>J41</f>
        <v>0</v>
      </c>
    </row>
    <row r="42" spans="1:13" x14ac:dyDescent="0.25">
      <c r="A42" s="67"/>
      <c r="B42" s="64"/>
      <c r="C42" s="35" t="s">
        <v>27</v>
      </c>
      <c r="D42" s="56" t="s">
        <v>18</v>
      </c>
      <c r="E42" s="11">
        <v>0.71</v>
      </c>
      <c r="F42" s="13">
        <f>E42*F40</f>
        <v>0.17252999999999999</v>
      </c>
      <c r="G42" s="17"/>
      <c r="H42" s="25"/>
      <c r="I42" s="17"/>
      <c r="J42" s="25"/>
      <c r="K42" s="11">
        <v>0</v>
      </c>
      <c r="L42" s="13">
        <f>K42*F42</f>
        <v>0</v>
      </c>
      <c r="M42" s="26">
        <f>L42</f>
        <v>0</v>
      </c>
    </row>
    <row r="43" spans="1:13" x14ac:dyDescent="0.25">
      <c r="A43" s="67"/>
      <c r="B43" s="64"/>
      <c r="C43" s="33" t="s">
        <v>115</v>
      </c>
      <c r="D43" s="56" t="s">
        <v>38</v>
      </c>
      <c r="E43" s="11">
        <v>100</v>
      </c>
      <c r="F43" s="13">
        <f>E43*F40</f>
        <v>24.3</v>
      </c>
      <c r="G43" s="11">
        <v>0</v>
      </c>
      <c r="H43" s="13">
        <v>0</v>
      </c>
      <c r="I43" s="17"/>
      <c r="J43" s="25"/>
      <c r="K43" s="17"/>
      <c r="L43" s="25"/>
      <c r="M43" s="26">
        <f t="shared" ref="M43" si="1">H43</f>
        <v>0</v>
      </c>
    </row>
    <row r="44" spans="1:13" ht="15.75" x14ac:dyDescent="0.25">
      <c r="A44" s="67"/>
      <c r="B44" s="64"/>
      <c r="C44" s="33" t="s">
        <v>50</v>
      </c>
      <c r="D44" s="56" t="s">
        <v>19</v>
      </c>
      <c r="E44" s="11">
        <v>3.9</v>
      </c>
      <c r="F44" s="13">
        <f>E44*F40</f>
        <v>0.94769999999999999</v>
      </c>
      <c r="G44" s="11">
        <v>0</v>
      </c>
      <c r="H44" s="13">
        <v>0</v>
      </c>
      <c r="I44" s="17"/>
      <c r="J44" s="25"/>
      <c r="K44" s="17"/>
      <c r="L44" s="25"/>
      <c r="M44" s="26">
        <f t="shared" ref="M44" si="2">H44</f>
        <v>0</v>
      </c>
    </row>
    <row r="45" spans="1:13" ht="15.75" x14ac:dyDescent="0.25">
      <c r="A45" s="67"/>
      <c r="B45" s="64"/>
      <c r="C45" s="33" t="s">
        <v>117</v>
      </c>
      <c r="D45" s="56" t="s">
        <v>19</v>
      </c>
      <c r="E45" s="11">
        <v>0.06</v>
      </c>
      <c r="F45" s="13">
        <f>E45*F40</f>
        <v>1.4579999999999999E-2</v>
      </c>
      <c r="G45" s="11">
        <v>0</v>
      </c>
      <c r="H45" s="13">
        <v>0</v>
      </c>
      <c r="I45" s="17"/>
      <c r="J45" s="25"/>
      <c r="K45" s="17"/>
      <c r="L45" s="25"/>
      <c r="M45" s="26">
        <f t="shared" ref="M45:M46" si="3">H45</f>
        <v>0</v>
      </c>
    </row>
    <row r="46" spans="1:13" x14ac:dyDescent="0.25">
      <c r="A46" s="67"/>
      <c r="B46" s="64"/>
      <c r="C46" s="33" t="s">
        <v>20</v>
      </c>
      <c r="D46" s="56" t="s">
        <v>18</v>
      </c>
      <c r="E46" s="13">
        <v>9.6</v>
      </c>
      <c r="F46" s="13">
        <f>E46*F40</f>
        <v>2.3327999999999998</v>
      </c>
      <c r="G46" s="13">
        <v>0</v>
      </c>
      <c r="H46" s="13">
        <v>0</v>
      </c>
      <c r="I46" s="25"/>
      <c r="J46" s="25"/>
      <c r="K46" s="25"/>
      <c r="L46" s="25"/>
      <c r="M46" s="13">
        <f t="shared" si="3"/>
        <v>0</v>
      </c>
    </row>
    <row r="47" spans="1:13" ht="29.25" x14ac:dyDescent="0.25">
      <c r="A47" s="66">
        <v>12</v>
      </c>
      <c r="B47" s="69" t="s">
        <v>66</v>
      </c>
      <c r="C47" s="14" t="s">
        <v>124</v>
      </c>
      <c r="D47" s="55" t="s">
        <v>19</v>
      </c>
      <c r="E47" s="21"/>
      <c r="F47" s="54">
        <v>2.85</v>
      </c>
      <c r="G47" s="22"/>
      <c r="H47" s="22"/>
      <c r="I47" s="22"/>
      <c r="J47" s="22"/>
      <c r="K47" s="22"/>
      <c r="L47" s="22"/>
      <c r="M47" s="22"/>
    </row>
    <row r="48" spans="1:13" x14ac:dyDescent="0.25">
      <c r="A48" s="67"/>
      <c r="B48" s="70"/>
      <c r="C48" s="35" t="s">
        <v>15</v>
      </c>
      <c r="D48" s="56" t="s">
        <v>16</v>
      </c>
      <c r="E48" s="11">
        <v>3.52</v>
      </c>
      <c r="F48" s="13">
        <f>E48*F47</f>
        <v>10.032</v>
      </c>
      <c r="G48" s="17"/>
      <c r="H48" s="25"/>
      <c r="I48" s="11">
        <v>0</v>
      </c>
      <c r="J48" s="13">
        <f>I48*F48</f>
        <v>0</v>
      </c>
      <c r="K48" s="17"/>
      <c r="L48" s="25"/>
      <c r="M48" s="26">
        <f>J48</f>
        <v>0</v>
      </c>
    </row>
    <row r="49" spans="1:13" x14ac:dyDescent="0.25">
      <c r="A49" s="67"/>
      <c r="B49" s="70"/>
      <c r="C49" s="35" t="s">
        <v>27</v>
      </c>
      <c r="D49" s="56" t="s">
        <v>18</v>
      </c>
      <c r="E49" s="11">
        <v>1.06</v>
      </c>
      <c r="F49" s="13">
        <f>E49*F47</f>
        <v>3.0210000000000004</v>
      </c>
      <c r="G49" s="17"/>
      <c r="H49" s="25"/>
      <c r="I49" s="17"/>
      <c r="J49" s="25"/>
      <c r="K49" s="11">
        <v>0</v>
      </c>
      <c r="L49" s="13">
        <f>K49*F49</f>
        <v>0</v>
      </c>
      <c r="M49" s="26">
        <f>L49</f>
        <v>0</v>
      </c>
    </row>
    <row r="50" spans="1:13" ht="15.75" x14ac:dyDescent="0.25">
      <c r="A50" s="67"/>
      <c r="B50" s="70"/>
      <c r="C50" s="33" t="s">
        <v>67</v>
      </c>
      <c r="D50" s="56" t="s">
        <v>19</v>
      </c>
      <c r="E50" s="11">
        <v>1.25</v>
      </c>
      <c r="F50" s="13">
        <f>E50*F47</f>
        <v>3.5625</v>
      </c>
      <c r="G50" s="11">
        <v>0</v>
      </c>
      <c r="H50" s="13">
        <v>0</v>
      </c>
      <c r="I50" s="17"/>
      <c r="J50" s="25"/>
      <c r="K50" s="17"/>
      <c r="L50" s="25"/>
      <c r="M50" s="26">
        <f t="shared" ref="M50:M51" si="4">H50</f>
        <v>0</v>
      </c>
    </row>
    <row r="51" spans="1:13" x14ac:dyDescent="0.25">
      <c r="A51" s="68"/>
      <c r="B51" s="71"/>
      <c r="C51" s="19" t="s">
        <v>20</v>
      </c>
      <c r="D51" s="57" t="s">
        <v>18</v>
      </c>
      <c r="E51" s="10">
        <v>0.01</v>
      </c>
      <c r="F51" s="10">
        <f>E51*F47</f>
        <v>2.8500000000000001E-2</v>
      </c>
      <c r="G51" s="10">
        <v>0</v>
      </c>
      <c r="H51" s="10">
        <v>0</v>
      </c>
      <c r="I51" s="18"/>
      <c r="J51" s="18"/>
      <c r="K51" s="18"/>
      <c r="L51" s="18"/>
      <c r="M51" s="10">
        <f t="shared" si="4"/>
        <v>0</v>
      </c>
    </row>
    <row r="52" spans="1:13" ht="29.25" x14ac:dyDescent="0.25">
      <c r="A52" s="66">
        <v>13</v>
      </c>
      <c r="B52" s="70" t="s">
        <v>68</v>
      </c>
      <c r="C52" s="33" t="s">
        <v>125</v>
      </c>
      <c r="D52" s="55" t="s">
        <v>19</v>
      </c>
      <c r="E52" s="21"/>
      <c r="F52" s="54">
        <v>2.85</v>
      </c>
      <c r="G52" s="22"/>
      <c r="H52" s="22"/>
      <c r="I52" s="22"/>
      <c r="J52" s="22"/>
      <c r="K52" s="22"/>
      <c r="L52" s="22"/>
      <c r="M52" s="22"/>
    </row>
    <row r="53" spans="1:13" x14ac:dyDescent="0.25">
      <c r="A53" s="67"/>
      <c r="B53" s="70"/>
      <c r="C53" s="35" t="s">
        <v>15</v>
      </c>
      <c r="D53" s="56" t="s">
        <v>16</v>
      </c>
      <c r="E53" s="11">
        <v>2.9</v>
      </c>
      <c r="F53" s="13">
        <f>E53*F52</f>
        <v>8.2650000000000006</v>
      </c>
      <c r="G53" s="17"/>
      <c r="H53" s="25"/>
      <c r="I53" s="11">
        <v>0</v>
      </c>
      <c r="J53" s="13">
        <f>I53*F53</f>
        <v>0</v>
      </c>
      <c r="K53" s="17"/>
      <c r="L53" s="25"/>
      <c r="M53" s="26">
        <f>J53</f>
        <v>0</v>
      </c>
    </row>
    <row r="54" spans="1:13" ht="15.75" x14ac:dyDescent="0.25">
      <c r="A54" s="67"/>
      <c r="B54" s="70"/>
      <c r="C54" s="33" t="s">
        <v>50</v>
      </c>
      <c r="D54" s="56" t="s">
        <v>19</v>
      </c>
      <c r="E54" s="11">
        <v>1.02</v>
      </c>
      <c r="F54" s="13">
        <f>E54*F52</f>
        <v>2.907</v>
      </c>
      <c r="G54" s="11">
        <v>0</v>
      </c>
      <c r="H54" s="13">
        <v>0</v>
      </c>
      <c r="I54" s="17"/>
      <c r="J54" s="25"/>
      <c r="K54" s="17"/>
      <c r="L54" s="25"/>
      <c r="M54" s="26">
        <f t="shared" ref="M54:M55" si="5">H54</f>
        <v>0</v>
      </c>
    </row>
    <row r="55" spans="1:13" x14ac:dyDescent="0.25">
      <c r="A55" s="68"/>
      <c r="B55" s="71"/>
      <c r="C55" s="19" t="s">
        <v>20</v>
      </c>
      <c r="D55" s="57" t="s">
        <v>18</v>
      </c>
      <c r="E55" s="10">
        <v>0.88</v>
      </c>
      <c r="F55" s="10">
        <f>E55*F52</f>
        <v>2.508</v>
      </c>
      <c r="G55" s="10">
        <v>0</v>
      </c>
      <c r="H55" s="10">
        <v>0</v>
      </c>
      <c r="I55" s="18"/>
      <c r="J55" s="18"/>
      <c r="K55" s="18"/>
      <c r="L55" s="18"/>
      <c r="M55" s="10">
        <f t="shared" si="5"/>
        <v>0</v>
      </c>
    </row>
    <row r="56" spans="1:13" ht="27" x14ac:dyDescent="0.25">
      <c r="A56" s="58">
        <v>14</v>
      </c>
      <c r="B56" s="60" t="s">
        <v>95</v>
      </c>
      <c r="C56" s="14" t="s">
        <v>123</v>
      </c>
      <c r="D56" s="55" t="s">
        <v>25</v>
      </c>
      <c r="E56" s="21"/>
      <c r="F56" s="31">
        <v>6</v>
      </c>
      <c r="G56" s="22"/>
      <c r="H56" s="22"/>
      <c r="I56" s="31">
        <v>0</v>
      </c>
      <c r="J56" s="31">
        <f>I56*F56</f>
        <v>0</v>
      </c>
      <c r="K56" s="22"/>
      <c r="L56" s="22"/>
      <c r="M56" s="31">
        <f>L56+J56+H56</f>
        <v>0</v>
      </c>
    </row>
    <row r="57" spans="1:13" ht="27" x14ac:dyDescent="0.25">
      <c r="A57" s="58">
        <v>15</v>
      </c>
      <c r="B57" s="60" t="s">
        <v>95</v>
      </c>
      <c r="C57" s="14" t="s">
        <v>126</v>
      </c>
      <c r="D57" s="55" t="s">
        <v>25</v>
      </c>
      <c r="E57" s="21"/>
      <c r="F57" s="31">
        <v>1</v>
      </c>
      <c r="G57" s="31">
        <v>0</v>
      </c>
      <c r="H57" s="31">
        <v>0</v>
      </c>
      <c r="I57" s="31">
        <v>0</v>
      </c>
      <c r="J57" s="31">
        <f>I57*F57</f>
        <v>0</v>
      </c>
      <c r="K57" s="22"/>
      <c r="L57" s="22"/>
      <c r="M57" s="31">
        <f>J57+H57</f>
        <v>0</v>
      </c>
    </row>
    <row r="58" spans="1:13" ht="27" x14ac:dyDescent="0.25">
      <c r="A58" s="66">
        <v>16</v>
      </c>
      <c r="B58" s="63" t="s">
        <v>41</v>
      </c>
      <c r="C58" s="14" t="s">
        <v>42</v>
      </c>
      <c r="D58" s="55" t="s">
        <v>40</v>
      </c>
      <c r="E58" s="21"/>
      <c r="F58" s="31">
        <v>0.08</v>
      </c>
      <c r="G58" s="22"/>
      <c r="H58" s="22"/>
      <c r="I58" s="22"/>
      <c r="J58" s="22"/>
      <c r="K58" s="22"/>
      <c r="L58" s="22"/>
      <c r="M58" s="22"/>
    </row>
    <row r="59" spans="1:13" x14ac:dyDescent="0.25">
      <c r="A59" s="67"/>
      <c r="B59" s="64"/>
      <c r="C59" s="35" t="s">
        <v>15</v>
      </c>
      <c r="D59" s="56" t="s">
        <v>16</v>
      </c>
      <c r="E59" s="20">
        <v>13.8</v>
      </c>
      <c r="F59" s="13">
        <f>E59*F58</f>
        <v>1.1040000000000001</v>
      </c>
      <c r="G59" s="17"/>
      <c r="H59" s="25"/>
      <c r="I59" s="11">
        <v>0</v>
      </c>
      <c r="J59" s="13">
        <f>I59*F59</f>
        <v>0</v>
      </c>
      <c r="K59" s="17"/>
      <c r="L59" s="25"/>
      <c r="M59" s="26">
        <f>J59</f>
        <v>0</v>
      </c>
    </row>
    <row r="60" spans="1:13" x14ac:dyDescent="0.25">
      <c r="A60" s="68"/>
      <c r="B60" s="65"/>
      <c r="C60" s="38" t="s">
        <v>27</v>
      </c>
      <c r="D60" s="57" t="s">
        <v>18</v>
      </c>
      <c r="E60" s="41">
        <v>6.88</v>
      </c>
      <c r="F60" s="10">
        <f>E60*F58</f>
        <v>0.5504</v>
      </c>
      <c r="G60" s="23"/>
      <c r="H60" s="18"/>
      <c r="I60" s="23"/>
      <c r="J60" s="18"/>
      <c r="K60" s="16">
        <v>0</v>
      </c>
      <c r="L60" s="10">
        <f>K60*F60</f>
        <v>0</v>
      </c>
      <c r="M60" s="24">
        <f>L60</f>
        <v>0</v>
      </c>
    </row>
    <row r="61" spans="1:13" ht="54" x14ac:dyDescent="0.25">
      <c r="A61" s="66">
        <v>17</v>
      </c>
      <c r="B61" s="63" t="s">
        <v>43</v>
      </c>
      <c r="C61" s="14" t="s">
        <v>102</v>
      </c>
      <c r="D61" s="55" t="s">
        <v>33</v>
      </c>
      <c r="E61" s="21"/>
      <c r="F61" s="54">
        <v>9.8000000000000004E-2</v>
      </c>
      <c r="G61" s="22"/>
      <c r="H61" s="22"/>
      <c r="I61" s="22"/>
      <c r="J61" s="22"/>
      <c r="K61" s="22"/>
      <c r="L61" s="22"/>
      <c r="M61" s="22"/>
    </row>
    <row r="62" spans="1:13" x14ac:dyDescent="0.25">
      <c r="A62" s="67"/>
      <c r="B62" s="64"/>
      <c r="C62" s="35" t="s">
        <v>15</v>
      </c>
      <c r="D62" s="56" t="s">
        <v>16</v>
      </c>
      <c r="E62" s="20">
        <v>32.9</v>
      </c>
      <c r="F62" s="13">
        <f>E62*F61</f>
        <v>3.2242000000000002</v>
      </c>
      <c r="G62" s="17"/>
      <c r="H62" s="25"/>
      <c r="I62" s="11">
        <v>0</v>
      </c>
      <c r="J62" s="13">
        <f>I62*F62</f>
        <v>0</v>
      </c>
      <c r="K62" s="17"/>
      <c r="L62" s="25"/>
      <c r="M62" s="26">
        <f>J62</f>
        <v>0</v>
      </c>
    </row>
    <row r="63" spans="1:13" x14ac:dyDescent="0.25">
      <c r="A63" s="67"/>
      <c r="B63" s="64"/>
      <c r="C63" s="35" t="s">
        <v>27</v>
      </c>
      <c r="D63" s="56" t="s">
        <v>18</v>
      </c>
      <c r="E63" s="20">
        <v>13.9</v>
      </c>
      <c r="F63" s="13">
        <f>E63*F61</f>
        <v>1.3622000000000001</v>
      </c>
      <c r="G63" s="17"/>
      <c r="H63" s="25"/>
      <c r="I63" s="17"/>
      <c r="J63" s="25"/>
      <c r="K63" s="11">
        <v>0</v>
      </c>
      <c r="L63" s="13">
        <f>K63*F63</f>
        <v>0</v>
      </c>
      <c r="M63" s="26">
        <f>L63</f>
        <v>0</v>
      </c>
    </row>
    <row r="64" spans="1:13" x14ac:dyDescent="0.25">
      <c r="A64" s="67"/>
      <c r="B64" s="64"/>
      <c r="C64" s="33" t="s">
        <v>44</v>
      </c>
      <c r="D64" s="56" t="s">
        <v>38</v>
      </c>
      <c r="E64" s="20"/>
      <c r="F64" s="13">
        <v>11.6</v>
      </c>
      <c r="G64" s="11">
        <v>0</v>
      </c>
      <c r="H64" s="13">
        <v>0</v>
      </c>
      <c r="I64" s="17"/>
      <c r="J64" s="25"/>
      <c r="K64" s="17"/>
      <c r="L64" s="25"/>
      <c r="M64" s="26">
        <f t="shared" ref="M64:M71" si="6">H64</f>
        <v>0</v>
      </c>
    </row>
    <row r="65" spans="1:13" x14ac:dyDescent="0.25">
      <c r="A65" s="67"/>
      <c r="B65" s="64"/>
      <c r="C65" s="33" t="s">
        <v>49</v>
      </c>
      <c r="D65" s="56" t="s">
        <v>38</v>
      </c>
      <c r="E65" s="20"/>
      <c r="F65" s="13">
        <v>4</v>
      </c>
      <c r="G65" s="11">
        <v>0</v>
      </c>
      <c r="H65" s="13">
        <v>0</v>
      </c>
      <c r="I65" s="17"/>
      <c r="J65" s="25"/>
      <c r="K65" s="17"/>
      <c r="L65" s="25"/>
      <c r="M65" s="26">
        <f t="shared" ref="M65" si="7">H65</f>
        <v>0</v>
      </c>
    </row>
    <row r="66" spans="1:13" x14ac:dyDescent="0.25">
      <c r="A66" s="67"/>
      <c r="B66" s="64"/>
      <c r="C66" s="33" t="s">
        <v>48</v>
      </c>
      <c r="D66" s="56" t="s">
        <v>38</v>
      </c>
      <c r="E66" s="20"/>
      <c r="F66" s="13">
        <v>2.4</v>
      </c>
      <c r="G66" s="11">
        <v>0</v>
      </c>
      <c r="H66" s="13">
        <v>0</v>
      </c>
      <c r="I66" s="17"/>
      <c r="J66" s="25"/>
      <c r="K66" s="17"/>
      <c r="L66" s="25"/>
      <c r="M66" s="26">
        <f t="shared" ref="M66" si="8">H66</f>
        <v>0</v>
      </c>
    </row>
    <row r="67" spans="1:13" x14ac:dyDescent="0.25">
      <c r="A67" s="67"/>
      <c r="B67" s="64"/>
      <c r="C67" s="33" t="s">
        <v>47</v>
      </c>
      <c r="D67" s="56" t="s">
        <v>38</v>
      </c>
      <c r="E67" s="20"/>
      <c r="F67" s="13">
        <v>16.5</v>
      </c>
      <c r="G67" s="11">
        <v>0</v>
      </c>
      <c r="H67" s="13">
        <v>0</v>
      </c>
      <c r="I67" s="17"/>
      <c r="J67" s="25"/>
      <c r="K67" s="17"/>
      <c r="L67" s="25"/>
      <c r="M67" s="26">
        <f t="shared" ref="M67:M68" si="9">H67</f>
        <v>0</v>
      </c>
    </row>
    <row r="68" spans="1:13" x14ac:dyDescent="0.25">
      <c r="A68" s="67"/>
      <c r="B68" s="64"/>
      <c r="C68" s="33" t="s">
        <v>90</v>
      </c>
      <c r="D68" s="56" t="s">
        <v>38</v>
      </c>
      <c r="E68" s="20"/>
      <c r="F68" s="13">
        <v>2.5</v>
      </c>
      <c r="G68" s="11">
        <v>0</v>
      </c>
      <c r="H68" s="13">
        <v>0</v>
      </c>
      <c r="I68" s="17"/>
      <c r="J68" s="25"/>
      <c r="K68" s="17"/>
      <c r="L68" s="25"/>
      <c r="M68" s="26">
        <f t="shared" si="9"/>
        <v>0</v>
      </c>
    </row>
    <row r="69" spans="1:13" ht="15.75" x14ac:dyDescent="0.25">
      <c r="A69" s="67"/>
      <c r="B69" s="64"/>
      <c r="C69" s="33" t="s">
        <v>46</v>
      </c>
      <c r="D69" s="56" t="s">
        <v>19</v>
      </c>
      <c r="E69" s="20"/>
      <c r="F69" s="13">
        <v>0.01</v>
      </c>
      <c r="G69" s="11">
        <v>0</v>
      </c>
      <c r="H69" s="13">
        <v>0</v>
      </c>
      <c r="I69" s="17"/>
      <c r="J69" s="25"/>
      <c r="K69" s="17"/>
      <c r="L69" s="25"/>
      <c r="M69" s="26">
        <f t="shared" ref="M69" si="10">H69</f>
        <v>0</v>
      </c>
    </row>
    <row r="70" spans="1:13" x14ac:dyDescent="0.25">
      <c r="A70" s="67"/>
      <c r="B70" s="64"/>
      <c r="C70" s="33" t="s">
        <v>45</v>
      </c>
      <c r="D70" s="56" t="s">
        <v>22</v>
      </c>
      <c r="E70" s="11">
        <v>4.78</v>
      </c>
      <c r="F70" s="13">
        <f>E70*F61</f>
        <v>0.46844000000000002</v>
      </c>
      <c r="G70" s="11">
        <v>0</v>
      </c>
      <c r="H70" s="13">
        <v>0</v>
      </c>
      <c r="I70" s="17"/>
      <c r="J70" s="25"/>
      <c r="K70" s="17"/>
      <c r="L70" s="25"/>
      <c r="M70" s="26">
        <f t="shared" si="6"/>
        <v>0</v>
      </c>
    </row>
    <row r="71" spans="1:13" x14ac:dyDescent="0.25">
      <c r="A71" s="68"/>
      <c r="B71" s="65"/>
      <c r="C71" s="19" t="s">
        <v>20</v>
      </c>
      <c r="D71" s="57" t="s">
        <v>18</v>
      </c>
      <c r="E71" s="10">
        <v>2.78</v>
      </c>
      <c r="F71" s="10">
        <f>E71*F61</f>
        <v>0.27244000000000002</v>
      </c>
      <c r="G71" s="10">
        <v>0</v>
      </c>
      <c r="H71" s="10">
        <v>0</v>
      </c>
      <c r="I71" s="18"/>
      <c r="J71" s="18"/>
      <c r="K71" s="18"/>
      <c r="L71" s="18"/>
      <c r="M71" s="10">
        <f t="shared" si="6"/>
        <v>0</v>
      </c>
    </row>
    <row r="72" spans="1:13" ht="40.5" x14ac:dyDescent="0.25">
      <c r="A72" s="66">
        <v>18</v>
      </c>
      <c r="B72" s="69" t="s">
        <v>51</v>
      </c>
      <c r="C72" s="14" t="s">
        <v>103</v>
      </c>
      <c r="D72" s="55" t="s">
        <v>24</v>
      </c>
      <c r="E72" s="21"/>
      <c r="F72" s="30">
        <v>2.8500000000000001E-2</v>
      </c>
      <c r="G72" s="22"/>
      <c r="H72" s="22"/>
      <c r="I72" s="22"/>
      <c r="J72" s="22"/>
      <c r="K72" s="22"/>
      <c r="L72" s="22"/>
      <c r="M72" s="22"/>
    </row>
    <row r="73" spans="1:13" x14ac:dyDescent="0.25">
      <c r="A73" s="67"/>
      <c r="B73" s="70"/>
      <c r="C73" s="35" t="s">
        <v>15</v>
      </c>
      <c r="D73" s="56" t="s">
        <v>16</v>
      </c>
      <c r="E73" s="20">
        <v>174.8</v>
      </c>
      <c r="F73" s="13">
        <f>E73*F72</f>
        <v>4.9818000000000007</v>
      </c>
      <c r="G73" s="17"/>
      <c r="H73" s="25"/>
      <c r="I73" s="11">
        <v>0</v>
      </c>
      <c r="J73" s="13">
        <f>I73*F73</f>
        <v>0</v>
      </c>
      <c r="K73" s="17"/>
      <c r="L73" s="25"/>
      <c r="M73" s="26">
        <f>J73</f>
        <v>0</v>
      </c>
    </row>
    <row r="74" spans="1:13" x14ac:dyDescent="0.25">
      <c r="A74" s="67"/>
      <c r="B74" s="70"/>
      <c r="C74" s="35" t="s">
        <v>27</v>
      </c>
      <c r="D74" s="56" t="s">
        <v>18</v>
      </c>
      <c r="E74" s="11">
        <v>3.9</v>
      </c>
      <c r="F74" s="13">
        <f>E74*F72</f>
        <v>0.11115</v>
      </c>
      <c r="G74" s="17"/>
      <c r="H74" s="25"/>
      <c r="I74" s="17"/>
      <c r="J74" s="25"/>
      <c r="K74" s="11">
        <v>0</v>
      </c>
      <c r="L74" s="13">
        <f>K74*F74</f>
        <v>0</v>
      </c>
      <c r="M74" s="26">
        <f>L74</f>
        <v>0</v>
      </c>
    </row>
    <row r="75" spans="1:13" ht="15.75" x14ac:dyDescent="0.25">
      <c r="A75" s="67"/>
      <c r="B75" s="70"/>
      <c r="C75" s="33" t="s">
        <v>50</v>
      </c>
      <c r="D75" s="56" t="s">
        <v>19</v>
      </c>
      <c r="E75" s="20">
        <v>12.24</v>
      </c>
      <c r="F75" s="13">
        <f>E75*F72</f>
        <v>0.34884000000000004</v>
      </c>
      <c r="G75" s="11">
        <v>0</v>
      </c>
      <c r="H75" s="13">
        <v>0</v>
      </c>
      <c r="I75" s="17"/>
      <c r="J75" s="25"/>
      <c r="K75" s="17"/>
      <c r="L75" s="25"/>
      <c r="M75" s="26">
        <f t="shared" ref="M75:M77" si="11">H75</f>
        <v>0</v>
      </c>
    </row>
    <row r="76" spans="1:13" ht="15.75" x14ac:dyDescent="0.25">
      <c r="A76" s="67"/>
      <c r="B76" s="70"/>
      <c r="C76" s="33" t="s">
        <v>52</v>
      </c>
      <c r="D76" s="56" t="s">
        <v>19</v>
      </c>
      <c r="E76" s="11">
        <v>0.64</v>
      </c>
      <c r="F76" s="13">
        <f>E76*F72</f>
        <v>1.8240000000000003E-2</v>
      </c>
      <c r="G76" s="11">
        <v>0</v>
      </c>
      <c r="H76" s="13">
        <v>0</v>
      </c>
      <c r="I76" s="17"/>
      <c r="J76" s="25"/>
      <c r="K76" s="17"/>
      <c r="L76" s="25"/>
      <c r="M76" s="26">
        <f t="shared" si="11"/>
        <v>0</v>
      </c>
    </row>
    <row r="77" spans="1:13" x14ac:dyDescent="0.25">
      <c r="A77" s="68"/>
      <c r="B77" s="71"/>
      <c r="C77" s="19" t="s">
        <v>20</v>
      </c>
      <c r="D77" s="57" t="s">
        <v>18</v>
      </c>
      <c r="E77" s="10">
        <v>3</v>
      </c>
      <c r="F77" s="10">
        <f>E77*F72</f>
        <v>8.5500000000000007E-2</v>
      </c>
      <c r="G77" s="10">
        <v>0</v>
      </c>
      <c r="H77" s="10">
        <v>0</v>
      </c>
      <c r="I77" s="18"/>
      <c r="J77" s="18"/>
      <c r="K77" s="18"/>
      <c r="L77" s="18"/>
      <c r="M77" s="10">
        <f t="shared" si="11"/>
        <v>0</v>
      </c>
    </row>
    <row r="78" spans="1:13" ht="40.5" x14ac:dyDescent="0.25">
      <c r="A78" s="66">
        <v>19</v>
      </c>
      <c r="B78" s="69" t="s">
        <v>55</v>
      </c>
      <c r="C78" s="14" t="s">
        <v>120</v>
      </c>
      <c r="D78" s="55" t="s">
        <v>33</v>
      </c>
      <c r="E78" s="21"/>
      <c r="F78" s="52">
        <v>2.3369999999999998E-2</v>
      </c>
      <c r="G78" s="22"/>
      <c r="H78" s="22"/>
      <c r="I78" s="22"/>
      <c r="J78" s="22"/>
      <c r="K78" s="22"/>
      <c r="L78" s="22"/>
      <c r="M78" s="22"/>
    </row>
    <row r="79" spans="1:13" x14ac:dyDescent="0.25">
      <c r="A79" s="67"/>
      <c r="B79" s="70"/>
      <c r="C79" s="35" t="s">
        <v>15</v>
      </c>
      <c r="D79" s="56" t="s">
        <v>16</v>
      </c>
      <c r="E79" s="20">
        <v>34.9</v>
      </c>
      <c r="F79" s="13">
        <f>E79*F78</f>
        <v>0.81561299999999992</v>
      </c>
      <c r="G79" s="17"/>
      <c r="H79" s="25"/>
      <c r="I79" s="11">
        <v>0</v>
      </c>
      <c r="J79" s="13">
        <f>I79*F79</f>
        <v>0</v>
      </c>
      <c r="K79" s="17"/>
      <c r="L79" s="25"/>
      <c r="M79" s="26">
        <f>J79</f>
        <v>0</v>
      </c>
    </row>
    <row r="80" spans="1:13" x14ac:dyDescent="0.25">
      <c r="A80" s="67"/>
      <c r="B80" s="70"/>
      <c r="C80" s="35" t="s">
        <v>27</v>
      </c>
      <c r="D80" s="56" t="s">
        <v>18</v>
      </c>
      <c r="E80" s="11">
        <v>4.07</v>
      </c>
      <c r="F80" s="13">
        <f>E80*F78</f>
        <v>9.5115900000000003E-2</v>
      </c>
      <c r="G80" s="17"/>
      <c r="H80" s="25"/>
      <c r="I80" s="17"/>
      <c r="J80" s="25"/>
      <c r="K80" s="11">
        <v>0</v>
      </c>
      <c r="L80" s="13">
        <f>K80*F80</f>
        <v>0</v>
      </c>
      <c r="M80" s="26">
        <f>L80</f>
        <v>0</v>
      </c>
    </row>
    <row r="81" spans="1:13" x14ac:dyDescent="0.25">
      <c r="A81" s="67"/>
      <c r="B81" s="70"/>
      <c r="C81" s="33" t="s">
        <v>91</v>
      </c>
      <c r="D81" s="56" t="s">
        <v>38</v>
      </c>
      <c r="E81" s="20"/>
      <c r="F81" s="13">
        <v>12.3</v>
      </c>
      <c r="G81" s="11">
        <v>0</v>
      </c>
      <c r="H81" s="13">
        <v>0</v>
      </c>
      <c r="I81" s="17"/>
      <c r="J81" s="25"/>
      <c r="K81" s="17"/>
      <c r="L81" s="25"/>
      <c r="M81" s="26">
        <f t="shared" ref="M81:M85" si="12">H81</f>
        <v>0</v>
      </c>
    </row>
    <row r="82" spans="1:13" x14ac:dyDescent="0.25">
      <c r="A82" s="67"/>
      <c r="B82" s="70"/>
      <c r="C82" s="33" t="s">
        <v>54</v>
      </c>
      <c r="D82" s="56" t="s">
        <v>22</v>
      </c>
      <c r="E82" s="11">
        <v>3.3</v>
      </c>
      <c r="F82" s="13">
        <f>E82*F78</f>
        <v>7.7120999999999995E-2</v>
      </c>
      <c r="G82" s="11">
        <v>0</v>
      </c>
      <c r="H82" s="13">
        <v>0</v>
      </c>
      <c r="I82" s="17"/>
      <c r="J82" s="25"/>
      <c r="K82" s="17"/>
      <c r="L82" s="25"/>
      <c r="M82" s="26">
        <f t="shared" si="12"/>
        <v>0</v>
      </c>
    </row>
    <row r="83" spans="1:13" ht="15.75" x14ac:dyDescent="0.25">
      <c r="A83" s="67"/>
      <c r="B83" s="70"/>
      <c r="C83" s="33" t="s">
        <v>53</v>
      </c>
      <c r="D83" s="56" t="s">
        <v>14</v>
      </c>
      <c r="E83" s="11"/>
      <c r="F83" s="13">
        <v>1.59</v>
      </c>
      <c r="G83" s="11">
        <v>0</v>
      </c>
      <c r="H83" s="13">
        <v>0</v>
      </c>
      <c r="I83" s="17"/>
      <c r="J83" s="25"/>
      <c r="K83" s="17"/>
      <c r="L83" s="25"/>
      <c r="M83" s="26">
        <f t="shared" si="12"/>
        <v>0</v>
      </c>
    </row>
    <row r="84" spans="1:13" x14ac:dyDescent="0.25">
      <c r="A84" s="67"/>
      <c r="B84" s="70"/>
      <c r="C84" s="33" t="s">
        <v>45</v>
      </c>
      <c r="D84" s="56" t="s">
        <v>22</v>
      </c>
      <c r="E84" s="11"/>
      <c r="F84" s="13">
        <v>0.5</v>
      </c>
      <c r="G84" s="11">
        <v>0</v>
      </c>
      <c r="H84" s="13">
        <v>0</v>
      </c>
      <c r="I84" s="17"/>
      <c r="J84" s="25"/>
      <c r="K84" s="17"/>
      <c r="L84" s="25"/>
      <c r="M84" s="26">
        <f t="shared" si="12"/>
        <v>0</v>
      </c>
    </row>
    <row r="85" spans="1:13" x14ac:dyDescent="0.25">
      <c r="A85" s="67"/>
      <c r="B85" s="70"/>
      <c r="C85" s="33" t="s">
        <v>20</v>
      </c>
      <c r="D85" s="56" t="s">
        <v>18</v>
      </c>
      <c r="E85" s="13">
        <v>2.78</v>
      </c>
      <c r="F85" s="13">
        <f>E85*F78</f>
        <v>6.4968599999999987E-2</v>
      </c>
      <c r="G85" s="13">
        <v>0</v>
      </c>
      <c r="H85" s="13">
        <v>0</v>
      </c>
      <c r="I85" s="25"/>
      <c r="J85" s="25"/>
      <c r="K85" s="25"/>
      <c r="L85" s="25"/>
      <c r="M85" s="13">
        <f t="shared" si="12"/>
        <v>0</v>
      </c>
    </row>
    <row r="86" spans="1:13" ht="40.5" x14ac:dyDescent="0.25">
      <c r="A86" s="66">
        <v>20</v>
      </c>
      <c r="B86" s="69" t="s">
        <v>58</v>
      </c>
      <c r="C86" s="14" t="s">
        <v>122</v>
      </c>
      <c r="D86" s="55" t="s">
        <v>57</v>
      </c>
      <c r="E86" s="21"/>
      <c r="F86" s="30">
        <v>8.2000000000000007E-3</v>
      </c>
      <c r="G86" s="22"/>
      <c r="H86" s="22"/>
      <c r="I86" s="22"/>
      <c r="J86" s="22"/>
      <c r="K86" s="22"/>
      <c r="L86" s="22"/>
      <c r="M86" s="22"/>
    </row>
    <row r="87" spans="1:13" x14ac:dyDescent="0.25">
      <c r="A87" s="67"/>
      <c r="B87" s="70"/>
      <c r="C87" s="35" t="s">
        <v>15</v>
      </c>
      <c r="D87" s="56" t="s">
        <v>16</v>
      </c>
      <c r="E87" s="11">
        <v>840</v>
      </c>
      <c r="F87" s="13">
        <f>E87*F86</f>
        <v>6.8880000000000008</v>
      </c>
      <c r="G87" s="17"/>
      <c r="H87" s="25"/>
      <c r="I87" s="11">
        <v>0</v>
      </c>
      <c r="J87" s="13">
        <f>I87*F87</f>
        <v>0</v>
      </c>
      <c r="K87" s="17"/>
      <c r="L87" s="25"/>
      <c r="M87" s="26">
        <f>J87</f>
        <v>0</v>
      </c>
    </row>
    <row r="88" spans="1:13" x14ac:dyDescent="0.25">
      <c r="A88" s="67"/>
      <c r="B88" s="70"/>
      <c r="C88" s="35" t="s">
        <v>27</v>
      </c>
      <c r="D88" s="56" t="s">
        <v>18</v>
      </c>
      <c r="E88" s="11">
        <v>81</v>
      </c>
      <c r="F88" s="13">
        <f>E88*F86</f>
        <v>0.66420000000000001</v>
      </c>
      <c r="G88" s="17"/>
      <c r="H88" s="25"/>
      <c r="I88" s="17"/>
      <c r="J88" s="25"/>
      <c r="K88" s="11">
        <v>0</v>
      </c>
      <c r="L88" s="13">
        <f>K88*F88</f>
        <v>0</v>
      </c>
      <c r="M88" s="26">
        <f>L88</f>
        <v>0</v>
      </c>
    </row>
    <row r="89" spans="1:13" x14ac:dyDescent="0.25">
      <c r="A89" s="67"/>
      <c r="B89" s="70"/>
      <c r="C89" s="33" t="s">
        <v>61</v>
      </c>
      <c r="D89" s="56" t="s">
        <v>33</v>
      </c>
      <c r="E89" s="11">
        <v>7.76</v>
      </c>
      <c r="F89" s="13">
        <f>E89*F86</f>
        <v>6.3632000000000008E-2</v>
      </c>
      <c r="G89" s="11">
        <v>0</v>
      </c>
      <c r="H89" s="13">
        <v>0</v>
      </c>
      <c r="I89" s="17"/>
      <c r="J89" s="25"/>
      <c r="K89" s="17"/>
      <c r="L89" s="25"/>
      <c r="M89" s="26">
        <f t="shared" ref="M89" si="13">H89</f>
        <v>0</v>
      </c>
    </row>
    <row r="90" spans="1:13" ht="15.75" x14ac:dyDescent="0.25">
      <c r="A90" s="67"/>
      <c r="B90" s="70"/>
      <c r="C90" s="33" t="s">
        <v>59</v>
      </c>
      <c r="D90" s="56" t="s">
        <v>19</v>
      </c>
      <c r="E90" s="11">
        <v>101.5</v>
      </c>
      <c r="F90" s="13">
        <f>E90*F86</f>
        <v>0.83230000000000004</v>
      </c>
      <c r="G90" s="11">
        <v>0</v>
      </c>
      <c r="H90" s="13">
        <v>0</v>
      </c>
      <c r="I90" s="17"/>
      <c r="J90" s="25"/>
      <c r="K90" s="17"/>
      <c r="L90" s="25"/>
      <c r="M90" s="26">
        <f t="shared" ref="M90:M93" si="14">H90</f>
        <v>0</v>
      </c>
    </row>
    <row r="91" spans="1:13" ht="15.75" x14ac:dyDescent="0.25">
      <c r="A91" s="67"/>
      <c r="B91" s="70"/>
      <c r="C91" s="33" t="s">
        <v>60</v>
      </c>
      <c r="D91" s="56" t="s">
        <v>14</v>
      </c>
      <c r="E91" s="11">
        <v>137</v>
      </c>
      <c r="F91" s="13">
        <f>E91*F86</f>
        <v>1.1234000000000002</v>
      </c>
      <c r="G91" s="11">
        <v>0</v>
      </c>
      <c r="H91" s="13">
        <v>0</v>
      </c>
      <c r="I91" s="17"/>
      <c r="J91" s="25"/>
      <c r="K91" s="17"/>
      <c r="L91" s="25"/>
      <c r="M91" s="26">
        <f t="shared" si="14"/>
        <v>0</v>
      </c>
    </row>
    <row r="92" spans="1:13" ht="15.75" x14ac:dyDescent="0.25">
      <c r="A92" s="67"/>
      <c r="B92" s="70"/>
      <c r="C92" s="33" t="s">
        <v>52</v>
      </c>
      <c r="D92" s="56" t="s">
        <v>19</v>
      </c>
      <c r="E92" s="11">
        <v>3.66</v>
      </c>
      <c r="F92" s="13">
        <f>E92*F86</f>
        <v>3.0012000000000004E-2</v>
      </c>
      <c r="G92" s="11">
        <v>0</v>
      </c>
      <c r="H92" s="13">
        <v>0</v>
      </c>
      <c r="I92" s="17"/>
      <c r="J92" s="25"/>
      <c r="K92" s="17"/>
      <c r="L92" s="25"/>
      <c r="M92" s="26">
        <f t="shared" si="14"/>
        <v>0</v>
      </c>
    </row>
    <row r="93" spans="1:13" x14ac:dyDescent="0.25">
      <c r="A93" s="68"/>
      <c r="B93" s="71"/>
      <c r="C93" s="19" t="s">
        <v>20</v>
      </c>
      <c r="D93" s="57" t="s">
        <v>18</v>
      </c>
      <c r="E93" s="10">
        <v>39</v>
      </c>
      <c r="F93" s="10">
        <f>E93*F86</f>
        <v>0.31980000000000003</v>
      </c>
      <c r="G93" s="10">
        <v>0</v>
      </c>
      <c r="H93" s="10">
        <v>0</v>
      </c>
      <c r="I93" s="18"/>
      <c r="J93" s="18"/>
      <c r="K93" s="18"/>
      <c r="L93" s="18"/>
      <c r="M93" s="10">
        <f t="shared" si="14"/>
        <v>0</v>
      </c>
    </row>
    <row r="94" spans="1:13" ht="27" x14ac:dyDescent="0.25">
      <c r="A94" s="66">
        <v>21</v>
      </c>
      <c r="B94" s="69" t="s">
        <v>79</v>
      </c>
      <c r="C94" s="14" t="s">
        <v>96</v>
      </c>
      <c r="D94" s="55" t="s">
        <v>24</v>
      </c>
      <c r="E94" s="21"/>
      <c r="F94" s="30">
        <v>0.1404</v>
      </c>
      <c r="G94" s="22"/>
      <c r="H94" s="22"/>
      <c r="I94" s="22"/>
      <c r="J94" s="22"/>
      <c r="K94" s="22"/>
      <c r="L94" s="22"/>
      <c r="M94" s="22"/>
    </row>
    <row r="95" spans="1:13" x14ac:dyDescent="0.25">
      <c r="A95" s="67"/>
      <c r="B95" s="70"/>
      <c r="C95" s="35" t="s">
        <v>15</v>
      </c>
      <c r="D95" s="56" t="s">
        <v>16</v>
      </c>
      <c r="E95" s="11">
        <v>18.8</v>
      </c>
      <c r="F95" s="13">
        <f>E95*F94</f>
        <v>2.6395200000000001</v>
      </c>
      <c r="G95" s="17"/>
      <c r="H95" s="25"/>
      <c r="I95" s="11">
        <v>0</v>
      </c>
      <c r="J95" s="13">
        <f>I95*F95</f>
        <v>0</v>
      </c>
      <c r="K95" s="17"/>
      <c r="L95" s="25"/>
      <c r="M95" s="26">
        <f>J95</f>
        <v>0</v>
      </c>
    </row>
    <row r="96" spans="1:13" x14ac:dyDescent="0.25">
      <c r="A96" s="67"/>
      <c r="B96" s="70"/>
      <c r="C96" s="35" t="s">
        <v>27</v>
      </c>
      <c r="D96" s="56" t="s">
        <v>18</v>
      </c>
      <c r="E96" s="11">
        <v>0.95</v>
      </c>
      <c r="F96" s="13">
        <f>E96*F94</f>
        <v>0.13338</v>
      </c>
      <c r="G96" s="17"/>
      <c r="H96" s="25"/>
      <c r="I96" s="17"/>
      <c r="J96" s="25"/>
      <c r="K96" s="11">
        <v>0</v>
      </c>
      <c r="L96" s="13">
        <f>K96*F96</f>
        <v>0</v>
      </c>
      <c r="M96" s="26">
        <f>L96</f>
        <v>0</v>
      </c>
    </row>
    <row r="97" spans="1:13" ht="15.75" x14ac:dyDescent="0.25">
      <c r="A97" s="67"/>
      <c r="B97" s="70"/>
      <c r="C97" s="33" t="s">
        <v>63</v>
      </c>
      <c r="D97" s="56" t="s">
        <v>19</v>
      </c>
      <c r="E97" s="11">
        <v>2.04</v>
      </c>
      <c r="F97" s="13">
        <f>E97*F94</f>
        <v>0.286416</v>
      </c>
      <c r="G97" s="11">
        <v>0</v>
      </c>
      <c r="H97" s="13">
        <v>0</v>
      </c>
      <c r="I97" s="17"/>
      <c r="J97" s="25"/>
      <c r="K97" s="17"/>
      <c r="L97" s="25"/>
      <c r="M97" s="26">
        <f t="shared" ref="M97:M98" si="15">H97</f>
        <v>0</v>
      </c>
    </row>
    <row r="98" spans="1:13" x14ac:dyDescent="0.25">
      <c r="A98" s="68"/>
      <c r="B98" s="71"/>
      <c r="C98" s="19" t="s">
        <v>20</v>
      </c>
      <c r="D98" s="57" t="s">
        <v>18</v>
      </c>
      <c r="E98" s="10">
        <v>6.36</v>
      </c>
      <c r="F98" s="10">
        <f>E98*F94</f>
        <v>0.89294400000000007</v>
      </c>
      <c r="G98" s="10">
        <v>0</v>
      </c>
      <c r="H98" s="10">
        <v>0</v>
      </c>
      <c r="I98" s="18"/>
      <c r="J98" s="18"/>
      <c r="K98" s="18"/>
      <c r="L98" s="18"/>
      <c r="M98" s="10">
        <f t="shared" si="15"/>
        <v>0</v>
      </c>
    </row>
    <row r="99" spans="1:13" ht="67.5" x14ac:dyDescent="0.25">
      <c r="A99" s="66">
        <v>22</v>
      </c>
      <c r="B99" s="69" t="s">
        <v>80</v>
      </c>
      <c r="C99" s="14" t="s">
        <v>108</v>
      </c>
      <c r="D99" s="55" t="s">
        <v>24</v>
      </c>
      <c r="E99" s="21"/>
      <c r="F99" s="30">
        <v>0.19309999999999999</v>
      </c>
      <c r="G99" s="22"/>
      <c r="H99" s="22"/>
      <c r="I99" s="22"/>
      <c r="J99" s="22"/>
      <c r="K99" s="22"/>
      <c r="L99" s="22"/>
      <c r="M99" s="22"/>
    </row>
    <row r="100" spans="1:13" x14ac:dyDescent="0.25">
      <c r="A100" s="67"/>
      <c r="B100" s="70"/>
      <c r="C100" s="35" t="s">
        <v>15</v>
      </c>
      <c r="D100" s="56" t="s">
        <v>16</v>
      </c>
      <c r="E100" s="11">
        <v>108</v>
      </c>
      <c r="F100" s="13">
        <f>E100*F99</f>
        <v>20.854800000000001</v>
      </c>
      <c r="G100" s="17"/>
      <c r="H100" s="25"/>
      <c r="I100" s="11">
        <v>0</v>
      </c>
      <c r="J100" s="13">
        <f>I100*F100</f>
        <v>0</v>
      </c>
      <c r="K100" s="17"/>
      <c r="L100" s="25"/>
      <c r="M100" s="26">
        <f>J100</f>
        <v>0</v>
      </c>
    </row>
    <row r="101" spans="1:13" x14ac:dyDescent="0.25">
      <c r="A101" s="67"/>
      <c r="B101" s="70"/>
      <c r="C101" s="35" t="s">
        <v>27</v>
      </c>
      <c r="D101" s="56" t="s">
        <v>18</v>
      </c>
      <c r="E101" s="11">
        <v>4.5199999999999996</v>
      </c>
      <c r="F101" s="13">
        <f>E101*F99</f>
        <v>0.87281199999999992</v>
      </c>
      <c r="G101" s="17"/>
      <c r="H101" s="25"/>
      <c r="I101" s="17"/>
      <c r="J101" s="25"/>
      <c r="K101" s="11">
        <v>0</v>
      </c>
      <c r="L101" s="13">
        <f>K101*F101</f>
        <v>0</v>
      </c>
      <c r="M101" s="26">
        <f>L101</f>
        <v>0</v>
      </c>
    </row>
    <row r="102" spans="1:13" ht="15.75" x14ac:dyDescent="0.25">
      <c r="A102" s="67"/>
      <c r="B102" s="70"/>
      <c r="C102" s="33" t="s">
        <v>98</v>
      </c>
      <c r="D102" s="56" t="s">
        <v>14</v>
      </c>
      <c r="E102" s="11">
        <v>102</v>
      </c>
      <c r="F102" s="13">
        <f>E102*F99</f>
        <v>19.696200000000001</v>
      </c>
      <c r="G102" s="11">
        <v>0</v>
      </c>
      <c r="H102" s="13">
        <v>0</v>
      </c>
      <c r="I102" s="17"/>
      <c r="J102" s="25"/>
      <c r="K102" s="17"/>
      <c r="L102" s="25"/>
      <c r="M102" s="26">
        <f t="shared" ref="M102" si="16">H102</f>
        <v>0</v>
      </c>
    </row>
    <row r="103" spans="1:13" x14ac:dyDescent="0.25">
      <c r="A103" s="67"/>
      <c r="B103" s="70"/>
      <c r="C103" s="33" t="s">
        <v>81</v>
      </c>
      <c r="D103" s="56" t="s">
        <v>22</v>
      </c>
      <c r="E103" s="11">
        <v>400</v>
      </c>
      <c r="F103" s="13">
        <f>E103*F99</f>
        <v>77.239999999999995</v>
      </c>
      <c r="G103" s="11">
        <v>0</v>
      </c>
      <c r="H103" s="13">
        <v>0</v>
      </c>
      <c r="I103" s="17"/>
      <c r="J103" s="25"/>
      <c r="K103" s="17"/>
      <c r="L103" s="25"/>
      <c r="M103" s="26">
        <f t="shared" ref="M103:M104" si="17">H103</f>
        <v>0</v>
      </c>
    </row>
    <row r="104" spans="1:13" x14ac:dyDescent="0.25">
      <c r="A104" s="68"/>
      <c r="B104" s="71"/>
      <c r="C104" s="19" t="s">
        <v>20</v>
      </c>
      <c r="D104" s="57" t="s">
        <v>18</v>
      </c>
      <c r="E104" s="10">
        <v>4.66</v>
      </c>
      <c r="F104" s="10">
        <f>E104*F99</f>
        <v>0.89984600000000003</v>
      </c>
      <c r="G104" s="10">
        <v>0</v>
      </c>
      <c r="H104" s="10">
        <v>0</v>
      </c>
      <c r="I104" s="18"/>
      <c r="J104" s="18"/>
      <c r="K104" s="18"/>
      <c r="L104" s="18"/>
      <c r="M104" s="10">
        <f t="shared" si="17"/>
        <v>0</v>
      </c>
    </row>
    <row r="105" spans="1:13" ht="54" x14ac:dyDescent="0.25">
      <c r="A105" s="66">
        <v>23</v>
      </c>
      <c r="B105" s="69" t="s">
        <v>83</v>
      </c>
      <c r="C105" s="14" t="s">
        <v>118</v>
      </c>
      <c r="D105" s="55" t="s">
        <v>84</v>
      </c>
      <c r="E105" s="21"/>
      <c r="F105" s="30">
        <v>0.18</v>
      </c>
      <c r="G105" s="22"/>
      <c r="H105" s="22"/>
      <c r="I105" s="22"/>
      <c r="J105" s="22"/>
      <c r="K105" s="22"/>
      <c r="L105" s="22"/>
      <c r="M105" s="22"/>
    </row>
    <row r="106" spans="1:13" x14ac:dyDescent="0.25">
      <c r="A106" s="67"/>
      <c r="B106" s="70"/>
      <c r="C106" s="35" t="s">
        <v>15</v>
      </c>
      <c r="D106" s="56" t="s">
        <v>16</v>
      </c>
      <c r="E106" s="11">
        <v>10.6</v>
      </c>
      <c r="F106" s="13">
        <f>E106*F105</f>
        <v>1.9079999999999999</v>
      </c>
      <c r="G106" s="17"/>
      <c r="H106" s="25"/>
      <c r="I106" s="11">
        <v>0</v>
      </c>
      <c r="J106" s="13">
        <f>I106*F106</f>
        <v>0</v>
      </c>
      <c r="K106" s="17"/>
      <c r="L106" s="25"/>
      <c r="M106" s="26">
        <f>J106</f>
        <v>0</v>
      </c>
    </row>
    <row r="107" spans="1:13" x14ac:dyDescent="0.25">
      <c r="A107" s="67"/>
      <c r="B107" s="70"/>
      <c r="C107" s="35" t="s">
        <v>27</v>
      </c>
      <c r="D107" s="56" t="s">
        <v>18</v>
      </c>
      <c r="E107" s="11">
        <v>0.38</v>
      </c>
      <c r="F107" s="13">
        <f>E107*F105</f>
        <v>6.8400000000000002E-2</v>
      </c>
      <c r="G107" s="17"/>
      <c r="H107" s="25"/>
      <c r="I107" s="17"/>
      <c r="J107" s="25"/>
      <c r="K107" s="11">
        <v>0</v>
      </c>
      <c r="L107" s="13">
        <f>K107*F107</f>
        <v>0</v>
      </c>
      <c r="M107" s="26">
        <f>L107</f>
        <v>0</v>
      </c>
    </row>
    <row r="108" spans="1:13" x14ac:dyDescent="0.25">
      <c r="A108" s="67"/>
      <c r="B108" s="70"/>
      <c r="C108" s="33" t="s">
        <v>85</v>
      </c>
      <c r="D108" s="56" t="s">
        <v>38</v>
      </c>
      <c r="E108" s="11">
        <v>125</v>
      </c>
      <c r="F108" s="13">
        <f>E108*F105</f>
        <v>22.5</v>
      </c>
      <c r="G108" s="11">
        <v>0</v>
      </c>
      <c r="H108" s="13">
        <v>0</v>
      </c>
      <c r="I108" s="17"/>
      <c r="J108" s="25"/>
      <c r="K108" s="17"/>
      <c r="L108" s="25"/>
      <c r="M108" s="26">
        <f t="shared" ref="M108:M110" si="18">H108</f>
        <v>0</v>
      </c>
    </row>
    <row r="109" spans="1:13" x14ac:dyDescent="0.25">
      <c r="A109" s="67"/>
      <c r="B109" s="70"/>
      <c r="C109" s="33" t="s">
        <v>119</v>
      </c>
      <c r="D109" s="56" t="s">
        <v>25</v>
      </c>
      <c r="E109" s="11"/>
      <c r="F109" s="13">
        <v>60</v>
      </c>
      <c r="G109" s="11">
        <v>0</v>
      </c>
      <c r="H109" s="13">
        <v>0</v>
      </c>
      <c r="I109" s="17"/>
      <c r="J109" s="25"/>
      <c r="K109" s="17"/>
      <c r="L109" s="25"/>
      <c r="M109" s="26">
        <f t="shared" si="18"/>
        <v>0</v>
      </c>
    </row>
    <row r="110" spans="1:13" x14ac:dyDescent="0.25">
      <c r="A110" s="67"/>
      <c r="B110" s="70"/>
      <c r="C110" s="33" t="s">
        <v>20</v>
      </c>
      <c r="D110" s="56" t="s">
        <v>18</v>
      </c>
      <c r="E110" s="13">
        <v>0.56000000000000005</v>
      </c>
      <c r="F110" s="13">
        <f>F105</f>
        <v>0.18</v>
      </c>
      <c r="G110" s="13">
        <v>0</v>
      </c>
      <c r="H110" s="13">
        <v>0</v>
      </c>
      <c r="I110" s="25"/>
      <c r="J110" s="25"/>
      <c r="K110" s="25"/>
      <c r="L110" s="25"/>
      <c r="M110" s="13">
        <f t="shared" si="18"/>
        <v>0</v>
      </c>
    </row>
    <row r="111" spans="1:13" ht="54" x14ac:dyDescent="0.25">
      <c r="A111" s="66">
        <v>24</v>
      </c>
      <c r="B111" s="63" t="s">
        <v>65</v>
      </c>
      <c r="C111" s="14" t="s">
        <v>87</v>
      </c>
      <c r="D111" s="55" t="s">
        <v>24</v>
      </c>
      <c r="E111" s="21"/>
      <c r="F111" s="30">
        <v>20.7622</v>
      </c>
      <c r="G111" s="22"/>
      <c r="H111" s="22"/>
      <c r="I111" s="22"/>
      <c r="J111" s="22"/>
      <c r="K111" s="22"/>
      <c r="L111" s="22"/>
      <c r="M111" s="22"/>
    </row>
    <row r="112" spans="1:13" x14ac:dyDescent="0.25">
      <c r="A112" s="67"/>
      <c r="B112" s="64"/>
      <c r="C112" s="15" t="s">
        <v>26</v>
      </c>
      <c r="D112" s="56" t="s">
        <v>16</v>
      </c>
      <c r="E112" s="20">
        <v>57.4</v>
      </c>
      <c r="F112" s="13">
        <f>E112*F111</f>
        <v>1191.75028</v>
      </c>
      <c r="G112" s="17"/>
      <c r="H112" s="25"/>
      <c r="I112" s="11">
        <v>0</v>
      </c>
      <c r="J112" s="13">
        <f>I112*F112</f>
        <v>0</v>
      </c>
      <c r="K112" s="17"/>
      <c r="L112" s="25"/>
      <c r="M112" s="26">
        <f>J112</f>
        <v>0</v>
      </c>
    </row>
    <row r="113" spans="1:13" x14ac:dyDescent="0.25">
      <c r="A113" s="67"/>
      <c r="B113" s="64"/>
      <c r="C113" s="35" t="s">
        <v>27</v>
      </c>
      <c r="D113" s="56" t="s">
        <v>18</v>
      </c>
      <c r="E113" s="11">
        <v>2.1</v>
      </c>
      <c r="F113" s="13">
        <f>E113*F111</f>
        <v>43.600619999999999</v>
      </c>
      <c r="G113" s="17"/>
      <c r="H113" s="25"/>
      <c r="I113" s="17"/>
      <c r="J113" s="25"/>
      <c r="K113" s="11">
        <v>0</v>
      </c>
      <c r="L113" s="13">
        <f>K113*F113</f>
        <v>0</v>
      </c>
      <c r="M113" s="26">
        <f>L113</f>
        <v>0</v>
      </c>
    </row>
    <row r="114" spans="1:13" ht="15.75" x14ac:dyDescent="0.25">
      <c r="A114" s="68"/>
      <c r="B114" s="65"/>
      <c r="C114" s="19" t="s">
        <v>63</v>
      </c>
      <c r="D114" s="57" t="s">
        <v>19</v>
      </c>
      <c r="E114" s="16">
        <v>2.04</v>
      </c>
      <c r="F114" s="10">
        <f>E114*F111</f>
        <v>42.354888000000003</v>
      </c>
      <c r="G114" s="16">
        <v>0</v>
      </c>
      <c r="H114" s="10">
        <v>0</v>
      </c>
      <c r="I114" s="23"/>
      <c r="J114" s="18"/>
      <c r="K114" s="23"/>
      <c r="L114" s="18"/>
      <c r="M114" s="24">
        <f t="shared" ref="M114" si="19">H114</f>
        <v>0</v>
      </c>
    </row>
    <row r="115" spans="1:13" ht="27" x14ac:dyDescent="0.25">
      <c r="A115" s="66">
        <v>25</v>
      </c>
      <c r="B115" s="63" t="s">
        <v>62</v>
      </c>
      <c r="C115" s="14" t="s">
        <v>86</v>
      </c>
      <c r="D115" s="55" t="s">
        <v>24</v>
      </c>
      <c r="E115" s="21"/>
      <c r="F115" s="30">
        <v>1.2512000000000001</v>
      </c>
      <c r="G115" s="22"/>
      <c r="H115" s="22"/>
      <c r="I115" s="22"/>
      <c r="J115" s="22"/>
      <c r="K115" s="22"/>
      <c r="L115" s="22"/>
      <c r="M115" s="22"/>
    </row>
    <row r="116" spans="1:13" x14ac:dyDescent="0.25">
      <c r="A116" s="67"/>
      <c r="B116" s="64"/>
      <c r="C116" s="15" t="s">
        <v>26</v>
      </c>
      <c r="D116" s="56" t="s">
        <v>16</v>
      </c>
      <c r="E116" s="20">
        <v>65</v>
      </c>
      <c r="F116" s="13">
        <f>E116*F115</f>
        <v>81.328000000000003</v>
      </c>
      <c r="G116" s="17"/>
      <c r="H116" s="25"/>
      <c r="I116" s="11">
        <v>0</v>
      </c>
      <c r="J116" s="13">
        <f>I116*F116</f>
        <v>0</v>
      </c>
      <c r="K116" s="17"/>
      <c r="L116" s="25"/>
      <c r="M116" s="26">
        <f>J116</f>
        <v>0</v>
      </c>
    </row>
    <row r="117" spans="1:13" x14ac:dyDescent="0.25">
      <c r="A117" s="67"/>
      <c r="B117" s="64"/>
      <c r="C117" s="35" t="s">
        <v>27</v>
      </c>
      <c r="D117" s="56" t="s">
        <v>18</v>
      </c>
      <c r="E117" s="11">
        <v>2.1</v>
      </c>
      <c r="F117" s="13">
        <f>E117*F115</f>
        <v>2.6275200000000005</v>
      </c>
      <c r="G117" s="17"/>
      <c r="H117" s="25"/>
      <c r="I117" s="17"/>
      <c r="J117" s="25"/>
      <c r="K117" s="11">
        <v>0</v>
      </c>
      <c r="L117" s="13">
        <f>K117*F117</f>
        <v>0</v>
      </c>
      <c r="M117" s="26">
        <f>L117</f>
        <v>0</v>
      </c>
    </row>
    <row r="118" spans="1:13" ht="15.75" x14ac:dyDescent="0.25">
      <c r="A118" s="67"/>
      <c r="B118" s="64"/>
      <c r="C118" s="33" t="s">
        <v>63</v>
      </c>
      <c r="D118" s="56" t="s">
        <v>19</v>
      </c>
      <c r="E118" s="11">
        <v>1.82</v>
      </c>
      <c r="F118" s="13">
        <f>E118*F115</f>
        <v>2.2771840000000001</v>
      </c>
      <c r="G118" s="11">
        <v>0</v>
      </c>
      <c r="H118" s="13">
        <v>0</v>
      </c>
      <c r="I118" s="17"/>
      <c r="J118" s="25"/>
      <c r="K118" s="17"/>
      <c r="L118" s="25"/>
      <c r="M118" s="26">
        <f t="shared" ref="M118:M119" si="20">H118</f>
        <v>0</v>
      </c>
    </row>
    <row r="119" spans="1:13" ht="15.75" x14ac:dyDescent="0.25">
      <c r="A119" s="67"/>
      <c r="B119" s="64"/>
      <c r="C119" s="33" t="s">
        <v>64</v>
      </c>
      <c r="D119" s="56" t="s">
        <v>14</v>
      </c>
      <c r="E119" s="11">
        <v>5.28</v>
      </c>
      <c r="F119" s="13">
        <f>E119*F115</f>
        <v>6.6063360000000007</v>
      </c>
      <c r="G119" s="11">
        <v>0</v>
      </c>
      <c r="H119" s="13">
        <v>0</v>
      </c>
      <c r="I119" s="17"/>
      <c r="J119" s="25"/>
      <c r="K119" s="17"/>
      <c r="L119" s="25"/>
      <c r="M119" s="26">
        <f t="shared" si="20"/>
        <v>0</v>
      </c>
    </row>
    <row r="120" spans="1:13" x14ac:dyDescent="0.25">
      <c r="A120" s="68"/>
      <c r="B120" s="65"/>
      <c r="C120" s="19" t="s">
        <v>20</v>
      </c>
      <c r="D120" s="57" t="s">
        <v>18</v>
      </c>
      <c r="E120" s="16">
        <v>0.2</v>
      </c>
      <c r="F120" s="10">
        <f>E120*F115</f>
        <v>0.25024000000000002</v>
      </c>
      <c r="G120" s="16">
        <v>0</v>
      </c>
      <c r="H120" s="10">
        <v>0</v>
      </c>
      <c r="I120" s="23"/>
      <c r="J120" s="18"/>
      <c r="K120" s="16"/>
      <c r="L120" s="10"/>
      <c r="M120" s="24">
        <f>L120+J120+H120</f>
        <v>0</v>
      </c>
    </row>
    <row r="121" spans="1:13" ht="40.5" x14ac:dyDescent="0.25">
      <c r="A121" s="66">
        <v>26</v>
      </c>
      <c r="B121" s="63" t="s">
        <v>89</v>
      </c>
      <c r="C121" s="14" t="s">
        <v>97</v>
      </c>
      <c r="D121" s="55" t="s">
        <v>24</v>
      </c>
      <c r="E121" s="21"/>
      <c r="F121" s="30">
        <v>22.013400000000001</v>
      </c>
      <c r="G121" s="22"/>
      <c r="H121" s="22"/>
      <c r="I121" s="22"/>
      <c r="J121" s="22"/>
      <c r="K121" s="22"/>
      <c r="L121" s="22"/>
      <c r="M121" s="22"/>
    </row>
    <row r="122" spans="1:13" x14ac:dyDescent="0.25">
      <c r="A122" s="67"/>
      <c r="B122" s="64"/>
      <c r="C122" s="15" t="s">
        <v>26</v>
      </c>
      <c r="D122" s="56" t="s">
        <v>16</v>
      </c>
      <c r="E122" s="20">
        <v>11</v>
      </c>
      <c r="F122" s="13">
        <f>E122*F121</f>
        <v>242.1474</v>
      </c>
      <c r="G122" s="17"/>
      <c r="H122" s="25"/>
      <c r="I122" s="11">
        <v>0</v>
      </c>
      <c r="J122" s="13">
        <f>I122*F122</f>
        <v>0</v>
      </c>
      <c r="K122" s="17"/>
      <c r="L122" s="25"/>
      <c r="M122" s="26">
        <f>J122</f>
        <v>0</v>
      </c>
    </row>
    <row r="123" spans="1:13" ht="15.75" x14ac:dyDescent="0.25">
      <c r="A123" s="68"/>
      <c r="B123" s="65"/>
      <c r="C123" s="19" t="s">
        <v>46</v>
      </c>
      <c r="D123" s="57" t="s">
        <v>19</v>
      </c>
      <c r="E123" s="16">
        <v>0.43</v>
      </c>
      <c r="F123" s="10">
        <f>E123*F121</f>
        <v>9.4657619999999998</v>
      </c>
      <c r="G123" s="16">
        <v>0</v>
      </c>
      <c r="H123" s="10">
        <v>0</v>
      </c>
      <c r="I123" s="23"/>
      <c r="J123" s="18"/>
      <c r="K123" s="23"/>
      <c r="L123" s="18"/>
      <c r="M123" s="24">
        <f t="shared" ref="M123" si="21">H123</f>
        <v>0</v>
      </c>
    </row>
    <row r="124" spans="1:13" ht="56.25" x14ac:dyDescent="0.25">
      <c r="A124" s="66">
        <v>27</v>
      </c>
      <c r="B124" s="63" t="s">
        <v>23</v>
      </c>
      <c r="C124" s="14" t="s">
        <v>105</v>
      </c>
      <c r="D124" s="55" t="s">
        <v>24</v>
      </c>
      <c r="E124" s="21"/>
      <c r="F124" s="52">
        <v>2.81745</v>
      </c>
      <c r="G124" s="22"/>
      <c r="H124" s="22"/>
      <c r="I124" s="22"/>
      <c r="J124" s="22"/>
      <c r="K124" s="22"/>
      <c r="L124" s="22"/>
      <c r="M124" s="22"/>
    </row>
    <row r="125" spans="1:13" x14ac:dyDescent="0.25">
      <c r="A125" s="67"/>
      <c r="B125" s="64"/>
      <c r="C125" s="35" t="s">
        <v>15</v>
      </c>
      <c r="D125" s="56" t="s">
        <v>16</v>
      </c>
      <c r="E125" s="20">
        <v>68</v>
      </c>
      <c r="F125" s="13">
        <f>E125*F124</f>
        <v>191.5866</v>
      </c>
      <c r="G125" s="17"/>
      <c r="H125" s="25"/>
      <c r="I125" s="11">
        <v>0</v>
      </c>
      <c r="J125" s="13">
        <f>I125*F125</f>
        <v>0</v>
      </c>
      <c r="K125" s="17"/>
      <c r="L125" s="25"/>
      <c r="M125" s="26">
        <f>J125</f>
        <v>0</v>
      </c>
    </row>
    <row r="126" spans="1:13" x14ac:dyDescent="0.25">
      <c r="A126" s="67"/>
      <c r="B126" s="64"/>
      <c r="C126" s="35" t="s">
        <v>27</v>
      </c>
      <c r="D126" s="56" t="s">
        <v>18</v>
      </c>
      <c r="E126" s="34">
        <v>0.03</v>
      </c>
      <c r="F126" s="43">
        <f>E126*F124</f>
        <v>8.4523500000000001E-2</v>
      </c>
      <c r="G126" s="17"/>
      <c r="H126" s="25"/>
      <c r="I126" s="17"/>
      <c r="J126" s="25"/>
      <c r="K126" s="11">
        <v>0</v>
      </c>
      <c r="L126" s="13">
        <f>K126*F126</f>
        <v>0</v>
      </c>
      <c r="M126" s="26">
        <f>L126</f>
        <v>0</v>
      </c>
    </row>
    <row r="127" spans="1:13" x14ac:dyDescent="0.25">
      <c r="A127" s="67"/>
      <c r="B127" s="64"/>
      <c r="C127" s="33" t="s">
        <v>21</v>
      </c>
      <c r="D127" s="56" t="s">
        <v>22</v>
      </c>
      <c r="E127" s="20">
        <v>28</v>
      </c>
      <c r="F127" s="13">
        <f>E127*F124</f>
        <v>78.888599999999997</v>
      </c>
      <c r="G127" s="11">
        <v>0</v>
      </c>
      <c r="H127" s="13">
        <v>0</v>
      </c>
      <c r="I127" s="17"/>
      <c r="J127" s="25"/>
      <c r="K127" s="17"/>
      <c r="L127" s="25"/>
      <c r="M127" s="26">
        <f t="shared" ref="M127:M128" si="22">H127</f>
        <v>0</v>
      </c>
    </row>
    <row r="128" spans="1:13" x14ac:dyDescent="0.25">
      <c r="A128" s="68"/>
      <c r="B128" s="65"/>
      <c r="C128" s="19" t="s">
        <v>20</v>
      </c>
      <c r="D128" s="57" t="s">
        <v>18</v>
      </c>
      <c r="E128" s="10">
        <v>0.19</v>
      </c>
      <c r="F128" s="10">
        <f>E128*F124</f>
        <v>0.53531550000000006</v>
      </c>
      <c r="G128" s="10">
        <v>0</v>
      </c>
      <c r="H128" s="10">
        <v>0</v>
      </c>
      <c r="I128" s="18"/>
      <c r="J128" s="18"/>
      <c r="K128" s="18"/>
      <c r="L128" s="18"/>
      <c r="M128" s="10">
        <f t="shared" si="22"/>
        <v>0</v>
      </c>
    </row>
    <row r="129" spans="1:17" ht="27" x14ac:dyDescent="0.25">
      <c r="A129" s="66">
        <v>28</v>
      </c>
      <c r="B129" s="69" t="s">
        <v>70</v>
      </c>
      <c r="C129" s="14" t="s">
        <v>69</v>
      </c>
      <c r="D129" s="55" t="s">
        <v>24</v>
      </c>
      <c r="E129" s="21"/>
      <c r="F129" s="30">
        <v>16.150600000000001</v>
      </c>
      <c r="G129" s="22"/>
      <c r="H129" s="22"/>
      <c r="I129" s="22"/>
      <c r="J129" s="22"/>
      <c r="K129" s="22"/>
      <c r="L129" s="22"/>
      <c r="M129" s="22"/>
    </row>
    <row r="130" spans="1:17" x14ac:dyDescent="0.25">
      <c r="A130" s="67"/>
      <c r="B130" s="70"/>
      <c r="C130" s="35" t="s">
        <v>15</v>
      </c>
      <c r="D130" s="56" t="s">
        <v>16</v>
      </c>
      <c r="E130" s="11">
        <v>45.9</v>
      </c>
      <c r="F130" s="13">
        <f>E130*F129</f>
        <v>741.31254000000001</v>
      </c>
      <c r="G130" s="17"/>
      <c r="H130" s="25"/>
      <c r="I130" s="11">
        <v>0</v>
      </c>
      <c r="J130" s="13">
        <f>I130*F130</f>
        <v>0</v>
      </c>
      <c r="K130" s="17"/>
      <c r="L130" s="25"/>
      <c r="M130" s="26">
        <f>J130</f>
        <v>0</v>
      </c>
    </row>
    <row r="131" spans="1:17" x14ac:dyDescent="0.25">
      <c r="A131" s="67"/>
      <c r="B131" s="70"/>
      <c r="C131" s="35" t="s">
        <v>27</v>
      </c>
      <c r="D131" s="56" t="s">
        <v>18</v>
      </c>
      <c r="E131" s="34">
        <v>0.23</v>
      </c>
      <c r="F131" s="13">
        <f>E131*F129</f>
        <v>3.7146380000000003</v>
      </c>
      <c r="G131" s="17"/>
      <c r="H131" s="25"/>
      <c r="I131" s="17"/>
      <c r="J131" s="25"/>
      <c r="K131" s="11">
        <v>0</v>
      </c>
      <c r="L131" s="13">
        <f>K131*F131</f>
        <v>0</v>
      </c>
      <c r="M131" s="26">
        <f>L131</f>
        <v>0</v>
      </c>
    </row>
    <row r="132" spans="1:17" x14ac:dyDescent="0.25">
      <c r="A132" s="67"/>
      <c r="B132" s="70"/>
      <c r="C132" s="33" t="s">
        <v>71</v>
      </c>
      <c r="D132" s="56" t="s">
        <v>33</v>
      </c>
      <c r="E132" s="20">
        <v>3.5000000000000003E-2</v>
      </c>
      <c r="F132" s="13">
        <f>E132*F129</f>
        <v>0.56527100000000008</v>
      </c>
      <c r="G132" s="11">
        <v>0</v>
      </c>
      <c r="H132" s="13">
        <v>0</v>
      </c>
      <c r="I132" s="17"/>
      <c r="J132" s="25"/>
      <c r="K132" s="17"/>
      <c r="L132" s="25"/>
      <c r="M132" s="26">
        <f t="shared" ref="M132:M134" si="23">H132</f>
        <v>0</v>
      </c>
    </row>
    <row r="133" spans="1:17" ht="15.75" x14ac:dyDescent="0.25">
      <c r="A133" s="67"/>
      <c r="B133" s="70"/>
      <c r="C133" s="33" t="s">
        <v>72</v>
      </c>
      <c r="D133" s="56" t="s">
        <v>19</v>
      </c>
      <c r="E133" s="20">
        <v>8.9999999999999993E-3</v>
      </c>
      <c r="F133" s="13">
        <f>E133*F129</f>
        <v>0.1453554</v>
      </c>
      <c r="G133" s="11">
        <v>0</v>
      </c>
      <c r="H133" s="13">
        <v>0</v>
      </c>
      <c r="I133" s="17"/>
      <c r="J133" s="25"/>
      <c r="K133" s="17"/>
      <c r="L133" s="25"/>
      <c r="M133" s="26">
        <f t="shared" ref="M133" si="24">H133</f>
        <v>0</v>
      </c>
    </row>
    <row r="134" spans="1:17" ht="15.75" x14ac:dyDescent="0.25">
      <c r="A134" s="68"/>
      <c r="B134" s="71"/>
      <c r="C134" s="19" t="s">
        <v>73</v>
      </c>
      <c r="D134" s="57" t="s">
        <v>14</v>
      </c>
      <c r="E134" s="10">
        <v>3.4</v>
      </c>
      <c r="F134" s="10">
        <f>E134*F129</f>
        <v>54.912039999999998</v>
      </c>
      <c r="G134" s="10">
        <v>0</v>
      </c>
      <c r="H134" s="10">
        <v>0</v>
      </c>
      <c r="I134" s="18"/>
      <c r="J134" s="18"/>
      <c r="K134" s="18"/>
      <c r="L134" s="18"/>
      <c r="M134" s="10">
        <f t="shared" si="23"/>
        <v>0</v>
      </c>
    </row>
    <row r="135" spans="1:17" ht="27" x14ac:dyDescent="0.25">
      <c r="A135" s="66">
        <v>29</v>
      </c>
      <c r="B135" s="63" t="s">
        <v>75</v>
      </c>
      <c r="C135" s="14" t="s">
        <v>74</v>
      </c>
      <c r="D135" s="55" t="s">
        <v>57</v>
      </c>
      <c r="E135" s="21"/>
      <c r="F135" s="30">
        <v>0.3599</v>
      </c>
      <c r="G135" s="22"/>
      <c r="H135" s="22"/>
      <c r="I135" s="22"/>
      <c r="J135" s="22"/>
      <c r="K135" s="22"/>
      <c r="L135" s="22"/>
      <c r="M135" s="22"/>
    </row>
    <row r="136" spans="1:17" x14ac:dyDescent="0.25">
      <c r="A136" s="67"/>
      <c r="B136" s="64"/>
      <c r="C136" s="35" t="s">
        <v>15</v>
      </c>
      <c r="D136" s="56" t="s">
        <v>16</v>
      </c>
      <c r="E136" s="20">
        <v>60.8</v>
      </c>
      <c r="F136" s="13">
        <f>E136*F135</f>
        <v>21.881919999999997</v>
      </c>
      <c r="G136" s="17"/>
      <c r="H136" s="25"/>
      <c r="I136" s="11">
        <v>0</v>
      </c>
      <c r="J136" s="13">
        <f>I136*F136</f>
        <v>0</v>
      </c>
      <c r="K136" s="17"/>
      <c r="L136" s="25"/>
      <c r="M136" s="26">
        <f>J136</f>
        <v>0</v>
      </c>
    </row>
    <row r="137" spans="1:17" x14ac:dyDescent="0.25">
      <c r="A137" s="67"/>
      <c r="B137" s="64"/>
      <c r="C137" s="35" t="s">
        <v>76</v>
      </c>
      <c r="D137" s="56" t="s">
        <v>77</v>
      </c>
      <c r="E137" s="20">
        <v>143</v>
      </c>
      <c r="F137" s="13">
        <f>E137*F135</f>
        <v>51.465699999999998</v>
      </c>
      <c r="G137" s="17"/>
      <c r="H137" s="25"/>
      <c r="I137" s="17"/>
      <c r="J137" s="25"/>
      <c r="K137" s="11">
        <v>0</v>
      </c>
      <c r="L137" s="13">
        <f>K137*F137</f>
        <v>0</v>
      </c>
      <c r="M137" s="26">
        <f>L137</f>
        <v>0</v>
      </c>
    </row>
    <row r="138" spans="1:17" x14ac:dyDescent="0.25">
      <c r="A138" s="68"/>
      <c r="B138" s="65"/>
      <c r="C138" s="19" t="s">
        <v>20</v>
      </c>
      <c r="D138" s="57" t="s">
        <v>18</v>
      </c>
      <c r="E138" s="10">
        <v>6.89</v>
      </c>
      <c r="F138" s="10">
        <f>E138*F135</f>
        <v>2.479711</v>
      </c>
      <c r="G138" s="10">
        <v>0</v>
      </c>
      <c r="H138" s="10">
        <v>0</v>
      </c>
      <c r="I138" s="18"/>
      <c r="J138" s="18"/>
      <c r="K138" s="18"/>
      <c r="L138" s="18"/>
      <c r="M138" s="10">
        <f t="shared" ref="M138" si="25">H138</f>
        <v>0</v>
      </c>
    </row>
    <row r="139" spans="1:17" ht="29.25" x14ac:dyDescent="0.25">
      <c r="A139" s="28">
        <v>30</v>
      </c>
      <c r="B139" s="45" t="s">
        <v>78</v>
      </c>
      <c r="C139" s="42" t="s">
        <v>107</v>
      </c>
      <c r="D139" s="36" t="s">
        <v>33</v>
      </c>
      <c r="E139" s="44"/>
      <c r="F139" s="29">
        <v>57.58</v>
      </c>
      <c r="G139" s="29"/>
      <c r="H139" s="29"/>
      <c r="I139" s="37"/>
      <c r="J139" s="37"/>
      <c r="K139" s="37">
        <v>0</v>
      </c>
      <c r="L139" s="29">
        <f>K139*F139</f>
        <v>0</v>
      </c>
      <c r="M139" s="29">
        <f>L139</f>
        <v>0</v>
      </c>
    </row>
    <row r="140" spans="1:17" x14ac:dyDescent="0.25">
      <c r="A140" s="46"/>
      <c r="B140" s="39"/>
      <c r="C140" s="47" t="s">
        <v>8</v>
      </c>
      <c r="D140" s="57"/>
      <c r="E140" s="59"/>
      <c r="F140" s="59"/>
      <c r="G140" s="59"/>
      <c r="H140" s="10">
        <f>SUM(H9:H139)</f>
        <v>0</v>
      </c>
      <c r="I140" s="18"/>
      <c r="J140" s="10">
        <f>SUM(J9:J139)</f>
        <v>0</v>
      </c>
      <c r="K140" s="18"/>
      <c r="L140" s="10">
        <f>SUM(L9:L139)</f>
        <v>0</v>
      </c>
      <c r="M140" s="10">
        <f>SUM(M9:M139)</f>
        <v>0</v>
      </c>
      <c r="N140" s="6"/>
    </row>
    <row r="141" spans="1:17" x14ac:dyDescent="0.25">
      <c r="A141" s="46"/>
      <c r="B141" s="39"/>
      <c r="C141" s="48" t="s">
        <v>135</v>
      </c>
      <c r="D141" s="61" t="s">
        <v>128</v>
      </c>
      <c r="E141" s="28"/>
      <c r="F141" s="28"/>
      <c r="G141" s="28"/>
      <c r="H141" s="29">
        <f>H140*7%</f>
        <v>0</v>
      </c>
      <c r="I141" s="37"/>
      <c r="J141" s="29">
        <v>0</v>
      </c>
      <c r="K141" s="37"/>
      <c r="L141" s="29">
        <f>0</f>
        <v>0</v>
      </c>
      <c r="M141" s="29">
        <f>L141+J141+H141</f>
        <v>0</v>
      </c>
      <c r="N141" s="6"/>
    </row>
    <row r="142" spans="1:17" x14ac:dyDescent="0.25">
      <c r="A142" s="46"/>
      <c r="B142" s="39"/>
      <c r="C142" s="47" t="s">
        <v>8</v>
      </c>
      <c r="D142" s="62"/>
      <c r="E142" s="59"/>
      <c r="F142" s="59"/>
      <c r="G142" s="59"/>
      <c r="H142" s="10">
        <f>H141+H140</f>
        <v>0</v>
      </c>
      <c r="I142" s="18"/>
      <c r="J142" s="10">
        <f>J141+J140</f>
        <v>0</v>
      </c>
      <c r="K142" s="18"/>
      <c r="L142" s="10">
        <f>-L141+L140</f>
        <v>0</v>
      </c>
      <c r="M142" s="10">
        <f>M141+M140</f>
        <v>0</v>
      </c>
      <c r="N142" s="6"/>
    </row>
    <row r="143" spans="1:17" x14ac:dyDescent="0.25">
      <c r="A143" s="46"/>
      <c r="B143" s="39"/>
      <c r="C143" s="48" t="s">
        <v>134</v>
      </c>
      <c r="D143" s="61" t="s">
        <v>128</v>
      </c>
      <c r="E143" s="28"/>
      <c r="F143" s="28"/>
      <c r="G143" s="28"/>
      <c r="H143" s="29">
        <f>H142*10%</f>
        <v>0</v>
      </c>
      <c r="I143" s="37"/>
      <c r="J143" s="29">
        <f>J142*10%</f>
        <v>0</v>
      </c>
      <c r="K143" s="37"/>
      <c r="L143" s="29">
        <f>L142*10%</f>
        <v>0</v>
      </c>
      <c r="M143" s="29">
        <f>M142*10%</f>
        <v>0</v>
      </c>
      <c r="N143" s="6"/>
    </row>
    <row r="144" spans="1:17" x14ac:dyDescent="0.25">
      <c r="A144" s="46"/>
      <c r="B144" s="39"/>
      <c r="C144" s="49" t="s">
        <v>8</v>
      </c>
      <c r="D144" s="61"/>
      <c r="E144" s="28"/>
      <c r="F144" s="28"/>
      <c r="G144" s="28"/>
      <c r="H144" s="29">
        <f>H143+H142</f>
        <v>0</v>
      </c>
      <c r="I144" s="37"/>
      <c r="J144" s="29">
        <f>J143+J142</f>
        <v>0</v>
      </c>
      <c r="K144" s="37"/>
      <c r="L144" s="29">
        <f>L143+L142</f>
        <v>0</v>
      </c>
      <c r="M144" s="29">
        <f>M143+M142</f>
        <v>0</v>
      </c>
      <c r="N144" s="6"/>
      <c r="O144" s="27"/>
      <c r="P144" s="27"/>
      <c r="Q144" s="27"/>
    </row>
    <row r="145" spans="1:17" x14ac:dyDescent="0.25">
      <c r="A145" s="46"/>
      <c r="B145" s="39"/>
      <c r="C145" s="48" t="s">
        <v>133</v>
      </c>
      <c r="D145" s="61" t="s">
        <v>128</v>
      </c>
      <c r="E145" s="28"/>
      <c r="F145" s="28"/>
      <c r="G145" s="28"/>
      <c r="H145" s="29">
        <f>H144*8%</f>
        <v>0</v>
      </c>
      <c r="I145" s="37"/>
      <c r="J145" s="29">
        <f>J144*8%</f>
        <v>0</v>
      </c>
      <c r="K145" s="37"/>
      <c r="L145" s="29">
        <f>L144*8%</f>
        <v>0</v>
      </c>
      <c r="M145" s="29">
        <f>M144*8%</f>
        <v>0</v>
      </c>
      <c r="N145" s="6"/>
      <c r="O145" s="27"/>
      <c r="P145" s="27"/>
      <c r="Q145" s="27"/>
    </row>
    <row r="146" spans="1:17" x14ac:dyDescent="0.25">
      <c r="A146" s="46"/>
      <c r="B146" s="39"/>
      <c r="C146" s="49" t="s">
        <v>8</v>
      </c>
      <c r="D146" s="61"/>
      <c r="E146" s="28"/>
      <c r="F146" s="28"/>
      <c r="G146" s="28"/>
      <c r="H146" s="29">
        <f>H145+H144</f>
        <v>0</v>
      </c>
      <c r="I146" s="37"/>
      <c r="J146" s="29">
        <f>J145+J144</f>
        <v>0</v>
      </c>
      <c r="K146" s="37"/>
      <c r="L146" s="29">
        <f>L145+L144</f>
        <v>0</v>
      </c>
      <c r="M146" s="29">
        <f>M145+M144</f>
        <v>0</v>
      </c>
      <c r="N146" s="6"/>
      <c r="O146" s="27"/>
      <c r="P146" s="27"/>
      <c r="Q146" s="27"/>
    </row>
    <row r="147" spans="1:17" x14ac:dyDescent="0.25">
      <c r="A147" s="40"/>
      <c r="B147" s="40"/>
      <c r="C147" s="48" t="s">
        <v>132</v>
      </c>
      <c r="D147" s="61" t="s">
        <v>129</v>
      </c>
      <c r="E147" s="28"/>
      <c r="F147" s="28"/>
      <c r="G147" s="28"/>
      <c r="H147" s="29">
        <f>H146*10%</f>
        <v>0</v>
      </c>
      <c r="I147" s="37"/>
      <c r="J147" s="29">
        <f>J146*10%</f>
        <v>0</v>
      </c>
      <c r="K147" s="37"/>
      <c r="L147" s="29">
        <f>L146*10%</f>
        <v>0</v>
      </c>
      <c r="M147" s="29">
        <f>M146*10%</f>
        <v>0</v>
      </c>
      <c r="N147" s="12"/>
      <c r="O147" s="27"/>
      <c r="P147" s="27"/>
      <c r="Q147" s="27"/>
    </row>
    <row r="148" spans="1:17" x14ac:dyDescent="0.25">
      <c r="A148" s="40"/>
      <c r="B148" s="40"/>
      <c r="C148" s="49" t="s">
        <v>8</v>
      </c>
      <c r="D148" s="61"/>
      <c r="E148" s="28"/>
      <c r="F148" s="28"/>
      <c r="G148" s="28"/>
      <c r="H148" s="29">
        <f>H147+H146</f>
        <v>0</v>
      </c>
      <c r="I148" s="37"/>
      <c r="J148" s="29">
        <f>J147+J146</f>
        <v>0</v>
      </c>
      <c r="K148" s="37"/>
      <c r="L148" s="29">
        <f>L147+L146</f>
        <v>0</v>
      </c>
      <c r="M148" s="29">
        <f>M147+M146</f>
        <v>0</v>
      </c>
      <c r="N148" s="12"/>
      <c r="O148" s="27"/>
      <c r="P148" s="27"/>
      <c r="Q148" s="27"/>
    </row>
    <row r="149" spans="1:17" x14ac:dyDescent="0.25">
      <c r="A149" s="40"/>
      <c r="B149" s="40"/>
      <c r="C149" s="48" t="s">
        <v>131</v>
      </c>
      <c r="D149" s="61" t="s">
        <v>130</v>
      </c>
      <c r="E149" s="28"/>
      <c r="F149" s="28"/>
      <c r="G149" s="28"/>
      <c r="H149" s="29">
        <f>H148*8%</f>
        <v>0</v>
      </c>
      <c r="I149" s="37"/>
      <c r="J149" s="29">
        <f>J148*8%</f>
        <v>0</v>
      </c>
      <c r="K149" s="37"/>
      <c r="L149" s="29">
        <f>L148*8%</f>
        <v>0</v>
      </c>
      <c r="M149" s="29">
        <f>M148*8%</f>
        <v>0</v>
      </c>
      <c r="N149" s="12"/>
      <c r="O149" s="27"/>
      <c r="P149" s="27"/>
      <c r="Q149" s="27"/>
    </row>
    <row r="150" spans="1:17" x14ac:dyDescent="0.25">
      <c r="A150" s="40"/>
      <c r="B150" s="40"/>
      <c r="C150" s="49" t="s">
        <v>8</v>
      </c>
      <c r="D150" s="36"/>
      <c r="E150" s="28"/>
      <c r="F150" s="28"/>
      <c r="G150" s="28"/>
      <c r="H150" s="29">
        <f>H149+H148</f>
        <v>0</v>
      </c>
      <c r="I150" s="37"/>
      <c r="J150" s="29">
        <f>J149+J148</f>
        <v>0</v>
      </c>
      <c r="K150" s="37"/>
      <c r="L150" s="29">
        <f>L149+L148</f>
        <v>0</v>
      </c>
      <c r="M150" s="29">
        <f>M149+M148</f>
        <v>0</v>
      </c>
      <c r="N150" s="12"/>
    </row>
    <row r="151" spans="1:17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7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</sheetData>
  <mergeCells count="66">
    <mergeCell ref="B94:B98"/>
    <mergeCell ref="A94:A98"/>
    <mergeCell ref="K2:M2"/>
    <mergeCell ref="B72:B77"/>
    <mergeCell ref="A72:A77"/>
    <mergeCell ref="B86:B93"/>
    <mergeCell ref="A86:A93"/>
    <mergeCell ref="B78:B85"/>
    <mergeCell ref="A78:A85"/>
    <mergeCell ref="A12:A14"/>
    <mergeCell ref="A9:A11"/>
    <mergeCell ref="B9:B11"/>
    <mergeCell ref="B12:B14"/>
    <mergeCell ref="B35:B37"/>
    <mergeCell ref="A35:A37"/>
    <mergeCell ref="B15:B17"/>
    <mergeCell ref="A1:M1"/>
    <mergeCell ref="A6:A7"/>
    <mergeCell ref="B6:B7"/>
    <mergeCell ref="C6:C7"/>
    <mergeCell ref="D6:D7"/>
    <mergeCell ref="K6:L6"/>
    <mergeCell ref="I6:J6"/>
    <mergeCell ref="G6:H6"/>
    <mergeCell ref="E6:F6"/>
    <mergeCell ref="A3:M3"/>
    <mergeCell ref="M6:M7"/>
    <mergeCell ref="A15:A17"/>
    <mergeCell ref="B18:B20"/>
    <mergeCell ref="A18:A20"/>
    <mergeCell ref="B21:B23"/>
    <mergeCell ref="A21:A23"/>
    <mergeCell ref="B32:B34"/>
    <mergeCell ref="A32:A34"/>
    <mergeCell ref="B24:B26"/>
    <mergeCell ref="A24:A26"/>
    <mergeCell ref="B27:B31"/>
    <mergeCell ref="A27:A31"/>
    <mergeCell ref="A38:A39"/>
    <mergeCell ref="A40:A46"/>
    <mergeCell ref="B99:B104"/>
    <mergeCell ref="A99:A104"/>
    <mergeCell ref="B105:B110"/>
    <mergeCell ref="A105:A110"/>
    <mergeCell ref="B40:B46"/>
    <mergeCell ref="B61:B71"/>
    <mergeCell ref="A61:A71"/>
    <mergeCell ref="B47:B51"/>
    <mergeCell ref="B52:B55"/>
    <mergeCell ref="A52:A55"/>
    <mergeCell ref="A47:A51"/>
    <mergeCell ref="B38:B39"/>
    <mergeCell ref="B58:B60"/>
    <mergeCell ref="A58:A60"/>
    <mergeCell ref="B111:B114"/>
    <mergeCell ref="A111:A114"/>
    <mergeCell ref="B115:B120"/>
    <mergeCell ref="A115:A120"/>
    <mergeCell ref="A129:A134"/>
    <mergeCell ref="B135:B138"/>
    <mergeCell ref="A135:A138"/>
    <mergeCell ref="B121:B123"/>
    <mergeCell ref="A121:A123"/>
    <mergeCell ref="B124:B128"/>
    <mergeCell ref="A124:A128"/>
    <mergeCell ref="B129:B134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Zura Ichkitidze</cp:lastModifiedBy>
  <cp:lastPrinted>2019-02-07T15:48:29Z</cp:lastPrinted>
  <dcterms:created xsi:type="dcterms:W3CDTF">2011-06-29T07:19:29Z</dcterms:created>
  <dcterms:modified xsi:type="dcterms:W3CDTF">2019-02-14T08:14:42Z</dcterms:modified>
</cp:coreProperties>
</file>