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riel.sakhelashvili\Desktop\სატენდერო წმ. ბარბარე\"/>
    </mc:Choice>
  </mc:AlternateContent>
  <bookViews>
    <workbookView xWindow="-660" yWindow="-210" windowWidth="18900" windowHeight="7650"/>
  </bookViews>
  <sheets>
    <sheet name="4" sheetId="1" r:id="rId1"/>
  </sheets>
  <externalReferences>
    <externalReference r:id="rId2"/>
  </externalReferences>
  <definedNames>
    <definedName name="_xlnm.Print_Area" localSheetId="0">'4'!$A$1:$H$192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F45" i="1"/>
  <c r="F109" i="1" l="1"/>
  <c r="F147" i="1"/>
  <c r="F88" i="1"/>
  <c r="E89" i="1"/>
  <c r="F86" i="1"/>
  <c r="F87" i="1" s="1"/>
  <c r="F55" i="1"/>
  <c r="F8" i="1"/>
  <c r="F89" i="1" l="1"/>
  <c r="F60" i="1"/>
  <c r="K174" i="1" l="1"/>
  <c r="L174" i="1" s="1"/>
  <c r="F174" i="1" s="1"/>
  <c r="K173" i="1"/>
  <c r="L173" i="1" s="1"/>
  <c r="F173" i="1" s="1"/>
  <c r="L172" i="1"/>
  <c r="F172" i="1" s="1"/>
  <c r="F157" i="1"/>
  <c r="F158" i="1" s="1"/>
  <c r="F159" i="1" s="1"/>
  <c r="F155" i="1"/>
  <c r="F154" i="1"/>
  <c r="F153" i="1"/>
  <c r="F152" i="1"/>
  <c r="F149" i="1"/>
  <c r="F142" i="1"/>
  <c r="F137" i="1"/>
  <c r="F135" i="1"/>
  <c r="F136" i="1" s="1"/>
  <c r="E129" i="1"/>
  <c r="F126" i="1"/>
  <c r="F125" i="1"/>
  <c r="F124" i="1"/>
  <c r="F120" i="1"/>
  <c r="F130" i="1" s="1"/>
  <c r="F117" i="1"/>
  <c r="F116" i="1"/>
  <c r="F115" i="1"/>
  <c r="F114" i="1"/>
  <c r="I109" i="1"/>
  <c r="F111" i="1"/>
  <c r="F104" i="1"/>
  <c r="F106" i="1" s="1"/>
  <c r="F92" i="1"/>
  <c r="F99" i="1" s="1"/>
  <c r="F77" i="1"/>
  <c r="F78" i="1" s="1"/>
  <c r="F82" i="1" s="1"/>
  <c r="F69" i="1"/>
  <c r="F72" i="1" s="1"/>
  <c r="E66" i="1"/>
  <c r="F62" i="1"/>
  <c r="E58" i="1"/>
  <c r="E57" i="1"/>
  <c r="E54" i="1"/>
  <c r="F54" i="1" s="1"/>
  <c r="E53" i="1"/>
  <c r="E52" i="1"/>
  <c r="E50" i="1"/>
  <c r="F49" i="1"/>
  <c r="F56" i="1" s="1"/>
  <c r="F38" i="1"/>
  <c r="F43" i="1" s="1"/>
  <c r="F25" i="1"/>
  <c r="F26" i="1" s="1"/>
  <c r="F27" i="1" s="1"/>
  <c r="F63" i="1" l="1"/>
  <c r="F64" i="1" s="1"/>
  <c r="F65" i="1"/>
  <c r="F42" i="1"/>
  <c r="F122" i="1"/>
  <c r="F50" i="1"/>
  <c r="F35" i="1"/>
  <c r="F51" i="1"/>
  <c r="F52" i="1"/>
  <c r="F53" i="1"/>
  <c r="F57" i="1"/>
  <c r="F58" i="1"/>
  <c r="F76" i="1"/>
  <c r="F105" i="1"/>
  <c r="F107" i="1"/>
  <c r="F129" i="1"/>
  <c r="F97" i="1"/>
  <c r="F95" i="1"/>
  <c r="F93" i="1"/>
  <c r="F145" i="1"/>
  <c r="F143" i="1"/>
  <c r="F32" i="1"/>
  <c r="F28" i="1"/>
  <c r="F33" i="1"/>
  <c r="F29" i="1"/>
  <c r="F34" i="1"/>
  <c r="F30" i="1"/>
  <c r="F31" i="1"/>
  <c r="F131" i="1"/>
  <c r="F123" i="1"/>
  <c r="F132" i="1"/>
  <c r="F128" i="1"/>
  <c r="F121" i="1"/>
  <c r="F144" i="1"/>
  <c r="F66" i="1"/>
  <c r="F80" i="1"/>
  <c r="F81" i="1"/>
  <c r="F83" i="1"/>
  <c r="F84" i="1"/>
  <c r="F168" i="1"/>
  <c r="F169" i="1" s="1"/>
  <c r="F73" i="1"/>
  <c r="F74" i="1"/>
  <c r="F70" i="1"/>
  <c r="F75" i="1"/>
  <c r="F71" i="1"/>
  <c r="F79" i="1"/>
  <c r="F163" i="1"/>
  <c r="F160" i="1"/>
  <c r="F164" i="1"/>
  <c r="F161" i="1"/>
  <c r="F165" i="1"/>
  <c r="F41" i="1"/>
  <c r="F46" i="1"/>
  <c r="F96" i="1"/>
  <c r="F40" i="1"/>
  <c r="F44" i="1"/>
  <c r="F59" i="1"/>
  <c r="F12" i="1"/>
  <c r="F39" i="1"/>
  <c r="F94" i="1"/>
  <c r="F175" i="1" l="1"/>
  <c r="F170" i="1"/>
  <c r="F176" i="1"/>
  <c r="F171" i="1"/>
  <c r="F13" i="1"/>
  <c r="F14" i="1" s="1"/>
  <c r="F15" i="1"/>
  <c r="F22" i="1" l="1"/>
  <c r="F24" i="1" s="1"/>
  <c r="F16" i="1"/>
  <c r="F20" i="1" l="1"/>
  <c r="F17" i="1"/>
  <c r="F18" i="1"/>
  <c r="F19" i="1"/>
</calcChain>
</file>

<file path=xl/sharedStrings.xml><?xml version="1.0" encoding="utf-8"?>
<sst xmlns="http://schemas.openxmlformats.org/spreadsheetml/2006/main" count="391" uniqueCount="171">
  <si>
    <t>zestafonis municipalitetis meria, wm. barbares quCis reabilitacia</t>
  </si>
  <si>
    <t>ლოკალური ხარჯთაღრიცხვა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</si>
  <si>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</si>
  <si>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</si>
  <si>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</si>
  <si>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</si>
  <si>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</si>
  <si>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</si>
  <si>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ჯამი</t>
  </si>
  <si>
    <t>გზის მოწყობა ცემენტობეტონით 202,464 მ-ზე</t>
  </si>
  <si>
    <t>1-29-3</t>
  </si>
  <si>
    <t>გრუნტის მოჭრა ბულდოზერით</t>
  </si>
  <si>
    <t>მ3</t>
  </si>
  <si>
    <t>1000 მ3</t>
  </si>
  <si>
    <t>14-141</t>
  </si>
  <si>
    <t xml:space="preserve">ბულდოზერი </t>
  </si>
  <si>
    <t>კაც/სთ</t>
  </si>
  <si>
    <t>1-22-9</t>
  </si>
  <si>
    <t>დატვირთვა ავტოთვითმცლელზე ექსკავატორით 0.65მ3</t>
  </si>
  <si>
    <t xml:space="preserve">შრომითი დანახარჯები  </t>
  </si>
  <si>
    <t xml:space="preserve">სხვა მანქანები  </t>
  </si>
  <si>
    <t>14-127</t>
  </si>
  <si>
    <t xml:space="preserve">ექსკავატორი 0.65მ3 </t>
  </si>
  <si>
    <t>ღორღი ბუნებრივი ქვის ფრაქცია 0-40</t>
  </si>
  <si>
    <t>15-ტრ-2</t>
  </si>
  <si>
    <t>გატანა 5 კმ-მდე</t>
  </si>
  <si>
    <t>ტ</t>
  </si>
  <si>
    <t>ტრანსპორტირება საშუალოდ 5 კმ-ზე</t>
  </si>
  <si>
    <t>27-8-2.</t>
  </si>
  <si>
    <t>გზის დაპროფილება ავტოგრეიდერით  ქვიშა ხრეშის დამატებით</t>
  </si>
  <si>
    <t xml:space="preserve"> მ2</t>
  </si>
  <si>
    <t>1000 მ2</t>
  </si>
  <si>
    <t xml:space="preserve">შრომითი დანახარჯები </t>
  </si>
  <si>
    <t>14-1-007</t>
  </si>
  <si>
    <t xml:space="preserve">ტრაქტორი მუხლუხა სვლაზე 79 კვტ (108 ცხ.ძ)  </t>
  </si>
  <si>
    <t>მანქ/სთ</t>
  </si>
  <si>
    <t>14-1-200</t>
  </si>
  <si>
    <t>ავტოგრეიდერი საშუალო ტიპის 79 კვტ (108 ცხ.ძ.)</t>
  </si>
  <si>
    <t>14-1-218</t>
  </si>
  <si>
    <t xml:space="preserve">სატკეპნი საგზაო თვითმავალი გლუვი 5 ტ-ანი </t>
  </si>
  <si>
    <t>14-1-219</t>
  </si>
  <si>
    <t>სატკეპნი საგზაო თვითმავალი გლუვი 10 ტ-ანი</t>
  </si>
  <si>
    <t>14-1-228</t>
  </si>
  <si>
    <t>მოსარწყავ-მოსარეცხი მანქანა 6000 ლ-ანი</t>
  </si>
  <si>
    <t xml:space="preserve">ქვიშა-ხრეშოვანი ნარევი </t>
  </si>
  <si>
    <t>წყალი</t>
  </si>
  <si>
    <t>27-10-1; -4</t>
  </si>
  <si>
    <t>საფუძვლის მოწყობა ფრაქციული ღორღით სისქით 10 სმ.</t>
  </si>
  <si>
    <t>მ2</t>
  </si>
  <si>
    <t>14-1-222</t>
  </si>
  <si>
    <t>სატკეპნი საგზაო თითმავალი პნევმოსვლაზე 18 ტ-ანი</t>
  </si>
  <si>
    <t>14-1-236</t>
  </si>
  <si>
    <t>27-24-17; -18</t>
  </si>
  <si>
    <t xml:space="preserve">ცემენტო ბეტონის გზის მოწყობა სისქით 16 სმ </t>
  </si>
  <si>
    <t>შრომითი დანახარჯები</t>
  </si>
  <si>
    <t xml:space="preserve">სხვა მანქანები </t>
  </si>
  <si>
    <t>4-1-347</t>
  </si>
  <si>
    <t>ბეტონი  B25 F200 W6</t>
  </si>
  <si>
    <t>4-1-545</t>
  </si>
  <si>
    <t>ბიტუმის მასტიკა</t>
  </si>
  <si>
    <t>ადგ. კარ.</t>
  </si>
  <si>
    <t>ქვიშა</t>
  </si>
  <si>
    <t>ფარი ფიცრის ყალიბის</t>
  </si>
  <si>
    <t>სხვა მასალები</t>
  </si>
  <si>
    <t xml:space="preserve">არმატურა А-III კლასის Ø18 მმ </t>
  </si>
  <si>
    <t>პროექტი</t>
  </si>
  <si>
    <t>27-29-1.</t>
  </si>
  <si>
    <t>არმატურის ბადის ჩაწყობა</t>
  </si>
  <si>
    <t xml:space="preserve">არმატურა А-I კლასის Ø6 მმ </t>
  </si>
  <si>
    <t>4-4-003</t>
  </si>
  <si>
    <t>არმატურის ბადის ფიქსატორი</t>
  </si>
  <si>
    <t>ც</t>
  </si>
  <si>
    <t>27-28-1.</t>
  </si>
  <si>
    <t>მ</t>
  </si>
  <si>
    <t>100 მ</t>
  </si>
  <si>
    <t>14-1-206</t>
  </si>
  <si>
    <t xml:space="preserve">ნაკერის შემავსებელი  </t>
  </si>
  <si>
    <t>ადგ კარ</t>
  </si>
  <si>
    <t>ქვიშა სამშენებლო 0-5 მმ</t>
  </si>
  <si>
    <t xml:space="preserve">ბიტუმის ემულსია  </t>
  </si>
  <si>
    <t>6-1-15</t>
  </si>
  <si>
    <t>ეზოებში შესასვლელების მოწყობა მონოლითური ბეტონით სისქით 12 სმ</t>
  </si>
  <si>
    <t>100 მ3</t>
  </si>
  <si>
    <t>ბეტონი (B-25) F 200, W 6</t>
  </si>
  <si>
    <t>ხის მასალა დახერხილი ნედლი წიწვოვანი</t>
  </si>
  <si>
    <t xml:space="preserve">სხვა მასალები  </t>
  </si>
  <si>
    <t>27-51-13; -14</t>
  </si>
  <si>
    <t xml:space="preserve">მისაყრელი გვერდულების მოწყობა ქვიშა-ხრეშოვანი მასალით </t>
  </si>
  <si>
    <t xml:space="preserve">ავტოგრეიდერი საშუალო ტიპის 79 კვტ (108 ცხ.ძ.)  </t>
  </si>
  <si>
    <t>სატკეპნი საგზაო თვითმავალი გლუვი 5 ტ-ანი</t>
  </si>
  <si>
    <t>14-1-220</t>
  </si>
  <si>
    <t>სატკეპნი საგზაო თითმავალი გლუვი 18 ტ-ანი</t>
  </si>
  <si>
    <t>მოსარწყავ-მოსარეცხი მანქანა 6000 ლ</t>
  </si>
  <si>
    <t>საყრდენი კედლის მოწყობა 136 მ-იანი 1,5 მ სიმაღლით</t>
  </si>
  <si>
    <t xml:space="preserve">1-23-8         </t>
  </si>
  <si>
    <t xml:space="preserve">გრუნტის მოჭრა ექსკავატორით V=0,15 მ3 </t>
  </si>
  <si>
    <t>14-1-124</t>
  </si>
  <si>
    <t xml:space="preserve">ექსკავატორი ჩამჩის მოცულობა V=0.15 მ3  </t>
  </si>
  <si>
    <t>8-3-2.</t>
  </si>
  <si>
    <t>ღორღის ბალიშის  მოწყობა</t>
  </si>
  <si>
    <t>ღორღი ბუნებრივი ქვის ფრაქცია 0-20</t>
  </si>
  <si>
    <t>6-11-3.</t>
  </si>
  <si>
    <t>მონოლითური რკ/ბეტონის საყრდენი კედლის  მოწყობა</t>
  </si>
  <si>
    <t>არმატურა А240c Ø6 მმ</t>
  </si>
  <si>
    <t>არმატურა А240c Ø8 მმ</t>
  </si>
  <si>
    <t>არმატურა А500c Ø10 მმ</t>
  </si>
  <si>
    <t>2-10-001</t>
  </si>
  <si>
    <t>სადრენაჟო მილი Ø50x2.0 მმ</t>
  </si>
  <si>
    <t xml:space="preserve">ფარი ფიცრის, ყალიბის </t>
  </si>
  <si>
    <t>1-10-017</t>
  </si>
  <si>
    <t xml:space="preserve">ჭანჭიკი </t>
  </si>
  <si>
    <t>კგ</t>
  </si>
  <si>
    <t>1-10-015</t>
  </si>
  <si>
    <t>ელექტროდი შედუღების Ø5.0x350 მმ</t>
  </si>
  <si>
    <t>1-81-2</t>
  </si>
  <si>
    <t>შემოტანილი ღორღის ჩაყრა ხელით დრენაჟის მოსაწყობად</t>
  </si>
  <si>
    <t xml:space="preserve"> მ3</t>
  </si>
  <si>
    <t xml:space="preserve">ანაკრები რკ/ბეტონის არხის მოწყობა 202 მ </t>
  </si>
  <si>
    <t xml:space="preserve">მიწის დამუშავება ექსკავატორით  V=0.15 მ3  </t>
  </si>
  <si>
    <t>7-25-7</t>
  </si>
  <si>
    <t>რკ/ბეტონის არხის მოწყობა შიდა ზომით 0,4*0,4 სისქით 15 სმ</t>
  </si>
  <si>
    <t>14-1-043</t>
  </si>
  <si>
    <t>ამწე საავტომობილო სვლაზე 6.3 ტ-ანი</t>
  </si>
  <si>
    <t>4,1-151</t>
  </si>
  <si>
    <t xml:space="preserve">რკ/ბეტონის ღარი (პროექტის მიხედვით) </t>
  </si>
  <si>
    <t>ბეტონი B 22,5, F 200, W 6</t>
  </si>
  <si>
    <t>ხსნარი წყობის, ცემენტის მ-100</t>
  </si>
  <si>
    <t>ანაკრები არხის 5 მ-ზე ცხაურით დაფარვა 3 ადგილას</t>
  </si>
  <si>
    <t>9-17-5.</t>
  </si>
  <si>
    <t xml:space="preserve"> ცხაურის კონსტრუქციის დამზადება და მონტაჟი</t>
  </si>
  <si>
    <t>1 ტ</t>
  </si>
  <si>
    <t>1-4-31</t>
  </si>
  <si>
    <t>კუთხოვანა 100x100x6</t>
  </si>
  <si>
    <t>1,4-16</t>
  </si>
  <si>
    <t>შველერი Ø8</t>
  </si>
  <si>
    <t>არმატურა Ø 22</t>
  </si>
  <si>
    <t>1-10-014</t>
  </si>
  <si>
    <t>ელექტროდი შედუღების Ø4.0x350 მმ</t>
  </si>
  <si>
    <t xml:space="preserve">სხვა მასალები 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</si>
  <si>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</si>
  <si>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</si>
  <si>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</si>
  <si>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</si>
  <si>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</si>
  <si>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4-1-240</t>
  </si>
  <si>
    <t>4,1-229</t>
  </si>
  <si>
    <t>4-1-255</t>
  </si>
  <si>
    <t>4-1-547</t>
  </si>
  <si>
    <t>4-1-546</t>
  </si>
  <si>
    <t>1-1-026</t>
  </si>
  <si>
    <t>1-1-28</t>
  </si>
  <si>
    <t>5-1-144</t>
  </si>
  <si>
    <t>5-1-022</t>
  </si>
  <si>
    <t>4-1-254</t>
  </si>
  <si>
    <t>4-1-377</t>
  </si>
  <si>
    <t>4-1-350</t>
  </si>
  <si>
    <t>1,1-28</t>
  </si>
  <si>
    <t>4-1-351</t>
  </si>
  <si>
    <t>kvleva-Zieb.
krebuli
gv.557
cxr-17</t>
  </si>
  <si>
    <t>გზის დაკვალვა, ტრასის აღდგენა</t>
  </si>
  <si>
    <t>კმ</t>
  </si>
  <si>
    <t>შრომითი რესურსი</t>
  </si>
  <si>
    <t>დისპერსიული მასალა (თხევადი პარაფინი ან ანალოგი) 2-ფენა</t>
  </si>
  <si>
    <t>პრ</t>
  </si>
  <si>
    <t>ნაკერების შევსება  ( განივები 4.5X40.49=182.22)</t>
  </si>
  <si>
    <t>1-1-014</t>
  </si>
  <si>
    <t>1000მ2</t>
  </si>
  <si>
    <t>ღორღის  0-40</t>
  </si>
  <si>
    <t>რაოდენობა</t>
  </si>
  <si>
    <t>ერთ. ფასი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</si>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</sst>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#,##0.0000"/>
    <numFmt numFmtId="166" formatCode="#,##0.000000"/>
    <numFmt numFmtId="167" formatCode="#,##0.00000"/>
    <numFmt numFmtId="168" formatCode="0.0000"/>
    <numFmt numFmtId="169" formatCode="#,##0.0000000"/>
    <numFmt numFmtId="170" formatCode="0.00000"/>
    <numFmt numFmtId="171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cadMtav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trike/>
      <sz val="10"/>
      <name val="Arial"/>
      <family val="2"/>
      <charset val="204"/>
    </font>
    <font>
      <sz val="11"/>
      <name val="Arial"/>
      <family val="2"/>
    </font>
    <font>
      <sz val="11"/>
      <name val="AcadNusx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" fillId="0" borderId="0"/>
  </cellStyleXfs>
  <cellXfs count="201">
    <xf numFmtId="0" fontId="0" fillId="0" borderId="0" xfId="0"/>
    <xf numFmtId="0" fontId="7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vertical="center" wrapText="1"/>
    </xf>
    <xf numFmtId="0" fontId="8" fillId="2" borderId="0" xfId="1" applyFont="1" applyFill="1" applyAlignment="1">
      <alignment vertical="center"/>
    </xf>
    <xf numFmtId="1" fontId="10" fillId="2" borderId="3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1" fontId="10" fillId="2" borderId="2" xfId="0" applyNumberFormat="1" applyFont="1" applyFill="1" applyBorder="1" applyAlignment="1" applyProtection="1">
      <alignment horizontal="center" vertical="center" wrapText="1"/>
    </xf>
    <xf numFmtId="1" fontId="10" fillId="2" borderId="3" xfId="0" applyNumberFormat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" fontId="11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/>
    </xf>
    <xf numFmtId="164" fontId="7" fillId="2" borderId="2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 vertical="center" wrapText="1"/>
    </xf>
    <xf numFmtId="0" fontId="7" fillId="2" borderId="2" xfId="3" applyNumberFormat="1" applyFont="1" applyFill="1" applyBorder="1" applyAlignment="1">
      <alignment horizontal="left" vertical="center" indent="1"/>
    </xf>
    <xf numFmtId="4" fontId="7" fillId="2" borderId="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left" vertical="center" indent="1"/>
    </xf>
    <xf numFmtId="3" fontId="12" fillId="2" borderId="2" xfId="1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vertical="center"/>
    </xf>
    <xf numFmtId="3" fontId="12" fillId="2" borderId="2" xfId="1" applyNumberFormat="1" applyFont="1" applyFill="1" applyBorder="1" applyAlignment="1">
      <alignment horizontal="left" vertical="center" indent="1"/>
    </xf>
    <xf numFmtId="4" fontId="12" fillId="2" borderId="2" xfId="1" applyNumberFormat="1" applyFont="1" applyFill="1" applyBorder="1" applyAlignment="1">
      <alignment horizontal="center" vertical="center"/>
    </xf>
    <xf numFmtId="4" fontId="8" fillId="2" borderId="2" xfId="1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/>
    </xf>
    <xf numFmtId="0" fontId="7" fillId="2" borderId="2" xfId="0" applyNumberFormat="1" applyFont="1" applyFill="1" applyBorder="1" applyAlignment="1">
      <alignment horizontal="left" vertical="center" indent="1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left" vertical="center" wrapText="1" indent="1"/>
    </xf>
    <xf numFmtId="0" fontId="8" fillId="2" borderId="2" xfId="1" applyFont="1" applyFill="1" applyBorder="1" applyAlignment="1">
      <alignment horizontal="center" vertical="center"/>
    </xf>
    <xf numFmtId="4" fontId="4" fillId="2" borderId="2" xfId="4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left" vertical="center" indent="1"/>
    </xf>
    <xf numFmtId="4" fontId="7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left" vertical="center" indent="1"/>
    </xf>
    <xf numFmtId="49" fontId="7" fillId="2" borderId="2" xfId="2" applyNumberFormat="1" applyFont="1" applyFill="1" applyBorder="1" applyAlignment="1">
      <alignment horizontal="center" vertical="center" wrapText="1"/>
    </xf>
    <xf numFmtId="4" fontId="7" fillId="2" borderId="2" xfId="2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1"/>
    </xf>
    <xf numFmtId="4" fontId="7" fillId="2" borderId="2" xfId="4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vertical="center"/>
    </xf>
    <xf numFmtId="0" fontId="7" fillId="2" borderId="2" xfId="1" applyNumberFormat="1" applyFont="1" applyFill="1" applyBorder="1" applyAlignment="1">
      <alignment horizontal="left"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/>
    </xf>
    <xf numFmtId="4" fontId="7" fillId="2" borderId="2" xfId="5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64" fontId="7" fillId="2" borderId="2" xfId="1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7" fillId="2" borderId="2" xfId="3" applyNumberFormat="1" applyFont="1" applyFill="1" applyBorder="1" applyAlignment="1">
      <alignment horizontal="left" vertical="center"/>
    </xf>
    <xf numFmtId="0" fontId="7" fillId="2" borderId="2" xfId="1" applyNumberFormat="1" applyFont="1" applyFill="1" applyBorder="1" applyAlignment="1">
      <alignment vertical="center"/>
    </xf>
    <xf numFmtId="4" fontId="7" fillId="2" borderId="4" xfId="0" applyNumberFormat="1" applyFont="1" applyFill="1" applyBorder="1" applyAlignment="1">
      <alignment horizontal="center" vertical="center"/>
    </xf>
    <xf numFmtId="168" fontId="8" fillId="2" borderId="2" xfId="0" applyNumberFormat="1" applyFont="1" applyFill="1" applyBorder="1" applyAlignment="1">
      <alignment horizontal="right" vertical="center"/>
    </xf>
    <xf numFmtId="0" fontId="7" fillId="2" borderId="2" xfId="4" applyNumberFormat="1" applyFont="1" applyFill="1" applyBorder="1" applyAlignment="1">
      <alignment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/>
    </xf>
    <xf numFmtId="1" fontId="8" fillId="2" borderId="2" xfId="0" applyNumberFormat="1" applyFont="1" applyFill="1" applyBorder="1" applyAlignment="1" applyProtection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left" vertical="center" indent="1"/>
    </xf>
    <xf numFmtId="2" fontId="8" fillId="2" borderId="2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/>
    </xf>
    <xf numFmtId="0" fontId="7" fillId="2" borderId="2" xfId="2" applyNumberFormat="1" applyFont="1" applyFill="1" applyBorder="1" applyAlignment="1">
      <alignment horizontal="left" vertical="center"/>
    </xf>
    <xf numFmtId="169" fontId="7" fillId="2" borderId="2" xfId="3" applyNumberFormat="1" applyFont="1" applyFill="1" applyBorder="1" applyAlignment="1">
      <alignment horizontal="center" vertical="center"/>
    </xf>
    <xf numFmtId="164" fontId="7" fillId="2" borderId="2" xfId="3" applyNumberFormat="1" applyFont="1" applyFill="1" applyBorder="1" applyAlignment="1">
      <alignment horizontal="center" vertical="center"/>
    </xf>
    <xf numFmtId="49" fontId="7" fillId="2" borderId="2" xfId="3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2" borderId="2" xfId="4" applyNumberFormat="1" applyFont="1" applyFill="1" applyBorder="1" applyAlignment="1">
      <alignment horizontal="center" vertical="center"/>
    </xf>
    <xf numFmtId="0" fontId="8" fillId="2" borderId="2" xfId="4" applyNumberFormat="1" applyFont="1" applyFill="1" applyBorder="1" applyAlignment="1">
      <alignment horizontal="left" vertical="center" indent="1"/>
    </xf>
    <xf numFmtId="0" fontId="8" fillId="2" borderId="0" xfId="0" applyFont="1" applyFill="1" applyAlignment="1">
      <alignment vertical="center"/>
    </xf>
    <xf numFmtId="0" fontId="7" fillId="2" borderId="0" xfId="2" applyFont="1" applyFill="1" applyAlignment="1">
      <alignment horizontal="center" vertical="center" wrapText="1"/>
    </xf>
    <xf numFmtId="0" fontId="7" fillId="2" borderId="2" xfId="4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/>
    </xf>
    <xf numFmtId="0" fontId="8" fillId="2" borderId="2" xfId="6" applyNumberFormat="1" applyFont="1" applyFill="1" applyBorder="1" applyAlignment="1">
      <alignment horizontal="left" vertical="center" wrapText="1" indent="1"/>
    </xf>
    <xf numFmtId="167" fontId="7" fillId="2" borderId="2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8" fillId="2" borderId="2" xfId="1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horizontal="center" vertical="center"/>
    </xf>
    <xf numFmtId="0" fontId="8" fillId="2" borderId="0" xfId="1" applyFont="1" applyFill="1"/>
    <xf numFmtId="0" fontId="7" fillId="2" borderId="0" xfId="1" applyFont="1" applyFill="1"/>
    <xf numFmtId="0" fontId="7" fillId="2" borderId="2" xfId="0" applyNumberFormat="1" applyFont="1" applyFill="1" applyBorder="1" applyAlignment="1">
      <alignment horizontal="left" vertical="justify" indent="1"/>
    </xf>
    <xf numFmtId="0" fontId="7" fillId="2" borderId="2" xfId="1" applyNumberFormat="1" applyFont="1" applyFill="1" applyBorder="1" applyAlignment="1">
      <alignment horizontal="left" vertical="justify" indent="1"/>
    </xf>
    <xf numFmtId="4" fontId="7" fillId="2" borderId="2" xfId="1" applyNumberFormat="1" applyFont="1" applyFill="1" applyBorder="1" applyAlignment="1">
      <alignment horizontal="center"/>
    </xf>
    <xf numFmtId="0" fontId="8" fillId="3" borderId="2" xfId="2" applyNumberFormat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center" vertical="center"/>
    </xf>
    <xf numFmtId="4" fontId="8" fillId="3" borderId="2" xfId="2" applyNumberFormat="1" applyFont="1" applyFill="1" applyBorder="1" applyAlignment="1">
      <alignment horizontal="center" vertical="center"/>
    </xf>
    <xf numFmtId="4" fontId="7" fillId="3" borderId="2" xfId="2" applyNumberFormat="1" applyFont="1" applyFill="1" applyBorder="1" applyAlignment="1">
      <alignment horizontal="center" vertical="center"/>
    </xf>
    <xf numFmtId="168" fontId="4" fillId="3" borderId="2" xfId="0" applyNumberFormat="1" applyFont="1" applyFill="1" applyBorder="1" applyAlignment="1">
      <alignment horizontal="left" vertical="center" indent="1"/>
    </xf>
    <xf numFmtId="9" fontId="7" fillId="3" borderId="2" xfId="2" applyNumberFormat="1" applyFont="1" applyFill="1" applyBorder="1" applyAlignment="1">
      <alignment horizontal="center" vertical="center"/>
    </xf>
    <xf numFmtId="0" fontId="7" fillId="3" borderId="2" xfId="2" applyNumberFormat="1" applyFont="1" applyFill="1" applyBorder="1" applyAlignment="1">
      <alignment horizontal="right" vertical="center" indent="1"/>
    </xf>
    <xf numFmtId="0" fontId="7" fillId="3" borderId="2" xfId="2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7" fillId="3" borderId="2" xfId="2" applyNumberFormat="1" applyFont="1" applyFill="1" applyBorder="1" applyAlignment="1">
      <alignment horizontal="left" vertical="center" indent="1"/>
    </xf>
    <xf numFmtId="0" fontId="4" fillId="2" borderId="0" xfId="2" applyFont="1" applyFill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0" fontId="8" fillId="3" borderId="2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/>
    </xf>
    <xf numFmtId="4" fontId="4" fillId="2" borderId="0" xfId="2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2" xfId="1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left" vertical="center" indent="1"/>
    </xf>
    <xf numFmtId="0" fontId="7" fillId="0" borderId="2" xfId="3" applyNumberFormat="1" applyFont="1" applyFill="1" applyBorder="1" applyAlignment="1">
      <alignment horizontal="left" vertical="center" indent="1"/>
    </xf>
    <xf numFmtId="0" fontId="7" fillId="0" borderId="2" xfId="0" applyNumberFormat="1" applyFont="1" applyFill="1" applyBorder="1" applyAlignment="1">
      <alignment horizontal="left" vertical="center" indent="1"/>
    </xf>
    <xf numFmtId="49" fontId="7" fillId="4" borderId="2" xfId="2" applyNumberFormat="1" applyFont="1" applyFill="1" applyBorder="1" applyAlignment="1">
      <alignment horizontal="center" vertical="center" wrapText="1"/>
    </xf>
    <xf numFmtId="170" fontId="14" fillId="4" borderId="2" xfId="0" applyNumberFormat="1" applyFont="1" applyFill="1" applyBorder="1" applyAlignment="1">
      <alignment horizontal="center" vertical="center"/>
    </xf>
    <xf numFmtId="168" fontId="14" fillId="2" borderId="2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170" fontId="14" fillId="2" borderId="2" xfId="0" applyNumberFormat="1" applyFont="1" applyFill="1" applyBorder="1" applyAlignment="1">
      <alignment horizontal="center" vertical="center"/>
    </xf>
    <xf numFmtId="171" fontId="14" fillId="2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2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7" fillId="0" borderId="2" xfId="3" applyNumberFormat="1" applyFont="1" applyFill="1" applyBorder="1" applyAlignment="1">
      <alignment horizontal="center" vertical="center"/>
    </xf>
    <xf numFmtId="4" fontId="8" fillId="0" borderId="2" xfId="4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/>
    </xf>
    <xf numFmtId="49" fontId="7" fillId="4" borderId="2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" fontId="4" fillId="0" borderId="0" xfId="0" applyNumberFormat="1" applyFont="1" applyFill="1" applyAlignment="1">
      <alignment horizontal="center" vertical="center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center" wrapText="1"/>
    </xf>
    <xf numFmtId="2" fontId="17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68" fontId="19" fillId="0" borderId="2" xfId="6" applyNumberFormat="1" applyFont="1" applyBorder="1" applyAlignment="1">
      <alignment horizontal="right" vertical="center" wrapText="1"/>
    </xf>
    <xf numFmtId="2" fontId="18" fillId="0" borderId="2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left" vertical="center" wrapText="1"/>
    </xf>
    <xf numFmtId="2" fontId="20" fillId="0" borderId="2" xfId="6" applyNumberFormat="1" applyFont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7" fillId="2" borderId="2" xfId="1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</cellXfs>
  <cellStyles count="8">
    <cellStyle name="Normal" xfId="0" builtinId="0"/>
    <cellStyle name="Normal 2" xfId="6"/>
    <cellStyle name="Normal 3" xfId="5"/>
    <cellStyle name="Обычный 2" xfId="1"/>
    <cellStyle name="Обычный 2 2" xfId="7"/>
    <cellStyle name="Обычный 3" xfId="2"/>
    <cellStyle name="ჩვეულებრივი 2" xfId="3"/>
    <cellStyle name="ჩვეულებრივი 2 2 2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S/Desktop/ezoebshi%20shesasvlele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 (2)"/>
      <sheetName val="1 (3)"/>
      <sheetName val="1 (4)"/>
      <sheetName val="1 (5)"/>
      <sheetName val="1 (6)"/>
      <sheetName val="1 (7)"/>
      <sheetName val="1 (8)"/>
      <sheetName val="9"/>
      <sheetName val="1 (10)"/>
      <sheetName val="1 (11)"/>
      <sheetName val="1 (12)"/>
      <sheetName val="1 (13)"/>
      <sheetName val="1 (14)"/>
      <sheetName val="1 (15)"/>
    </sheetNames>
    <sheetDataSet>
      <sheetData sheetId="0"/>
      <sheetData sheetId="1"/>
      <sheetData sheetId="2"/>
      <sheetData sheetId="3">
        <row r="9">
          <cell r="F9">
            <v>84.2</v>
          </cell>
        </row>
      </sheetData>
      <sheetData sheetId="4">
        <row r="11">
          <cell r="F11">
            <v>36.6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F16">
            <v>158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Q196"/>
  <sheetViews>
    <sheetView tabSelected="1" view="pageBreakPreview" zoomScaleSheetLayoutView="100" workbookViewId="0">
      <selection activeCell="K188" sqref="K188"/>
    </sheetView>
  </sheetViews>
  <sheetFormatPr defaultColWidth="7" defaultRowHeight="13.5" customHeight="1" x14ac:dyDescent="0.25"/>
  <cols>
    <col min="1" max="1" width="4.5703125" style="142" bestFit="1" customWidth="1"/>
    <col min="2" max="2" width="13.42578125" style="143" customWidth="1"/>
    <col min="3" max="3" width="60.140625" style="145" customWidth="1"/>
    <col min="4" max="4" width="9.42578125" style="143" customWidth="1"/>
    <col min="5" max="5" width="8.7109375" style="143" customWidth="1"/>
    <col min="6" max="7" width="10.140625" style="143" customWidth="1"/>
    <col min="8" max="8" width="12" style="144" customWidth="1"/>
    <col min="9" max="9" width="10" style="119" customWidth="1"/>
    <col min="10" max="223" width="9.140625" style="119" customWidth="1"/>
    <col min="224" max="224" width="2.5703125" style="119" customWidth="1"/>
    <col min="225" max="225" width="9.140625" style="119" customWidth="1"/>
    <col min="226" max="226" width="47.85546875" style="119" customWidth="1"/>
    <col min="227" max="227" width="6.7109375" style="119" customWidth="1"/>
    <col min="228" max="228" width="7.42578125" style="119" customWidth="1"/>
    <col min="229" max="229" width="7" style="119" customWidth="1"/>
    <col min="230" max="230" width="8.5703125" style="119" customWidth="1"/>
    <col min="231" max="231" width="12" style="119" customWidth="1"/>
    <col min="232" max="232" width="4.7109375" style="119" customWidth="1"/>
    <col min="233" max="233" width="9.140625" style="119" customWidth="1"/>
    <col min="234" max="234" width="11.7109375" style="119" customWidth="1"/>
    <col min="235" max="16384" width="7" style="119"/>
  </cols>
  <sheetData>
    <row r="1" spans="1:235" s="1" customFormat="1" ht="18" customHeight="1" x14ac:dyDescent="0.25">
      <c r="A1" s="198" t="s">
        <v>0</v>
      </c>
      <c r="B1" s="198"/>
      <c r="C1" s="198"/>
      <c r="D1" s="198"/>
      <c r="E1" s="198"/>
      <c r="F1" s="198"/>
      <c r="G1" s="198"/>
      <c r="H1" s="198"/>
    </row>
    <row r="2" spans="1:235" s="1" customFormat="1" ht="15.75" customHeight="1" x14ac:dyDescent="0.25">
      <c r="A2" s="199" t="s">
        <v>1</v>
      </c>
      <c r="B2" s="199"/>
      <c r="C2" s="199"/>
      <c r="D2" s="199"/>
      <c r="E2" s="199"/>
      <c r="F2" s="199"/>
      <c r="G2" s="199"/>
      <c r="H2" s="199"/>
    </row>
    <row r="3" spans="1:235" s="4" customFormat="1" ht="12.75" x14ac:dyDescent="0.25">
      <c r="A3" s="2"/>
      <c r="B3" s="2"/>
      <c r="C3" s="3"/>
      <c r="D3" s="3"/>
      <c r="E3" s="3"/>
      <c r="F3" s="3"/>
      <c r="G3" s="3"/>
      <c r="H3" s="3"/>
    </row>
    <row r="4" spans="1:235" s="4" customFormat="1" ht="26.25" customHeight="1" x14ac:dyDescent="0.25">
      <c r="A4" s="197" t="s">
        <v>3</v>
      </c>
      <c r="B4" s="197" t="s">
        <v>4</v>
      </c>
      <c r="C4" s="200" t="s">
        <v>5</v>
      </c>
      <c r="D4" s="200" t="s">
        <v>6</v>
      </c>
      <c r="E4" s="195" t="s">
        <v>7</v>
      </c>
      <c r="F4" s="195" t="s">
        <v>168</v>
      </c>
      <c r="G4" s="195" t="s">
        <v>169</v>
      </c>
      <c r="H4" s="197" t="s">
        <v>8</v>
      </c>
    </row>
    <row r="5" spans="1:235" s="4" customFormat="1" ht="12.75" x14ac:dyDescent="0.25">
      <c r="A5" s="197"/>
      <c r="B5" s="197"/>
      <c r="C5" s="200"/>
      <c r="D5" s="200"/>
      <c r="E5" s="196"/>
      <c r="F5" s="196"/>
      <c r="G5" s="196"/>
      <c r="H5" s="197"/>
    </row>
    <row r="6" spans="1:235" s="9" customFormat="1" ht="13.5" customHeight="1" x14ac:dyDescent="0.25">
      <c r="A6" s="5">
        <v>1</v>
      </c>
      <c r="B6" s="5">
        <v>2</v>
      </c>
      <c r="C6" s="6">
        <v>3</v>
      </c>
      <c r="D6" s="7">
        <v>4</v>
      </c>
      <c r="E6" s="8">
        <v>5</v>
      </c>
      <c r="F6" s="7">
        <v>6</v>
      </c>
      <c r="G6" s="7"/>
      <c r="H6" s="6">
        <v>13</v>
      </c>
    </row>
    <row r="7" spans="1:235" s="9" customFormat="1" ht="76.5" customHeight="1" x14ac:dyDescent="0.25">
      <c r="A7" s="5"/>
      <c r="B7" s="182" t="s">
        <v>158</v>
      </c>
      <c r="C7" s="183" t="s">
        <v>159</v>
      </c>
      <c r="D7" s="184" t="s">
        <v>160</v>
      </c>
      <c r="E7" s="185"/>
      <c r="F7" s="186">
        <v>0.20250000000000001</v>
      </c>
      <c r="G7" s="186"/>
      <c r="H7" s="187"/>
    </row>
    <row r="8" spans="1:235" s="9" customFormat="1" ht="13.5" customHeight="1" x14ac:dyDescent="0.25">
      <c r="A8" s="5"/>
      <c r="B8" s="182"/>
      <c r="C8" s="188" t="s">
        <v>161</v>
      </c>
      <c r="D8" s="184" t="s">
        <v>16</v>
      </c>
      <c r="E8" s="185">
        <v>93.22</v>
      </c>
      <c r="F8" s="189">
        <f>F7*E8</f>
        <v>18.877050000000001</v>
      </c>
      <c r="G8" s="189"/>
      <c r="H8" s="187"/>
    </row>
    <row r="9" spans="1:235" s="9" customFormat="1" ht="13.5" customHeight="1" x14ac:dyDescent="0.25">
      <c r="A9" s="5"/>
      <c r="B9" s="5"/>
      <c r="C9" s="6"/>
      <c r="D9" s="7"/>
      <c r="E9" s="8"/>
      <c r="F9" s="7"/>
      <c r="G9" s="7"/>
      <c r="H9" s="6"/>
    </row>
    <row r="10" spans="1:235" s="9" customFormat="1" ht="17.25" customHeight="1" x14ac:dyDescent="0.25">
      <c r="A10" s="10"/>
      <c r="B10" s="11"/>
      <c r="C10" s="10" t="s">
        <v>9</v>
      </c>
      <c r="D10" s="12"/>
      <c r="E10" s="13"/>
      <c r="F10" s="13"/>
      <c r="G10" s="13"/>
      <c r="H10" s="157"/>
    </row>
    <row r="11" spans="1:235" s="9" customFormat="1" ht="13.5" customHeight="1" x14ac:dyDescent="0.25">
      <c r="A11" s="14"/>
      <c r="B11" s="12"/>
      <c r="C11" s="15"/>
      <c r="D11" s="12"/>
      <c r="E11" s="13"/>
      <c r="F11" s="13"/>
      <c r="G11" s="13"/>
      <c r="H11" s="157"/>
    </row>
    <row r="12" spans="1:235" s="9" customFormat="1" ht="17.25" customHeight="1" x14ac:dyDescent="0.25">
      <c r="A12" s="16">
        <v>1</v>
      </c>
      <c r="B12" s="17" t="s">
        <v>10</v>
      </c>
      <c r="C12" s="18" t="s">
        <v>11</v>
      </c>
      <c r="D12" s="19" t="s">
        <v>12</v>
      </c>
      <c r="E12" s="20"/>
      <c r="F12" s="21">
        <f>F25*0.2</f>
        <v>182.2176</v>
      </c>
      <c r="G12" s="21"/>
      <c r="H12" s="158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</row>
    <row r="13" spans="1:235" s="29" customFormat="1" ht="12.75" x14ac:dyDescent="0.25">
      <c r="A13" s="24"/>
      <c r="B13" s="25"/>
      <c r="C13" s="26"/>
      <c r="D13" s="24" t="s">
        <v>13</v>
      </c>
      <c r="E13" s="22"/>
      <c r="F13" s="27">
        <f>F12/1000</f>
        <v>0.18221760000000001</v>
      </c>
      <c r="G13" s="27"/>
      <c r="H13" s="158"/>
      <c r="I13" s="28"/>
      <c r="J13" s="28"/>
      <c r="K13" s="28">
        <v>2.86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</row>
    <row r="14" spans="1:235" s="9" customFormat="1" ht="12.75" x14ac:dyDescent="0.25">
      <c r="A14" s="16"/>
      <c r="B14" s="30" t="s">
        <v>14</v>
      </c>
      <c r="C14" s="31" t="s">
        <v>15</v>
      </c>
      <c r="D14" s="32" t="s">
        <v>16</v>
      </c>
      <c r="E14" s="22">
        <v>19.100000000000001</v>
      </c>
      <c r="F14" s="22">
        <f>E14*F13</f>
        <v>3.4803561600000004</v>
      </c>
      <c r="G14" s="22"/>
      <c r="H14" s="158"/>
      <c r="I14" s="33"/>
      <c r="J14" s="33"/>
      <c r="K14" s="33">
        <v>1.67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</row>
    <row r="15" spans="1:235" s="9" customFormat="1" ht="17.25" customHeight="1" x14ac:dyDescent="0.25">
      <c r="A15" s="16">
        <v>2</v>
      </c>
      <c r="B15" s="17" t="s">
        <v>17</v>
      </c>
      <c r="C15" s="18" t="s">
        <v>18</v>
      </c>
      <c r="D15" s="19" t="s">
        <v>12</v>
      </c>
      <c r="E15" s="20"/>
      <c r="F15" s="21">
        <f>F12</f>
        <v>182.2176</v>
      </c>
      <c r="G15" s="21"/>
      <c r="H15" s="158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</row>
    <row r="16" spans="1:235" s="29" customFormat="1" ht="12.75" x14ac:dyDescent="0.25">
      <c r="A16" s="24"/>
      <c r="B16" s="25"/>
      <c r="C16" s="26"/>
      <c r="D16" s="24" t="s">
        <v>13</v>
      </c>
      <c r="E16" s="22"/>
      <c r="F16" s="27">
        <f>F15/1000</f>
        <v>0.18221760000000001</v>
      </c>
      <c r="G16" s="27"/>
      <c r="H16" s="158"/>
      <c r="I16" s="28"/>
      <c r="J16" s="28"/>
      <c r="K16" s="28">
        <v>2.86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</row>
    <row r="17" spans="1:235" s="9" customFormat="1" ht="12.75" x14ac:dyDescent="0.25">
      <c r="A17" s="16"/>
      <c r="B17" s="30"/>
      <c r="C17" s="31" t="s">
        <v>19</v>
      </c>
      <c r="D17" s="32" t="s">
        <v>16</v>
      </c>
      <c r="E17" s="22">
        <v>13.2</v>
      </c>
      <c r="F17" s="22">
        <f>E17*F16</f>
        <v>2.4052723199999999</v>
      </c>
      <c r="G17" s="22"/>
      <c r="H17" s="158"/>
      <c r="I17" s="33"/>
      <c r="J17" s="33"/>
      <c r="K17" s="33">
        <v>1.67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</row>
    <row r="18" spans="1:235" s="9" customFormat="1" ht="12.75" x14ac:dyDescent="0.25">
      <c r="A18" s="16"/>
      <c r="B18" s="34"/>
      <c r="C18" s="35" t="s">
        <v>20</v>
      </c>
      <c r="D18" s="24" t="s">
        <v>2</v>
      </c>
      <c r="E18" s="22">
        <v>2.1</v>
      </c>
      <c r="F18" s="36">
        <f>E18*F16</f>
        <v>0.38265696000000005</v>
      </c>
      <c r="G18" s="36"/>
      <c r="H18" s="158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</row>
    <row r="19" spans="1:235" s="9" customFormat="1" ht="12.75" x14ac:dyDescent="0.25">
      <c r="A19" s="16"/>
      <c r="B19" s="30" t="s">
        <v>21</v>
      </c>
      <c r="C19" s="35" t="s">
        <v>22</v>
      </c>
      <c r="D19" s="38" t="s">
        <v>12</v>
      </c>
      <c r="E19" s="146">
        <v>29.5</v>
      </c>
      <c r="F19" s="22">
        <f>E19*F16</f>
        <v>5.3754192000000005</v>
      </c>
      <c r="G19" s="22"/>
      <c r="H19" s="15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</row>
    <row r="20" spans="1:235" s="9" customFormat="1" ht="12.75" x14ac:dyDescent="0.25">
      <c r="A20" s="16"/>
      <c r="B20" s="30" t="s">
        <v>144</v>
      </c>
      <c r="C20" s="40" t="s">
        <v>23</v>
      </c>
      <c r="D20" s="38" t="s">
        <v>12</v>
      </c>
      <c r="E20" s="146">
        <v>0.05</v>
      </c>
      <c r="F20" s="22">
        <f>E20*F16</f>
        <v>9.11088E-3</v>
      </c>
      <c r="G20" s="22"/>
      <c r="H20" s="158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</row>
    <row r="21" spans="1:235" s="29" customFormat="1" ht="12.75" x14ac:dyDescent="0.25">
      <c r="A21" s="41"/>
      <c r="B21" s="42"/>
      <c r="C21" s="43"/>
      <c r="D21" s="41"/>
      <c r="E21" s="44"/>
      <c r="F21" s="39"/>
      <c r="G21" s="39"/>
      <c r="H21" s="159"/>
    </row>
    <row r="22" spans="1:235" s="46" customFormat="1" ht="12.75" x14ac:dyDescent="0.2">
      <c r="A22" s="16">
        <v>3</v>
      </c>
      <c r="B22" s="17" t="s">
        <v>24</v>
      </c>
      <c r="C22" s="18" t="s">
        <v>25</v>
      </c>
      <c r="D22" s="19" t="s">
        <v>26</v>
      </c>
      <c r="E22" s="20"/>
      <c r="F22" s="20">
        <f>F15*1.85</f>
        <v>337.10256000000004</v>
      </c>
      <c r="G22" s="20"/>
      <c r="H22" s="16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</row>
    <row r="23" spans="1:235" s="29" customFormat="1" ht="12.75" x14ac:dyDescent="0.25">
      <c r="A23" s="19"/>
      <c r="B23" s="25"/>
      <c r="C23" s="26"/>
      <c r="D23" s="24"/>
      <c r="E23" s="22"/>
      <c r="F23" s="22"/>
      <c r="G23" s="22"/>
      <c r="H23" s="15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</row>
    <row r="24" spans="1:235" s="29" customFormat="1" ht="12.75" x14ac:dyDescent="0.25">
      <c r="A24" s="19"/>
      <c r="B24" s="25"/>
      <c r="C24" s="47" t="s">
        <v>27</v>
      </c>
      <c r="D24" s="24" t="s">
        <v>26</v>
      </c>
      <c r="E24" s="22">
        <v>1</v>
      </c>
      <c r="F24" s="22">
        <f>E24*F22</f>
        <v>337.10256000000004</v>
      </c>
      <c r="G24" s="22"/>
      <c r="H24" s="15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</row>
    <row r="25" spans="1:235" s="9" customFormat="1" ht="25.5" x14ac:dyDescent="0.25">
      <c r="A25" s="48">
        <v>4</v>
      </c>
      <c r="B25" s="49" t="s">
        <v>28</v>
      </c>
      <c r="C25" s="50" t="s">
        <v>29</v>
      </c>
      <c r="D25" s="51" t="s">
        <v>30</v>
      </c>
      <c r="E25" s="52"/>
      <c r="F25" s="21">
        <f>F37</f>
        <v>911.08799999999997</v>
      </c>
      <c r="G25" s="21"/>
      <c r="H25" s="16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</row>
    <row r="26" spans="1:235" s="29" customFormat="1" ht="12.75" x14ac:dyDescent="0.25">
      <c r="A26" s="32"/>
      <c r="B26" s="53"/>
      <c r="C26" s="54"/>
      <c r="D26" s="32" t="s">
        <v>31</v>
      </c>
      <c r="E26" s="52"/>
      <c r="F26" s="55">
        <f>F25/1000</f>
        <v>0.91108800000000001</v>
      </c>
      <c r="G26" s="55"/>
      <c r="H26" s="159"/>
    </row>
    <row r="27" spans="1:235" s="9" customFormat="1" ht="12.75" x14ac:dyDescent="0.25">
      <c r="A27" s="56"/>
      <c r="B27" s="57"/>
      <c r="C27" s="31" t="s">
        <v>32</v>
      </c>
      <c r="D27" s="32" t="s">
        <v>16</v>
      </c>
      <c r="E27" s="58">
        <v>32.1</v>
      </c>
      <c r="F27" s="22">
        <f>F26*E27</f>
        <v>29.245924800000001</v>
      </c>
      <c r="G27" s="22"/>
      <c r="H27" s="1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</row>
    <row r="28" spans="1:235" s="9" customFormat="1" ht="12.75" x14ac:dyDescent="0.25">
      <c r="A28" s="56"/>
      <c r="B28" s="57" t="s">
        <v>33</v>
      </c>
      <c r="C28" s="148" t="s">
        <v>34</v>
      </c>
      <c r="D28" s="32" t="s">
        <v>35</v>
      </c>
      <c r="E28" s="58">
        <v>0.71</v>
      </c>
      <c r="F28" s="22">
        <f>E28*F26</f>
        <v>0.64687247999999997</v>
      </c>
      <c r="G28" s="22"/>
      <c r="H28" s="158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</row>
    <row r="29" spans="1:235" s="9" customFormat="1" ht="12.75" x14ac:dyDescent="0.25">
      <c r="A29" s="56"/>
      <c r="B29" s="30" t="s">
        <v>36</v>
      </c>
      <c r="C29" s="148" t="s">
        <v>37</v>
      </c>
      <c r="D29" s="32" t="s">
        <v>35</v>
      </c>
      <c r="E29" s="58">
        <v>3.88</v>
      </c>
      <c r="F29" s="22">
        <f>F26*E29</f>
        <v>3.53502144</v>
      </c>
      <c r="G29" s="22"/>
      <c r="H29" s="1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</row>
    <row r="30" spans="1:235" s="9" customFormat="1" ht="12.75" x14ac:dyDescent="0.25">
      <c r="A30" s="56"/>
      <c r="B30" s="30" t="s">
        <v>38</v>
      </c>
      <c r="C30" s="148" t="s">
        <v>39</v>
      </c>
      <c r="D30" s="32" t="s">
        <v>35</v>
      </c>
      <c r="E30" s="58">
        <v>6.16</v>
      </c>
      <c r="F30" s="22">
        <f>E30*F26</f>
        <v>5.6123020800000001</v>
      </c>
      <c r="G30" s="22"/>
      <c r="H30" s="158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</row>
    <row r="31" spans="1:235" s="9" customFormat="1" ht="12.75" x14ac:dyDescent="0.25">
      <c r="A31" s="56"/>
      <c r="B31" s="30" t="s">
        <v>40</v>
      </c>
      <c r="C31" s="148" t="s">
        <v>41</v>
      </c>
      <c r="D31" s="32" t="s">
        <v>35</v>
      </c>
      <c r="E31" s="58">
        <v>4.53</v>
      </c>
      <c r="F31" s="39">
        <f>E31*F26</f>
        <v>4.1272286400000002</v>
      </c>
      <c r="G31" s="39"/>
      <c r="H31" s="158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</row>
    <row r="32" spans="1:235" s="9" customFormat="1" ht="12.75" x14ac:dyDescent="0.25">
      <c r="A32" s="56"/>
      <c r="B32" s="30" t="s">
        <v>42</v>
      </c>
      <c r="C32" s="148" t="s">
        <v>43</v>
      </c>
      <c r="D32" s="32" t="s">
        <v>35</v>
      </c>
      <c r="E32" s="58">
        <v>2.0699999999999998</v>
      </c>
      <c r="F32" s="39">
        <f>E32*F26</f>
        <v>1.8859521599999998</v>
      </c>
      <c r="G32" s="39"/>
      <c r="H32" s="158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</row>
    <row r="33" spans="1:235" s="9" customFormat="1" ht="12.75" x14ac:dyDescent="0.25">
      <c r="A33" s="16"/>
      <c r="B33" s="30"/>
      <c r="C33" s="149" t="s">
        <v>20</v>
      </c>
      <c r="D33" s="24" t="s">
        <v>2</v>
      </c>
      <c r="E33" s="22">
        <v>1.02</v>
      </c>
      <c r="F33" s="39">
        <f>E33*F26</f>
        <v>0.92930975999999998</v>
      </c>
      <c r="G33" s="39"/>
      <c r="H33" s="15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</row>
    <row r="34" spans="1:235" s="9" customFormat="1" ht="12.75" x14ac:dyDescent="0.25">
      <c r="A34" s="56"/>
      <c r="B34" s="30" t="s">
        <v>145</v>
      </c>
      <c r="C34" s="150" t="s">
        <v>44</v>
      </c>
      <c r="D34" s="32" t="s">
        <v>12</v>
      </c>
      <c r="E34" s="58">
        <v>66</v>
      </c>
      <c r="F34" s="22">
        <f>E34*F26</f>
        <v>60.131807999999999</v>
      </c>
      <c r="G34" s="22"/>
      <c r="H34" s="1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</row>
    <row r="35" spans="1:235" s="9" customFormat="1" ht="12.75" x14ac:dyDescent="0.25">
      <c r="A35" s="56"/>
      <c r="B35" s="57"/>
      <c r="C35" s="31" t="s">
        <v>45</v>
      </c>
      <c r="D35" s="32" t="s">
        <v>12</v>
      </c>
      <c r="E35" s="58">
        <v>15</v>
      </c>
      <c r="F35" s="22">
        <f>E35*F26</f>
        <v>13.666320000000001</v>
      </c>
      <c r="G35" s="22"/>
      <c r="H35" s="158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</row>
    <row r="36" spans="1:235" s="29" customFormat="1" ht="12.75" x14ac:dyDescent="0.25">
      <c r="A36" s="60"/>
      <c r="B36" s="30"/>
      <c r="C36" s="47"/>
      <c r="D36" s="32"/>
      <c r="E36" s="58"/>
      <c r="F36" s="22"/>
      <c r="G36" s="22"/>
      <c r="H36" s="158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</row>
    <row r="37" spans="1:235" s="9" customFormat="1" ht="12.75" x14ac:dyDescent="0.25">
      <c r="A37" s="16">
        <v>5</v>
      </c>
      <c r="B37" s="17" t="s">
        <v>46</v>
      </c>
      <c r="C37" s="61" t="s">
        <v>47</v>
      </c>
      <c r="D37" s="16" t="s">
        <v>48</v>
      </c>
      <c r="E37" s="62"/>
      <c r="F37" s="63">
        <v>911.08799999999997</v>
      </c>
      <c r="G37" s="63"/>
      <c r="H37" s="16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</row>
    <row r="38" spans="1:235" s="29" customFormat="1" ht="12.75" x14ac:dyDescent="0.25">
      <c r="A38" s="64"/>
      <c r="B38" s="30"/>
      <c r="C38" s="65"/>
      <c r="D38" s="64" t="s">
        <v>166</v>
      </c>
      <c r="E38" s="62"/>
      <c r="F38" s="66">
        <f>F37/1000</f>
        <v>0.91108800000000001</v>
      </c>
      <c r="G38" s="66"/>
      <c r="H38" s="16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</row>
    <row r="39" spans="1:235" s="9" customFormat="1" ht="12.75" x14ac:dyDescent="0.25">
      <c r="A39" s="16"/>
      <c r="B39" s="30"/>
      <c r="C39" s="31" t="s">
        <v>32</v>
      </c>
      <c r="D39" s="32" t="s">
        <v>16</v>
      </c>
      <c r="E39" s="58">
        <v>42.9</v>
      </c>
      <c r="F39" s="22">
        <f>F38*E39</f>
        <v>39.085675199999997</v>
      </c>
      <c r="G39" s="22"/>
      <c r="H39" s="158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</row>
    <row r="40" spans="1:235" s="9" customFormat="1" ht="12.75" x14ac:dyDescent="0.25">
      <c r="A40" s="16"/>
      <c r="B40" s="30" t="s">
        <v>36</v>
      </c>
      <c r="C40" s="31" t="s">
        <v>37</v>
      </c>
      <c r="D40" s="32" t="s">
        <v>35</v>
      </c>
      <c r="E40" s="58">
        <v>2.69</v>
      </c>
      <c r="F40" s="22">
        <f>F38*E40</f>
        <v>2.4508267199999998</v>
      </c>
      <c r="G40" s="22"/>
      <c r="H40" s="158"/>
      <c r="I40" s="28"/>
      <c r="J40" s="28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</row>
    <row r="41" spans="1:235" s="9" customFormat="1" ht="12.75" x14ac:dyDescent="0.25">
      <c r="A41" s="16"/>
      <c r="B41" s="30" t="s">
        <v>38</v>
      </c>
      <c r="C41" s="31" t="s">
        <v>39</v>
      </c>
      <c r="D41" s="32" t="s">
        <v>35</v>
      </c>
      <c r="E41" s="58">
        <v>7.6</v>
      </c>
      <c r="F41" s="22">
        <f>E41*F38</f>
        <v>6.9242688000000001</v>
      </c>
      <c r="G41" s="22"/>
      <c r="H41" s="158"/>
      <c r="I41" s="28"/>
      <c r="J41" s="28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</row>
    <row r="42" spans="1:235" s="9" customFormat="1" ht="12.75" x14ac:dyDescent="0.25">
      <c r="A42" s="16"/>
      <c r="B42" s="30" t="s">
        <v>40</v>
      </c>
      <c r="C42" s="31" t="s">
        <v>41</v>
      </c>
      <c r="D42" s="32" t="s">
        <v>35</v>
      </c>
      <c r="E42" s="58">
        <v>7.4</v>
      </c>
      <c r="F42" s="39">
        <f>E42*F38</f>
        <v>6.7420512000000006</v>
      </c>
      <c r="G42" s="39"/>
      <c r="H42" s="158"/>
      <c r="I42" s="28"/>
      <c r="J42" s="28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</row>
    <row r="43" spans="1:235" s="9" customFormat="1" ht="12.75" x14ac:dyDescent="0.25">
      <c r="A43" s="16"/>
      <c r="B43" s="30" t="s">
        <v>49</v>
      </c>
      <c r="C43" s="67" t="s">
        <v>50</v>
      </c>
      <c r="D43" s="32" t="s">
        <v>35</v>
      </c>
      <c r="E43" s="58">
        <v>0.41</v>
      </c>
      <c r="F43" s="22">
        <f>E43*F38</f>
        <v>0.37354608</v>
      </c>
      <c r="G43" s="22"/>
      <c r="H43" s="158"/>
      <c r="I43" s="28"/>
      <c r="J43" s="28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</row>
    <row r="44" spans="1:235" s="9" customFormat="1" ht="12.75" x14ac:dyDescent="0.25">
      <c r="A44" s="16"/>
      <c r="B44" s="30" t="s">
        <v>51</v>
      </c>
      <c r="C44" s="31" t="s">
        <v>43</v>
      </c>
      <c r="D44" s="32" t="s">
        <v>35</v>
      </c>
      <c r="E44" s="58">
        <v>1.48</v>
      </c>
      <c r="F44" s="39">
        <f>E44*F38</f>
        <v>1.34841024</v>
      </c>
      <c r="G44" s="39"/>
      <c r="H44" s="158"/>
      <c r="I44" s="28"/>
      <c r="J44" s="28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</row>
    <row r="45" spans="1:235" s="9" customFormat="1" ht="12.75" x14ac:dyDescent="0.25">
      <c r="A45" s="16"/>
      <c r="B45" s="151" t="s">
        <v>146</v>
      </c>
      <c r="C45" s="40" t="s">
        <v>167</v>
      </c>
      <c r="D45" s="32" t="s">
        <v>12</v>
      </c>
      <c r="E45" s="58">
        <v>1.26</v>
      </c>
      <c r="F45" s="22">
        <f>E45*F37*0.1</f>
        <v>114.79708799999999</v>
      </c>
      <c r="G45" s="22"/>
      <c r="H45" s="16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</row>
    <row r="46" spans="1:235" s="9" customFormat="1" ht="12.75" x14ac:dyDescent="0.25">
      <c r="A46" s="16"/>
      <c r="B46" s="57"/>
      <c r="C46" s="67" t="s">
        <v>45</v>
      </c>
      <c r="D46" s="32" t="s">
        <v>12</v>
      </c>
      <c r="E46" s="58">
        <v>11</v>
      </c>
      <c r="F46" s="22">
        <f>E46*F38</f>
        <v>10.021967999999999</v>
      </c>
      <c r="G46" s="22"/>
      <c r="H46" s="158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</row>
    <row r="47" spans="1:235" s="29" customFormat="1" ht="12.75" x14ac:dyDescent="0.25">
      <c r="A47" s="24"/>
      <c r="B47" s="53"/>
      <c r="C47" s="70"/>
      <c r="D47" s="32"/>
      <c r="E47" s="58"/>
      <c r="F47" s="22"/>
      <c r="G47" s="22"/>
      <c r="H47" s="15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</row>
    <row r="48" spans="1:235" s="9" customFormat="1" ht="13.5" customHeight="1" x14ac:dyDescent="0.25">
      <c r="A48" s="19">
        <v>6</v>
      </c>
      <c r="B48" s="19" t="s">
        <v>52</v>
      </c>
      <c r="C48" s="18" t="s">
        <v>53</v>
      </c>
      <c r="D48" s="19" t="s">
        <v>48</v>
      </c>
      <c r="E48" s="24"/>
      <c r="F48" s="21">
        <v>911.08799999999997</v>
      </c>
      <c r="G48" s="21"/>
      <c r="H48" s="158"/>
    </row>
    <row r="49" spans="1:11" s="9" customFormat="1" ht="13.5" customHeight="1" x14ac:dyDescent="0.25">
      <c r="A49" s="19"/>
      <c r="B49" s="19"/>
      <c r="C49" s="71"/>
      <c r="D49" s="32" t="s">
        <v>31</v>
      </c>
      <c r="E49" s="72"/>
      <c r="F49" s="73">
        <f>F48/1000</f>
        <v>0.91108800000000001</v>
      </c>
      <c r="G49" s="73"/>
      <c r="H49" s="165"/>
    </row>
    <row r="50" spans="1:11" s="9" customFormat="1" ht="13.5" customHeight="1" x14ac:dyDescent="0.25">
      <c r="A50" s="19"/>
      <c r="B50" s="30"/>
      <c r="C50" s="75" t="s">
        <v>54</v>
      </c>
      <c r="D50" s="32" t="s">
        <v>16</v>
      </c>
      <c r="E50" s="22">
        <f>405-4*4.64</f>
        <v>386.44</v>
      </c>
      <c r="F50" s="22">
        <f>E50*F49</f>
        <v>352.08084672000001</v>
      </c>
      <c r="G50" s="22"/>
      <c r="H50" s="158"/>
      <c r="K50" s="152">
        <v>0.38644000000000001</v>
      </c>
    </row>
    <row r="51" spans="1:11" s="9" customFormat="1" ht="13.5" customHeight="1" x14ac:dyDescent="0.25">
      <c r="A51" s="19"/>
      <c r="B51" s="30" t="s">
        <v>51</v>
      </c>
      <c r="C51" s="76" t="s">
        <v>43</v>
      </c>
      <c r="D51" s="32" t="s">
        <v>35</v>
      </c>
      <c r="E51" s="22">
        <v>22.6</v>
      </c>
      <c r="F51" s="22">
        <f>E51*F49</f>
        <v>20.590588800000003</v>
      </c>
      <c r="G51" s="22"/>
      <c r="H51" s="158"/>
      <c r="K51" s="153">
        <v>2.2599999999999999E-2</v>
      </c>
    </row>
    <row r="52" spans="1:11" s="9" customFormat="1" ht="13.5" customHeight="1" x14ac:dyDescent="0.25">
      <c r="A52" s="19"/>
      <c r="B52" s="34"/>
      <c r="C52" s="77" t="s">
        <v>55</v>
      </c>
      <c r="D52" s="38" t="s">
        <v>2</v>
      </c>
      <c r="E52" s="22">
        <f>13.5-4*0.1</f>
        <v>13.1</v>
      </c>
      <c r="F52" s="39">
        <f>E52*F49</f>
        <v>11.935252800000001</v>
      </c>
      <c r="G52" s="39"/>
      <c r="H52" s="158"/>
      <c r="K52" s="153">
        <v>1.3100000000000001E-2</v>
      </c>
    </row>
    <row r="53" spans="1:11" s="9" customFormat="1" ht="13.5" customHeight="1" x14ac:dyDescent="0.25">
      <c r="A53" s="19"/>
      <c r="B53" s="25" t="s">
        <v>56</v>
      </c>
      <c r="C53" s="76" t="s">
        <v>57</v>
      </c>
      <c r="D53" s="24" t="s">
        <v>12</v>
      </c>
      <c r="E53" s="22">
        <f>204-4*10.2</f>
        <v>163.19999999999999</v>
      </c>
      <c r="F53" s="22">
        <f>E53*F49</f>
        <v>148.68956159999999</v>
      </c>
      <c r="G53" s="22"/>
      <c r="H53" s="158"/>
      <c r="K53" s="154"/>
    </row>
    <row r="54" spans="1:11" s="9" customFormat="1" ht="13.5" customHeight="1" x14ac:dyDescent="0.25">
      <c r="A54" s="19"/>
      <c r="B54" s="25" t="s">
        <v>58</v>
      </c>
      <c r="C54" s="26" t="s">
        <v>59</v>
      </c>
      <c r="D54" s="65" t="s">
        <v>26</v>
      </c>
      <c r="E54" s="79">
        <f>(0.23-4*0.01)/1000</f>
        <v>1.9000000000000001E-4</v>
      </c>
      <c r="F54" s="80">
        <f>E54*F48</f>
        <v>0.17310671999999999</v>
      </c>
      <c r="G54" s="80"/>
      <c r="H54" s="158"/>
      <c r="K54" s="153">
        <v>0.16320000000000001</v>
      </c>
    </row>
    <row r="55" spans="1:11" s="9" customFormat="1" ht="29.25" customHeight="1" x14ac:dyDescent="0.25">
      <c r="A55" s="19"/>
      <c r="B55" s="25"/>
      <c r="C55" s="190" t="s">
        <v>162</v>
      </c>
      <c r="D55" s="65" t="s">
        <v>111</v>
      </c>
      <c r="E55" s="22">
        <v>0.4</v>
      </c>
      <c r="F55" s="39">
        <f>F48*E55</f>
        <v>364.43520000000001</v>
      </c>
      <c r="G55" s="39"/>
      <c r="H55" s="22"/>
      <c r="K55" s="153"/>
    </row>
    <row r="56" spans="1:11" s="9" customFormat="1" ht="13.5" customHeight="1" x14ac:dyDescent="0.25">
      <c r="A56" s="19"/>
      <c r="B56" s="25" t="s">
        <v>60</v>
      </c>
      <c r="C56" s="26" t="s">
        <v>61</v>
      </c>
      <c r="D56" s="65" t="s">
        <v>12</v>
      </c>
      <c r="E56" s="22">
        <v>40</v>
      </c>
      <c r="F56" s="39">
        <f>E56*F49</f>
        <v>36.443519999999999</v>
      </c>
      <c r="G56" s="39"/>
      <c r="H56" s="158"/>
      <c r="K56" s="154"/>
    </row>
    <row r="57" spans="1:11" s="9" customFormat="1" ht="13.5" customHeight="1" x14ac:dyDescent="0.25">
      <c r="A57" s="19"/>
      <c r="B57" s="171" t="s">
        <v>151</v>
      </c>
      <c r="C57" s="26" t="s">
        <v>62</v>
      </c>
      <c r="D57" s="65" t="s">
        <v>48</v>
      </c>
      <c r="E57" s="22">
        <f>11.7-4*0.59</f>
        <v>9.34</v>
      </c>
      <c r="F57" s="39">
        <f>E57*F49</f>
        <v>8.5095619199999994</v>
      </c>
      <c r="G57" s="39"/>
      <c r="H57" s="158"/>
      <c r="K57" s="155"/>
    </row>
    <row r="58" spans="1:11" s="9" customFormat="1" ht="13.5" customHeight="1" x14ac:dyDescent="0.25">
      <c r="A58" s="19"/>
      <c r="B58" s="25"/>
      <c r="C58" s="26" t="s">
        <v>63</v>
      </c>
      <c r="D58" s="65" t="s">
        <v>2</v>
      </c>
      <c r="E58" s="22">
        <f>6.4-4*0.19</f>
        <v>5.6400000000000006</v>
      </c>
      <c r="F58" s="39">
        <f>E58*F49</f>
        <v>5.1385363200000009</v>
      </c>
      <c r="G58" s="39"/>
      <c r="H58" s="158"/>
      <c r="K58" s="155">
        <v>9.3399999999999993E-3</v>
      </c>
    </row>
    <row r="59" spans="1:11" s="9" customFormat="1" ht="13.5" customHeight="1" x14ac:dyDescent="0.25">
      <c r="A59" s="19"/>
      <c r="B59" s="25"/>
      <c r="C59" s="26" t="s">
        <v>45</v>
      </c>
      <c r="D59" s="65" t="s">
        <v>12</v>
      </c>
      <c r="E59" s="22">
        <v>178</v>
      </c>
      <c r="F59" s="39">
        <f>E59*F49</f>
        <v>162.173664</v>
      </c>
      <c r="G59" s="39"/>
      <c r="H59" s="158"/>
      <c r="K59" s="156">
        <v>0.17799999999999999</v>
      </c>
    </row>
    <row r="60" spans="1:11" s="9" customFormat="1" ht="13.5" customHeight="1" x14ac:dyDescent="0.25">
      <c r="A60" s="19"/>
      <c r="B60" s="172" t="s">
        <v>150</v>
      </c>
      <c r="C60" s="76" t="s">
        <v>64</v>
      </c>
      <c r="D60" s="24" t="s">
        <v>26</v>
      </c>
      <c r="E60" s="22" t="s">
        <v>65</v>
      </c>
      <c r="F60" s="55">
        <f>0.323942</f>
        <v>0.32394200000000001</v>
      </c>
      <c r="G60" s="55"/>
      <c r="H60" s="158"/>
      <c r="K60" s="155">
        <v>5.64E-3</v>
      </c>
    </row>
    <row r="61" spans="1:11" s="9" customFormat="1" ht="13.5" customHeight="1" x14ac:dyDescent="0.25">
      <c r="A61" s="19"/>
      <c r="B61" s="81"/>
      <c r="C61" s="71"/>
      <c r="D61" s="81"/>
      <c r="E61" s="74"/>
      <c r="F61" s="22"/>
      <c r="G61" s="22"/>
      <c r="H61" s="165"/>
    </row>
    <row r="62" spans="1:11" s="9" customFormat="1" ht="13.5" customHeight="1" x14ac:dyDescent="0.25">
      <c r="A62" s="19">
        <v>7</v>
      </c>
      <c r="B62" s="17" t="s">
        <v>66</v>
      </c>
      <c r="C62" s="18" t="s">
        <v>67</v>
      </c>
      <c r="D62" s="82" t="s">
        <v>48</v>
      </c>
      <c r="E62" s="24"/>
      <c r="F62" s="21">
        <f>F48</f>
        <v>911.08799999999997</v>
      </c>
      <c r="G62" s="21"/>
      <c r="H62" s="158"/>
    </row>
    <row r="63" spans="1:11" s="9" customFormat="1" ht="13.5" customHeight="1" x14ac:dyDescent="0.25">
      <c r="A63" s="24"/>
      <c r="B63" s="24"/>
      <c r="C63" s="24"/>
      <c r="D63" s="32" t="s">
        <v>31</v>
      </c>
      <c r="E63" s="72"/>
      <c r="F63" s="83">
        <f>F62/1000</f>
        <v>0.91108800000000001</v>
      </c>
      <c r="G63" s="83"/>
      <c r="H63" s="158"/>
    </row>
    <row r="64" spans="1:11" s="9" customFormat="1" ht="13.5" customHeight="1" x14ac:dyDescent="0.25">
      <c r="A64" s="19"/>
      <c r="B64" s="30"/>
      <c r="C64" s="75" t="s">
        <v>54</v>
      </c>
      <c r="D64" s="32" t="s">
        <v>16</v>
      </c>
      <c r="E64" s="22">
        <v>11.7</v>
      </c>
      <c r="F64" s="22">
        <f>E64*F63</f>
        <v>10.659729599999999</v>
      </c>
      <c r="G64" s="22"/>
      <c r="H64" s="158"/>
    </row>
    <row r="65" spans="1:235" s="85" customFormat="1" ht="13.5" customHeight="1" x14ac:dyDescent="0.25">
      <c r="A65" s="84"/>
      <c r="B65" s="171" t="s">
        <v>149</v>
      </c>
      <c r="C65" s="76" t="s">
        <v>68</v>
      </c>
      <c r="D65" s="24" t="s">
        <v>26</v>
      </c>
      <c r="E65" s="22" t="s">
        <v>163</v>
      </c>
      <c r="F65" s="79">
        <f>F62*2.22/1000</f>
        <v>2.0226153600000001</v>
      </c>
      <c r="G65" s="79"/>
      <c r="H65" s="158"/>
    </row>
    <row r="66" spans="1:235" s="85" customFormat="1" ht="13.5" customHeight="1" x14ac:dyDescent="0.25">
      <c r="A66" s="84"/>
      <c r="B66" s="25" t="s">
        <v>69</v>
      </c>
      <c r="C66" s="76" t="s">
        <v>70</v>
      </c>
      <c r="D66" s="24" t="s">
        <v>71</v>
      </c>
      <c r="E66" s="22">
        <f>4*1000</f>
        <v>4000</v>
      </c>
      <c r="F66" s="22">
        <f>ROUND(E66*F63,0)</f>
        <v>3644</v>
      </c>
      <c r="G66" s="22"/>
      <c r="H66" s="158"/>
    </row>
    <row r="67" spans="1:235" s="9" customFormat="1" ht="13.5" customHeight="1" x14ac:dyDescent="0.25">
      <c r="A67" s="19"/>
      <c r="B67" s="81"/>
      <c r="C67" s="71"/>
      <c r="D67" s="81"/>
      <c r="E67" s="74"/>
      <c r="F67" s="22"/>
      <c r="G67" s="22"/>
      <c r="H67" s="165"/>
    </row>
    <row r="68" spans="1:235" s="9" customFormat="1" ht="12.75" x14ac:dyDescent="0.25">
      <c r="A68" s="19">
        <v>8</v>
      </c>
      <c r="B68" s="17" t="s">
        <v>72</v>
      </c>
      <c r="C68" s="18" t="s">
        <v>164</v>
      </c>
      <c r="D68" s="82" t="s">
        <v>73</v>
      </c>
      <c r="E68" s="24"/>
      <c r="F68" s="20">
        <v>182.22</v>
      </c>
      <c r="G68" s="20"/>
      <c r="H68" s="158"/>
    </row>
    <row r="69" spans="1:235" s="9" customFormat="1" ht="13.5" customHeight="1" x14ac:dyDescent="0.25">
      <c r="A69" s="24"/>
      <c r="B69" s="24"/>
      <c r="C69" s="24"/>
      <c r="D69" s="24" t="s">
        <v>74</v>
      </c>
      <c r="E69" s="22"/>
      <c r="F69" s="73">
        <f>F68/100</f>
        <v>1.8222</v>
      </c>
      <c r="G69" s="73"/>
      <c r="H69" s="158"/>
    </row>
    <row r="70" spans="1:235" s="9" customFormat="1" ht="13.5" customHeight="1" x14ac:dyDescent="0.25">
      <c r="A70" s="19"/>
      <c r="B70" s="30"/>
      <c r="C70" s="75" t="s">
        <v>54</v>
      </c>
      <c r="D70" s="32" t="s">
        <v>16</v>
      </c>
      <c r="E70" s="22">
        <v>7.7</v>
      </c>
      <c r="F70" s="22">
        <f>E70*F69</f>
        <v>14.030940000000001</v>
      </c>
      <c r="G70" s="22"/>
      <c r="H70" s="158"/>
    </row>
    <row r="71" spans="1:235" s="9" customFormat="1" ht="13.5" customHeight="1" x14ac:dyDescent="0.25">
      <c r="A71" s="19"/>
      <c r="B71" s="25" t="s">
        <v>75</v>
      </c>
      <c r="C71" s="26" t="s">
        <v>76</v>
      </c>
      <c r="D71" s="32" t="s">
        <v>35</v>
      </c>
      <c r="E71" s="22">
        <v>1.67</v>
      </c>
      <c r="F71" s="22">
        <f>E71*F69</f>
        <v>3.0430739999999998</v>
      </c>
      <c r="G71" s="22"/>
      <c r="H71" s="158"/>
    </row>
    <row r="72" spans="1:235" s="9" customFormat="1" ht="13.5" customHeight="1" x14ac:dyDescent="0.25">
      <c r="A72" s="19"/>
      <c r="B72" s="30"/>
      <c r="C72" s="86" t="s">
        <v>55</v>
      </c>
      <c r="D72" s="38" t="s">
        <v>2</v>
      </c>
      <c r="E72" s="22">
        <v>6.37</v>
      </c>
      <c r="F72" s="22">
        <f>E72*F69</f>
        <v>11.607414</v>
      </c>
      <c r="G72" s="22"/>
      <c r="H72" s="158"/>
    </row>
    <row r="73" spans="1:235" s="9" customFormat="1" ht="13.5" customHeight="1" x14ac:dyDescent="0.25">
      <c r="A73" s="19"/>
      <c r="B73" s="25" t="s">
        <v>77</v>
      </c>
      <c r="C73" s="26" t="s">
        <v>78</v>
      </c>
      <c r="D73" s="65" t="s">
        <v>12</v>
      </c>
      <c r="E73" s="22">
        <v>1</v>
      </c>
      <c r="F73" s="22">
        <f>E73*F69</f>
        <v>1.8222</v>
      </c>
      <c r="G73" s="22"/>
      <c r="H73" s="158"/>
    </row>
    <row r="74" spans="1:235" s="9" customFormat="1" ht="13.5" customHeight="1" x14ac:dyDescent="0.25">
      <c r="A74" s="19"/>
      <c r="B74" s="171" t="s">
        <v>148</v>
      </c>
      <c r="C74" s="26" t="s">
        <v>79</v>
      </c>
      <c r="D74" s="65" t="s">
        <v>26</v>
      </c>
      <c r="E74" s="22">
        <v>0.06</v>
      </c>
      <c r="F74" s="39">
        <f>E74*F69</f>
        <v>0.109332</v>
      </c>
      <c r="G74" s="39"/>
      <c r="H74" s="158"/>
    </row>
    <row r="75" spans="1:235" s="9" customFormat="1" ht="13.5" customHeight="1" x14ac:dyDescent="0.25">
      <c r="A75" s="19"/>
      <c r="B75" s="171" t="s">
        <v>147</v>
      </c>
      <c r="C75" s="26" t="s">
        <v>59</v>
      </c>
      <c r="D75" s="65" t="s">
        <v>26</v>
      </c>
      <c r="E75" s="146">
        <v>7.0000000000000007E-2</v>
      </c>
      <c r="F75" s="39">
        <f>E75*F69</f>
        <v>0.12755400000000003</v>
      </c>
      <c r="G75" s="39"/>
      <c r="H75" s="158"/>
    </row>
    <row r="76" spans="1:235" s="9" customFormat="1" ht="13.5" customHeight="1" x14ac:dyDescent="0.25">
      <c r="A76" s="19"/>
      <c r="B76" s="30"/>
      <c r="C76" s="87" t="s">
        <v>45</v>
      </c>
      <c r="D76" s="32" t="s">
        <v>12</v>
      </c>
      <c r="E76" s="88">
        <v>6.2</v>
      </c>
      <c r="F76" s="22">
        <f>E76*F69</f>
        <v>11.297640000000001</v>
      </c>
      <c r="G76" s="22"/>
      <c r="H76" s="158"/>
    </row>
    <row r="77" spans="1:235" s="9" customFormat="1" ht="25.5" x14ac:dyDescent="0.25">
      <c r="A77" s="16">
        <v>9</v>
      </c>
      <c r="B77" s="17" t="s">
        <v>80</v>
      </c>
      <c r="C77" s="18" t="s">
        <v>81</v>
      </c>
      <c r="D77" s="19" t="s">
        <v>12</v>
      </c>
      <c r="E77" s="20"/>
      <c r="F77" s="20">
        <f>'[1]1 (4)'!$F$9*0.12</f>
        <v>10.103999999999999</v>
      </c>
      <c r="G77" s="20"/>
      <c r="H77" s="158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</row>
    <row r="78" spans="1:235" s="29" customFormat="1" ht="12.75" x14ac:dyDescent="0.25">
      <c r="A78" s="24"/>
      <c r="B78" s="25"/>
      <c r="C78" s="26"/>
      <c r="D78" s="24" t="s">
        <v>82</v>
      </c>
      <c r="E78" s="22"/>
      <c r="F78" s="27">
        <f>F77/100</f>
        <v>0.10103999999999999</v>
      </c>
      <c r="G78" s="27"/>
      <c r="H78" s="158"/>
      <c r="I78" s="28"/>
      <c r="J78" s="28"/>
      <c r="K78" s="28">
        <v>2.86</v>
      </c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</row>
    <row r="79" spans="1:235" s="9" customFormat="1" ht="12.75" x14ac:dyDescent="0.25">
      <c r="A79" s="16"/>
      <c r="B79" s="30"/>
      <c r="C79" s="31" t="s">
        <v>19</v>
      </c>
      <c r="D79" s="32" t="s">
        <v>16</v>
      </c>
      <c r="E79" s="22">
        <v>99</v>
      </c>
      <c r="F79" s="22">
        <f>E79*F78</f>
        <v>10.00296</v>
      </c>
      <c r="G79" s="22"/>
      <c r="H79" s="158"/>
      <c r="I79" s="33"/>
      <c r="J79" s="33"/>
      <c r="K79" s="33">
        <v>1.67</v>
      </c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</row>
    <row r="80" spans="1:235" s="9" customFormat="1" ht="12.75" x14ac:dyDescent="0.25">
      <c r="A80" s="16"/>
      <c r="B80" s="34"/>
      <c r="C80" s="35" t="s">
        <v>20</v>
      </c>
      <c r="D80" s="24" t="s">
        <v>2</v>
      </c>
      <c r="E80" s="22">
        <v>34</v>
      </c>
      <c r="F80" s="36">
        <f>E80*F78</f>
        <v>3.4353599999999997</v>
      </c>
      <c r="G80" s="36"/>
      <c r="H80" s="158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7"/>
      <c r="BR80" s="37"/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7"/>
      <c r="CD80" s="37"/>
      <c r="CE80" s="37"/>
      <c r="CF80" s="37"/>
      <c r="CG80" s="37"/>
      <c r="CH80" s="37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7"/>
      <c r="EB80" s="37"/>
      <c r="EC80" s="37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  <c r="FE80" s="37"/>
      <c r="FF80" s="37"/>
      <c r="FG80" s="37"/>
      <c r="FH80" s="37"/>
      <c r="FI80" s="37"/>
      <c r="FJ80" s="37"/>
      <c r="FK80" s="37"/>
      <c r="FL80" s="37"/>
      <c r="FM80" s="37"/>
      <c r="FN80" s="37"/>
      <c r="FO80" s="37"/>
      <c r="FP80" s="37"/>
      <c r="FQ80" s="37"/>
      <c r="FR80" s="37"/>
      <c r="FS80" s="37"/>
      <c r="FT80" s="37"/>
      <c r="FU80" s="37"/>
      <c r="FV80" s="37"/>
      <c r="FW80" s="37"/>
      <c r="FX80" s="37"/>
      <c r="FY80" s="37"/>
      <c r="FZ80" s="37"/>
      <c r="GA80" s="37"/>
      <c r="GB80" s="37"/>
      <c r="GC80" s="37"/>
      <c r="GD80" s="37"/>
      <c r="GE80" s="37"/>
      <c r="GF80" s="37"/>
      <c r="GG80" s="37"/>
      <c r="GH80" s="37"/>
      <c r="GI80" s="37"/>
      <c r="GJ80" s="37"/>
      <c r="GK80" s="37"/>
      <c r="GL80" s="37"/>
      <c r="GM80" s="37"/>
      <c r="GN80" s="37"/>
      <c r="GO80" s="37"/>
      <c r="GP80" s="37"/>
      <c r="GQ80" s="37"/>
      <c r="GR80" s="37"/>
      <c r="GS80" s="37"/>
      <c r="GT80" s="37"/>
      <c r="GU80" s="37"/>
      <c r="GV80" s="37"/>
      <c r="GW80" s="37"/>
      <c r="GX80" s="37"/>
      <c r="GY80" s="37"/>
      <c r="GZ80" s="37"/>
      <c r="HA80" s="37"/>
      <c r="HB80" s="37"/>
      <c r="HC80" s="37"/>
      <c r="HD80" s="37"/>
      <c r="HE80" s="37"/>
      <c r="HF80" s="37"/>
      <c r="HG80" s="37"/>
      <c r="HH80" s="37"/>
      <c r="HI80" s="37"/>
      <c r="HJ80" s="37"/>
      <c r="HK80" s="37"/>
      <c r="HL80" s="37"/>
      <c r="HM80" s="37"/>
      <c r="HN80" s="37"/>
      <c r="HO80" s="37"/>
      <c r="HP80" s="37"/>
      <c r="HQ80" s="37"/>
      <c r="HR80" s="37"/>
      <c r="HS80" s="37"/>
      <c r="HT80" s="37"/>
      <c r="HU80" s="37"/>
      <c r="HV80" s="37"/>
      <c r="HW80" s="37"/>
      <c r="HX80" s="37"/>
      <c r="HY80" s="37"/>
      <c r="HZ80" s="37"/>
      <c r="IA80" s="37"/>
    </row>
    <row r="81" spans="1:235" s="9" customFormat="1" ht="12.75" x14ac:dyDescent="0.25">
      <c r="A81" s="16"/>
      <c r="B81" s="172" t="s">
        <v>157</v>
      </c>
      <c r="C81" s="35" t="s">
        <v>83</v>
      </c>
      <c r="D81" s="38" t="s">
        <v>12</v>
      </c>
      <c r="E81" s="22">
        <v>102</v>
      </c>
      <c r="F81" s="22">
        <f>E81*F78</f>
        <v>10.30608</v>
      </c>
      <c r="G81" s="22"/>
      <c r="H81" s="158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</row>
    <row r="82" spans="1:235" s="9" customFormat="1" ht="12.75" x14ac:dyDescent="0.25">
      <c r="A82" s="16"/>
      <c r="B82" s="171" t="s">
        <v>151</v>
      </c>
      <c r="C82" s="173" t="s">
        <v>62</v>
      </c>
      <c r="D82" s="174" t="s">
        <v>48</v>
      </c>
      <c r="E82" s="146">
        <v>7.54</v>
      </c>
      <c r="F82" s="147">
        <f>F78*E82</f>
        <v>0.7618415999999999</v>
      </c>
      <c r="G82" s="147"/>
      <c r="H82" s="146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</row>
    <row r="83" spans="1:235" s="9" customFormat="1" ht="12.75" x14ac:dyDescent="0.25">
      <c r="A83" s="16"/>
      <c r="B83" s="172" t="s">
        <v>152</v>
      </c>
      <c r="C83" s="47" t="s">
        <v>84</v>
      </c>
      <c r="D83" s="38" t="s">
        <v>12</v>
      </c>
      <c r="E83" s="146">
        <v>0.08</v>
      </c>
      <c r="F83" s="22">
        <f>E83*F78</f>
        <v>8.0831999999999987E-3</v>
      </c>
      <c r="G83" s="22"/>
      <c r="H83" s="158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</row>
    <row r="84" spans="1:235" s="9" customFormat="1" ht="12.75" x14ac:dyDescent="0.25">
      <c r="A84" s="16"/>
      <c r="B84" s="34"/>
      <c r="C84" s="35" t="s">
        <v>85</v>
      </c>
      <c r="D84" s="24" t="s">
        <v>2</v>
      </c>
      <c r="E84" s="22">
        <v>16</v>
      </c>
      <c r="F84" s="36">
        <f>E84*F78</f>
        <v>1.6166399999999999</v>
      </c>
      <c r="G84" s="36"/>
      <c r="H84" s="158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  <c r="BN84" s="37"/>
      <c r="BO84" s="37"/>
      <c r="BP84" s="37"/>
      <c r="BQ84" s="37"/>
      <c r="BR84" s="37"/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7"/>
      <c r="CD84" s="37"/>
      <c r="CE84" s="37"/>
      <c r="CF84" s="37"/>
      <c r="CG84" s="37"/>
      <c r="CH84" s="37"/>
      <c r="CI84" s="37"/>
      <c r="CJ84" s="37"/>
      <c r="CK84" s="37"/>
      <c r="CL84" s="37"/>
      <c r="CM84" s="37"/>
      <c r="CN84" s="37"/>
      <c r="CO84" s="37"/>
      <c r="CP84" s="37"/>
      <c r="CQ84" s="37"/>
      <c r="CR84" s="37"/>
      <c r="CS84" s="37"/>
      <c r="CT84" s="37"/>
      <c r="CU84" s="37"/>
      <c r="CV84" s="37"/>
      <c r="CW84" s="37"/>
      <c r="CX84" s="37"/>
      <c r="CY84" s="37"/>
      <c r="CZ84" s="37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7"/>
      <c r="DV84" s="37"/>
      <c r="DW84" s="37"/>
      <c r="DX84" s="37"/>
      <c r="DY84" s="37"/>
      <c r="DZ84" s="37"/>
      <c r="EA84" s="37"/>
      <c r="EB84" s="37"/>
      <c r="EC84" s="37"/>
      <c r="ED84" s="37"/>
      <c r="EE84" s="37"/>
      <c r="EF84" s="37"/>
      <c r="EG84" s="37"/>
      <c r="EH84" s="37"/>
      <c r="EI84" s="37"/>
      <c r="EJ84" s="37"/>
      <c r="EK84" s="37"/>
      <c r="EL84" s="37"/>
      <c r="EM84" s="37"/>
      <c r="EN84" s="37"/>
      <c r="EO84" s="37"/>
      <c r="EP84" s="37"/>
      <c r="EQ84" s="37"/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  <c r="FE84" s="37"/>
      <c r="FF84" s="37"/>
      <c r="FG84" s="37"/>
      <c r="FH84" s="37"/>
      <c r="FI84" s="37"/>
      <c r="FJ84" s="37"/>
      <c r="FK84" s="37"/>
      <c r="FL84" s="37"/>
      <c r="FM84" s="37"/>
      <c r="FN84" s="37"/>
      <c r="FO84" s="37"/>
      <c r="FP84" s="37"/>
      <c r="FQ84" s="37"/>
      <c r="FR84" s="37"/>
      <c r="FS84" s="37"/>
      <c r="FT84" s="37"/>
      <c r="FU84" s="37"/>
      <c r="FV84" s="37"/>
      <c r="FW84" s="37"/>
      <c r="FX84" s="37"/>
      <c r="FY84" s="37"/>
      <c r="FZ84" s="37"/>
      <c r="GA84" s="37"/>
      <c r="GB84" s="37"/>
      <c r="GC84" s="37"/>
      <c r="GD84" s="37"/>
      <c r="GE84" s="37"/>
      <c r="GF84" s="37"/>
      <c r="GG84" s="37"/>
      <c r="GH84" s="37"/>
      <c r="GI84" s="37"/>
      <c r="GJ84" s="37"/>
      <c r="GK84" s="37"/>
      <c r="GL84" s="37"/>
      <c r="GM84" s="37"/>
      <c r="GN84" s="37"/>
      <c r="GO84" s="37"/>
      <c r="GP84" s="37"/>
      <c r="GQ84" s="37"/>
      <c r="GR84" s="37"/>
      <c r="GS84" s="37"/>
      <c r="GT84" s="37"/>
      <c r="GU84" s="37"/>
      <c r="GV84" s="37"/>
      <c r="GW84" s="37"/>
      <c r="GX84" s="37"/>
      <c r="GY84" s="37"/>
      <c r="GZ84" s="37"/>
      <c r="HA84" s="37"/>
      <c r="HB84" s="37"/>
      <c r="HC84" s="37"/>
      <c r="HD84" s="37"/>
      <c r="HE84" s="37"/>
      <c r="HF84" s="37"/>
      <c r="HG84" s="37"/>
      <c r="HH84" s="37"/>
      <c r="HI84" s="37"/>
      <c r="HJ84" s="37"/>
      <c r="HK84" s="37"/>
      <c r="HL84" s="37"/>
      <c r="HM84" s="37"/>
      <c r="HN84" s="37"/>
      <c r="HO84" s="37"/>
      <c r="HP84" s="37"/>
      <c r="HQ84" s="37"/>
      <c r="HR84" s="37"/>
      <c r="HS84" s="37"/>
      <c r="HT84" s="37"/>
      <c r="HU84" s="37"/>
      <c r="HV84" s="37"/>
      <c r="HW84" s="37"/>
      <c r="HX84" s="37"/>
      <c r="HY84" s="37"/>
      <c r="HZ84" s="37"/>
      <c r="IA84" s="37"/>
    </row>
    <row r="85" spans="1:235" s="9" customFormat="1" ht="13.5" customHeight="1" x14ac:dyDescent="0.25">
      <c r="A85" s="19"/>
      <c r="B85" s="17" t="s">
        <v>66</v>
      </c>
      <c r="C85" s="191" t="s">
        <v>67</v>
      </c>
      <c r="D85" s="82" t="s">
        <v>48</v>
      </c>
      <c r="E85" s="24"/>
      <c r="F85" s="21">
        <v>80.599999999999994</v>
      </c>
      <c r="G85" s="21"/>
      <c r="H85" s="22"/>
    </row>
    <row r="86" spans="1:235" s="9" customFormat="1" ht="13.5" customHeight="1" x14ac:dyDescent="0.25">
      <c r="A86" s="19"/>
      <c r="B86" s="64"/>
      <c r="C86" s="64"/>
      <c r="D86" s="32" t="s">
        <v>31</v>
      </c>
      <c r="E86" s="72"/>
      <c r="F86" s="83">
        <f>F85/1000</f>
        <v>8.0599999999999991E-2</v>
      </c>
      <c r="G86" s="83"/>
      <c r="H86" s="22"/>
    </row>
    <row r="87" spans="1:235" s="9" customFormat="1" ht="13.5" customHeight="1" x14ac:dyDescent="0.25">
      <c r="A87" s="19"/>
      <c r="B87" s="30"/>
      <c r="C87" s="192" t="s">
        <v>54</v>
      </c>
      <c r="D87" s="32" t="s">
        <v>16</v>
      </c>
      <c r="E87" s="22">
        <v>11.7</v>
      </c>
      <c r="F87" s="22">
        <f>E87*F86</f>
        <v>0.94301999999999986</v>
      </c>
      <c r="G87" s="22"/>
      <c r="H87" s="22"/>
    </row>
    <row r="88" spans="1:235" s="9" customFormat="1" ht="13.5" customHeight="1" x14ac:dyDescent="0.25">
      <c r="A88" s="19"/>
      <c r="B88" s="171" t="s">
        <v>165</v>
      </c>
      <c r="C88" s="193" t="s">
        <v>68</v>
      </c>
      <c r="D88" s="24" t="s">
        <v>26</v>
      </c>
      <c r="E88" s="22" t="s">
        <v>163</v>
      </c>
      <c r="F88" s="79">
        <f>F85*2.22/1000</f>
        <v>0.17893200000000001</v>
      </c>
      <c r="G88" s="79"/>
      <c r="H88" s="22"/>
    </row>
    <row r="89" spans="1:235" s="9" customFormat="1" ht="13.5" customHeight="1" x14ac:dyDescent="0.25">
      <c r="A89" s="19"/>
      <c r="B89" s="30" t="s">
        <v>69</v>
      </c>
      <c r="C89" s="193" t="s">
        <v>70</v>
      </c>
      <c r="D89" s="24" t="s">
        <v>71</v>
      </c>
      <c r="E89" s="22">
        <f>4*1000</f>
        <v>4000</v>
      </c>
      <c r="F89" s="22">
        <f>ROUND(E89*F86,0)</f>
        <v>322</v>
      </c>
      <c r="G89" s="22"/>
      <c r="H89" s="22"/>
    </row>
    <row r="90" spans="1:235" s="9" customFormat="1" ht="13.5" customHeight="1" x14ac:dyDescent="0.25">
      <c r="A90" s="19"/>
      <c r="B90" s="81"/>
      <c r="C90" s="71"/>
      <c r="D90" s="81"/>
      <c r="E90" s="74"/>
      <c r="F90" s="22"/>
      <c r="G90" s="22"/>
      <c r="H90" s="165"/>
    </row>
    <row r="91" spans="1:235" s="9" customFormat="1" ht="25.5" x14ac:dyDescent="0.25">
      <c r="A91" s="19">
        <v>10</v>
      </c>
      <c r="B91" s="17" t="s">
        <v>86</v>
      </c>
      <c r="C91" s="18" t="s">
        <v>87</v>
      </c>
      <c r="D91" s="19" t="s">
        <v>48</v>
      </c>
      <c r="E91" s="89"/>
      <c r="F91" s="21">
        <v>218.661</v>
      </c>
      <c r="G91" s="21"/>
      <c r="H91" s="158"/>
    </row>
    <row r="92" spans="1:235" s="9" customFormat="1" ht="13.5" customHeight="1" x14ac:dyDescent="0.25">
      <c r="A92" s="19"/>
      <c r="B92" s="81"/>
      <c r="C92" s="71"/>
      <c r="D92" s="32" t="s">
        <v>31</v>
      </c>
      <c r="E92" s="72"/>
      <c r="F92" s="83">
        <f>F91/1000</f>
        <v>0.21866099999999999</v>
      </c>
      <c r="G92" s="83"/>
      <c r="H92" s="165"/>
    </row>
    <row r="93" spans="1:235" s="9" customFormat="1" ht="13.5" customHeight="1" x14ac:dyDescent="0.25">
      <c r="A93" s="19"/>
      <c r="B93" s="30"/>
      <c r="C93" s="75" t="s">
        <v>54</v>
      </c>
      <c r="D93" s="32" t="s">
        <v>16</v>
      </c>
      <c r="E93" s="22">
        <v>31.7</v>
      </c>
      <c r="F93" s="22">
        <f>E93*F92</f>
        <v>6.9315536999999994</v>
      </c>
      <c r="G93" s="22"/>
      <c r="H93" s="158"/>
    </row>
    <row r="94" spans="1:235" s="9" customFormat="1" ht="13.5" customHeight="1" x14ac:dyDescent="0.25">
      <c r="A94" s="19"/>
      <c r="B94" s="25" t="s">
        <v>36</v>
      </c>
      <c r="C94" s="87" t="s">
        <v>88</v>
      </c>
      <c r="D94" s="32" t="s">
        <v>35</v>
      </c>
      <c r="E94" s="22">
        <v>3.51</v>
      </c>
      <c r="F94" s="22">
        <f>E94*F92</f>
        <v>0.76750010999999996</v>
      </c>
      <c r="G94" s="22"/>
      <c r="H94" s="158"/>
    </row>
    <row r="95" spans="1:235" s="9" customFormat="1" ht="13.5" customHeight="1" x14ac:dyDescent="0.25">
      <c r="A95" s="19"/>
      <c r="B95" s="25" t="s">
        <v>38</v>
      </c>
      <c r="C95" s="87" t="s">
        <v>89</v>
      </c>
      <c r="D95" s="32" t="s">
        <v>35</v>
      </c>
      <c r="E95" s="22">
        <v>11</v>
      </c>
      <c r="F95" s="22">
        <f>E95*F92</f>
        <v>2.4052709999999999</v>
      </c>
      <c r="G95" s="22"/>
      <c r="H95" s="158"/>
    </row>
    <row r="96" spans="1:235" s="9" customFormat="1" ht="13.5" customHeight="1" x14ac:dyDescent="0.25">
      <c r="A96" s="19"/>
      <c r="B96" s="25" t="s">
        <v>90</v>
      </c>
      <c r="C96" s="90" t="s">
        <v>91</v>
      </c>
      <c r="D96" s="32" t="s">
        <v>35</v>
      </c>
      <c r="E96" s="22">
        <v>0.45</v>
      </c>
      <c r="F96" s="39">
        <f>E96*F92</f>
        <v>9.8397449999999997E-2</v>
      </c>
      <c r="G96" s="39"/>
      <c r="H96" s="158"/>
    </row>
    <row r="97" spans="1:235" s="9" customFormat="1" ht="13.5" customHeight="1" x14ac:dyDescent="0.25">
      <c r="A97" s="19"/>
      <c r="B97" s="25" t="s">
        <v>42</v>
      </c>
      <c r="C97" s="87" t="s">
        <v>92</v>
      </c>
      <c r="D97" s="32" t="s">
        <v>35</v>
      </c>
      <c r="E97" s="22">
        <v>0.97</v>
      </c>
      <c r="F97" s="22">
        <f>E97*F92</f>
        <v>0.21210116999999998</v>
      </c>
      <c r="G97" s="22"/>
      <c r="H97" s="158"/>
    </row>
    <row r="98" spans="1:235" s="9" customFormat="1" ht="13.5" customHeight="1" x14ac:dyDescent="0.25">
      <c r="A98" s="19"/>
      <c r="B98" s="172" t="s">
        <v>145</v>
      </c>
      <c r="C98" s="47" t="s">
        <v>44</v>
      </c>
      <c r="D98" s="24" t="s">
        <v>12</v>
      </c>
      <c r="E98" s="175">
        <v>1.22</v>
      </c>
      <c r="F98" s="39">
        <f>F91*0.172*1.22</f>
        <v>45.883824239999996</v>
      </c>
      <c r="G98" s="39"/>
      <c r="H98" s="158"/>
    </row>
    <row r="99" spans="1:235" s="9" customFormat="1" ht="13.5" customHeight="1" x14ac:dyDescent="0.25">
      <c r="A99" s="19"/>
      <c r="B99" s="81"/>
      <c r="C99" s="87" t="s">
        <v>45</v>
      </c>
      <c r="D99" s="32" t="s">
        <v>12</v>
      </c>
      <c r="E99" s="88">
        <v>7</v>
      </c>
      <c r="F99" s="39">
        <f>E99*F92</f>
        <v>1.530627</v>
      </c>
      <c r="G99" s="39"/>
      <c r="H99" s="158"/>
    </row>
    <row r="100" spans="1:235" s="9" customFormat="1" ht="13.5" customHeight="1" x14ac:dyDescent="0.25">
      <c r="A100" s="91"/>
      <c r="B100" s="91"/>
      <c r="C100" s="92"/>
      <c r="D100" s="93"/>
      <c r="E100" s="93"/>
      <c r="F100" s="93"/>
      <c r="G100" s="93"/>
      <c r="H100" s="166"/>
    </row>
    <row r="101" spans="1:235" s="9" customFormat="1" ht="12.75" customHeight="1" x14ac:dyDescent="0.25">
      <c r="A101" s="94"/>
      <c r="B101" s="94"/>
      <c r="C101" s="95" t="s">
        <v>93</v>
      </c>
      <c r="D101" s="94"/>
      <c r="E101" s="45"/>
      <c r="F101" s="45"/>
      <c r="G101" s="45"/>
      <c r="H101" s="161"/>
    </row>
    <row r="102" spans="1:235" s="9" customFormat="1" ht="12.75" customHeight="1" x14ac:dyDescent="0.25">
      <c r="A102" s="94"/>
      <c r="B102" s="94"/>
      <c r="C102" s="95"/>
      <c r="D102" s="94"/>
      <c r="E102" s="45"/>
      <c r="F102" s="45"/>
      <c r="G102" s="45"/>
      <c r="H102" s="161"/>
    </row>
    <row r="103" spans="1:235" s="46" customFormat="1" ht="12.75" x14ac:dyDescent="0.2">
      <c r="A103" s="16">
        <v>11</v>
      </c>
      <c r="B103" s="17" t="s">
        <v>94</v>
      </c>
      <c r="C103" s="18" t="s">
        <v>95</v>
      </c>
      <c r="D103" s="19" t="s">
        <v>12</v>
      </c>
      <c r="E103" s="20"/>
      <c r="F103" s="96">
        <v>204</v>
      </c>
      <c r="G103" s="96"/>
      <c r="H103" s="167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</row>
    <row r="104" spans="1:235" s="29" customFormat="1" ht="12.75" x14ac:dyDescent="0.25">
      <c r="A104" s="19"/>
      <c r="B104" s="25"/>
      <c r="C104" s="26"/>
      <c r="D104" s="24" t="s">
        <v>13</v>
      </c>
      <c r="E104" s="22"/>
      <c r="F104" s="27">
        <f>F103/1000</f>
        <v>0.20399999999999999</v>
      </c>
      <c r="G104" s="27"/>
      <c r="H104" s="167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</row>
    <row r="105" spans="1:235" s="9" customFormat="1" ht="12.75" x14ac:dyDescent="0.25">
      <c r="A105" s="16"/>
      <c r="B105" s="30"/>
      <c r="C105" s="31" t="s">
        <v>32</v>
      </c>
      <c r="D105" s="32" t="s">
        <v>16</v>
      </c>
      <c r="E105" s="22">
        <v>60.8</v>
      </c>
      <c r="F105" s="22">
        <f>E105*F104</f>
        <v>12.403199999999998</v>
      </c>
      <c r="G105" s="22"/>
      <c r="H105" s="158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</row>
    <row r="106" spans="1:235" s="9" customFormat="1" ht="12.75" x14ac:dyDescent="0.25">
      <c r="A106" s="16"/>
      <c r="B106" s="30" t="s">
        <v>96</v>
      </c>
      <c r="C106" s="35" t="s">
        <v>97</v>
      </c>
      <c r="D106" s="32" t="s">
        <v>35</v>
      </c>
      <c r="E106" s="22">
        <v>143</v>
      </c>
      <c r="F106" s="22">
        <f>E106*F104</f>
        <v>29.171999999999997</v>
      </c>
      <c r="G106" s="22"/>
      <c r="H106" s="158"/>
      <c r="I106" s="28"/>
      <c r="J106" s="28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</row>
    <row r="107" spans="1:235" s="9" customFormat="1" ht="12.75" x14ac:dyDescent="0.25">
      <c r="A107" s="16"/>
      <c r="B107" s="30"/>
      <c r="C107" s="35" t="s">
        <v>20</v>
      </c>
      <c r="D107" s="24" t="s">
        <v>2</v>
      </c>
      <c r="E107" s="22">
        <v>6.89</v>
      </c>
      <c r="F107" s="22">
        <f>E107*F104</f>
        <v>1.4055599999999999</v>
      </c>
      <c r="G107" s="22"/>
      <c r="H107" s="158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</row>
    <row r="108" spans="1:235" s="29" customFormat="1" ht="12.75" x14ac:dyDescent="0.25">
      <c r="A108" s="19"/>
      <c r="B108" s="25"/>
      <c r="C108" s="86"/>
      <c r="D108" s="24"/>
      <c r="E108" s="22"/>
      <c r="F108" s="22"/>
      <c r="G108" s="22"/>
      <c r="H108" s="15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</row>
    <row r="109" spans="1:235" s="46" customFormat="1" ht="12.75" x14ac:dyDescent="0.2">
      <c r="A109" s="16">
        <v>12</v>
      </c>
      <c r="B109" s="17" t="s">
        <v>24</v>
      </c>
      <c r="C109" s="18" t="s">
        <v>25</v>
      </c>
      <c r="D109" s="19" t="s">
        <v>26</v>
      </c>
      <c r="E109" s="20"/>
      <c r="F109" s="20">
        <f>F103*1.85</f>
        <v>377.40000000000003</v>
      </c>
      <c r="G109" s="20"/>
      <c r="H109" s="160"/>
      <c r="I109" s="97">
        <f>F103-35</f>
        <v>169</v>
      </c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</row>
    <row r="110" spans="1:235" s="29" customFormat="1" ht="12.75" x14ac:dyDescent="0.25">
      <c r="A110" s="19"/>
      <c r="B110" s="25"/>
      <c r="C110" s="26"/>
      <c r="D110" s="24"/>
      <c r="E110" s="22"/>
      <c r="F110" s="22"/>
      <c r="G110" s="22"/>
      <c r="H110" s="15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  <c r="HB110" s="28"/>
      <c r="HC110" s="28"/>
      <c r="HD110" s="28"/>
      <c r="HE110" s="28"/>
      <c r="HF110" s="28"/>
      <c r="HG110" s="28"/>
      <c r="HH110" s="28"/>
      <c r="HI110" s="28"/>
      <c r="HJ110" s="28"/>
      <c r="HK110" s="28"/>
      <c r="HL110" s="28"/>
      <c r="HM110" s="28"/>
      <c r="HN110" s="28"/>
      <c r="HO110" s="28"/>
      <c r="HP110" s="28"/>
      <c r="HQ110" s="28"/>
      <c r="HR110" s="28"/>
      <c r="HS110" s="28"/>
      <c r="HT110" s="28"/>
      <c r="HU110" s="28"/>
      <c r="HV110" s="28"/>
      <c r="HW110" s="28"/>
      <c r="HX110" s="28"/>
      <c r="HY110" s="28"/>
      <c r="HZ110" s="28"/>
      <c r="IA110" s="28"/>
    </row>
    <row r="111" spans="1:235" s="29" customFormat="1" ht="12.75" x14ac:dyDescent="0.25">
      <c r="A111" s="19"/>
      <c r="B111" s="25"/>
      <c r="C111" s="47" t="s">
        <v>27</v>
      </c>
      <c r="D111" s="24" t="s">
        <v>26</v>
      </c>
      <c r="E111" s="22">
        <v>1</v>
      </c>
      <c r="F111" s="22">
        <f>E111*F109</f>
        <v>377.40000000000003</v>
      </c>
      <c r="G111" s="22"/>
      <c r="H111" s="15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  <c r="HB111" s="28"/>
      <c r="HC111" s="28"/>
      <c r="HD111" s="28"/>
      <c r="HE111" s="28"/>
      <c r="HF111" s="28"/>
      <c r="HG111" s="28"/>
      <c r="HH111" s="28"/>
      <c r="HI111" s="28"/>
      <c r="HJ111" s="28"/>
      <c r="HK111" s="28"/>
      <c r="HL111" s="28"/>
      <c r="HM111" s="28"/>
      <c r="HN111" s="28"/>
      <c r="HO111" s="28"/>
      <c r="HP111" s="28"/>
      <c r="HQ111" s="28"/>
      <c r="HR111" s="28"/>
      <c r="HS111" s="28"/>
      <c r="HT111" s="28"/>
      <c r="HU111" s="28"/>
      <c r="HV111" s="28"/>
      <c r="HW111" s="28"/>
      <c r="HX111" s="28"/>
      <c r="HY111" s="28"/>
      <c r="HZ111" s="28"/>
      <c r="IA111" s="28"/>
    </row>
    <row r="112" spans="1:235" s="29" customFormat="1" ht="12.75" x14ac:dyDescent="0.25">
      <c r="A112" s="19"/>
      <c r="B112" s="25"/>
      <c r="C112" s="47"/>
      <c r="D112" s="24"/>
      <c r="E112" s="22"/>
      <c r="F112" s="22"/>
      <c r="G112" s="22"/>
      <c r="H112" s="15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  <c r="HB112" s="28"/>
      <c r="HC112" s="28"/>
      <c r="HD112" s="28"/>
      <c r="HE112" s="28"/>
      <c r="HF112" s="28"/>
      <c r="HG112" s="28"/>
      <c r="HH112" s="28"/>
      <c r="HI112" s="28"/>
      <c r="HJ112" s="28"/>
      <c r="HK112" s="28"/>
      <c r="HL112" s="28"/>
      <c r="HM112" s="28"/>
      <c r="HN112" s="28"/>
      <c r="HO112" s="28"/>
      <c r="HP112" s="28"/>
      <c r="HQ112" s="28"/>
      <c r="HR112" s="28"/>
      <c r="HS112" s="28"/>
      <c r="HT112" s="28"/>
      <c r="HU112" s="28"/>
      <c r="HV112" s="28"/>
      <c r="HW112" s="28"/>
      <c r="HX112" s="28"/>
      <c r="HY112" s="28"/>
      <c r="HZ112" s="28"/>
      <c r="IA112" s="28"/>
    </row>
    <row r="113" spans="1:235" s="29" customFormat="1" ht="12.75" x14ac:dyDescent="0.25">
      <c r="A113" s="51">
        <v>13</v>
      </c>
      <c r="B113" s="17" t="s">
        <v>98</v>
      </c>
      <c r="C113" s="18" t="s">
        <v>99</v>
      </c>
      <c r="D113" s="16" t="s">
        <v>12</v>
      </c>
      <c r="E113" s="16"/>
      <c r="F113" s="98">
        <v>32.64</v>
      </c>
      <c r="G113" s="98"/>
      <c r="H113" s="168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  <c r="DK113" s="99"/>
      <c r="DL113" s="99"/>
      <c r="DM113" s="99"/>
      <c r="DN113" s="99"/>
      <c r="DO113" s="99"/>
      <c r="DP113" s="99"/>
      <c r="DQ113" s="99"/>
      <c r="DR113" s="99"/>
      <c r="DS113" s="99"/>
      <c r="DT113" s="99"/>
      <c r="DU113" s="99"/>
      <c r="DV113" s="99"/>
      <c r="DW113" s="99"/>
      <c r="DX113" s="99"/>
      <c r="DY113" s="99"/>
      <c r="DZ113" s="99"/>
      <c r="EA113" s="99"/>
      <c r="EB113" s="99"/>
      <c r="EC113" s="99"/>
      <c r="ED113" s="99"/>
      <c r="EE113" s="99"/>
      <c r="EF113" s="99"/>
      <c r="EG113" s="99"/>
      <c r="EH113" s="99"/>
      <c r="EI113" s="99"/>
      <c r="EJ113" s="99"/>
      <c r="EK113" s="99"/>
      <c r="EL113" s="99"/>
      <c r="EM113" s="99"/>
      <c r="EN113" s="99"/>
      <c r="EO113" s="99"/>
      <c r="EP113" s="99"/>
      <c r="EQ113" s="99"/>
      <c r="ER113" s="99"/>
      <c r="ES113" s="99"/>
      <c r="ET113" s="99"/>
      <c r="EU113" s="99"/>
      <c r="EV113" s="99"/>
      <c r="EW113" s="99"/>
      <c r="EX113" s="99"/>
      <c r="EY113" s="99"/>
      <c r="EZ113" s="99"/>
      <c r="FA113" s="99"/>
      <c r="FB113" s="99"/>
      <c r="FC113" s="99"/>
      <c r="FD113" s="99"/>
      <c r="FE113" s="99"/>
      <c r="FF113" s="99"/>
      <c r="FG113" s="99"/>
      <c r="FH113" s="99"/>
      <c r="FI113" s="99"/>
      <c r="FJ113" s="99"/>
      <c r="FK113" s="99"/>
      <c r="FL113" s="99"/>
      <c r="FM113" s="99"/>
      <c r="FN113" s="99"/>
      <c r="FO113" s="99"/>
      <c r="FP113" s="99"/>
      <c r="FQ113" s="99"/>
      <c r="FR113" s="99"/>
      <c r="FS113" s="99"/>
      <c r="FT113" s="99"/>
      <c r="FU113" s="99"/>
      <c r="FV113" s="99"/>
      <c r="FW113" s="99"/>
      <c r="FX113" s="99"/>
      <c r="FY113" s="99"/>
      <c r="FZ113" s="99"/>
      <c r="GA113" s="99"/>
      <c r="GB113" s="99"/>
      <c r="GC113" s="99"/>
      <c r="GD113" s="99"/>
      <c r="GE113" s="99"/>
      <c r="GF113" s="99"/>
      <c r="GG113" s="99"/>
      <c r="GH113" s="99"/>
      <c r="GI113" s="99"/>
      <c r="GJ113" s="99"/>
      <c r="GK113" s="99"/>
      <c r="GL113" s="99"/>
      <c r="GM113" s="99"/>
      <c r="GN113" s="99"/>
      <c r="GO113" s="99"/>
      <c r="GP113" s="99"/>
      <c r="GQ113" s="99"/>
      <c r="GR113" s="99"/>
      <c r="GS113" s="99"/>
      <c r="GT113" s="99"/>
      <c r="GU113" s="99"/>
      <c r="GV113" s="99"/>
      <c r="GW113" s="99"/>
      <c r="GX113" s="99"/>
      <c r="GY113" s="99"/>
      <c r="GZ113" s="99"/>
      <c r="HA113" s="99"/>
      <c r="HB113" s="99"/>
      <c r="HC113" s="99"/>
      <c r="HD113" s="99"/>
      <c r="HE113" s="99"/>
      <c r="HF113" s="99"/>
      <c r="HG113" s="99"/>
      <c r="HH113" s="99"/>
      <c r="HI113" s="99"/>
      <c r="HJ113" s="99"/>
      <c r="HK113" s="99"/>
      <c r="HL113" s="99"/>
      <c r="HM113" s="99"/>
      <c r="HN113" s="99"/>
      <c r="HO113" s="99"/>
      <c r="HP113" s="99"/>
      <c r="HQ113" s="99"/>
      <c r="HR113" s="99"/>
      <c r="HS113" s="99"/>
      <c r="HT113" s="99"/>
      <c r="HU113" s="99"/>
      <c r="HV113" s="99"/>
      <c r="HW113" s="99"/>
      <c r="HX113" s="99"/>
      <c r="HY113" s="99"/>
      <c r="HZ113" s="99"/>
      <c r="IA113" s="99"/>
    </row>
    <row r="114" spans="1:235" s="29" customFormat="1" ht="12.75" x14ac:dyDescent="0.25">
      <c r="A114" s="100"/>
      <c r="B114" s="68"/>
      <c r="C114" s="31" t="s">
        <v>19</v>
      </c>
      <c r="D114" s="32" t="s">
        <v>16</v>
      </c>
      <c r="E114" s="22">
        <v>0.89</v>
      </c>
      <c r="F114" s="69">
        <f>F113*E114</f>
        <v>29.049600000000002</v>
      </c>
      <c r="G114" s="69"/>
      <c r="H114" s="158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  <c r="DK114" s="99"/>
      <c r="DL114" s="99"/>
      <c r="DM114" s="99"/>
      <c r="DN114" s="99"/>
      <c r="DO114" s="99"/>
      <c r="DP114" s="99"/>
      <c r="DQ114" s="99"/>
      <c r="DR114" s="99"/>
      <c r="DS114" s="99"/>
      <c r="DT114" s="99"/>
      <c r="DU114" s="99"/>
      <c r="DV114" s="99"/>
      <c r="DW114" s="99"/>
      <c r="DX114" s="99"/>
      <c r="DY114" s="99"/>
      <c r="DZ114" s="99"/>
      <c r="EA114" s="99"/>
      <c r="EB114" s="99"/>
      <c r="EC114" s="99"/>
      <c r="ED114" s="99"/>
      <c r="EE114" s="99"/>
      <c r="EF114" s="99"/>
      <c r="EG114" s="99"/>
      <c r="EH114" s="99"/>
      <c r="EI114" s="99"/>
      <c r="EJ114" s="99"/>
      <c r="EK114" s="99"/>
      <c r="EL114" s="99"/>
      <c r="EM114" s="99"/>
      <c r="EN114" s="99"/>
      <c r="EO114" s="99"/>
      <c r="EP114" s="99"/>
      <c r="EQ114" s="99"/>
      <c r="ER114" s="99"/>
      <c r="ES114" s="99"/>
      <c r="ET114" s="99"/>
      <c r="EU114" s="99"/>
      <c r="EV114" s="99"/>
      <c r="EW114" s="99"/>
      <c r="EX114" s="99"/>
      <c r="EY114" s="99"/>
      <c r="EZ114" s="99"/>
      <c r="FA114" s="99"/>
      <c r="FB114" s="99"/>
      <c r="FC114" s="99"/>
      <c r="FD114" s="99"/>
      <c r="FE114" s="99"/>
      <c r="FF114" s="99"/>
      <c r="FG114" s="99"/>
      <c r="FH114" s="99"/>
      <c r="FI114" s="99"/>
      <c r="FJ114" s="99"/>
      <c r="FK114" s="99"/>
      <c r="FL114" s="99"/>
      <c r="FM114" s="99"/>
      <c r="FN114" s="99"/>
      <c r="FO114" s="99"/>
      <c r="FP114" s="99"/>
      <c r="FQ114" s="99"/>
      <c r="FR114" s="99"/>
      <c r="FS114" s="99"/>
      <c r="FT114" s="99"/>
      <c r="FU114" s="99"/>
      <c r="FV114" s="99"/>
      <c r="FW114" s="99"/>
      <c r="FX114" s="99"/>
      <c r="FY114" s="99"/>
      <c r="FZ114" s="99"/>
      <c r="GA114" s="99"/>
      <c r="GB114" s="99"/>
      <c r="GC114" s="99"/>
      <c r="GD114" s="99"/>
      <c r="GE114" s="99"/>
      <c r="GF114" s="99"/>
      <c r="GG114" s="99"/>
      <c r="GH114" s="99"/>
      <c r="GI114" s="99"/>
      <c r="GJ114" s="99"/>
      <c r="GK114" s="99"/>
      <c r="GL114" s="99"/>
      <c r="GM114" s="99"/>
      <c r="GN114" s="99"/>
      <c r="GO114" s="99"/>
      <c r="GP114" s="99"/>
      <c r="GQ114" s="99"/>
      <c r="GR114" s="99"/>
      <c r="GS114" s="99"/>
      <c r="GT114" s="99"/>
      <c r="GU114" s="99"/>
      <c r="GV114" s="99"/>
      <c r="GW114" s="99"/>
      <c r="GX114" s="99"/>
      <c r="GY114" s="99"/>
      <c r="GZ114" s="99"/>
      <c r="HA114" s="99"/>
      <c r="HB114" s="99"/>
      <c r="HC114" s="99"/>
      <c r="HD114" s="99"/>
      <c r="HE114" s="99"/>
      <c r="HF114" s="99"/>
      <c r="HG114" s="99"/>
      <c r="HH114" s="99"/>
      <c r="HI114" s="99"/>
      <c r="HJ114" s="99"/>
      <c r="HK114" s="99"/>
      <c r="HL114" s="99"/>
      <c r="HM114" s="99"/>
      <c r="HN114" s="99"/>
      <c r="HO114" s="99"/>
      <c r="HP114" s="99"/>
      <c r="HQ114" s="99"/>
      <c r="HR114" s="99"/>
      <c r="HS114" s="99"/>
      <c r="HT114" s="99"/>
      <c r="HU114" s="99"/>
      <c r="HV114" s="99"/>
      <c r="HW114" s="99"/>
      <c r="HX114" s="99"/>
      <c r="HY114" s="99"/>
      <c r="HZ114" s="99"/>
      <c r="IA114" s="99"/>
    </row>
    <row r="115" spans="1:235" s="29" customFormat="1" ht="12.75" x14ac:dyDescent="0.25">
      <c r="A115" s="100"/>
      <c r="B115" s="151" t="s">
        <v>153</v>
      </c>
      <c r="C115" s="40" t="s">
        <v>100</v>
      </c>
      <c r="D115" s="101" t="s">
        <v>12</v>
      </c>
      <c r="E115" s="22">
        <v>1.1499999999999999</v>
      </c>
      <c r="F115" s="78">
        <f>F113*E115</f>
        <v>37.535999999999994</v>
      </c>
      <c r="G115" s="78"/>
      <c r="H115" s="164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  <c r="DK115" s="99"/>
      <c r="DL115" s="99"/>
      <c r="DM115" s="99"/>
      <c r="DN115" s="99"/>
      <c r="DO115" s="99"/>
      <c r="DP115" s="99"/>
      <c r="DQ115" s="99"/>
      <c r="DR115" s="99"/>
      <c r="DS115" s="99"/>
      <c r="DT115" s="99"/>
      <c r="DU115" s="99"/>
      <c r="DV115" s="99"/>
      <c r="DW115" s="99"/>
      <c r="DX115" s="99"/>
      <c r="DY115" s="99"/>
      <c r="DZ115" s="99"/>
      <c r="EA115" s="99"/>
      <c r="EB115" s="99"/>
      <c r="EC115" s="99"/>
      <c r="ED115" s="99"/>
      <c r="EE115" s="99"/>
      <c r="EF115" s="99"/>
      <c r="EG115" s="99"/>
      <c r="EH115" s="99"/>
      <c r="EI115" s="99"/>
      <c r="EJ115" s="99"/>
      <c r="EK115" s="99"/>
      <c r="EL115" s="99"/>
      <c r="EM115" s="99"/>
      <c r="EN115" s="99"/>
      <c r="EO115" s="99"/>
      <c r="EP115" s="99"/>
      <c r="EQ115" s="99"/>
      <c r="ER115" s="99"/>
      <c r="ES115" s="99"/>
      <c r="ET115" s="99"/>
      <c r="EU115" s="99"/>
      <c r="EV115" s="99"/>
      <c r="EW115" s="99"/>
      <c r="EX115" s="99"/>
      <c r="EY115" s="99"/>
      <c r="EZ115" s="99"/>
      <c r="FA115" s="99"/>
      <c r="FB115" s="99"/>
      <c r="FC115" s="99"/>
      <c r="FD115" s="99"/>
      <c r="FE115" s="99"/>
      <c r="FF115" s="99"/>
      <c r="FG115" s="99"/>
      <c r="FH115" s="99"/>
      <c r="FI115" s="99"/>
      <c r="FJ115" s="99"/>
      <c r="FK115" s="99"/>
      <c r="FL115" s="99"/>
      <c r="FM115" s="99"/>
      <c r="FN115" s="99"/>
      <c r="FO115" s="99"/>
      <c r="FP115" s="99"/>
      <c r="FQ115" s="99"/>
      <c r="FR115" s="99"/>
      <c r="FS115" s="99"/>
      <c r="FT115" s="99"/>
      <c r="FU115" s="99"/>
      <c r="FV115" s="99"/>
      <c r="FW115" s="99"/>
      <c r="FX115" s="99"/>
      <c r="FY115" s="99"/>
      <c r="FZ115" s="99"/>
      <c r="GA115" s="99"/>
      <c r="GB115" s="99"/>
      <c r="GC115" s="99"/>
      <c r="GD115" s="99"/>
      <c r="GE115" s="99"/>
      <c r="GF115" s="99"/>
      <c r="GG115" s="99"/>
      <c r="GH115" s="99"/>
      <c r="GI115" s="99"/>
      <c r="GJ115" s="99"/>
      <c r="GK115" s="99"/>
      <c r="GL115" s="99"/>
      <c r="GM115" s="99"/>
      <c r="GN115" s="99"/>
      <c r="GO115" s="99"/>
      <c r="GP115" s="99"/>
      <c r="GQ115" s="99"/>
      <c r="GR115" s="99"/>
      <c r="GS115" s="99"/>
      <c r="GT115" s="99"/>
      <c r="GU115" s="99"/>
      <c r="GV115" s="99"/>
      <c r="GW115" s="99"/>
      <c r="GX115" s="99"/>
      <c r="GY115" s="99"/>
      <c r="GZ115" s="99"/>
      <c r="HA115" s="99"/>
      <c r="HB115" s="99"/>
      <c r="HC115" s="99"/>
      <c r="HD115" s="99"/>
      <c r="HE115" s="99"/>
      <c r="HF115" s="99"/>
      <c r="HG115" s="99"/>
      <c r="HH115" s="99"/>
      <c r="HI115" s="99"/>
      <c r="HJ115" s="99"/>
      <c r="HK115" s="99"/>
      <c r="HL115" s="99"/>
      <c r="HM115" s="99"/>
      <c r="HN115" s="99"/>
      <c r="HO115" s="99"/>
      <c r="HP115" s="99"/>
      <c r="HQ115" s="99"/>
      <c r="HR115" s="99"/>
      <c r="HS115" s="99"/>
      <c r="HT115" s="99"/>
      <c r="HU115" s="99"/>
      <c r="HV115" s="99"/>
      <c r="HW115" s="99"/>
      <c r="HX115" s="99"/>
      <c r="HY115" s="99"/>
      <c r="HZ115" s="99"/>
      <c r="IA115" s="99"/>
    </row>
    <row r="116" spans="1:235" s="29" customFormat="1" ht="12.75" x14ac:dyDescent="0.2">
      <c r="A116" s="56"/>
      <c r="B116" s="34"/>
      <c r="C116" s="76" t="s">
        <v>85</v>
      </c>
      <c r="D116" s="38" t="s">
        <v>2</v>
      </c>
      <c r="E116" s="102">
        <v>0.02</v>
      </c>
      <c r="F116" s="36">
        <f>E116*F113</f>
        <v>0.65280000000000005</v>
      </c>
      <c r="G116" s="36"/>
      <c r="H116" s="158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  <c r="DK116" s="99"/>
      <c r="DL116" s="99"/>
      <c r="DM116" s="99"/>
      <c r="DN116" s="99"/>
      <c r="DO116" s="99"/>
      <c r="DP116" s="99"/>
      <c r="DQ116" s="99"/>
      <c r="DR116" s="99"/>
      <c r="DS116" s="99"/>
      <c r="DT116" s="99"/>
      <c r="DU116" s="99"/>
      <c r="DV116" s="99"/>
      <c r="DW116" s="99"/>
      <c r="DX116" s="99"/>
      <c r="DY116" s="99"/>
      <c r="DZ116" s="99"/>
      <c r="EA116" s="99"/>
      <c r="EB116" s="99"/>
      <c r="EC116" s="99"/>
      <c r="ED116" s="99"/>
      <c r="EE116" s="99"/>
      <c r="EF116" s="99"/>
      <c r="EG116" s="99"/>
      <c r="EH116" s="99"/>
      <c r="EI116" s="99"/>
      <c r="EJ116" s="99"/>
      <c r="EK116" s="99"/>
      <c r="EL116" s="99"/>
      <c r="EM116" s="99"/>
      <c r="EN116" s="99"/>
      <c r="EO116" s="99"/>
      <c r="EP116" s="99"/>
      <c r="EQ116" s="99"/>
      <c r="ER116" s="99"/>
      <c r="ES116" s="99"/>
      <c r="ET116" s="99"/>
      <c r="EU116" s="99"/>
      <c r="EV116" s="99"/>
      <c r="EW116" s="99"/>
      <c r="EX116" s="99"/>
      <c r="EY116" s="99"/>
      <c r="EZ116" s="99"/>
      <c r="FA116" s="99"/>
      <c r="FB116" s="99"/>
      <c r="FC116" s="99"/>
      <c r="FD116" s="99"/>
      <c r="FE116" s="99"/>
      <c r="FF116" s="99"/>
      <c r="FG116" s="99"/>
      <c r="FH116" s="99"/>
      <c r="FI116" s="99"/>
      <c r="FJ116" s="99"/>
      <c r="FK116" s="99"/>
      <c r="FL116" s="99"/>
      <c r="FM116" s="99"/>
      <c r="FN116" s="99"/>
      <c r="FO116" s="99"/>
      <c r="FP116" s="99"/>
      <c r="FQ116" s="99"/>
      <c r="FR116" s="99"/>
      <c r="FS116" s="99"/>
      <c r="FT116" s="99"/>
      <c r="FU116" s="99"/>
      <c r="FV116" s="99"/>
      <c r="FW116" s="99"/>
      <c r="FX116" s="99"/>
      <c r="FY116" s="99"/>
      <c r="FZ116" s="99"/>
      <c r="GA116" s="99"/>
      <c r="GB116" s="99"/>
      <c r="GC116" s="99"/>
      <c r="GD116" s="99"/>
      <c r="GE116" s="99"/>
      <c r="GF116" s="99"/>
      <c r="GG116" s="99"/>
      <c r="GH116" s="99"/>
      <c r="GI116" s="99"/>
      <c r="GJ116" s="99"/>
      <c r="GK116" s="99"/>
      <c r="GL116" s="99"/>
      <c r="GM116" s="99"/>
      <c r="GN116" s="99"/>
      <c r="GO116" s="99"/>
      <c r="GP116" s="99"/>
      <c r="GQ116" s="99"/>
      <c r="GR116" s="99"/>
      <c r="GS116" s="99"/>
      <c r="GT116" s="99"/>
      <c r="GU116" s="99"/>
      <c r="GV116" s="99"/>
      <c r="GW116" s="99"/>
      <c r="GX116" s="99"/>
      <c r="GY116" s="99"/>
      <c r="GZ116" s="99"/>
      <c r="HA116" s="99"/>
      <c r="HB116" s="99"/>
      <c r="HC116" s="99"/>
      <c r="HD116" s="99"/>
      <c r="HE116" s="99"/>
      <c r="HF116" s="99"/>
      <c r="HG116" s="99"/>
      <c r="HH116" s="99"/>
      <c r="HI116" s="99"/>
      <c r="HJ116" s="99"/>
      <c r="HK116" s="99"/>
      <c r="HL116" s="99"/>
      <c r="HM116" s="99"/>
      <c r="HN116" s="99"/>
      <c r="HO116" s="99"/>
      <c r="HP116" s="99"/>
      <c r="HQ116" s="99"/>
      <c r="HR116" s="99"/>
      <c r="HS116" s="99"/>
      <c r="HT116" s="99"/>
      <c r="HU116" s="99"/>
      <c r="HV116" s="99"/>
      <c r="HW116" s="99"/>
      <c r="HX116" s="99"/>
      <c r="HY116" s="99"/>
      <c r="HZ116" s="99"/>
      <c r="IA116" s="99"/>
    </row>
    <row r="117" spans="1:235" s="29" customFormat="1" ht="12.75" x14ac:dyDescent="0.2">
      <c r="A117" s="56"/>
      <c r="B117" s="34"/>
      <c r="C117" s="77" t="s">
        <v>55</v>
      </c>
      <c r="D117" s="38" t="s">
        <v>2</v>
      </c>
      <c r="E117" s="176">
        <v>0.37</v>
      </c>
      <c r="F117" s="36">
        <f>E117*F113</f>
        <v>12.0768</v>
      </c>
      <c r="G117" s="36"/>
      <c r="H117" s="158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  <c r="DK117" s="99"/>
      <c r="DL117" s="99"/>
      <c r="DM117" s="99"/>
      <c r="DN117" s="99"/>
      <c r="DO117" s="99"/>
      <c r="DP117" s="99"/>
      <c r="DQ117" s="99"/>
      <c r="DR117" s="99"/>
      <c r="DS117" s="99"/>
      <c r="DT117" s="99"/>
      <c r="DU117" s="99"/>
      <c r="DV117" s="99"/>
      <c r="DW117" s="99"/>
      <c r="DX117" s="99"/>
      <c r="DY117" s="99"/>
      <c r="DZ117" s="99"/>
      <c r="EA117" s="99"/>
      <c r="EB117" s="99"/>
      <c r="EC117" s="99"/>
      <c r="ED117" s="99"/>
      <c r="EE117" s="99"/>
      <c r="EF117" s="99"/>
      <c r="EG117" s="99"/>
      <c r="EH117" s="99"/>
      <c r="EI117" s="99"/>
      <c r="EJ117" s="99"/>
      <c r="EK117" s="99"/>
      <c r="EL117" s="99"/>
      <c r="EM117" s="99"/>
      <c r="EN117" s="99"/>
      <c r="EO117" s="99"/>
      <c r="EP117" s="99"/>
      <c r="EQ117" s="99"/>
      <c r="ER117" s="99"/>
      <c r="ES117" s="99"/>
      <c r="ET117" s="99"/>
      <c r="EU117" s="99"/>
      <c r="EV117" s="99"/>
      <c r="EW117" s="99"/>
      <c r="EX117" s="99"/>
      <c r="EY117" s="99"/>
      <c r="EZ117" s="99"/>
      <c r="FA117" s="99"/>
      <c r="FB117" s="99"/>
      <c r="FC117" s="99"/>
      <c r="FD117" s="99"/>
      <c r="FE117" s="99"/>
      <c r="FF117" s="99"/>
      <c r="FG117" s="99"/>
      <c r="FH117" s="99"/>
      <c r="FI117" s="99"/>
      <c r="FJ117" s="99"/>
      <c r="FK117" s="99"/>
      <c r="FL117" s="99"/>
      <c r="FM117" s="99"/>
      <c r="FN117" s="99"/>
      <c r="FO117" s="99"/>
      <c r="FP117" s="99"/>
      <c r="FQ117" s="99"/>
      <c r="FR117" s="99"/>
      <c r="FS117" s="99"/>
      <c r="FT117" s="99"/>
      <c r="FU117" s="99"/>
      <c r="FV117" s="99"/>
      <c r="FW117" s="99"/>
      <c r="FX117" s="99"/>
      <c r="FY117" s="99"/>
      <c r="FZ117" s="99"/>
      <c r="GA117" s="99"/>
      <c r="GB117" s="99"/>
      <c r="GC117" s="99"/>
      <c r="GD117" s="99"/>
      <c r="GE117" s="99"/>
      <c r="GF117" s="99"/>
      <c r="GG117" s="99"/>
      <c r="GH117" s="99"/>
      <c r="GI117" s="99"/>
      <c r="GJ117" s="99"/>
      <c r="GK117" s="99"/>
      <c r="GL117" s="99"/>
      <c r="GM117" s="99"/>
      <c r="GN117" s="99"/>
      <c r="GO117" s="99"/>
      <c r="GP117" s="99"/>
      <c r="GQ117" s="99"/>
      <c r="GR117" s="99"/>
      <c r="GS117" s="99"/>
      <c r="GT117" s="99"/>
      <c r="GU117" s="99"/>
      <c r="GV117" s="99"/>
      <c r="GW117" s="99"/>
      <c r="GX117" s="99"/>
      <c r="GY117" s="99"/>
      <c r="GZ117" s="99"/>
      <c r="HA117" s="99"/>
      <c r="HB117" s="99"/>
      <c r="HC117" s="99"/>
      <c r="HD117" s="99"/>
      <c r="HE117" s="99"/>
      <c r="HF117" s="99"/>
      <c r="HG117" s="99"/>
      <c r="HH117" s="99"/>
      <c r="HI117" s="99"/>
      <c r="HJ117" s="99"/>
      <c r="HK117" s="99"/>
      <c r="HL117" s="99"/>
      <c r="HM117" s="99"/>
      <c r="HN117" s="99"/>
      <c r="HO117" s="99"/>
      <c r="HP117" s="99"/>
      <c r="HQ117" s="99"/>
      <c r="HR117" s="99"/>
      <c r="HS117" s="99"/>
      <c r="HT117" s="99"/>
      <c r="HU117" s="99"/>
      <c r="HV117" s="99"/>
      <c r="HW117" s="99"/>
      <c r="HX117" s="99"/>
      <c r="HY117" s="99"/>
      <c r="HZ117" s="99"/>
      <c r="IA117" s="99"/>
    </row>
    <row r="118" spans="1:235" s="29" customFormat="1" ht="12.75" x14ac:dyDescent="0.25">
      <c r="A118" s="101"/>
      <c r="B118" s="103"/>
      <c r="C118" s="104"/>
      <c r="D118" s="101"/>
      <c r="E118" s="22"/>
      <c r="F118" s="78"/>
      <c r="G118" s="78"/>
      <c r="H118" s="164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  <c r="DK118" s="99"/>
      <c r="DL118" s="99"/>
      <c r="DM118" s="99"/>
      <c r="DN118" s="99"/>
      <c r="DO118" s="99"/>
      <c r="DP118" s="99"/>
      <c r="DQ118" s="99"/>
      <c r="DR118" s="99"/>
      <c r="DS118" s="99"/>
      <c r="DT118" s="99"/>
      <c r="DU118" s="99"/>
      <c r="DV118" s="99"/>
      <c r="DW118" s="99"/>
      <c r="DX118" s="99"/>
      <c r="DY118" s="99"/>
      <c r="DZ118" s="99"/>
      <c r="EA118" s="99"/>
      <c r="EB118" s="99"/>
      <c r="EC118" s="99"/>
      <c r="ED118" s="99"/>
      <c r="EE118" s="99"/>
      <c r="EF118" s="99"/>
      <c r="EG118" s="99"/>
      <c r="EH118" s="99"/>
      <c r="EI118" s="99"/>
      <c r="EJ118" s="99"/>
      <c r="EK118" s="99"/>
      <c r="EL118" s="99"/>
      <c r="EM118" s="99"/>
      <c r="EN118" s="99"/>
      <c r="EO118" s="99"/>
      <c r="EP118" s="99"/>
      <c r="EQ118" s="99"/>
      <c r="ER118" s="99"/>
      <c r="ES118" s="99"/>
      <c r="ET118" s="99"/>
      <c r="EU118" s="99"/>
      <c r="EV118" s="99"/>
      <c r="EW118" s="99"/>
      <c r="EX118" s="99"/>
      <c r="EY118" s="99"/>
      <c r="EZ118" s="99"/>
      <c r="FA118" s="99"/>
      <c r="FB118" s="99"/>
      <c r="FC118" s="99"/>
      <c r="FD118" s="99"/>
      <c r="FE118" s="99"/>
      <c r="FF118" s="99"/>
      <c r="FG118" s="99"/>
      <c r="FH118" s="99"/>
      <c r="FI118" s="99"/>
      <c r="FJ118" s="99"/>
      <c r="FK118" s="99"/>
      <c r="FL118" s="99"/>
      <c r="FM118" s="99"/>
      <c r="FN118" s="99"/>
      <c r="FO118" s="99"/>
      <c r="FP118" s="99"/>
      <c r="FQ118" s="99"/>
      <c r="FR118" s="99"/>
      <c r="FS118" s="99"/>
      <c r="FT118" s="99"/>
      <c r="FU118" s="99"/>
      <c r="FV118" s="99"/>
      <c r="FW118" s="99"/>
      <c r="FX118" s="99"/>
      <c r="FY118" s="99"/>
      <c r="FZ118" s="99"/>
      <c r="GA118" s="99"/>
      <c r="GB118" s="99"/>
      <c r="GC118" s="99"/>
      <c r="GD118" s="99"/>
      <c r="GE118" s="99"/>
      <c r="GF118" s="99"/>
      <c r="GG118" s="99"/>
      <c r="GH118" s="99"/>
      <c r="GI118" s="99"/>
      <c r="GJ118" s="99"/>
      <c r="GK118" s="99"/>
      <c r="GL118" s="99"/>
      <c r="GM118" s="99"/>
      <c r="GN118" s="99"/>
      <c r="GO118" s="99"/>
      <c r="GP118" s="99"/>
      <c r="GQ118" s="99"/>
      <c r="GR118" s="99"/>
      <c r="GS118" s="99"/>
      <c r="GT118" s="99"/>
      <c r="GU118" s="99"/>
      <c r="GV118" s="99"/>
      <c r="GW118" s="99"/>
      <c r="GX118" s="99"/>
      <c r="GY118" s="99"/>
      <c r="GZ118" s="99"/>
      <c r="HA118" s="99"/>
      <c r="HB118" s="99"/>
      <c r="HC118" s="99"/>
      <c r="HD118" s="99"/>
      <c r="HE118" s="99"/>
      <c r="HF118" s="99"/>
      <c r="HG118" s="99"/>
      <c r="HH118" s="99"/>
      <c r="HI118" s="99"/>
      <c r="HJ118" s="99"/>
      <c r="HK118" s="99"/>
      <c r="HL118" s="99"/>
      <c r="HM118" s="99"/>
      <c r="HN118" s="99"/>
      <c r="HO118" s="99"/>
      <c r="HP118" s="99"/>
      <c r="HQ118" s="99"/>
      <c r="HR118" s="99"/>
      <c r="HS118" s="99"/>
      <c r="HT118" s="99"/>
      <c r="HU118" s="99"/>
      <c r="HV118" s="99"/>
      <c r="HW118" s="99"/>
      <c r="HX118" s="99"/>
      <c r="HY118" s="99"/>
      <c r="HZ118" s="99"/>
      <c r="IA118" s="99"/>
    </row>
    <row r="119" spans="1:235" s="9" customFormat="1" ht="12.75" x14ac:dyDescent="0.25">
      <c r="A119" s="16">
        <v>14</v>
      </c>
      <c r="B119" s="17" t="s">
        <v>101</v>
      </c>
      <c r="C119" s="18" t="s">
        <v>102</v>
      </c>
      <c r="D119" s="19" t="s">
        <v>12</v>
      </c>
      <c r="E119" s="20"/>
      <c r="F119" s="20">
        <v>89.76</v>
      </c>
      <c r="G119" s="20"/>
      <c r="H119" s="158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</row>
    <row r="120" spans="1:235" s="29" customFormat="1" ht="12.75" x14ac:dyDescent="0.25">
      <c r="A120" s="24"/>
      <c r="B120" s="25"/>
      <c r="C120" s="26"/>
      <c r="D120" s="24" t="s">
        <v>82</v>
      </c>
      <c r="E120" s="22"/>
      <c r="F120" s="27">
        <f>F119/100</f>
        <v>0.89760000000000006</v>
      </c>
      <c r="G120" s="27"/>
      <c r="H120" s="158"/>
      <c r="I120" s="28"/>
      <c r="J120" s="28"/>
      <c r="K120" s="28">
        <v>2.86</v>
      </c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  <c r="HB120" s="28"/>
      <c r="HC120" s="28"/>
      <c r="HD120" s="28"/>
      <c r="HE120" s="28"/>
      <c r="HF120" s="28"/>
      <c r="HG120" s="28"/>
      <c r="HH120" s="28"/>
      <c r="HI120" s="28"/>
      <c r="HJ120" s="28"/>
      <c r="HK120" s="28"/>
      <c r="HL120" s="28"/>
      <c r="HM120" s="28"/>
      <c r="HN120" s="28"/>
      <c r="HO120" s="28"/>
      <c r="HP120" s="28"/>
      <c r="HQ120" s="28"/>
      <c r="HR120" s="28"/>
      <c r="HS120" s="28"/>
      <c r="HT120" s="28"/>
      <c r="HU120" s="28"/>
      <c r="HV120" s="28"/>
      <c r="HW120" s="28"/>
      <c r="HX120" s="28"/>
      <c r="HY120" s="28"/>
      <c r="HZ120" s="28"/>
      <c r="IA120" s="28"/>
    </row>
    <row r="121" spans="1:235" s="9" customFormat="1" ht="12.75" x14ac:dyDescent="0.25">
      <c r="A121" s="16"/>
      <c r="B121" s="30"/>
      <c r="C121" s="31" t="s">
        <v>19</v>
      </c>
      <c r="D121" s="32" t="s">
        <v>16</v>
      </c>
      <c r="E121" s="22">
        <v>844</v>
      </c>
      <c r="F121" s="22">
        <f>E121*F120</f>
        <v>757.57440000000008</v>
      </c>
      <c r="G121" s="22"/>
      <c r="H121" s="158"/>
      <c r="I121" s="33"/>
      <c r="J121" s="33"/>
      <c r="K121" s="33">
        <v>1.67</v>
      </c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3"/>
      <c r="EX121" s="33"/>
      <c r="EY121" s="33"/>
      <c r="EZ121" s="33"/>
      <c r="FA121" s="33"/>
      <c r="FB121" s="33"/>
      <c r="FC121" s="33"/>
      <c r="FD121" s="33"/>
      <c r="FE121" s="33"/>
      <c r="FF121" s="33"/>
      <c r="FG121" s="33"/>
      <c r="FH121" s="33"/>
      <c r="FI121" s="33"/>
      <c r="FJ121" s="33"/>
      <c r="FK121" s="33"/>
      <c r="FL121" s="33"/>
      <c r="FM121" s="33"/>
      <c r="FN121" s="33"/>
      <c r="FO121" s="33"/>
      <c r="FP121" s="33"/>
      <c r="FQ121" s="33"/>
      <c r="FR121" s="33"/>
      <c r="FS121" s="33"/>
      <c r="FT121" s="33"/>
      <c r="FU121" s="33"/>
      <c r="FV121" s="33"/>
      <c r="FW121" s="33"/>
      <c r="FX121" s="33"/>
      <c r="FY121" s="33"/>
      <c r="FZ121" s="33"/>
      <c r="GA121" s="33"/>
      <c r="GB121" s="33"/>
      <c r="GC121" s="33"/>
      <c r="GD121" s="33"/>
      <c r="GE121" s="33"/>
      <c r="GF121" s="33"/>
      <c r="GG121" s="33"/>
      <c r="GH121" s="33"/>
      <c r="GI121" s="33"/>
      <c r="GJ121" s="33"/>
      <c r="GK121" s="33"/>
      <c r="GL121" s="33"/>
      <c r="GM121" s="33"/>
      <c r="GN121" s="33"/>
      <c r="GO121" s="33"/>
      <c r="GP121" s="33"/>
      <c r="GQ121" s="33"/>
      <c r="GR121" s="33"/>
      <c r="GS121" s="33"/>
      <c r="GT121" s="33"/>
      <c r="GU121" s="33"/>
      <c r="GV121" s="33"/>
      <c r="GW121" s="33"/>
      <c r="GX121" s="33"/>
      <c r="GY121" s="33"/>
      <c r="GZ121" s="33"/>
      <c r="HA121" s="33"/>
      <c r="HB121" s="33"/>
      <c r="HC121" s="33"/>
      <c r="HD121" s="33"/>
      <c r="HE121" s="33"/>
      <c r="HF121" s="33"/>
      <c r="HG121" s="33"/>
      <c r="HH121" s="33"/>
      <c r="HI121" s="33"/>
      <c r="HJ121" s="33"/>
      <c r="HK121" s="33"/>
      <c r="HL121" s="33"/>
      <c r="HM121" s="33"/>
      <c r="HN121" s="33"/>
      <c r="HO121" s="33"/>
      <c r="HP121" s="33"/>
      <c r="HQ121" s="33"/>
      <c r="HR121" s="33"/>
      <c r="HS121" s="33"/>
      <c r="HT121" s="33"/>
      <c r="HU121" s="33"/>
      <c r="HV121" s="33"/>
      <c r="HW121" s="33"/>
      <c r="HX121" s="33"/>
      <c r="HY121" s="33"/>
      <c r="HZ121" s="33"/>
      <c r="IA121" s="33"/>
    </row>
    <row r="122" spans="1:235" s="9" customFormat="1" ht="12.75" x14ac:dyDescent="0.25">
      <c r="A122" s="16"/>
      <c r="B122" s="34"/>
      <c r="C122" s="35" t="s">
        <v>20</v>
      </c>
      <c r="D122" s="24" t="s">
        <v>2</v>
      </c>
      <c r="E122" s="22">
        <v>110</v>
      </c>
      <c r="F122" s="36">
        <f>E122*F120</f>
        <v>98.736000000000004</v>
      </c>
      <c r="G122" s="36"/>
      <c r="H122" s="158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37"/>
      <c r="BL122" s="37"/>
      <c r="BM122" s="37"/>
      <c r="BN122" s="37"/>
      <c r="BO122" s="37"/>
      <c r="BP122" s="37"/>
      <c r="BQ122" s="37"/>
      <c r="BR122" s="37"/>
      <c r="BS122" s="37"/>
      <c r="BT122" s="37"/>
      <c r="BU122" s="37"/>
      <c r="BV122" s="37"/>
      <c r="BW122" s="37"/>
      <c r="BX122" s="37"/>
      <c r="BY122" s="37"/>
      <c r="BZ122" s="37"/>
      <c r="CA122" s="37"/>
      <c r="CB122" s="37"/>
      <c r="CC122" s="37"/>
      <c r="CD122" s="37"/>
      <c r="CE122" s="37"/>
      <c r="CF122" s="37"/>
      <c r="CG122" s="37"/>
      <c r="CH122" s="37"/>
      <c r="CI122" s="37"/>
      <c r="CJ122" s="37"/>
      <c r="CK122" s="37"/>
      <c r="CL122" s="37"/>
      <c r="CM122" s="37"/>
      <c r="CN122" s="37"/>
      <c r="CO122" s="37"/>
      <c r="CP122" s="37"/>
      <c r="CQ122" s="37"/>
      <c r="CR122" s="37"/>
      <c r="CS122" s="37"/>
      <c r="CT122" s="37"/>
      <c r="CU122" s="37"/>
      <c r="CV122" s="37"/>
      <c r="CW122" s="37"/>
      <c r="CX122" s="37"/>
      <c r="CY122" s="37"/>
      <c r="CZ122" s="37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7"/>
      <c r="DV122" s="37"/>
      <c r="DW122" s="37"/>
      <c r="DX122" s="37"/>
      <c r="DY122" s="37"/>
      <c r="DZ122" s="37"/>
      <c r="EA122" s="37"/>
      <c r="EB122" s="37"/>
      <c r="EC122" s="37"/>
      <c r="ED122" s="37"/>
      <c r="EE122" s="37"/>
      <c r="EF122" s="37"/>
      <c r="EG122" s="37"/>
      <c r="EH122" s="37"/>
      <c r="EI122" s="37"/>
      <c r="EJ122" s="37"/>
      <c r="EK122" s="37"/>
      <c r="EL122" s="37"/>
      <c r="EM122" s="37"/>
      <c r="EN122" s="37"/>
      <c r="EO122" s="37"/>
      <c r="EP122" s="37"/>
      <c r="EQ122" s="37"/>
      <c r="ER122" s="37"/>
      <c r="ES122" s="37"/>
      <c r="ET122" s="37"/>
      <c r="EU122" s="37"/>
      <c r="EV122" s="37"/>
      <c r="EW122" s="37"/>
      <c r="EX122" s="37"/>
      <c r="EY122" s="37"/>
      <c r="EZ122" s="37"/>
      <c r="FA122" s="37"/>
      <c r="FB122" s="37"/>
      <c r="FC122" s="37"/>
      <c r="FD122" s="37"/>
      <c r="FE122" s="37"/>
      <c r="FF122" s="37"/>
      <c r="FG122" s="37"/>
      <c r="FH122" s="37"/>
      <c r="FI122" s="37"/>
      <c r="FJ122" s="37"/>
      <c r="FK122" s="37"/>
      <c r="FL122" s="37"/>
      <c r="FM122" s="37"/>
      <c r="FN122" s="37"/>
      <c r="FO122" s="37"/>
      <c r="FP122" s="37"/>
      <c r="FQ122" s="37"/>
      <c r="FR122" s="37"/>
      <c r="FS122" s="37"/>
      <c r="FT122" s="37"/>
      <c r="FU122" s="37"/>
      <c r="FV122" s="37"/>
      <c r="FW122" s="37"/>
      <c r="FX122" s="37"/>
      <c r="FY122" s="37"/>
      <c r="FZ122" s="37"/>
      <c r="GA122" s="37"/>
      <c r="GB122" s="37"/>
      <c r="GC122" s="37"/>
      <c r="GD122" s="37"/>
      <c r="GE122" s="37"/>
      <c r="GF122" s="37"/>
      <c r="GG122" s="37"/>
      <c r="GH122" s="37"/>
      <c r="GI122" s="37"/>
      <c r="GJ122" s="37"/>
      <c r="GK122" s="37"/>
      <c r="GL122" s="37"/>
      <c r="GM122" s="37"/>
      <c r="GN122" s="37"/>
      <c r="GO122" s="37"/>
      <c r="GP122" s="37"/>
      <c r="GQ122" s="37"/>
      <c r="GR122" s="37"/>
      <c r="GS122" s="37"/>
      <c r="GT122" s="37"/>
      <c r="GU122" s="37"/>
      <c r="GV122" s="37"/>
      <c r="GW122" s="37"/>
      <c r="GX122" s="37"/>
      <c r="GY122" s="37"/>
      <c r="GZ122" s="37"/>
      <c r="HA122" s="37"/>
      <c r="HB122" s="37"/>
      <c r="HC122" s="37"/>
      <c r="HD122" s="37"/>
      <c r="HE122" s="37"/>
      <c r="HF122" s="37"/>
      <c r="HG122" s="37"/>
      <c r="HH122" s="37"/>
      <c r="HI122" s="37"/>
      <c r="HJ122" s="37"/>
      <c r="HK122" s="37"/>
      <c r="HL122" s="37"/>
      <c r="HM122" s="37"/>
      <c r="HN122" s="37"/>
      <c r="HO122" s="37"/>
      <c r="HP122" s="37"/>
      <c r="HQ122" s="37"/>
      <c r="HR122" s="37"/>
      <c r="HS122" s="37"/>
      <c r="HT122" s="37"/>
      <c r="HU122" s="37"/>
      <c r="HV122" s="37"/>
      <c r="HW122" s="37"/>
      <c r="HX122" s="37"/>
      <c r="HY122" s="37"/>
      <c r="HZ122" s="37"/>
      <c r="IA122" s="37"/>
    </row>
    <row r="123" spans="1:235" s="9" customFormat="1" ht="12.75" x14ac:dyDescent="0.25">
      <c r="A123" s="16"/>
      <c r="B123" s="172" t="s">
        <v>157</v>
      </c>
      <c r="C123" s="35" t="s">
        <v>83</v>
      </c>
      <c r="D123" s="38" t="s">
        <v>12</v>
      </c>
      <c r="E123" s="22">
        <v>101.5</v>
      </c>
      <c r="F123" s="22">
        <f>E123*F120</f>
        <v>91.106400000000008</v>
      </c>
      <c r="G123" s="22"/>
      <c r="H123" s="158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  <c r="GO123" s="33"/>
      <c r="GP123" s="33"/>
      <c r="GQ123" s="33"/>
      <c r="GR123" s="33"/>
      <c r="GS123" s="33"/>
      <c r="GT123" s="33"/>
      <c r="GU123" s="33"/>
      <c r="GV123" s="33"/>
      <c r="GW123" s="33"/>
      <c r="GX123" s="33"/>
      <c r="GY123" s="33"/>
      <c r="GZ123" s="33"/>
      <c r="HA123" s="33"/>
      <c r="HB123" s="33"/>
      <c r="HC123" s="33"/>
      <c r="HD123" s="33"/>
      <c r="HE123" s="33"/>
      <c r="HF123" s="33"/>
      <c r="HG123" s="33"/>
      <c r="HH123" s="33"/>
      <c r="HI123" s="33"/>
      <c r="HJ123" s="33"/>
      <c r="HK123" s="33"/>
      <c r="HL123" s="33"/>
      <c r="HM123" s="33"/>
      <c r="HN123" s="33"/>
      <c r="HO123" s="33"/>
      <c r="HP123" s="33"/>
      <c r="HQ123" s="33"/>
      <c r="HR123" s="33"/>
      <c r="HS123" s="33"/>
      <c r="HT123" s="33"/>
      <c r="HU123" s="33"/>
      <c r="HV123" s="33"/>
      <c r="HW123" s="33"/>
      <c r="HX123" s="33"/>
      <c r="HY123" s="33"/>
      <c r="HZ123" s="33"/>
      <c r="IA123" s="33"/>
    </row>
    <row r="124" spans="1:235" s="9" customFormat="1" ht="12.75" x14ac:dyDescent="0.25">
      <c r="A124" s="16"/>
      <c r="B124" s="171" t="s">
        <v>149</v>
      </c>
      <c r="C124" s="35" t="s">
        <v>103</v>
      </c>
      <c r="D124" s="38" t="s">
        <v>26</v>
      </c>
      <c r="E124" s="36" t="s">
        <v>65</v>
      </c>
      <c r="F124" s="105">
        <f>68.84/1000</f>
        <v>6.8839999999999998E-2</v>
      </c>
      <c r="G124" s="105"/>
      <c r="H124" s="169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7"/>
      <c r="BT124" s="37"/>
      <c r="BU124" s="37"/>
      <c r="BV124" s="37"/>
      <c r="BW124" s="37"/>
      <c r="BX124" s="37"/>
      <c r="BY124" s="37"/>
      <c r="BZ124" s="37"/>
      <c r="CA124" s="37"/>
      <c r="CB124" s="37"/>
      <c r="CC124" s="37"/>
      <c r="CD124" s="37"/>
      <c r="CE124" s="37"/>
      <c r="CF124" s="37"/>
      <c r="CG124" s="37"/>
      <c r="CH124" s="37"/>
      <c r="CI124" s="37"/>
      <c r="CJ124" s="37"/>
      <c r="CK124" s="37"/>
      <c r="CL124" s="37"/>
      <c r="CM124" s="37"/>
      <c r="CN124" s="37"/>
      <c r="CO124" s="37"/>
      <c r="CP124" s="37"/>
      <c r="CQ124" s="37"/>
      <c r="CR124" s="37"/>
      <c r="CS124" s="37"/>
      <c r="CT124" s="37"/>
      <c r="CU124" s="37"/>
      <c r="CV124" s="37"/>
      <c r="CW124" s="37"/>
      <c r="CX124" s="37"/>
      <c r="CY124" s="37"/>
      <c r="CZ124" s="37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7"/>
      <c r="DV124" s="37"/>
      <c r="DW124" s="37"/>
      <c r="DX124" s="37"/>
      <c r="DY124" s="37"/>
      <c r="DZ124" s="37"/>
      <c r="EA124" s="37"/>
      <c r="EB124" s="37"/>
      <c r="EC124" s="37"/>
      <c r="ED124" s="37"/>
      <c r="EE124" s="37"/>
      <c r="EF124" s="37"/>
      <c r="EG124" s="37"/>
      <c r="EH124" s="37"/>
      <c r="EI124" s="37"/>
      <c r="EJ124" s="37"/>
      <c r="EK124" s="37"/>
      <c r="EL124" s="37"/>
      <c r="EM124" s="37"/>
      <c r="EN124" s="37"/>
      <c r="EO124" s="37"/>
      <c r="EP124" s="37"/>
      <c r="EQ124" s="37"/>
      <c r="ER124" s="37"/>
      <c r="ES124" s="37"/>
      <c r="ET124" s="37"/>
      <c r="EU124" s="37"/>
      <c r="EV124" s="37"/>
      <c r="EW124" s="37"/>
      <c r="EX124" s="37"/>
      <c r="EY124" s="37"/>
      <c r="EZ124" s="37"/>
      <c r="FA124" s="37"/>
      <c r="FB124" s="37"/>
      <c r="FC124" s="37"/>
      <c r="FD124" s="37"/>
      <c r="FE124" s="37"/>
      <c r="FF124" s="37"/>
      <c r="FG124" s="37"/>
      <c r="FH124" s="37"/>
      <c r="FI124" s="37"/>
      <c r="FJ124" s="37"/>
      <c r="FK124" s="37"/>
      <c r="FL124" s="37"/>
      <c r="FM124" s="37"/>
      <c r="FN124" s="37"/>
      <c r="FO124" s="37"/>
      <c r="FP124" s="37"/>
      <c r="FQ124" s="37"/>
      <c r="FR124" s="37"/>
      <c r="FS124" s="37"/>
      <c r="FT124" s="37"/>
      <c r="FU124" s="37"/>
      <c r="FV124" s="37"/>
      <c r="FW124" s="37"/>
      <c r="FX124" s="37"/>
      <c r="FY124" s="37"/>
      <c r="FZ124" s="37"/>
      <c r="GA124" s="37"/>
      <c r="GB124" s="37"/>
      <c r="GC124" s="37"/>
      <c r="GD124" s="37"/>
      <c r="GE124" s="37"/>
      <c r="GF124" s="37"/>
      <c r="GG124" s="37"/>
      <c r="GH124" s="37"/>
      <c r="GI124" s="37"/>
      <c r="GJ124" s="37"/>
      <c r="GK124" s="37"/>
      <c r="GL124" s="37"/>
      <c r="GM124" s="37"/>
      <c r="GN124" s="37"/>
      <c r="GO124" s="37"/>
      <c r="GP124" s="37"/>
      <c r="GQ124" s="37"/>
      <c r="GR124" s="37"/>
      <c r="GS124" s="37"/>
      <c r="GT124" s="37"/>
      <c r="GU124" s="37"/>
      <c r="GV124" s="37"/>
      <c r="GW124" s="37"/>
      <c r="GX124" s="37"/>
      <c r="GY124" s="37"/>
      <c r="GZ124" s="37"/>
      <c r="HA124" s="37"/>
      <c r="HB124" s="37"/>
      <c r="HC124" s="37"/>
      <c r="HD124" s="37"/>
      <c r="HE124" s="37"/>
      <c r="HF124" s="37"/>
      <c r="HG124" s="37"/>
      <c r="HH124" s="37"/>
      <c r="HI124" s="37"/>
      <c r="HJ124" s="37"/>
      <c r="HK124" s="37"/>
      <c r="HL124" s="37"/>
      <c r="HM124" s="37"/>
      <c r="HN124" s="37"/>
      <c r="HO124" s="37"/>
      <c r="HP124" s="37"/>
      <c r="HQ124" s="37"/>
      <c r="HR124" s="37"/>
      <c r="HS124" s="37"/>
      <c r="HT124" s="37"/>
      <c r="HU124" s="37"/>
      <c r="HV124" s="37"/>
      <c r="HW124" s="37"/>
      <c r="HX124" s="37"/>
      <c r="HY124" s="37"/>
      <c r="HZ124" s="37"/>
      <c r="IA124" s="37"/>
    </row>
    <row r="125" spans="1:235" s="9" customFormat="1" ht="12.75" x14ac:dyDescent="0.25">
      <c r="A125" s="16"/>
      <c r="B125" s="171" t="s">
        <v>149</v>
      </c>
      <c r="C125" s="35" t="s">
        <v>104</v>
      </c>
      <c r="D125" s="38" t="s">
        <v>26</v>
      </c>
      <c r="E125" s="36" t="s">
        <v>65</v>
      </c>
      <c r="F125" s="105">
        <f>1424.362/1000</f>
        <v>1.4243620000000001</v>
      </c>
      <c r="G125" s="105"/>
      <c r="H125" s="169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37"/>
      <c r="CM125" s="37"/>
      <c r="CN125" s="37"/>
      <c r="CO125" s="37"/>
      <c r="CP125" s="37"/>
      <c r="CQ125" s="37"/>
      <c r="CR125" s="37"/>
      <c r="CS125" s="37"/>
      <c r="CT125" s="37"/>
      <c r="CU125" s="37"/>
      <c r="CV125" s="37"/>
      <c r="CW125" s="37"/>
      <c r="CX125" s="37"/>
      <c r="CY125" s="37"/>
      <c r="CZ125" s="37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7"/>
      <c r="DV125" s="37"/>
      <c r="DW125" s="37"/>
      <c r="DX125" s="37"/>
      <c r="DY125" s="37"/>
      <c r="DZ125" s="37"/>
      <c r="EA125" s="37"/>
      <c r="EB125" s="37"/>
      <c r="EC125" s="37"/>
      <c r="ED125" s="37"/>
      <c r="EE125" s="37"/>
      <c r="EF125" s="37"/>
      <c r="EG125" s="37"/>
      <c r="EH125" s="37"/>
      <c r="EI125" s="37"/>
      <c r="EJ125" s="37"/>
      <c r="EK125" s="37"/>
      <c r="EL125" s="37"/>
      <c r="EM125" s="37"/>
      <c r="EN125" s="37"/>
      <c r="EO125" s="37"/>
      <c r="EP125" s="37"/>
      <c r="EQ125" s="37"/>
      <c r="ER125" s="37"/>
      <c r="ES125" s="37"/>
      <c r="ET125" s="37"/>
      <c r="EU125" s="37"/>
      <c r="EV125" s="37"/>
      <c r="EW125" s="37"/>
      <c r="EX125" s="37"/>
      <c r="EY125" s="37"/>
      <c r="EZ125" s="37"/>
      <c r="FA125" s="37"/>
      <c r="FB125" s="37"/>
      <c r="FC125" s="37"/>
      <c r="FD125" s="37"/>
      <c r="FE125" s="37"/>
      <c r="FF125" s="37"/>
      <c r="FG125" s="37"/>
      <c r="FH125" s="37"/>
      <c r="FI125" s="37"/>
      <c r="FJ125" s="37"/>
      <c r="FK125" s="37"/>
      <c r="FL125" s="37"/>
      <c r="FM125" s="37"/>
      <c r="FN125" s="37"/>
      <c r="FO125" s="37"/>
      <c r="FP125" s="37"/>
      <c r="FQ125" s="37"/>
      <c r="FR125" s="37"/>
      <c r="FS125" s="37"/>
      <c r="FT125" s="37"/>
      <c r="FU125" s="37"/>
      <c r="FV125" s="37"/>
      <c r="FW125" s="37"/>
      <c r="FX125" s="37"/>
      <c r="FY125" s="37"/>
      <c r="FZ125" s="37"/>
      <c r="GA125" s="37"/>
      <c r="GB125" s="37"/>
      <c r="GC125" s="37"/>
      <c r="GD125" s="37"/>
      <c r="GE125" s="37"/>
      <c r="GF125" s="37"/>
      <c r="GG125" s="37"/>
      <c r="GH125" s="37"/>
      <c r="GI125" s="37"/>
      <c r="GJ125" s="37"/>
      <c r="GK125" s="37"/>
      <c r="GL125" s="37"/>
      <c r="GM125" s="37"/>
      <c r="GN125" s="37"/>
      <c r="GO125" s="37"/>
      <c r="GP125" s="37"/>
      <c r="GQ125" s="37"/>
      <c r="GR125" s="37"/>
      <c r="GS125" s="37"/>
      <c r="GT125" s="37"/>
      <c r="GU125" s="37"/>
      <c r="GV125" s="37"/>
      <c r="GW125" s="37"/>
      <c r="GX125" s="37"/>
      <c r="GY125" s="37"/>
      <c r="GZ125" s="37"/>
      <c r="HA125" s="37"/>
      <c r="HB125" s="37"/>
      <c r="HC125" s="37"/>
      <c r="HD125" s="37"/>
      <c r="HE125" s="37"/>
      <c r="HF125" s="37"/>
      <c r="HG125" s="37"/>
      <c r="HH125" s="37"/>
      <c r="HI125" s="37"/>
      <c r="HJ125" s="37"/>
      <c r="HK125" s="37"/>
      <c r="HL125" s="37"/>
      <c r="HM125" s="37"/>
      <c r="HN125" s="37"/>
      <c r="HO125" s="37"/>
      <c r="HP125" s="37"/>
      <c r="HQ125" s="37"/>
      <c r="HR125" s="37"/>
      <c r="HS125" s="37"/>
      <c r="HT125" s="37"/>
      <c r="HU125" s="37"/>
      <c r="HV125" s="37"/>
      <c r="HW125" s="37"/>
      <c r="HX125" s="37"/>
      <c r="HY125" s="37"/>
      <c r="HZ125" s="37"/>
      <c r="IA125" s="37"/>
    </row>
    <row r="126" spans="1:235" s="9" customFormat="1" ht="12.75" x14ac:dyDescent="0.25">
      <c r="A126" s="16"/>
      <c r="B126" s="172" t="s">
        <v>150</v>
      </c>
      <c r="C126" s="35" t="s">
        <v>105</v>
      </c>
      <c r="D126" s="38" t="s">
        <v>26</v>
      </c>
      <c r="E126" s="36" t="s">
        <v>65</v>
      </c>
      <c r="F126" s="105">
        <f>1405.5126/1000</f>
        <v>1.4055126</v>
      </c>
      <c r="G126" s="105"/>
      <c r="H126" s="169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  <c r="BM126" s="37"/>
      <c r="BN126" s="37"/>
      <c r="BO126" s="37"/>
      <c r="BP126" s="37"/>
      <c r="BQ126" s="37"/>
      <c r="BR126" s="37"/>
      <c r="BS126" s="37"/>
      <c r="BT126" s="37"/>
      <c r="BU126" s="37"/>
      <c r="BV126" s="37"/>
      <c r="BW126" s="37"/>
      <c r="BX126" s="37"/>
      <c r="BY126" s="37"/>
      <c r="BZ126" s="37"/>
      <c r="CA126" s="37"/>
      <c r="CB126" s="37"/>
      <c r="CC126" s="37"/>
      <c r="CD126" s="37"/>
      <c r="CE126" s="37"/>
      <c r="CF126" s="37"/>
      <c r="CG126" s="37"/>
      <c r="CH126" s="37"/>
      <c r="CI126" s="37"/>
      <c r="CJ126" s="37"/>
      <c r="CK126" s="37"/>
      <c r="CL126" s="37"/>
      <c r="CM126" s="37"/>
      <c r="CN126" s="37"/>
      <c r="CO126" s="37"/>
      <c r="CP126" s="37"/>
      <c r="CQ126" s="37"/>
      <c r="CR126" s="37"/>
      <c r="CS126" s="37"/>
      <c r="CT126" s="37"/>
      <c r="CU126" s="37"/>
      <c r="CV126" s="37"/>
      <c r="CW126" s="37"/>
      <c r="CX126" s="37"/>
      <c r="CY126" s="37"/>
      <c r="CZ126" s="37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7"/>
      <c r="DV126" s="37"/>
      <c r="DW126" s="37"/>
      <c r="DX126" s="37"/>
      <c r="DY126" s="37"/>
      <c r="DZ126" s="37"/>
      <c r="EA126" s="37"/>
      <c r="EB126" s="37"/>
      <c r="EC126" s="37"/>
      <c r="ED126" s="37"/>
      <c r="EE126" s="37"/>
      <c r="EF126" s="37"/>
      <c r="EG126" s="37"/>
      <c r="EH126" s="37"/>
      <c r="EI126" s="37"/>
      <c r="EJ126" s="37"/>
      <c r="EK126" s="37"/>
      <c r="EL126" s="37"/>
      <c r="EM126" s="37"/>
      <c r="EN126" s="37"/>
      <c r="EO126" s="37"/>
      <c r="EP126" s="37"/>
      <c r="EQ126" s="37"/>
      <c r="ER126" s="37"/>
      <c r="ES126" s="37"/>
      <c r="ET126" s="37"/>
      <c r="EU126" s="37"/>
      <c r="EV126" s="37"/>
      <c r="EW126" s="37"/>
      <c r="EX126" s="37"/>
      <c r="EY126" s="37"/>
      <c r="EZ126" s="37"/>
      <c r="FA126" s="37"/>
      <c r="FB126" s="37"/>
      <c r="FC126" s="37"/>
      <c r="FD126" s="37"/>
      <c r="FE126" s="37"/>
      <c r="FF126" s="37"/>
      <c r="FG126" s="37"/>
      <c r="FH126" s="37"/>
      <c r="FI126" s="37"/>
      <c r="FJ126" s="37"/>
      <c r="FK126" s="37"/>
      <c r="FL126" s="37"/>
      <c r="FM126" s="37"/>
      <c r="FN126" s="37"/>
      <c r="FO126" s="37"/>
      <c r="FP126" s="37"/>
      <c r="FQ126" s="37"/>
      <c r="FR126" s="37"/>
      <c r="FS126" s="37"/>
      <c r="FT126" s="37"/>
      <c r="FU126" s="37"/>
      <c r="FV126" s="37"/>
      <c r="FW126" s="37"/>
      <c r="FX126" s="37"/>
      <c r="FY126" s="37"/>
      <c r="FZ126" s="37"/>
      <c r="GA126" s="37"/>
      <c r="GB126" s="37"/>
      <c r="GC126" s="37"/>
      <c r="GD126" s="37"/>
      <c r="GE126" s="37"/>
      <c r="GF126" s="37"/>
      <c r="GG126" s="37"/>
      <c r="GH126" s="37"/>
      <c r="GI126" s="37"/>
      <c r="GJ126" s="37"/>
      <c r="GK126" s="37"/>
      <c r="GL126" s="37"/>
      <c r="GM126" s="37"/>
      <c r="GN126" s="37"/>
      <c r="GO126" s="37"/>
      <c r="GP126" s="37"/>
      <c r="GQ126" s="37"/>
      <c r="GR126" s="37"/>
      <c r="GS126" s="37"/>
      <c r="GT126" s="37"/>
      <c r="GU126" s="37"/>
      <c r="GV126" s="37"/>
      <c r="GW126" s="37"/>
      <c r="GX126" s="37"/>
      <c r="GY126" s="37"/>
      <c r="GZ126" s="37"/>
      <c r="HA126" s="37"/>
      <c r="HB126" s="37"/>
      <c r="HC126" s="37"/>
      <c r="HD126" s="37"/>
      <c r="HE126" s="37"/>
      <c r="HF126" s="37"/>
      <c r="HG126" s="37"/>
      <c r="HH126" s="37"/>
      <c r="HI126" s="37"/>
      <c r="HJ126" s="37"/>
      <c r="HK126" s="37"/>
      <c r="HL126" s="37"/>
      <c r="HM126" s="37"/>
      <c r="HN126" s="37"/>
      <c r="HO126" s="37"/>
      <c r="HP126" s="37"/>
      <c r="HQ126" s="37"/>
      <c r="HR126" s="37"/>
      <c r="HS126" s="37"/>
      <c r="HT126" s="37"/>
      <c r="HU126" s="37"/>
      <c r="HV126" s="37"/>
      <c r="HW126" s="37"/>
      <c r="HX126" s="37"/>
      <c r="HY126" s="37"/>
      <c r="HZ126" s="37"/>
      <c r="IA126" s="37"/>
    </row>
    <row r="127" spans="1:235" s="9" customFormat="1" ht="12.75" x14ac:dyDescent="0.25">
      <c r="A127" s="16"/>
      <c r="B127" s="34" t="s">
        <v>106</v>
      </c>
      <c r="C127" s="35" t="s">
        <v>107</v>
      </c>
      <c r="D127" s="38" t="s">
        <v>73</v>
      </c>
      <c r="E127" s="36" t="s">
        <v>65</v>
      </c>
      <c r="F127" s="106">
        <v>20.399999999999999</v>
      </c>
      <c r="G127" s="106"/>
      <c r="H127" s="158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  <c r="CL127" s="37"/>
      <c r="CM127" s="37"/>
      <c r="CN127" s="37"/>
      <c r="CO127" s="37"/>
      <c r="CP127" s="37"/>
      <c r="CQ127" s="37"/>
      <c r="CR127" s="37"/>
      <c r="CS127" s="37"/>
      <c r="CT127" s="37"/>
      <c r="CU127" s="37"/>
      <c r="CV127" s="37"/>
      <c r="CW127" s="37"/>
      <c r="CX127" s="37"/>
      <c r="CY127" s="37"/>
      <c r="CZ127" s="37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7"/>
      <c r="DV127" s="37"/>
      <c r="DW127" s="37"/>
      <c r="DX127" s="37"/>
      <c r="DY127" s="37"/>
      <c r="DZ127" s="37"/>
      <c r="EA127" s="37"/>
      <c r="EB127" s="37"/>
      <c r="EC127" s="37"/>
      <c r="ED127" s="37"/>
      <c r="EE127" s="37"/>
      <c r="EF127" s="37"/>
      <c r="EG127" s="37"/>
      <c r="EH127" s="37"/>
      <c r="EI127" s="37"/>
      <c r="EJ127" s="37"/>
      <c r="EK127" s="37"/>
      <c r="EL127" s="37"/>
      <c r="EM127" s="37"/>
      <c r="EN127" s="37"/>
      <c r="EO127" s="37"/>
      <c r="EP127" s="37"/>
      <c r="EQ127" s="37"/>
      <c r="ER127" s="37"/>
      <c r="ES127" s="37"/>
      <c r="ET127" s="37"/>
      <c r="EU127" s="37"/>
      <c r="EV127" s="37"/>
      <c r="EW127" s="37"/>
      <c r="EX127" s="37"/>
      <c r="EY127" s="37"/>
      <c r="EZ127" s="37"/>
      <c r="FA127" s="37"/>
      <c r="FB127" s="37"/>
      <c r="FC127" s="37"/>
      <c r="FD127" s="37"/>
      <c r="FE127" s="37"/>
      <c r="FF127" s="37"/>
      <c r="FG127" s="37"/>
      <c r="FH127" s="37"/>
      <c r="FI127" s="37"/>
      <c r="FJ127" s="37"/>
      <c r="FK127" s="37"/>
      <c r="FL127" s="37"/>
      <c r="FM127" s="37"/>
      <c r="FN127" s="37"/>
      <c r="FO127" s="37"/>
      <c r="FP127" s="37"/>
      <c r="FQ127" s="37"/>
      <c r="FR127" s="37"/>
      <c r="FS127" s="37"/>
      <c r="FT127" s="37"/>
      <c r="FU127" s="37"/>
      <c r="FV127" s="37"/>
      <c r="FW127" s="37"/>
      <c r="FX127" s="37"/>
      <c r="FY127" s="37"/>
      <c r="FZ127" s="37"/>
      <c r="GA127" s="37"/>
      <c r="GB127" s="37"/>
      <c r="GC127" s="37"/>
      <c r="GD127" s="37"/>
      <c r="GE127" s="37"/>
      <c r="GF127" s="37"/>
      <c r="GG127" s="37"/>
      <c r="GH127" s="37"/>
      <c r="GI127" s="37"/>
      <c r="GJ127" s="37"/>
      <c r="GK127" s="37"/>
      <c r="GL127" s="37"/>
      <c r="GM127" s="37"/>
      <c r="GN127" s="37"/>
      <c r="GO127" s="37"/>
      <c r="GP127" s="37"/>
      <c r="GQ127" s="37"/>
      <c r="GR127" s="37"/>
      <c r="GS127" s="37"/>
      <c r="GT127" s="37"/>
      <c r="GU127" s="37"/>
      <c r="GV127" s="37"/>
      <c r="GW127" s="37"/>
      <c r="GX127" s="37"/>
      <c r="GY127" s="37"/>
      <c r="GZ127" s="37"/>
      <c r="HA127" s="37"/>
      <c r="HB127" s="37"/>
      <c r="HC127" s="37"/>
      <c r="HD127" s="37"/>
      <c r="HE127" s="37"/>
      <c r="HF127" s="37"/>
      <c r="HG127" s="37"/>
      <c r="HH127" s="37"/>
      <c r="HI127" s="37"/>
      <c r="HJ127" s="37"/>
      <c r="HK127" s="37"/>
      <c r="HL127" s="37"/>
      <c r="HM127" s="37"/>
      <c r="HN127" s="37"/>
      <c r="HO127" s="37"/>
      <c r="HP127" s="37"/>
      <c r="HQ127" s="37"/>
      <c r="HR127" s="37"/>
      <c r="HS127" s="37"/>
      <c r="HT127" s="37"/>
      <c r="HU127" s="37"/>
      <c r="HV127" s="37"/>
      <c r="HW127" s="37"/>
      <c r="HX127" s="37"/>
      <c r="HY127" s="37"/>
      <c r="HZ127" s="37"/>
      <c r="IA127" s="37"/>
    </row>
    <row r="128" spans="1:235" s="9" customFormat="1" ht="12.75" x14ac:dyDescent="0.25">
      <c r="A128" s="16"/>
      <c r="B128" s="172" t="s">
        <v>151</v>
      </c>
      <c r="C128" s="35" t="s">
        <v>108</v>
      </c>
      <c r="D128" s="38" t="s">
        <v>48</v>
      </c>
      <c r="E128" s="22">
        <v>184</v>
      </c>
      <c r="F128" s="22">
        <f>E128*F120</f>
        <v>165.1584</v>
      </c>
      <c r="G128" s="22"/>
      <c r="H128" s="158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  <c r="GO128" s="33"/>
      <c r="GP128" s="33"/>
      <c r="GQ128" s="33"/>
      <c r="GR128" s="33"/>
      <c r="GS128" s="33"/>
      <c r="GT128" s="33"/>
      <c r="GU128" s="33"/>
      <c r="GV128" s="33"/>
      <c r="GW128" s="33"/>
      <c r="GX128" s="33"/>
      <c r="GY128" s="33"/>
      <c r="GZ128" s="33"/>
      <c r="HA128" s="33"/>
      <c r="HB128" s="33"/>
      <c r="HC128" s="33"/>
      <c r="HD128" s="33"/>
      <c r="HE128" s="33"/>
      <c r="HF128" s="33"/>
      <c r="HG128" s="33"/>
      <c r="HH128" s="33"/>
      <c r="HI128" s="33"/>
      <c r="HJ128" s="33"/>
      <c r="HK128" s="33"/>
      <c r="HL128" s="33"/>
      <c r="HM128" s="33"/>
      <c r="HN128" s="33"/>
      <c r="HO128" s="33"/>
      <c r="HP128" s="33"/>
      <c r="HQ128" s="33"/>
      <c r="HR128" s="33"/>
      <c r="HS128" s="33"/>
      <c r="HT128" s="33"/>
      <c r="HU128" s="33"/>
      <c r="HV128" s="33"/>
      <c r="HW128" s="33"/>
      <c r="HX128" s="33"/>
      <c r="HY128" s="33"/>
      <c r="HZ128" s="33"/>
      <c r="IA128" s="33"/>
    </row>
    <row r="129" spans="1:235" s="9" customFormat="1" ht="12.75" x14ac:dyDescent="0.25">
      <c r="A129" s="16"/>
      <c r="B129" s="172" t="s">
        <v>152</v>
      </c>
      <c r="C129" s="47" t="s">
        <v>84</v>
      </c>
      <c r="D129" s="38" t="s">
        <v>12</v>
      </c>
      <c r="E129" s="22">
        <f>0.34+3.91</f>
        <v>4.25</v>
      </c>
      <c r="F129" s="22">
        <f>E129*F120</f>
        <v>3.8148000000000004</v>
      </c>
      <c r="G129" s="22"/>
      <c r="H129" s="158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  <c r="BX129" s="33"/>
      <c r="BY129" s="33"/>
      <c r="BZ129" s="33"/>
      <c r="CA129" s="33"/>
      <c r="CB129" s="33"/>
      <c r="CC129" s="33"/>
      <c r="CD129" s="33"/>
      <c r="CE129" s="33"/>
      <c r="CF129" s="33"/>
      <c r="CG129" s="33"/>
      <c r="CH129" s="33"/>
      <c r="CI129" s="33"/>
      <c r="CJ129" s="33"/>
      <c r="CK129" s="33"/>
      <c r="CL129" s="33"/>
      <c r="CM129" s="33"/>
      <c r="CN129" s="33"/>
      <c r="CO129" s="33"/>
      <c r="CP129" s="33"/>
      <c r="CQ129" s="33"/>
      <c r="CR129" s="33"/>
      <c r="CS129" s="33"/>
      <c r="CT129" s="33"/>
      <c r="CU129" s="33"/>
      <c r="CV129" s="33"/>
      <c r="CW129" s="33"/>
      <c r="CX129" s="33"/>
      <c r="CY129" s="33"/>
      <c r="CZ129" s="33"/>
      <c r="DA129" s="33"/>
      <c r="DB129" s="33"/>
      <c r="DC129" s="33"/>
      <c r="DD129" s="33"/>
      <c r="DE129" s="33"/>
      <c r="DF129" s="33"/>
      <c r="DG129" s="33"/>
      <c r="DH129" s="33"/>
      <c r="DI129" s="33"/>
      <c r="DJ129" s="33"/>
      <c r="DK129" s="33"/>
      <c r="DL129" s="33"/>
      <c r="DM129" s="33"/>
      <c r="DN129" s="33"/>
      <c r="DO129" s="33"/>
      <c r="DP129" s="33"/>
      <c r="DQ129" s="33"/>
      <c r="DR129" s="33"/>
      <c r="DS129" s="33"/>
      <c r="DT129" s="33"/>
      <c r="DU129" s="33"/>
      <c r="DV129" s="33"/>
      <c r="DW129" s="33"/>
      <c r="DX129" s="33"/>
      <c r="DY129" s="33"/>
      <c r="DZ129" s="33"/>
      <c r="EA129" s="33"/>
      <c r="EB129" s="33"/>
      <c r="EC129" s="33"/>
      <c r="ED129" s="33"/>
      <c r="EE129" s="33"/>
      <c r="EF129" s="33"/>
      <c r="EG129" s="33"/>
      <c r="EH129" s="33"/>
      <c r="EI129" s="33"/>
      <c r="EJ129" s="33"/>
      <c r="EK129" s="33"/>
      <c r="EL129" s="33"/>
      <c r="EM129" s="33"/>
      <c r="EN129" s="33"/>
      <c r="EO129" s="33"/>
      <c r="EP129" s="33"/>
      <c r="EQ129" s="33"/>
      <c r="ER129" s="33"/>
      <c r="ES129" s="33"/>
      <c r="ET129" s="33"/>
      <c r="EU129" s="33"/>
      <c r="EV129" s="33"/>
      <c r="EW129" s="33"/>
      <c r="EX129" s="33"/>
      <c r="EY129" s="33"/>
      <c r="EZ129" s="33"/>
      <c r="FA129" s="33"/>
      <c r="FB129" s="33"/>
      <c r="FC129" s="33"/>
      <c r="FD129" s="33"/>
      <c r="FE129" s="33"/>
      <c r="FF129" s="33"/>
      <c r="FG129" s="33"/>
      <c r="FH129" s="33"/>
      <c r="FI129" s="33"/>
      <c r="FJ129" s="33"/>
      <c r="FK129" s="33"/>
      <c r="FL129" s="33"/>
      <c r="FM129" s="33"/>
      <c r="FN129" s="33"/>
      <c r="FO129" s="33"/>
      <c r="FP129" s="33"/>
      <c r="FQ129" s="33"/>
      <c r="FR129" s="33"/>
      <c r="FS129" s="33"/>
      <c r="FT129" s="33"/>
      <c r="FU129" s="33"/>
      <c r="FV129" s="33"/>
      <c r="FW129" s="33"/>
      <c r="FX129" s="33"/>
      <c r="FY129" s="33"/>
      <c r="FZ129" s="33"/>
      <c r="GA129" s="33"/>
      <c r="GB129" s="33"/>
      <c r="GC129" s="33"/>
      <c r="GD129" s="33"/>
      <c r="GE129" s="33"/>
      <c r="GF129" s="33"/>
      <c r="GG129" s="33"/>
      <c r="GH129" s="33"/>
      <c r="GI129" s="33"/>
      <c r="GJ129" s="33"/>
      <c r="GK129" s="33"/>
      <c r="GL129" s="33"/>
      <c r="GM129" s="33"/>
      <c r="GN129" s="33"/>
      <c r="GO129" s="33"/>
      <c r="GP129" s="33"/>
      <c r="GQ129" s="33"/>
      <c r="GR129" s="33"/>
      <c r="GS129" s="33"/>
      <c r="GT129" s="33"/>
      <c r="GU129" s="33"/>
      <c r="GV129" s="33"/>
      <c r="GW129" s="33"/>
      <c r="GX129" s="33"/>
      <c r="GY129" s="33"/>
      <c r="GZ129" s="33"/>
      <c r="HA129" s="33"/>
      <c r="HB129" s="33"/>
      <c r="HC129" s="33"/>
      <c r="HD129" s="33"/>
      <c r="HE129" s="33"/>
      <c r="HF129" s="33"/>
      <c r="HG129" s="33"/>
      <c r="HH129" s="33"/>
      <c r="HI129" s="33"/>
      <c r="HJ129" s="33"/>
      <c r="HK129" s="33"/>
      <c r="HL129" s="33"/>
      <c r="HM129" s="33"/>
      <c r="HN129" s="33"/>
      <c r="HO129" s="33"/>
      <c r="HP129" s="33"/>
      <c r="HQ129" s="33"/>
      <c r="HR129" s="33"/>
      <c r="HS129" s="33"/>
      <c r="HT129" s="33"/>
      <c r="HU129" s="33"/>
      <c r="HV129" s="33"/>
      <c r="HW129" s="33"/>
      <c r="HX129" s="33"/>
      <c r="HY129" s="33"/>
      <c r="HZ129" s="33"/>
      <c r="IA129" s="33"/>
    </row>
    <row r="130" spans="1:235" s="9" customFormat="1" ht="12.75" x14ac:dyDescent="0.25">
      <c r="A130" s="16"/>
      <c r="B130" s="30" t="s">
        <v>109</v>
      </c>
      <c r="C130" s="35" t="s">
        <v>110</v>
      </c>
      <c r="D130" s="38" t="s">
        <v>111</v>
      </c>
      <c r="E130" s="22">
        <v>220</v>
      </c>
      <c r="F130" s="22">
        <f>E130*F120</f>
        <v>197.47200000000001</v>
      </c>
      <c r="G130" s="22"/>
      <c r="H130" s="169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  <c r="BX130" s="33"/>
      <c r="BY130" s="33"/>
      <c r="BZ130" s="33"/>
      <c r="CA130" s="33"/>
      <c r="CB130" s="33"/>
      <c r="CC130" s="33"/>
      <c r="CD130" s="33"/>
      <c r="CE130" s="33"/>
      <c r="CF130" s="33"/>
      <c r="CG130" s="33"/>
      <c r="CH130" s="33"/>
      <c r="CI130" s="33"/>
      <c r="CJ130" s="33"/>
      <c r="CK130" s="33"/>
      <c r="CL130" s="33"/>
      <c r="CM130" s="33"/>
      <c r="CN130" s="33"/>
      <c r="CO130" s="33"/>
      <c r="CP130" s="33"/>
      <c r="CQ130" s="33"/>
      <c r="CR130" s="33"/>
      <c r="CS130" s="33"/>
      <c r="CT130" s="33"/>
      <c r="CU130" s="33"/>
      <c r="CV130" s="33"/>
      <c r="CW130" s="33"/>
      <c r="CX130" s="33"/>
      <c r="CY130" s="33"/>
      <c r="CZ130" s="33"/>
      <c r="DA130" s="33"/>
      <c r="DB130" s="33"/>
      <c r="DC130" s="33"/>
      <c r="DD130" s="33"/>
      <c r="DE130" s="33"/>
      <c r="DF130" s="33"/>
      <c r="DG130" s="33"/>
      <c r="DH130" s="33"/>
      <c r="DI130" s="33"/>
      <c r="DJ130" s="33"/>
      <c r="DK130" s="33"/>
      <c r="DL130" s="33"/>
      <c r="DM130" s="33"/>
      <c r="DN130" s="33"/>
      <c r="DO130" s="33"/>
      <c r="DP130" s="33"/>
      <c r="DQ130" s="33"/>
      <c r="DR130" s="33"/>
      <c r="DS130" s="33"/>
      <c r="DT130" s="33"/>
      <c r="DU130" s="33"/>
      <c r="DV130" s="33"/>
      <c r="DW130" s="33"/>
      <c r="DX130" s="33"/>
      <c r="DY130" s="33"/>
      <c r="DZ130" s="33"/>
      <c r="EA130" s="33"/>
      <c r="EB130" s="33"/>
      <c r="EC130" s="33"/>
      <c r="ED130" s="33"/>
      <c r="EE130" s="33"/>
      <c r="EF130" s="33"/>
      <c r="EG130" s="33"/>
      <c r="EH130" s="33"/>
      <c r="EI130" s="33"/>
      <c r="EJ130" s="33"/>
      <c r="EK130" s="33"/>
      <c r="EL130" s="33"/>
      <c r="EM130" s="33"/>
      <c r="EN130" s="33"/>
      <c r="EO130" s="33"/>
      <c r="EP130" s="33"/>
      <c r="EQ130" s="33"/>
      <c r="ER130" s="33"/>
      <c r="ES130" s="33"/>
      <c r="ET130" s="33"/>
      <c r="EU130" s="33"/>
      <c r="EV130" s="33"/>
      <c r="EW130" s="33"/>
      <c r="EX130" s="33"/>
      <c r="EY130" s="33"/>
      <c r="EZ130" s="33"/>
      <c r="FA130" s="33"/>
      <c r="FB130" s="33"/>
      <c r="FC130" s="33"/>
      <c r="FD130" s="33"/>
      <c r="FE130" s="33"/>
      <c r="FF130" s="33"/>
      <c r="FG130" s="33"/>
      <c r="FH130" s="33"/>
      <c r="FI130" s="33"/>
      <c r="FJ130" s="33"/>
      <c r="FK130" s="33"/>
      <c r="FL130" s="33"/>
      <c r="FM130" s="33"/>
      <c r="FN130" s="33"/>
      <c r="FO130" s="33"/>
      <c r="FP130" s="33"/>
      <c r="FQ130" s="33"/>
      <c r="FR130" s="33"/>
      <c r="FS130" s="33"/>
      <c r="FT130" s="33"/>
      <c r="FU130" s="33"/>
      <c r="FV130" s="33"/>
      <c r="FW130" s="33"/>
      <c r="FX130" s="33"/>
      <c r="FY130" s="33"/>
      <c r="FZ130" s="33"/>
      <c r="GA130" s="33"/>
      <c r="GB130" s="33"/>
      <c r="GC130" s="33"/>
      <c r="GD130" s="33"/>
      <c r="GE130" s="33"/>
      <c r="GF130" s="33"/>
      <c r="GG130" s="33"/>
      <c r="GH130" s="33"/>
      <c r="GI130" s="33"/>
      <c r="GJ130" s="33"/>
      <c r="GK130" s="33"/>
      <c r="GL130" s="33"/>
      <c r="GM130" s="33"/>
      <c r="GN130" s="33"/>
      <c r="GO130" s="33"/>
      <c r="GP130" s="33"/>
      <c r="GQ130" s="33"/>
      <c r="GR130" s="33"/>
      <c r="GS130" s="33"/>
      <c r="GT130" s="33"/>
      <c r="GU130" s="33"/>
      <c r="GV130" s="33"/>
      <c r="GW130" s="33"/>
      <c r="GX130" s="33"/>
      <c r="GY130" s="33"/>
      <c r="GZ130" s="33"/>
      <c r="HA130" s="33"/>
      <c r="HB130" s="33"/>
      <c r="HC130" s="33"/>
      <c r="HD130" s="33"/>
      <c r="HE130" s="33"/>
      <c r="HF130" s="33"/>
      <c r="HG130" s="33"/>
      <c r="HH130" s="33"/>
      <c r="HI130" s="33"/>
      <c r="HJ130" s="33"/>
      <c r="HK130" s="33"/>
      <c r="HL130" s="33"/>
      <c r="HM130" s="33"/>
      <c r="HN130" s="33"/>
      <c r="HO130" s="33"/>
      <c r="HP130" s="33"/>
      <c r="HQ130" s="33"/>
      <c r="HR130" s="33"/>
      <c r="HS130" s="33"/>
      <c r="HT130" s="33"/>
      <c r="HU130" s="33"/>
      <c r="HV130" s="33"/>
      <c r="HW130" s="33"/>
      <c r="HX130" s="33"/>
      <c r="HY130" s="33"/>
      <c r="HZ130" s="33"/>
      <c r="IA130" s="33"/>
    </row>
    <row r="131" spans="1:235" s="9" customFormat="1" ht="12.75" x14ac:dyDescent="0.25">
      <c r="A131" s="16"/>
      <c r="B131" s="30" t="s">
        <v>112</v>
      </c>
      <c r="C131" s="35" t="s">
        <v>113</v>
      </c>
      <c r="D131" s="38" t="s">
        <v>111</v>
      </c>
      <c r="E131" s="22">
        <v>100</v>
      </c>
      <c r="F131" s="22">
        <f>E131*F120</f>
        <v>89.76</v>
      </c>
      <c r="G131" s="22"/>
      <c r="H131" s="169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  <c r="BX131" s="33"/>
      <c r="BY131" s="33"/>
      <c r="BZ131" s="33"/>
      <c r="CA131" s="33"/>
      <c r="CB131" s="33"/>
      <c r="CC131" s="33"/>
      <c r="CD131" s="33"/>
      <c r="CE131" s="33"/>
      <c r="CF131" s="33"/>
      <c r="CG131" s="33"/>
      <c r="CH131" s="33"/>
      <c r="CI131" s="33"/>
      <c r="CJ131" s="33"/>
      <c r="CK131" s="33"/>
      <c r="CL131" s="33"/>
      <c r="CM131" s="33"/>
      <c r="CN131" s="33"/>
      <c r="CO131" s="33"/>
      <c r="CP131" s="33"/>
      <c r="CQ131" s="33"/>
      <c r="CR131" s="33"/>
      <c r="CS131" s="33"/>
      <c r="CT131" s="33"/>
      <c r="CU131" s="33"/>
      <c r="CV131" s="33"/>
      <c r="CW131" s="33"/>
      <c r="CX131" s="33"/>
      <c r="CY131" s="33"/>
      <c r="CZ131" s="33"/>
      <c r="DA131" s="33"/>
      <c r="DB131" s="33"/>
      <c r="DC131" s="33"/>
      <c r="DD131" s="33"/>
      <c r="DE131" s="33"/>
      <c r="DF131" s="33"/>
      <c r="DG131" s="33"/>
      <c r="DH131" s="33"/>
      <c r="DI131" s="33"/>
      <c r="DJ131" s="33"/>
      <c r="DK131" s="33"/>
      <c r="DL131" s="33"/>
      <c r="DM131" s="33"/>
      <c r="DN131" s="33"/>
      <c r="DO131" s="33"/>
      <c r="DP131" s="33"/>
      <c r="DQ131" s="33"/>
      <c r="DR131" s="33"/>
      <c r="DS131" s="33"/>
      <c r="DT131" s="33"/>
      <c r="DU131" s="33"/>
      <c r="DV131" s="33"/>
      <c r="DW131" s="33"/>
      <c r="DX131" s="33"/>
      <c r="DY131" s="33"/>
      <c r="DZ131" s="33"/>
      <c r="EA131" s="33"/>
      <c r="EB131" s="33"/>
      <c r="EC131" s="33"/>
      <c r="ED131" s="33"/>
      <c r="EE131" s="33"/>
      <c r="EF131" s="33"/>
      <c r="EG131" s="33"/>
      <c r="EH131" s="33"/>
      <c r="EI131" s="33"/>
      <c r="EJ131" s="33"/>
      <c r="EK131" s="33"/>
      <c r="EL131" s="33"/>
      <c r="EM131" s="33"/>
      <c r="EN131" s="33"/>
      <c r="EO131" s="33"/>
      <c r="EP131" s="33"/>
      <c r="EQ131" s="33"/>
      <c r="ER131" s="33"/>
      <c r="ES131" s="33"/>
      <c r="ET131" s="33"/>
      <c r="EU131" s="33"/>
      <c r="EV131" s="33"/>
      <c r="EW131" s="33"/>
      <c r="EX131" s="33"/>
      <c r="EY131" s="33"/>
      <c r="EZ131" s="33"/>
      <c r="FA131" s="33"/>
      <c r="FB131" s="33"/>
      <c r="FC131" s="33"/>
      <c r="FD131" s="33"/>
      <c r="FE131" s="33"/>
      <c r="FF131" s="33"/>
      <c r="FG131" s="33"/>
      <c r="FH131" s="33"/>
      <c r="FI131" s="33"/>
      <c r="FJ131" s="33"/>
      <c r="FK131" s="33"/>
      <c r="FL131" s="33"/>
      <c r="FM131" s="33"/>
      <c r="FN131" s="33"/>
      <c r="FO131" s="33"/>
      <c r="FP131" s="33"/>
      <c r="FQ131" s="33"/>
      <c r="FR131" s="33"/>
      <c r="FS131" s="33"/>
      <c r="FT131" s="33"/>
      <c r="FU131" s="33"/>
      <c r="FV131" s="33"/>
      <c r="FW131" s="33"/>
      <c r="FX131" s="33"/>
      <c r="FY131" s="33"/>
      <c r="FZ131" s="33"/>
      <c r="GA131" s="33"/>
      <c r="GB131" s="33"/>
      <c r="GC131" s="33"/>
      <c r="GD131" s="33"/>
      <c r="GE131" s="33"/>
      <c r="GF131" s="33"/>
      <c r="GG131" s="33"/>
      <c r="GH131" s="33"/>
      <c r="GI131" s="33"/>
      <c r="GJ131" s="33"/>
      <c r="GK131" s="33"/>
      <c r="GL131" s="33"/>
      <c r="GM131" s="33"/>
      <c r="GN131" s="33"/>
      <c r="GO131" s="33"/>
      <c r="GP131" s="33"/>
      <c r="GQ131" s="33"/>
      <c r="GR131" s="33"/>
      <c r="GS131" s="33"/>
      <c r="GT131" s="33"/>
      <c r="GU131" s="33"/>
      <c r="GV131" s="33"/>
      <c r="GW131" s="33"/>
      <c r="GX131" s="33"/>
      <c r="GY131" s="33"/>
      <c r="GZ131" s="33"/>
      <c r="HA131" s="33"/>
      <c r="HB131" s="33"/>
      <c r="HC131" s="33"/>
      <c r="HD131" s="33"/>
      <c r="HE131" s="33"/>
      <c r="HF131" s="33"/>
      <c r="HG131" s="33"/>
      <c r="HH131" s="33"/>
      <c r="HI131" s="33"/>
      <c r="HJ131" s="33"/>
      <c r="HK131" s="33"/>
      <c r="HL131" s="33"/>
      <c r="HM131" s="33"/>
      <c r="HN131" s="33"/>
      <c r="HO131" s="33"/>
      <c r="HP131" s="33"/>
      <c r="HQ131" s="33"/>
      <c r="HR131" s="33"/>
      <c r="HS131" s="33"/>
      <c r="HT131" s="33"/>
      <c r="HU131" s="33"/>
      <c r="HV131" s="33"/>
      <c r="HW131" s="33"/>
      <c r="HX131" s="33"/>
      <c r="HY131" s="33"/>
      <c r="HZ131" s="33"/>
      <c r="IA131" s="33"/>
    </row>
    <row r="132" spans="1:235" s="9" customFormat="1" ht="12.75" x14ac:dyDescent="0.25">
      <c r="A132" s="16"/>
      <c r="B132" s="34"/>
      <c r="C132" s="35" t="s">
        <v>85</v>
      </c>
      <c r="D132" s="24" t="s">
        <v>2</v>
      </c>
      <c r="E132" s="22">
        <v>46</v>
      </c>
      <c r="F132" s="36">
        <f>E132*F120</f>
        <v>41.2896</v>
      </c>
      <c r="G132" s="36"/>
      <c r="H132" s="158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  <c r="AZ132" s="37"/>
      <c r="BA132" s="37"/>
      <c r="BB132" s="37"/>
      <c r="BC132" s="37"/>
      <c r="BD132" s="37"/>
      <c r="BE132" s="37"/>
      <c r="BF132" s="37"/>
      <c r="BG132" s="37"/>
      <c r="BH132" s="37"/>
      <c r="BI132" s="37"/>
      <c r="BJ132" s="37"/>
      <c r="BK132" s="37"/>
      <c r="BL132" s="37"/>
      <c r="BM132" s="37"/>
      <c r="BN132" s="37"/>
      <c r="BO132" s="37"/>
      <c r="BP132" s="37"/>
      <c r="BQ132" s="37"/>
      <c r="BR132" s="37"/>
      <c r="BS132" s="37"/>
      <c r="BT132" s="37"/>
      <c r="BU132" s="37"/>
      <c r="BV132" s="37"/>
      <c r="BW132" s="37"/>
      <c r="BX132" s="37"/>
      <c r="BY132" s="37"/>
      <c r="BZ132" s="37"/>
      <c r="CA132" s="37"/>
      <c r="CB132" s="37"/>
      <c r="CC132" s="37"/>
      <c r="CD132" s="37"/>
      <c r="CE132" s="37"/>
      <c r="CF132" s="37"/>
      <c r="CG132" s="37"/>
      <c r="CH132" s="37"/>
      <c r="CI132" s="37"/>
      <c r="CJ132" s="37"/>
      <c r="CK132" s="37"/>
      <c r="CL132" s="37"/>
      <c r="CM132" s="37"/>
      <c r="CN132" s="37"/>
      <c r="CO132" s="37"/>
      <c r="CP132" s="37"/>
      <c r="CQ132" s="37"/>
      <c r="CR132" s="37"/>
      <c r="CS132" s="37"/>
      <c r="CT132" s="37"/>
      <c r="CU132" s="37"/>
      <c r="CV132" s="37"/>
      <c r="CW132" s="37"/>
      <c r="CX132" s="37"/>
      <c r="CY132" s="37"/>
      <c r="CZ132" s="37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7"/>
      <c r="DV132" s="37"/>
      <c r="DW132" s="37"/>
      <c r="DX132" s="37"/>
      <c r="DY132" s="37"/>
      <c r="DZ132" s="37"/>
      <c r="EA132" s="37"/>
      <c r="EB132" s="37"/>
      <c r="EC132" s="37"/>
      <c r="ED132" s="37"/>
      <c r="EE132" s="37"/>
      <c r="EF132" s="37"/>
      <c r="EG132" s="37"/>
      <c r="EH132" s="37"/>
      <c r="EI132" s="37"/>
      <c r="EJ132" s="37"/>
      <c r="EK132" s="37"/>
      <c r="EL132" s="37"/>
      <c r="EM132" s="37"/>
      <c r="EN132" s="37"/>
      <c r="EO132" s="37"/>
      <c r="EP132" s="37"/>
      <c r="EQ132" s="37"/>
      <c r="ER132" s="37"/>
      <c r="ES132" s="37"/>
      <c r="ET132" s="37"/>
      <c r="EU132" s="37"/>
      <c r="EV132" s="37"/>
      <c r="EW132" s="37"/>
      <c r="EX132" s="37"/>
      <c r="EY132" s="37"/>
      <c r="EZ132" s="37"/>
      <c r="FA132" s="37"/>
      <c r="FB132" s="37"/>
      <c r="FC132" s="37"/>
      <c r="FD132" s="37"/>
      <c r="FE132" s="37"/>
      <c r="FF132" s="37"/>
      <c r="FG132" s="37"/>
      <c r="FH132" s="37"/>
      <c r="FI132" s="37"/>
      <c r="FJ132" s="37"/>
      <c r="FK132" s="37"/>
      <c r="FL132" s="37"/>
      <c r="FM132" s="37"/>
      <c r="FN132" s="37"/>
      <c r="FO132" s="37"/>
      <c r="FP132" s="37"/>
      <c r="FQ132" s="37"/>
      <c r="FR132" s="37"/>
      <c r="FS132" s="37"/>
      <c r="FT132" s="37"/>
      <c r="FU132" s="37"/>
      <c r="FV132" s="37"/>
      <c r="FW132" s="37"/>
      <c r="FX132" s="37"/>
      <c r="FY132" s="37"/>
      <c r="FZ132" s="37"/>
      <c r="GA132" s="37"/>
      <c r="GB132" s="37"/>
      <c r="GC132" s="37"/>
      <c r="GD132" s="37"/>
      <c r="GE132" s="37"/>
      <c r="GF132" s="37"/>
      <c r="GG132" s="37"/>
      <c r="GH132" s="37"/>
      <c r="GI132" s="37"/>
      <c r="GJ132" s="37"/>
      <c r="GK132" s="37"/>
      <c r="GL132" s="37"/>
      <c r="GM132" s="37"/>
      <c r="GN132" s="37"/>
      <c r="GO132" s="37"/>
      <c r="GP132" s="37"/>
      <c r="GQ132" s="37"/>
      <c r="GR132" s="37"/>
      <c r="GS132" s="37"/>
      <c r="GT132" s="37"/>
      <c r="GU132" s="37"/>
      <c r="GV132" s="37"/>
      <c r="GW132" s="37"/>
      <c r="GX132" s="37"/>
      <c r="GY132" s="37"/>
      <c r="GZ132" s="37"/>
      <c r="HA132" s="37"/>
      <c r="HB132" s="37"/>
      <c r="HC132" s="37"/>
      <c r="HD132" s="37"/>
      <c r="HE132" s="37"/>
      <c r="HF132" s="37"/>
      <c r="HG132" s="37"/>
      <c r="HH132" s="37"/>
      <c r="HI132" s="37"/>
      <c r="HJ132" s="37"/>
      <c r="HK132" s="37"/>
      <c r="HL132" s="37"/>
      <c r="HM132" s="37"/>
      <c r="HN132" s="37"/>
      <c r="HO132" s="37"/>
      <c r="HP132" s="37"/>
      <c r="HQ132" s="37"/>
      <c r="HR132" s="37"/>
      <c r="HS132" s="37"/>
      <c r="HT132" s="37"/>
      <c r="HU132" s="37"/>
      <c r="HV132" s="37"/>
      <c r="HW132" s="37"/>
      <c r="HX132" s="37"/>
      <c r="HY132" s="37"/>
      <c r="HZ132" s="37"/>
      <c r="IA132" s="37"/>
    </row>
    <row r="133" spans="1:235" s="29" customFormat="1" ht="12.75" x14ac:dyDescent="0.25">
      <c r="A133" s="24"/>
      <c r="B133" s="107"/>
      <c r="C133" s="86"/>
      <c r="D133" s="38"/>
      <c r="E133" s="22"/>
      <c r="F133" s="36"/>
      <c r="G133" s="36"/>
      <c r="H133" s="169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</row>
    <row r="134" spans="1:235" s="9" customFormat="1" ht="12.75" x14ac:dyDescent="0.25">
      <c r="A134" s="109">
        <v>15</v>
      </c>
      <c r="B134" s="109" t="s">
        <v>114</v>
      </c>
      <c r="C134" s="110" t="s">
        <v>115</v>
      </c>
      <c r="D134" s="109" t="s">
        <v>116</v>
      </c>
      <c r="E134" s="20"/>
      <c r="F134" s="20">
        <v>29.92</v>
      </c>
      <c r="G134" s="20"/>
      <c r="H134" s="170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  <c r="BO134" s="111"/>
      <c r="BP134" s="111"/>
      <c r="BQ134" s="111"/>
      <c r="BR134" s="111"/>
      <c r="BS134" s="111"/>
      <c r="BT134" s="111"/>
      <c r="BU134" s="111"/>
      <c r="BV134" s="111"/>
      <c r="BW134" s="111"/>
      <c r="BX134" s="111"/>
      <c r="BY134" s="111"/>
      <c r="BZ134" s="111"/>
      <c r="CA134" s="111"/>
      <c r="CB134" s="111"/>
      <c r="CC134" s="111"/>
      <c r="CD134" s="111"/>
      <c r="CE134" s="111"/>
      <c r="CF134" s="111"/>
      <c r="CG134" s="111"/>
      <c r="CH134" s="111"/>
      <c r="CI134" s="111"/>
      <c r="CJ134" s="111"/>
      <c r="CK134" s="111"/>
      <c r="CL134" s="111"/>
      <c r="CM134" s="111"/>
      <c r="CN134" s="111"/>
      <c r="CO134" s="111"/>
      <c r="CP134" s="111"/>
      <c r="CQ134" s="111"/>
      <c r="CR134" s="111"/>
      <c r="CS134" s="111"/>
      <c r="CT134" s="111"/>
      <c r="CU134" s="111"/>
      <c r="CV134" s="111"/>
      <c r="CW134" s="111"/>
      <c r="CX134" s="111"/>
      <c r="CY134" s="111"/>
      <c r="CZ134" s="111"/>
      <c r="DA134" s="111"/>
      <c r="DB134" s="111"/>
      <c r="DC134" s="111"/>
      <c r="DD134" s="111"/>
      <c r="DE134" s="111"/>
      <c r="DF134" s="111"/>
      <c r="DG134" s="111"/>
      <c r="DH134" s="111"/>
      <c r="DI134" s="111"/>
      <c r="DJ134" s="111"/>
      <c r="DK134" s="111"/>
      <c r="DL134" s="111"/>
      <c r="DM134" s="111"/>
      <c r="DN134" s="111"/>
      <c r="DO134" s="111"/>
      <c r="DP134" s="111"/>
      <c r="DQ134" s="111"/>
      <c r="DR134" s="111"/>
      <c r="DS134" s="111"/>
      <c r="DT134" s="111"/>
      <c r="DU134" s="111"/>
      <c r="DV134" s="111"/>
      <c r="DW134" s="111"/>
      <c r="DX134" s="111"/>
      <c r="DY134" s="111"/>
      <c r="DZ134" s="111"/>
      <c r="EA134" s="111"/>
      <c r="EB134" s="111"/>
      <c r="EC134" s="111"/>
      <c r="ED134" s="111"/>
      <c r="EE134" s="111"/>
      <c r="EF134" s="111"/>
      <c r="EG134" s="111"/>
      <c r="EH134" s="111"/>
      <c r="EI134" s="111"/>
      <c r="EJ134" s="111"/>
      <c r="EK134" s="111"/>
      <c r="EL134" s="111"/>
      <c r="EM134" s="111"/>
      <c r="EN134" s="111"/>
      <c r="EO134" s="111"/>
      <c r="EP134" s="111"/>
      <c r="EQ134" s="111"/>
      <c r="ER134" s="111"/>
      <c r="ES134" s="111"/>
      <c r="ET134" s="111"/>
      <c r="EU134" s="111"/>
      <c r="EV134" s="111"/>
      <c r="EW134" s="111"/>
      <c r="EX134" s="111"/>
      <c r="EY134" s="111"/>
      <c r="EZ134" s="111"/>
      <c r="FA134" s="111"/>
      <c r="FB134" s="111"/>
      <c r="FC134" s="111"/>
      <c r="FD134" s="111"/>
      <c r="FE134" s="111"/>
      <c r="FF134" s="111"/>
      <c r="FG134" s="111"/>
      <c r="FH134" s="111"/>
      <c r="FI134" s="111"/>
      <c r="FJ134" s="111"/>
      <c r="FK134" s="111"/>
      <c r="FL134" s="111"/>
      <c r="FM134" s="111"/>
      <c r="FN134" s="111"/>
      <c r="FO134" s="111"/>
      <c r="FP134" s="111"/>
      <c r="FQ134" s="111"/>
      <c r="FR134" s="111"/>
      <c r="FS134" s="111"/>
      <c r="FT134" s="111"/>
      <c r="FU134" s="111"/>
      <c r="FV134" s="111"/>
      <c r="FW134" s="111"/>
      <c r="FX134" s="111"/>
      <c r="FY134" s="111"/>
      <c r="FZ134" s="111"/>
      <c r="GA134" s="111"/>
      <c r="GB134" s="111"/>
      <c r="GC134" s="111"/>
      <c r="GD134" s="111"/>
      <c r="GE134" s="111"/>
      <c r="GF134" s="111"/>
      <c r="GG134" s="111"/>
      <c r="GH134" s="111"/>
      <c r="GI134" s="111"/>
      <c r="GJ134" s="111"/>
      <c r="GK134" s="111"/>
      <c r="GL134" s="111"/>
      <c r="GM134" s="111"/>
      <c r="GN134" s="111"/>
      <c r="GO134" s="111"/>
      <c r="GP134" s="111"/>
      <c r="GQ134" s="111"/>
      <c r="GR134" s="111"/>
      <c r="GS134" s="111"/>
      <c r="GT134" s="111"/>
      <c r="GU134" s="111"/>
      <c r="GV134" s="111"/>
      <c r="GW134" s="111"/>
      <c r="GX134" s="111"/>
      <c r="GY134" s="111"/>
      <c r="GZ134" s="111"/>
      <c r="HA134" s="111"/>
      <c r="HB134" s="111"/>
      <c r="HC134" s="111"/>
      <c r="HD134" s="111"/>
      <c r="HE134" s="111"/>
      <c r="HF134" s="111"/>
      <c r="HG134" s="111"/>
      <c r="HH134" s="111"/>
      <c r="HI134" s="111"/>
      <c r="HJ134" s="111"/>
      <c r="HK134" s="111"/>
    </row>
    <row r="135" spans="1:235" s="29" customFormat="1" ht="12.75" x14ac:dyDescent="0.25">
      <c r="A135" s="101"/>
      <c r="B135" s="103"/>
      <c r="C135" s="104"/>
      <c r="D135" s="101" t="s">
        <v>82</v>
      </c>
      <c r="E135" s="69"/>
      <c r="F135" s="27">
        <f>F134/100</f>
        <v>0.29920000000000002</v>
      </c>
      <c r="G135" s="27"/>
      <c r="H135" s="164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  <c r="DK135" s="99"/>
      <c r="DL135" s="99"/>
      <c r="DM135" s="99"/>
      <c r="DN135" s="99"/>
      <c r="DO135" s="99"/>
      <c r="DP135" s="99"/>
      <c r="DQ135" s="99"/>
      <c r="DR135" s="99"/>
      <c r="DS135" s="99"/>
      <c r="DT135" s="99"/>
      <c r="DU135" s="99"/>
      <c r="DV135" s="99"/>
      <c r="DW135" s="99"/>
      <c r="DX135" s="99"/>
      <c r="DY135" s="99"/>
      <c r="DZ135" s="99"/>
      <c r="EA135" s="99"/>
      <c r="EB135" s="99"/>
      <c r="EC135" s="99"/>
      <c r="ED135" s="99"/>
      <c r="EE135" s="99"/>
      <c r="EF135" s="99"/>
      <c r="EG135" s="99"/>
      <c r="EH135" s="99"/>
      <c r="EI135" s="99"/>
      <c r="EJ135" s="99"/>
      <c r="EK135" s="99"/>
      <c r="EL135" s="99"/>
      <c r="EM135" s="99"/>
      <c r="EN135" s="99"/>
      <c r="EO135" s="99"/>
      <c r="EP135" s="99"/>
      <c r="EQ135" s="99"/>
      <c r="ER135" s="99"/>
      <c r="ES135" s="99"/>
      <c r="ET135" s="99"/>
      <c r="EU135" s="99"/>
      <c r="EV135" s="99"/>
      <c r="EW135" s="99"/>
      <c r="EX135" s="99"/>
      <c r="EY135" s="99"/>
      <c r="EZ135" s="99"/>
      <c r="FA135" s="99"/>
      <c r="FB135" s="99"/>
      <c r="FC135" s="99"/>
      <c r="FD135" s="99"/>
      <c r="FE135" s="99"/>
      <c r="FF135" s="99"/>
      <c r="FG135" s="99"/>
      <c r="FH135" s="99"/>
      <c r="FI135" s="99"/>
      <c r="FJ135" s="99"/>
      <c r="FK135" s="99"/>
      <c r="FL135" s="99"/>
      <c r="FM135" s="99"/>
      <c r="FN135" s="99"/>
      <c r="FO135" s="99"/>
      <c r="FP135" s="99"/>
      <c r="FQ135" s="99"/>
      <c r="FR135" s="99"/>
      <c r="FS135" s="99"/>
      <c r="FT135" s="99"/>
      <c r="FU135" s="99"/>
      <c r="FV135" s="99"/>
      <c r="FW135" s="99"/>
      <c r="FX135" s="99"/>
      <c r="FY135" s="99"/>
      <c r="FZ135" s="99"/>
      <c r="GA135" s="99"/>
      <c r="GB135" s="99"/>
      <c r="GC135" s="99"/>
      <c r="GD135" s="99"/>
      <c r="GE135" s="99"/>
      <c r="GF135" s="99"/>
      <c r="GG135" s="99"/>
      <c r="GH135" s="99"/>
      <c r="GI135" s="99"/>
      <c r="GJ135" s="99"/>
      <c r="GK135" s="99"/>
      <c r="GL135" s="99"/>
      <c r="GM135" s="99"/>
      <c r="GN135" s="99"/>
      <c r="GO135" s="99"/>
      <c r="GP135" s="99"/>
      <c r="GQ135" s="99"/>
      <c r="GR135" s="99"/>
      <c r="GS135" s="99"/>
      <c r="GT135" s="99"/>
      <c r="GU135" s="99"/>
      <c r="GV135" s="99"/>
      <c r="GW135" s="99"/>
      <c r="GX135" s="99"/>
      <c r="GY135" s="99"/>
      <c r="GZ135" s="99"/>
      <c r="HA135" s="99"/>
      <c r="HB135" s="99"/>
      <c r="HC135" s="99"/>
      <c r="HD135" s="99"/>
      <c r="HE135" s="99"/>
      <c r="HF135" s="99"/>
      <c r="HG135" s="99"/>
      <c r="HH135" s="99"/>
      <c r="HI135" s="99"/>
      <c r="HJ135" s="99"/>
      <c r="HK135" s="99"/>
      <c r="HL135" s="99"/>
      <c r="HM135" s="99"/>
      <c r="HN135" s="99"/>
      <c r="HO135" s="99"/>
      <c r="HP135" s="99"/>
      <c r="HQ135" s="99"/>
      <c r="HR135" s="99"/>
      <c r="HS135" s="99"/>
      <c r="HT135" s="99"/>
      <c r="HU135" s="99"/>
      <c r="HV135" s="99"/>
      <c r="HW135" s="99"/>
      <c r="HX135" s="99"/>
      <c r="HY135" s="99"/>
      <c r="HZ135" s="99"/>
      <c r="IA135" s="99"/>
    </row>
    <row r="136" spans="1:235" s="9" customFormat="1" ht="12.75" x14ac:dyDescent="0.25">
      <c r="A136" s="100"/>
      <c r="B136" s="68"/>
      <c r="C136" s="31" t="s">
        <v>19</v>
      </c>
      <c r="D136" s="32" t="s">
        <v>16</v>
      </c>
      <c r="E136" s="69">
        <v>99.3</v>
      </c>
      <c r="F136" s="69">
        <f>E136*F135</f>
        <v>29.710560000000001</v>
      </c>
      <c r="G136" s="69"/>
      <c r="H136" s="158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12"/>
      <c r="V136" s="112"/>
      <c r="W136" s="112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2"/>
      <c r="BD136" s="112"/>
      <c r="BE136" s="112"/>
      <c r="BF136" s="112"/>
      <c r="BG136" s="112"/>
      <c r="BH136" s="112"/>
      <c r="BI136" s="112"/>
      <c r="BJ136" s="112"/>
      <c r="BK136" s="112"/>
      <c r="BL136" s="112"/>
      <c r="BM136" s="112"/>
      <c r="BN136" s="112"/>
      <c r="BO136" s="112"/>
      <c r="BP136" s="112"/>
      <c r="BQ136" s="112"/>
      <c r="BR136" s="112"/>
      <c r="BS136" s="112"/>
      <c r="BT136" s="112"/>
      <c r="BU136" s="112"/>
      <c r="BV136" s="112"/>
      <c r="BW136" s="112"/>
      <c r="BX136" s="112"/>
      <c r="BY136" s="112"/>
      <c r="BZ136" s="112"/>
      <c r="CA136" s="112"/>
      <c r="CB136" s="112"/>
      <c r="CC136" s="112"/>
      <c r="CD136" s="112"/>
      <c r="CE136" s="112"/>
      <c r="CF136" s="112"/>
      <c r="CG136" s="112"/>
      <c r="CH136" s="112"/>
      <c r="CI136" s="112"/>
      <c r="CJ136" s="112"/>
      <c r="CK136" s="112"/>
      <c r="CL136" s="112"/>
      <c r="CM136" s="112"/>
      <c r="CN136" s="112"/>
      <c r="CO136" s="112"/>
      <c r="CP136" s="112"/>
      <c r="CQ136" s="112"/>
      <c r="CR136" s="112"/>
      <c r="CS136" s="112"/>
      <c r="CT136" s="112"/>
      <c r="CU136" s="112"/>
      <c r="CV136" s="112"/>
      <c r="CW136" s="112"/>
      <c r="CX136" s="112"/>
      <c r="CY136" s="112"/>
      <c r="CZ136" s="112"/>
      <c r="DA136" s="112"/>
      <c r="DB136" s="112"/>
      <c r="DC136" s="112"/>
      <c r="DD136" s="112"/>
      <c r="DE136" s="112"/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2"/>
      <c r="DR136" s="112"/>
      <c r="DS136" s="112"/>
      <c r="DT136" s="112"/>
      <c r="DU136" s="112"/>
      <c r="DV136" s="112"/>
      <c r="DW136" s="112"/>
      <c r="DX136" s="112"/>
      <c r="DY136" s="112"/>
      <c r="DZ136" s="112"/>
      <c r="EA136" s="112"/>
      <c r="EB136" s="112"/>
      <c r="EC136" s="112"/>
      <c r="ED136" s="112"/>
      <c r="EE136" s="112"/>
      <c r="EF136" s="112"/>
      <c r="EG136" s="112"/>
      <c r="EH136" s="112"/>
      <c r="EI136" s="112"/>
      <c r="EJ136" s="112"/>
      <c r="EK136" s="112"/>
      <c r="EL136" s="112"/>
      <c r="EM136" s="112"/>
      <c r="EN136" s="112"/>
      <c r="EO136" s="112"/>
      <c r="EP136" s="112"/>
      <c r="EQ136" s="112"/>
      <c r="ER136" s="112"/>
      <c r="ES136" s="112"/>
      <c r="ET136" s="112"/>
      <c r="EU136" s="112"/>
      <c r="EV136" s="112"/>
      <c r="EW136" s="112"/>
      <c r="EX136" s="112"/>
      <c r="EY136" s="112"/>
      <c r="EZ136" s="112"/>
      <c r="FA136" s="112"/>
      <c r="FB136" s="112"/>
      <c r="FC136" s="112"/>
      <c r="FD136" s="112"/>
      <c r="FE136" s="112"/>
      <c r="FF136" s="112"/>
      <c r="FG136" s="112"/>
      <c r="FH136" s="112"/>
      <c r="FI136" s="112"/>
      <c r="FJ136" s="112"/>
      <c r="FK136" s="112"/>
      <c r="FL136" s="112"/>
      <c r="FM136" s="112"/>
      <c r="FN136" s="112"/>
      <c r="FO136" s="112"/>
      <c r="FP136" s="112"/>
      <c r="FQ136" s="112"/>
      <c r="FR136" s="112"/>
      <c r="FS136" s="112"/>
      <c r="FT136" s="112"/>
      <c r="FU136" s="112"/>
      <c r="FV136" s="112"/>
      <c r="FW136" s="112"/>
      <c r="FX136" s="112"/>
      <c r="FY136" s="112"/>
      <c r="FZ136" s="112"/>
      <c r="GA136" s="112"/>
      <c r="GB136" s="112"/>
      <c r="GC136" s="112"/>
      <c r="GD136" s="112"/>
      <c r="GE136" s="112"/>
      <c r="GF136" s="112"/>
      <c r="GG136" s="112"/>
      <c r="GH136" s="112"/>
      <c r="GI136" s="112"/>
      <c r="GJ136" s="112"/>
      <c r="GK136" s="112"/>
      <c r="GL136" s="112"/>
      <c r="GM136" s="112"/>
      <c r="GN136" s="112"/>
      <c r="GO136" s="112"/>
      <c r="GP136" s="112"/>
      <c r="GQ136" s="112"/>
      <c r="GR136" s="112"/>
      <c r="GS136" s="112"/>
      <c r="GT136" s="112"/>
      <c r="GU136" s="112"/>
      <c r="GV136" s="112"/>
      <c r="GW136" s="112"/>
      <c r="GX136" s="112"/>
      <c r="GY136" s="112"/>
      <c r="GZ136" s="112"/>
      <c r="HA136" s="112"/>
      <c r="HB136" s="112"/>
      <c r="HC136" s="112"/>
      <c r="HD136" s="112"/>
      <c r="HE136" s="112"/>
      <c r="HF136" s="112"/>
      <c r="HG136" s="112"/>
      <c r="HH136" s="112"/>
      <c r="HI136" s="112"/>
      <c r="HJ136" s="112"/>
      <c r="HK136" s="112"/>
      <c r="HL136" s="112"/>
      <c r="HM136" s="112"/>
      <c r="HN136" s="112"/>
      <c r="HO136" s="112"/>
      <c r="HP136" s="112"/>
      <c r="HQ136" s="112"/>
      <c r="HR136" s="112"/>
      <c r="HS136" s="112"/>
      <c r="HT136" s="112"/>
      <c r="HU136" s="112"/>
      <c r="HV136" s="112"/>
      <c r="HW136" s="112"/>
      <c r="HX136" s="112"/>
      <c r="HY136" s="112"/>
      <c r="HZ136" s="112"/>
      <c r="IA136" s="112"/>
    </row>
    <row r="137" spans="1:235" s="9" customFormat="1" ht="12.75" x14ac:dyDescent="0.25">
      <c r="A137" s="109"/>
      <c r="B137" s="151" t="s">
        <v>146</v>
      </c>
      <c r="C137" s="40" t="s">
        <v>23</v>
      </c>
      <c r="D137" s="113" t="s">
        <v>12</v>
      </c>
      <c r="E137" s="72" t="s">
        <v>65</v>
      </c>
      <c r="F137" s="22">
        <f>F134</f>
        <v>29.92</v>
      </c>
      <c r="G137" s="22"/>
      <c r="H137" s="164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  <c r="BU137" s="33"/>
      <c r="BV137" s="33"/>
      <c r="BW137" s="33"/>
      <c r="BX137" s="33"/>
      <c r="BY137" s="33"/>
      <c r="BZ137" s="33"/>
      <c r="CA137" s="33"/>
      <c r="CB137" s="33"/>
      <c r="CC137" s="33"/>
      <c r="CD137" s="33"/>
      <c r="CE137" s="33"/>
      <c r="CF137" s="33"/>
      <c r="CG137" s="33"/>
      <c r="CH137" s="33"/>
      <c r="CI137" s="33"/>
      <c r="CJ137" s="33"/>
      <c r="CK137" s="33"/>
      <c r="CL137" s="33"/>
      <c r="CM137" s="33"/>
      <c r="CN137" s="33"/>
      <c r="CO137" s="33"/>
      <c r="CP137" s="33"/>
      <c r="CQ137" s="33"/>
      <c r="CR137" s="33"/>
      <c r="CS137" s="33"/>
      <c r="CT137" s="33"/>
      <c r="CU137" s="33"/>
      <c r="CV137" s="33"/>
      <c r="CW137" s="33"/>
      <c r="CX137" s="33"/>
      <c r="CY137" s="33"/>
      <c r="CZ137" s="33"/>
      <c r="DA137" s="33"/>
      <c r="DB137" s="33"/>
      <c r="DC137" s="33"/>
      <c r="DD137" s="33"/>
      <c r="DE137" s="33"/>
      <c r="DF137" s="33"/>
      <c r="DG137" s="33"/>
      <c r="DH137" s="33"/>
      <c r="DI137" s="33"/>
      <c r="DJ137" s="33"/>
      <c r="DK137" s="33"/>
      <c r="DL137" s="33"/>
      <c r="DM137" s="33"/>
      <c r="DN137" s="33"/>
      <c r="DO137" s="33"/>
      <c r="DP137" s="33"/>
      <c r="DQ137" s="33"/>
      <c r="DR137" s="33"/>
      <c r="DS137" s="33"/>
      <c r="DT137" s="33"/>
      <c r="DU137" s="33"/>
      <c r="DV137" s="33"/>
      <c r="DW137" s="33"/>
      <c r="DX137" s="33"/>
      <c r="DY137" s="33"/>
      <c r="DZ137" s="33"/>
      <c r="EA137" s="33"/>
      <c r="EB137" s="33"/>
      <c r="EC137" s="33"/>
      <c r="ED137" s="33"/>
      <c r="EE137" s="33"/>
      <c r="EF137" s="33"/>
      <c r="EG137" s="33"/>
      <c r="EH137" s="33"/>
      <c r="EI137" s="33"/>
      <c r="EJ137" s="33"/>
      <c r="EK137" s="33"/>
      <c r="EL137" s="33"/>
      <c r="EM137" s="33"/>
      <c r="EN137" s="33"/>
      <c r="EO137" s="33"/>
      <c r="EP137" s="33"/>
      <c r="EQ137" s="33"/>
      <c r="ER137" s="33"/>
      <c r="ES137" s="33"/>
      <c r="ET137" s="33"/>
      <c r="EU137" s="33"/>
      <c r="EV137" s="33"/>
      <c r="EW137" s="33"/>
      <c r="EX137" s="33"/>
      <c r="EY137" s="33"/>
      <c r="EZ137" s="33"/>
      <c r="FA137" s="33"/>
      <c r="FB137" s="33"/>
      <c r="FC137" s="33"/>
      <c r="FD137" s="33"/>
      <c r="FE137" s="33"/>
      <c r="FF137" s="33"/>
      <c r="FG137" s="33"/>
      <c r="FH137" s="33"/>
      <c r="FI137" s="33"/>
      <c r="FJ137" s="33"/>
      <c r="FK137" s="33"/>
      <c r="FL137" s="33"/>
      <c r="FM137" s="33"/>
      <c r="FN137" s="33"/>
      <c r="FO137" s="33"/>
      <c r="FP137" s="33"/>
      <c r="FQ137" s="33"/>
      <c r="FR137" s="33"/>
      <c r="FS137" s="33"/>
      <c r="FT137" s="33"/>
      <c r="FU137" s="33"/>
      <c r="FV137" s="33"/>
      <c r="FW137" s="33"/>
      <c r="FX137" s="33"/>
      <c r="FY137" s="33"/>
      <c r="FZ137" s="33"/>
      <c r="GA137" s="33"/>
      <c r="GB137" s="33"/>
      <c r="GC137" s="33"/>
      <c r="GD137" s="33"/>
      <c r="GE137" s="33"/>
      <c r="GF137" s="33"/>
      <c r="GG137" s="33"/>
      <c r="GH137" s="33"/>
      <c r="GI137" s="33"/>
      <c r="GJ137" s="33"/>
      <c r="GK137" s="33"/>
      <c r="GL137" s="33"/>
      <c r="GM137" s="33"/>
      <c r="GN137" s="33"/>
      <c r="GO137" s="33"/>
      <c r="GP137" s="33"/>
      <c r="GQ137" s="33"/>
      <c r="GR137" s="33"/>
      <c r="GS137" s="33"/>
      <c r="GT137" s="33"/>
      <c r="GU137" s="33"/>
      <c r="GV137" s="33"/>
      <c r="GW137" s="33"/>
      <c r="GX137" s="33"/>
      <c r="GY137" s="33"/>
      <c r="GZ137" s="33"/>
      <c r="HA137" s="33"/>
      <c r="HB137" s="33"/>
      <c r="HC137" s="33"/>
      <c r="HD137" s="33"/>
      <c r="HE137" s="33"/>
      <c r="HF137" s="33"/>
      <c r="HG137" s="33"/>
      <c r="HH137" s="33"/>
      <c r="HI137" s="33"/>
      <c r="HJ137" s="33"/>
      <c r="HK137" s="33"/>
      <c r="HL137" s="33"/>
      <c r="HM137" s="33"/>
      <c r="HN137" s="33"/>
      <c r="HO137" s="33"/>
      <c r="HP137" s="33"/>
      <c r="HQ137" s="33"/>
      <c r="HR137" s="33"/>
      <c r="HS137" s="33"/>
      <c r="HT137" s="33"/>
      <c r="HU137" s="33"/>
      <c r="HV137" s="33"/>
      <c r="HW137" s="33"/>
      <c r="HX137" s="33"/>
      <c r="HY137" s="33"/>
      <c r="HZ137" s="33"/>
      <c r="IA137" s="33"/>
    </row>
    <row r="138" spans="1:235" s="9" customFormat="1" ht="12.75" x14ac:dyDescent="0.25">
      <c r="A138" s="109"/>
      <c r="B138" s="68"/>
      <c r="C138" s="40"/>
      <c r="D138" s="113"/>
      <c r="E138" s="72"/>
      <c r="F138" s="22"/>
      <c r="G138" s="22"/>
      <c r="H138" s="164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  <c r="BU138" s="33"/>
      <c r="BV138" s="33"/>
      <c r="BW138" s="33"/>
      <c r="BX138" s="33"/>
      <c r="BY138" s="33"/>
      <c r="BZ138" s="33"/>
      <c r="CA138" s="33"/>
      <c r="CB138" s="33"/>
      <c r="CC138" s="33"/>
      <c r="CD138" s="33"/>
      <c r="CE138" s="33"/>
      <c r="CF138" s="33"/>
      <c r="CG138" s="33"/>
      <c r="CH138" s="33"/>
      <c r="CI138" s="33"/>
      <c r="CJ138" s="33"/>
      <c r="CK138" s="33"/>
      <c r="CL138" s="33"/>
      <c r="CM138" s="33"/>
      <c r="CN138" s="33"/>
      <c r="CO138" s="33"/>
      <c r="CP138" s="33"/>
      <c r="CQ138" s="33"/>
      <c r="CR138" s="33"/>
      <c r="CS138" s="33"/>
      <c r="CT138" s="33"/>
      <c r="CU138" s="33"/>
      <c r="CV138" s="33"/>
      <c r="CW138" s="33"/>
      <c r="CX138" s="33"/>
      <c r="CY138" s="33"/>
      <c r="CZ138" s="33"/>
      <c r="DA138" s="33"/>
      <c r="DB138" s="33"/>
      <c r="DC138" s="33"/>
      <c r="DD138" s="33"/>
      <c r="DE138" s="33"/>
      <c r="DF138" s="33"/>
      <c r="DG138" s="33"/>
      <c r="DH138" s="33"/>
      <c r="DI138" s="33"/>
      <c r="DJ138" s="33"/>
      <c r="DK138" s="33"/>
      <c r="DL138" s="33"/>
      <c r="DM138" s="33"/>
      <c r="DN138" s="33"/>
      <c r="DO138" s="33"/>
      <c r="DP138" s="33"/>
      <c r="DQ138" s="33"/>
      <c r="DR138" s="33"/>
      <c r="DS138" s="33"/>
      <c r="DT138" s="33"/>
      <c r="DU138" s="33"/>
      <c r="DV138" s="33"/>
      <c r="DW138" s="33"/>
      <c r="DX138" s="33"/>
      <c r="DY138" s="33"/>
      <c r="DZ138" s="33"/>
      <c r="EA138" s="33"/>
      <c r="EB138" s="33"/>
      <c r="EC138" s="33"/>
      <c r="ED138" s="33"/>
      <c r="EE138" s="33"/>
      <c r="EF138" s="33"/>
      <c r="EG138" s="33"/>
      <c r="EH138" s="33"/>
      <c r="EI138" s="33"/>
      <c r="EJ138" s="33"/>
      <c r="EK138" s="33"/>
      <c r="EL138" s="33"/>
      <c r="EM138" s="33"/>
      <c r="EN138" s="33"/>
      <c r="EO138" s="33"/>
      <c r="EP138" s="33"/>
      <c r="EQ138" s="33"/>
      <c r="ER138" s="33"/>
      <c r="ES138" s="33"/>
      <c r="ET138" s="33"/>
      <c r="EU138" s="33"/>
      <c r="EV138" s="33"/>
      <c r="EW138" s="33"/>
      <c r="EX138" s="33"/>
      <c r="EY138" s="33"/>
      <c r="EZ138" s="33"/>
      <c r="FA138" s="33"/>
      <c r="FB138" s="33"/>
      <c r="FC138" s="33"/>
      <c r="FD138" s="33"/>
      <c r="FE138" s="33"/>
      <c r="FF138" s="33"/>
      <c r="FG138" s="33"/>
      <c r="FH138" s="33"/>
      <c r="FI138" s="33"/>
      <c r="FJ138" s="33"/>
      <c r="FK138" s="33"/>
      <c r="FL138" s="33"/>
      <c r="FM138" s="33"/>
      <c r="FN138" s="33"/>
      <c r="FO138" s="33"/>
      <c r="FP138" s="33"/>
      <c r="FQ138" s="33"/>
      <c r="FR138" s="33"/>
      <c r="FS138" s="33"/>
      <c r="FT138" s="33"/>
      <c r="FU138" s="33"/>
      <c r="FV138" s="33"/>
      <c r="FW138" s="33"/>
      <c r="FX138" s="33"/>
      <c r="FY138" s="33"/>
      <c r="FZ138" s="33"/>
      <c r="GA138" s="33"/>
      <c r="GB138" s="33"/>
      <c r="GC138" s="33"/>
      <c r="GD138" s="33"/>
      <c r="GE138" s="33"/>
      <c r="GF138" s="33"/>
      <c r="GG138" s="33"/>
      <c r="GH138" s="33"/>
      <c r="GI138" s="33"/>
      <c r="GJ138" s="33"/>
      <c r="GK138" s="33"/>
      <c r="GL138" s="33"/>
      <c r="GM138" s="33"/>
      <c r="GN138" s="33"/>
      <c r="GO138" s="33"/>
      <c r="GP138" s="33"/>
      <c r="GQ138" s="33"/>
      <c r="GR138" s="33"/>
      <c r="GS138" s="33"/>
      <c r="GT138" s="33"/>
      <c r="GU138" s="33"/>
      <c r="GV138" s="33"/>
      <c r="GW138" s="33"/>
      <c r="GX138" s="33"/>
      <c r="GY138" s="33"/>
      <c r="GZ138" s="33"/>
      <c r="HA138" s="33"/>
      <c r="HB138" s="33"/>
      <c r="HC138" s="33"/>
      <c r="HD138" s="33"/>
      <c r="HE138" s="33"/>
      <c r="HF138" s="33"/>
      <c r="HG138" s="33"/>
      <c r="HH138" s="33"/>
      <c r="HI138" s="33"/>
      <c r="HJ138" s="33"/>
      <c r="HK138" s="33"/>
      <c r="HL138" s="33"/>
      <c r="HM138" s="33"/>
      <c r="HN138" s="33"/>
      <c r="HO138" s="33"/>
      <c r="HP138" s="33"/>
      <c r="HQ138" s="33"/>
      <c r="HR138" s="33"/>
      <c r="HS138" s="33"/>
      <c r="HT138" s="33"/>
      <c r="HU138" s="33"/>
      <c r="HV138" s="33"/>
      <c r="HW138" s="33"/>
      <c r="HX138" s="33"/>
      <c r="HY138" s="33"/>
      <c r="HZ138" s="33"/>
      <c r="IA138" s="33"/>
    </row>
    <row r="139" spans="1:235" s="9" customFormat="1" ht="15" customHeight="1" x14ac:dyDescent="0.25">
      <c r="A139" s="114"/>
      <c r="B139" s="114"/>
      <c r="C139" s="115" t="s">
        <v>117</v>
      </c>
      <c r="D139" s="114"/>
      <c r="E139" s="116"/>
      <c r="F139" s="45"/>
      <c r="G139" s="45"/>
      <c r="H139" s="161"/>
    </row>
    <row r="140" spans="1:235" s="9" customFormat="1" ht="15" customHeight="1" x14ac:dyDescent="0.25">
      <c r="A140" s="114"/>
      <c r="B140" s="114"/>
      <c r="C140" s="115"/>
      <c r="D140" s="114"/>
      <c r="E140" s="116"/>
      <c r="F140" s="45"/>
      <c r="G140" s="45"/>
      <c r="H140" s="161"/>
    </row>
    <row r="141" spans="1:235" s="29" customFormat="1" ht="12.75" x14ac:dyDescent="0.25">
      <c r="A141" s="16">
        <v>16</v>
      </c>
      <c r="B141" s="17" t="s">
        <v>94</v>
      </c>
      <c r="C141" s="117" t="s">
        <v>118</v>
      </c>
      <c r="D141" s="19" t="s">
        <v>12</v>
      </c>
      <c r="E141" s="20"/>
      <c r="F141" s="98">
        <v>105</v>
      </c>
      <c r="G141" s="98"/>
      <c r="H141" s="167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  <c r="DT141" s="99"/>
      <c r="DU141" s="99"/>
      <c r="DV141" s="99"/>
      <c r="DW141" s="99"/>
      <c r="DX141" s="99"/>
      <c r="DY141" s="99"/>
      <c r="DZ141" s="99"/>
      <c r="EA141" s="99"/>
      <c r="EB141" s="99"/>
      <c r="EC141" s="99"/>
      <c r="ED141" s="99"/>
      <c r="EE141" s="99"/>
      <c r="EF141" s="99"/>
      <c r="EG141" s="99"/>
      <c r="EH141" s="99"/>
      <c r="EI141" s="99"/>
      <c r="EJ141" s="99"/>
      <c r="EK141" s="99"/>
      <c r="EL141" s="99"/>
      <c r="EM141" s="99"/>
      <c r="EN141" s="99"/>
      <c r="EO141" s="99"/>
      <c r="EP141" s="99"/>
      <c r="EQ141" s="99"/>
      <c r="ER141" s="99"/>
      <c r="ES141" s="99"/>
      <c r="ET141" s="99"/>
      <c r="EU141" s="99"/>
      <c r="EV141" s="99"/>
      <c r="EW141" s="99"/>
      <c r="EX141" s="99"/>
      <c r="EY141" s="99"/>
      <c r="EZ141" s="99"/>
      <c r="FA141" s="99"/>
      <c r="FB141" s="99"/>
      <c r="FC141" s="99"/>
      <c r="FD141" s="99"/>
      <c r="FE141" s="99"/>
      <c r="FF141" s="99"/>
      <c r="FG141" s="99"/>
      <c r="FH141" s="99"/>
      <c r="FI141" s="99"/>
      <c r="FJ141" s="99"/>
      <c r="FK141" s="99"/>
      <c r="FL141" s="99"/>
      <c r="FM141" s="99"/>
      <c r="FN141" s="99"/>
      <c r="FO141" s="99"/>
      <c r="FP141" s="99"/>
      <c r="FQ141" s="99"/>
      <c r="FR141" s="99"/>
      <c r="FS141" s="99"/>
      <c r="FT141" s="99"/>
      <c r="FU141" s="99"/>
      <c r="FV141" s="99"/>
      <c r="FW141" s="99"/>
      <c r="FX141" s="99"/>
      <c r="FY141" s="99"/>
      <c r="FZ141" s="99"/>
      <c r="GA141" s="99"/>
      <c r="GB141" s="99"/>
      <c r="GC141" s="99"/>
      <c r="GD141" s="99"/>
      <c r="GE141" s="99"/>
      <c r="GF141" s="99"/>
      <c r="GG141" s="99"/>
      <c r="GH141" s="99"/>
      <c r="GI141" s="99"/>
      <c r="GJ141" s="99"/>
      <c r="GK141" s="99"/>
      <c r="GL141" s="99"/>
      <c r="GM141" s="99"/>
      <c r="GN141" s="99"/>
      <c r="GO141" s="99"/>
      <c r="GP141" s="99"/>
      <c r="GQ141" s="99"/>
      <c r="GR141" s="99"/>
      <c r="GS141" s="99"/>
      <c r="GT141" s="99"/>
      <c r="GU141" s="99"/>
      <c r="GV141" s="99"/>
      <c r="GW141" s="99"/>
      <c r="GX141" s="99"/>
      <c r="GY141" s="99"/>
      <c r="GZ141" s="99"/>
      <c r="HA141" s="99"/>
      <c r="HB141" s="99"/>
      <c r="HC141" s="99"/>
      <c r="HD141" s="99"/>
      <c r="HE141" s="99"/>
      <c r="HF141" s="99"/>
      <c r="HG141" s="99"/>
      <c r="HH141" s="99"/>
      <c r="HI141" s="99"/>
      <c r="HJ141" s="99"/>
      <c r="HK141" s="99"/>
      <c r="HL141" s="99"/>
      <c r="HM141" s="99"/>
      <c r="HN141" s="99"/>
      <c r="HO141" s="99"/>
      <c r="HP141" s="99"/>
      <c r="HQ141" s="99"/>
      <c r="HR141" s="99"/>
      <c r="HS141" s="99"/>
      <c r="HT141" s="99"/>
      <c r="HU141" s="99"/>
      <c r="HV141" s="99"/>
      <c r="HW141" s="99"/>
      <c r="HX141" s="99"/>
      <c r="HY141" s="99"/>
      <c r="HZ141" s="99"/>
      <c r="IA141" s="99"/>
    </row>
    <row r="142" spans="1:235" s="29" customFormat="1" ht="12.75" x14ac:dyDescent="0.25">
      <c r="A142" s="19"/>
      <c r="B142" s="25"/>
      <c r="C142" s="26"/>
      <c r="D142" s="24" t="s">
        <v>13</v>
      </c>
      <c r="E142" s="22"/>
      <c r="F142" s="118">
        <f>F141/1000</f>
        <v>0.105</v>
      </c>
      <c r="G142" s="118"/>
      <c r="H142" s="167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  <c r="DK142" s="99"/>
      <c r="DL142" s="99"/>
      <c r="DM142" s="99"/>
      <c r="DN142" s="99"/>
      <c r="DO142" s="99"/>
      <c r="DP142" s="99"/>
      <c r="DQ142" s="99"/>
      <c r="DR142" s="99"/>
      <c r="DS142" s="99"/>
      <c r="DT142" s="99"/>
      <c r="DU142" s="99"/>
      <c r="DV142" s="99"/>
      <c r="DW142" s="99"/>
      <c r="DX142" s="99"/>
      <c r="DY142" s="99"/>
      <c r="DZ142" s="99"/>
      <c r="EA142" s="99"/>
      <c r="EB142" s="99"/>
      <c r="EC142" s="99"/>
      <c r="ED142" s="99"/>
      <c r="EE142" s="99"/>
      <c r="EF142" s="99"/>
      <c r="EG142" s="99"/>
      <c r="EH142" s="99"/>
      <c r="EI142" s="99"/>
      <c r="EJ142" s="99"/>
      <c r="EK142" s="99"/>
      <c r="EL142" s="99"/>
      <c r="EM142" s="99"/>
      <c r="EN142" s="99"/>
      <c r="EO142" s="99"/>
      <c r="EP142" s="99"/>
      <c r="EQ142" s="99"/>
      <c r="ER142" s="99"/>
      <c r="ES142" s="99"/>
      <c r="ET142" s="99"/>
      <c r="EU142" s="99"/>
      <c r="EV142" s="99"/>
      <c r="EW142" s="99"/>
      <c r="EX142" s="99"/>
      <c r="EY142" s="99"/>
      <c r="EZ142" s="99"/>
      <c r="FA142" s="99"/>
      <c r="FB142" s="99"/>
      <c r="FC142" s="99"/>
      <c r="FD142" s="99"/>
      <c r="FE142" s="99"/>
      <c r="FF142" s="99"/>
      <c r="FG142" s="99"/>
      <c r="FH142" s="99"/>
      <c r="FI142" s="99"/>
      <c r="FJ142" s="99"/>
      <c r="FK142" s="99"/>
      <c r="FL142" s="99"/>
      <c r="FM142" s="99"/>
      <c r="FN142" s="99"/>
      <c r="FO142" s="99"/>
      <c r="FP142" s="99"/>
      <c r="FQ142" s="99"/>
      <c r="FR142" s="99"/>
      <c r="FS142" s="99"/>
      <c r="FT142" s="99"/>
      <c r="FU142" s="99"/>
      <c r="FV142" s="99"/>
      <c r="FW142" s="99"/>
      <c r="FX142" s="99"/>
      <c r="FY142" s="99"/>
      <c r="FZ142" s="99"/>
      <c r="GA142" s="99"/>
      <c r="GB142" s="99"/>
      <c r="GC142" s="99"/>
      <c r="GD142" s="99"/>
      <c r="GE142" s="99"/>
      <c r="GF142" s="99"/>
      <c r="GG142" s="99"/>
      <c r="GH142" s="99"/>
      <c r="GI142" s="99"/>
      <c r="GJ142" s="99"/>
      <c r="GK142" s="99"/>
      <c r="GL142" s="99"/>
      <c r="GM142" s="99"/>
      <c r="GN142" s="99"/>
      <c r="GO142" s="99"/>
      <c r="GP142" s="99"/>
      <c r="GQ142" s="99"/>
      <c r="GR142" s="99"/>
      <c r="GS142" s="99"/>
      <c r="GT142" s="99"/>
      <c r="GU142" s="99"/>
      <c r="GV142" s="99"/>
      <c r="GW142" s="99"/>
      <c r="GX142" s="99"/>
      <c r="GY142" s="99"/>
      <c r="GZ142" s="99"/>
      <c r="HA142" s="99"/>
      <c r="HB142" s="99"/>
      <c r="HC142" s="99"/>
      <c r="HD142" s="99"/>
      <c r="HE142" s="99"/>
      <c r="HF142" s="99"/>
      <c r="HG142" s="99"/>
      <c r="HH142" s="99"/>
      <c r="HI142" s="99"/>
      <c r="HJ142" s="99"/>
      <c r="HK142" s="99"/>
      <c r="HL142" s="99"/>
      <c r="HM142" s="99"/>
      <c r="HN142" s="99"/>
      <c r="HO142" s="99"/>
      <c r="HP142" s="99"/>
      <c r="HQ142" s="99"/>
      <c r="HR142" s="99"/>
      <c r="HS142" s="99"/>
      <c r="HT142" s="99"/>
      <c r="HU142" s="99"/>
      <c r="HV142" s="99"/>
      <c r="HW142" s="99"/>
      <c r="HX142" s="99"/>
      <c r="HY142" s="99"/>
      <c r="HZ142" s="99"/>
      <c r="IA142" s="99"/>
    </row>
    <row r="143" spans="1:235" s="29" customFormat="1" ht="12.75" x14ac:dyDescent="0.25">
      <c r="A143" s="16"/>
      <c r="B143" s="30"/>
      <c r="C143" s="31" t="s">
        <v>32</v>
      </c>
      <c r="D143" s="32" t="s">
        <v>16</v>
      </c>
      <c r="E143" s="22">
        <v>60.8</v>
      </c>
      <c r="F143" s="22">
        <f>E143*F142</f>
        <v>6.3839999999999995</v>
      </c>
      <c r="G143" s="22"/>
      <c r="H143" s="158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  <c r="DK143" s="99"/>
      <c r="DL143" s="99"/>
      <c r="DM143" s="99"/>
      <c r="DN143" s="99"/>
      <c r="DO143" s="99"/>
      <c r="DP143" s="99"/>
      <c r="DQ143" s="99"/>
      <c r="DR143" s="99"/>
      <c r="DS143" s="99"/>
      <c r="DT143" s="99"/>
      <c r="DU143" s="99"/>
      <c r="DV143" s="99"/>
      <c r="DW143" s="99"/>
      <c r="DX143" s="99"/>
      <c r="DY143" s="99"/>
      <c r="DZ143" s="99"/>
      <c r="EA143" s="99"/>
      <c r="EB143" s="99"/>
      <c r="EC143" s="99"/>
      <c r="ED143" s="99"/>
      <c r="EE143" s="99"/>
      <c r="EF143" s="99"/>
      <c r="EG143" s="99"/>
      <c r="EH143" s="99"/>
      <c r="EI143" s="99"/>
      <c r="EJ143" s="99"/>
      <c r="EK143" s="99"/>
      <c r="EL143" s="99"/>
      <c r="EM143" s="99"/>
      <c r="EN143" s="99"/>
      <c r="EO143" s="99"/>
      <c r="EP143" s="99"/>
      <c r="EQ143" s="99"/>
      <c r="ER143" s="99"/>
      <c r="ES143" s="99"/>
      <c r="ET143" s="99"/>
      <c r="EU143" s="99"/>
      <c r="EV143" s="99"/>
      <c r="EW143" s="99"/>
      <c r="EX143" s="99"/>
      <c r="EY143" s="99"/>
      <c r="EZ143" s="99"/>
      <c r="FA143" s="99"/>
      <c r="FB143" s="99"/>
      <c r="FC143" s="99"/>
      <c r="FD143" s="99"/>
      <c r="FE143" s="99"/>
      <c r="FF143" s="99"/>
      <c r="FG143" s="99"/>
      <c r="FH143" s="99"/>
      <c r="FI143" s="99"/>
      <c r="FJ143" s="99"/>
      <c r="FK143" s="99"/>
      <c r="FL143" s="99"/>
      <c r="FM143" s="99"/>
      <c r="FN143" s="99"/>
      <c r="FO143" s="99"/>
      <c r="FP143" s="99"/>
      <c r="FQ143" s="99"/>
      <c r="FR143" s="99"/>
      <c r="FS143" s="99"/>
      <c r="FT143" s="99"/>
      <c r="FU143" s="99"/>
      <c r="FV143" s="99"/>
      <c r="FW143" s="99"/>
      <c r="FX143" s="99"/>
      <c r="FY143" s="99"/>
      <c r="FZ143" s="99"/>
      <c r="GA143" s="99"/>
      <c r="GB143" s="99"/>
      <c r="GC143" s="99"/>
      <c r="GD143" s="99"/>
      <c r="GE143" s="99"/>
      <c r="GF143" s="99"/>
      <c r="GG143" s="99"/>
      <c r="GH143" s="99"/>
      <c r="GI143" s="99"/>
      <c r="GJ143" s="99"/>
      <c r="GK143" s="99"/>
      <c r="GL143" s="99"/>
      <c r="GM143" s="99"/>
      <c r="GN143" s="99"/>
      <c r="GO143" s="99"/>
      <c r="GP143" s="99"/>
      <c r="GQ143" s="99"/>
      <c r="GR143" s="99"/>
      <c r="GS143" s="99"/>
      <c r="GT143" s="99"/>
      <c r="GU143" s="99"/>
      <c r="GV143" s="99"/>
      <c r="GW143" s="99"/>
      <c r="GX143" s="99"/>
      <c r="GY143" s="99"/>
      <c r="GZ143" s="99"/>
      <c r="HA143" s="99"/>
      <c r="HB143" s="99"/>
      <c r="HC143" s="99"/>
      <c r="HD143" s="99"/>
      <c r="HE143" s="99"/>
      <c r="HF143" s="99"/>
      <c r="HG143" s="99"/>
      <c r="HH143" s="99"/>
      <c r="HI143" s="99"/>
      <c r="HJ143" s="99"/>
      <c r="HK143" s="99"/>
      <c r="HL143" s="99"/>
      <c r="HM143" s="99"/>
      <c r="HN143" s="99"/>
      <c r="HO143" s="99"/>
      <c r="HP143" s="99"/>
      <c r="HQ143" s="99"/>
      <c r="HR143" s="99"/>
      <c r="HS143" s="99"/>
      <c r="HT143" s="99"/>
      <c r="HU143" s="99"/>
      <c r="HV143" s="99"/>
      <c r="HW143" s="99"/>
      <c r="HX143" s="99"/>
      <c r="HY143" s="99"/>
      <c r="HZ143" s="99"/>
      <c r="IA143" s="99"/>
    </row>
    <row r="144" spans="1:235" s="29" customFormat="1" ht="12.75" x14ac:dyDescent="0.25">
      <c r="A144" s="16"/>
      <c r="B144" s="30" t="s">
        <v>96</v>
      </c>
      <c r="C144" s="35" t="s">
        <v>97</v>
      </c>
      <c r="D144" s="32" t="s">
        <v>35</v>
      </c>
      <c r="E144" s="22">
        <v>143</v>
      </c>
      <c r="F144" s="22">
        <f>E144*F142</f>
        <v>15.014999999999999</v>
      </c>
      <c r="G144" s="22"/>
      <c r="H144" s="158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  <c r="DK144" s="99"/>
      <c r="DL144" s="99"/>
      <c r="DM144" s="99"/>
      <c r="DN144" s="99"/>
      <c r="DO144" s="99"/>
      <c r="DP144" s="99"/>
      <c r="DQ144" s="99"/>
      <c r="DR144" s="99"/>
      <c r="DS144" s="99"/>
      <c r="DT144" s="99"/>
      <c r="DU144" s="99"/>
      <c r="DV144" s="99"/>
      <c r="DW144" s="99"/>
      <c r="DX144" s="99"/>
      <c r="DY144" s="99"/>
      <c r="DZ144" s="99"/>
      <c r="EA144" s="99"/>
      <c r="EB144" s="99"/>
      <c r="EC144" s="99"/>
      <c r="ED144" s="99"/>
      <c r="EE144" s="99"/>
      <c r="EF144" s="99"/>
      <c r="EG144" s="99"/>
      <c r="EH144" s="99"/>
      <c r="EI144" s="99"/>
      <c r="EJ144" s="99"/>
      <c r="EK144" s="99"/>
      <c r="EL144" s="99"/>
      <c r="EM144" s="99"/>
      <c r="EN144" s="99"/>
      <c r="EO144" s="99"/>
      <c r="EP144" s="99"/>
      <c r="EQ144" s="99"/>
      <c r="ER144" s="99"/>
      <c r="ES144" s="99"/>
      <c r="ET144" s="99"/>
      <c r="EU144" s="99"/>
      <c r="EV144" s="99"/>
      <c r="EW144" s="99"/>
      <c r="EX144" s="99"/>
      <c r="EY144" s="99"/>
      <c r="EZ144" s="99"/>
      <c r="FA144" s="99"/>
      <c r="FB144" s="99"/>
      <c r="FC144" s="99"/>
      <c r="FD144" s="99"/>
      <c r="FE144" s="99"/>
      <c r="FF144" s="99"/>
      <c r="FG144" s="99"/>
      <c r="FH144" s="99"/>
      <c r="FI144" s="99"/>
      <c r="FJ144" s="99"/>
      <c r="FK144" s="99"/>
      <c r="FL144" s="99"/>
      <c r="FM144" s="99"/>
      <c r="FN144" s="99"/>
      <c r="FO144" s="99"/>
      <c r="FP144" s="99"/>
      <c r="FQ144" s="99"/>
      <c r="FR144" s="99"/>
      <c r="FS144" s="99"/>
      <c r="FT144" s="99"/>
      <c r="FU144" s="99"/>
      <c r="FV144" s="99"/>
      <c r="FW144" s="99"/>
      <c r="FX144" s="99"/>
      <c r="FY144" s="99"/>
      <c r="FZ144" s="99"/>
      <c r="GA144" s="99"/>
      <c r="GB144" s="99"/>
      <c r="GC144" s="99"/>
      <c r="GD144" s="99"/>
      <c r="GE144" s="99"/>
      <c r="GF144" s="99"/>
      <c r="GG144" s="99"/>
      <c r="GH144" s="99"/>
      <c r="GI144" s="99"/>
      <c r="GJ144" s="99"/>
      <c r="GK144" s="99"/>
      <c r="GL144" s="99"/>
      <c r="GM144" s="99"/>
      <c r="GN144" s="99"/>
      <c r="GO144" s="99"/>
      <c r="GP144" s="99"/>
      <c r="GQ144" s="99"/>
      <c r="GR144" s="99"/>
      <c r="GS144" s="99"/>
      <c r="GT144" s="99"/>
      <c r="GU144" s="99"/>
      <c r="GV144" s="99"/>
      <c r="GW144" s="99"/>
      <c r="GX144" s="99"/>
      <c r="GY144" s="99"/>
      <c r="GZ144" s="99"/>
      <c r="HA144" s="99"/>
      <c r="HB144" s="99"/>
      <c r="HC144" s="99"/>
      <c r="HD144" s="99"/>
      <c r="HE144" s="99"/>
      <c r="HF144" s="99"/>
      <c r="HG144" s="99"/>
      <c r="HH144" s="99"/>
      <c r="HI144" s="99"/>
      <c r="HJ144" s="99"/>
      <c r="HK144" s="99"/>
      <c r="HL144" s="99"/>
      <c r="HM144" s="99"/>
      <c r="HN144" s="99"/>
      <c r="HO144" s="99"/>
      <c r="HP144" s="99"/>
      <c r="HQ144" s="99"/>
      <c r="HR144" s="99"/>
      <c r="HS144" s="99"/>
      <c r="HT144" s="99"/>
      <c r="HU144" s="99"/>
      <c r="HV144" s="99"/>
      <c r="HW144" s="99"/>
      <c r="HX144" s="99"/>
      <c r="HY144" s="99"/>
      <c r="HZ144" s="99"/>
      <c r="IA144" s="99"/>
    </row>
    <row r="145" spans="1:235" s="29" customFormat="1" ht="12.75" x14ac:dyDescent="0.25">
      <c r="A145" s="16"/>
      <c r="B145" s="30"/>
      <c r="C145" s="35" t="s">
        <v>20</v>
      </c>
      <c r="D145" s="24" t="s">
        <v>2</v>
      </c>
      <c r="E145" s="22">
        <v>6.89</v>
      </c>
      <c r="F145" s="22">
        <f>E145*F142</f>
        <v>0.72344999999999993</v>
      </c>
      <c r="G145" s="22"/>
      <c r="H145" s="158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  <c r="DK145" s="99"/>
      <c r="DL145" s="99"/>
      <c r="DM145" s="99"/>
      <c r="DN145" s="99"/>
      <c r="DO145" s="99"/>
      <c r="DP145" s="99"/>
      <c r="DQ145" s="99"/>
      <c r="DR145" s="99"/>
      <c r="DS145" s="99"/>
      <c r="DT145" s="99"/>
      <c r="DU145" s="99"/>
      <c r="DV145" s="99"/>
      <c r="DW145" s="99"/>
      <c r="DX145" s="99"/>
      <c r="DY145" s="99"/>
      <c r="DZ145" s="99"/>
      <c r="EA145" s="99"/>
      <c r="EB145" s="99"/>
      <c r="EC145" s="99"/>
      <c r="ED145" s="99"/>
      <c r="EE145" s="99"/>
      <c r="EF145" s="99"/>
      <c r="EG145" s="99"/>
      <c r="EH145" s="99"/>
      <c r="EI145" s="99"/>
      <c r="EJ145" s="99"/>
      <c r="EK145" s="99"/>
      <c r="EL145" s="99"/>
      <c r="EM145" s="99"/>
      <c r="EN145" s="99"/>
      <c r="EO145" s="99"/>
      <c r="EP145" s="99"/>
      <c r="EQ145" s="99"/>
      <c r="ER145" s="99"/>
      <c r="ES145" s="99"/>
      <c r="ET145" s="99"/>
      <c r="EU145" s="99"/>
      <c r="EV145" s="99"/>
      <c r="EW145" s="99"/>
      <c r="EX145" s="99"/>
      <c r="EY145" s="99"/>
      <c r="EZ145" s="99"/>
      <c r="FA145" s="99"/>
      <c r="FB145" s="99"/>
      <c r="FC145" s="99"/>
      <c r="FD145" s="99"/>
      <c r="FE145" s="99"/>
      <c r="FF145" s="99"/>
      <c r="FG145" s="99"/>
      <c r="FH145" s="99"/>
      <c r="FI145" s="99"/>
      <c r="FJ145" s="99"/>
      <c r="FK145" s="99"/>
      <c r="FL145" s="99"/>
      <c r="FM145" s="99"/>
      <c r="FN145" s="99"/>
      <c r="FO145" s="99"/>
      <c r="FP145" s="99"/>
      <c r="FQ145" s="99"/>
      <c r="FR145" s="99"/>
      <c r="FS145" s="99"/>
      <c r="FT145" s="99"/>
      <c r="FU145" s="99"/>
      <c r="FV145" s="99"/>
      <c r="FW145" s="99"/>
      <c r="FX145" s="99"/>
      <c r="FY145" s="99"/>
      <c r="FZ145" s="99"/>
      <c r="GA145" s="99"/>
      <c r="GB145" s="99"/>
      <c r="GC145" s="99"/>
      <c r="GD145" s="99"/>
      <c r="GE145" s="99"/>
      <c r="GF145" s="99"/>
      <c r="GG145" s="99"/>
      <c r="GH145" s="99"/>
      <c r="GI145" s="99"/>
      <c r="GJ145" s="99"/>
      <c r="GK145" s="99"/>
      <c r="GL145" s="99"/>
      <c r="GM145" s="99"/>
      <c r="GN145" s="99"/>
      <c r="GO145" s="99"/>
      <c r="GP145" s="99"/>
      <c r="GQ145" s="99"/>
      <c r="GR145" s="99"/>
      <c r="GS145" s="99"/>
      <c r="GT145" s="99"/>
      <c r="GU145" s="99"/>
      <c r="GV145" s="99"/>
      <c r="GW145" s="99"/>
      <c r="GX145" s="99"/>
      <c r="GY145" s="99"/>
      <c r="GZ145" s="99"/>
      <c r="HA145" s="99"/>
      <c r="HB145" s="99"/>
      <c r="HC145" s="99"/>
      <c r="HD145" s="99"/>
      <c r="HE145" s="99"/>
      <c r="HF145" s="99"/>
      <c r="HG145" s="99"/>
      <c r="HH145" s="99"/>
      <c r="HI145" s="99"/>
      <c r="HJ145" s="99"/>
      <c r="HK145" s="99"/>
      <c r="HL145" s="99"/>
      <c r="HM145" s="99"/>
      <c r="HN145" s="99"/>
      <c r="HO145" s="99"/>
      <c r="HP145" s="99"/>
      <c r="HQ145" s="99"/>
      <c r="HR145" s="99"/>
      <c r="HS145" s="99"/>
      <c r="HT145" s="99"/>
      <c r="HU145" s="99"/>
      <c r="HV145" s="99"/>
      <c r="HW145" s="99"/>
      <c r="HX145" s="99"/>
      <c r="HY145" s="99"/>
      <c r="HZ145" s="99"/>
      <c r="IA145" s="99"/>
    </row>
    <row r="146" spans="1:235" s="29" customFormat="1" ht="12.75" x14ac:dyDescent="0.25">
      <c r="A146" s="16"/>
      <c r="B146" s="30"/>
      <c r="C146" s="35"/>
      <c r="D146" s="24"/>
      <c r="E146" s="22"/>
      <c r="F146" s="22"/>
      <c r="G146" s="22"/>
      <c r="H146" s="158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  <c r="DK146" s="99"/>
      <c r="DL146" s="99"/>
      <c r="DM146" s="99"/>
      <c r="DN146" s="99"/>
      <c r="DO146" s="99"/>
      <c r="DP146" s="99"/>
      <c r="DQ146" s="99"/>
      <c r="DR146" s="99"/>
      <c r="DS146" s="99"/>
      <c r="DT146" s="99"/>
      <c r="DU146" s="99"/>
      <c r="DV146" s="99"/>
      <c r="DW146" s="99"/>
      <c r="DX146" s="99"/>
      <c r="DY146" s="99"/>
      <c r="DZ146" s="99"/>
      <c r="EA146" s="99"/>
      <c r="EB146" s="99"/>
      <c r="EC146" s="99"/>
      <c r="ED146" s="99"/>
      <c r="EE146" s="99"/>
      <c r="EF146" s="99"/>
      <c r="EG146" s="99"/>
      <c r="EH146" s="99"/>
      <c r="EI146" s="99"/>
      <c r="EJ146" s="99"/>
      <c r="EK146" s="99"/>
      <c r="EL146" s="99"/>
      <c r="EM146" s="99"/>
      <c r="EN146" s="99"/>
      <c r="EO146" s="99"/>
      <c r="EP146" s="99"/>
      <c r="EQ146" s="99"/>
      <c r="ER146" s="99"/>
      <c r="ES146" s="99"/>
      <c r="ET146" s="99"/>
      <c r="EU146" s="99"/>
      <c r="EV146" s="99"/>
      <c r="EW146" s="99"/>
      <c r="EX146" s="99"/>
      <c r="EY146" s="99"/>
      <c r="EZ146" s="99"/>
      <c r="FA146" s="99"/>
      <c r="FB146" s="99"/>
      <c r="FC146" s="99"/>
      <c r="FD146" s="99"/>
      <c r="FE146" s="99"/>
      <c r="FF146" s="99"/>
      <c r="FG146" s="99"/>
      <c r="FH146" s="99"/>
      <c r="FI146" s="99"/>
      <c r="FJ146" s="99"/>
      <c r="FK146" s="99"/>
      <c r="FL146" s="99"/>
      <c r="FM146" s="99"/>
      <c r="FN146" s="99"/>
      <c r="FO146" s="99"/>
      <c r="FP146" s="99"/>
      <c r="FQ146" s="99"/>
      <c r="FR146" s="99"/>
      <c r="FS146" s="99"/>
      <c r="FT146" s="99"/>
      <c r="FU146" s="99"/>
      <c r="FV146" s="99"/>
      <c r="FW146" s="99"/>
      <c r="FX146" s="99"/>
      <c r="FY146" s="99"/>
      <c r="FZ146" s="99"/>
      <c r="GA146" s="99"/>
      <c r="GB146" s="99"/>
      <c r="GC146" s="99"/>
      <c r="GD146" s="99"/>
      <c r="GE146" s="99"/>
      <c r="GF146" s="99"/>
      <c r="GG146" s="99"/>
      <c r="GH146" s="99"/>
      <c r="GI146" s="99"/>
      <c r="GJ146" s="99"/>
      <c r="GK146" s="99"/>
      <c r="GL146" s="99"/>
      <c r="GM146" s="99"/>
      <c r="GN146" s="99"/>
      <c r="GO146" s="99"/>
      <c r="GP146" s="99"/>
      <c r="GQ146" s="99"/>
      <c r="GR146" s="99"/>
      <c r="GS146" s="99"/>
      <c r="GT146" s="99"/>
      <c r="GU146" s="99"/>
      <c r="GV146" s="99"/>
      <c r="GW146" s="99"/>
      <c r="GX146" s="99"/>
      <c r="GY146" s="99"/>
      <c r="GZ146" s="99"/>
      <c r="HA146" s="99"/>
      <c r="HB146" s="99"/>
      <c r="HC146" s="99"/>
      <c r="HD146" s="99"/>
      <c r="HE146" s="99"/>
      <c r="HF146" s="99"/>
      <c r="HG146" s="99"/>
      <c r="HH146" s="99"/>
      <c r="HI146" s="99"/>
      <c r="HJ146" s="99"/>
      <c r="HK146" s="99"/>
      <c r="HL146" s="99"/>
      <c r="HM146" s="99"/>
      <c r="HN146" s="99"/>
      <c r="HO146" s="99"/>
      <c r="HP146" s="99"/>
      <c r="HQ146" s="99"/>
      <c r="HR146" s="99"/>
      <c r="HS146" s="99"/>
      <c r="HT146" s="99"/>
      <c r="HU146" s="99"/>
      <c r="HV146" s="99"/>
      <c r="HW146" s="99"/>
      <c r="HX146" s="99"/>
      <c r="HY146" s="99"/>
      <c r="HZ146" s="99"/>
      <c r="IA146" s="99"/>
    </row>
    <row r="147" spans="1:235" s="46" customFormat="1" ht="12.75" x14ac:dyDescent="0.2">
      <c r="A147" s="16">
        <v>17</v>
      </c>
      <c r="B147" s="17" t="s">
        <v>24</v>
      </c>
      <c r="C147" s="18" t="s">
        <v>25</v>
      </c>
      <c r="D147" s="19" t="s">
        <v>26</v>
      </c>
      <c r="E147" s="20"/>
      <c r="F147" s="20">
        <f>F141*1.85</f>
        <v>194.25</v>
      </c>
      <c r="G147" s="20"/>
      <c r="H147" s="160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</row>
    <row r="148" spans="1:235" s="29" customFormat="1" ht="12.75" x14ac:dyDescent="0.25">
      <c r="A148" s="19"/>
      <c r="B148" s="25"/>
      <c r="C148" s="26"/>
      <c r="D148" s="24"/>
      <c r="E148" s="22"/>
      <c r="F148" s="22"/>
      <c r="G148" s="22"/>
      <c r="H148" s="15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</row>
    <row r="149" spans="1:235" s="29" customFormat="1" ht="12.75" x14ac:dyDescent="0.25">
      <c r="A149" s="19"/>
      <c r="B149" s="25"/>
      <c r="C149" s="47" t="s">
        <v>27</v>
      </c>
      <c r="D149" s="24" t="s">
        <v>26</v>
      </c>
      <c r="E149" s="22">
        <v>1</v>
      </c>
      <c r="F149" s="22">
        <f>E149*F147</f>
        <v>194.25</v>
      </c>
      <c r="G149" s="22"/>
      <c r="H149" s="15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</row>
    <row r="150" spans="1:235" s="29" customFormat="1" ht="12.75" x14ac:dyDescent="0.25">
      <c r="A150" s="101"/>
      <c r="B150" s="103"/>
      <c r="C150" s="75"/>
      <c r="D150" s="32"/>
      <c r="E150" s="69"/>
      <c r="F150" s="69"/>
      <c r="G150" s="69"/>
      <c r="H150" s="158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  <c r="DK150" s="99"/>
      <c r="DL150" s="99"/>
      <c r="DM150" s="99"/>
      <c r="DN150" s="99"/>
      <c r="DO150" s="99"/>
      <c r="DP150" s="99"/>
      <c r="DQ150" s="99"/>
      <c r="DR150" s="99"/>
      <c r="DS150" s="99"/>
      <c r="DT150" s="99"/>
      <c r="DU150" s="99"/>
      <c r="DV150" s="99"/>
      <c r="DW150" s="99"/>
      <c r="DX150" s="99"/>
      <c r="DY150" s="99"/>
      <c r="DZ150" s="99"/>
      <c r="EA150" s="99"/>
      <c r="EB150" s="99"/>
      <c r="EC150" s="99"/>
      <c r="ED150" s="99"/>
      <c r="EE150" s="99"/>
      <c r="EF150" s="99"/>
      <c r="EG150" s="99"/>
      <c r="EH150" s="99"/>
      <c r="EI150" s="99"/>
      <c r="EJ150" s="99"/>
      <c r="EK150" s="99"/>
      <c r="EL150" s="99"/>
      <c r="EM150" s="99"/>
      <c r="EN150" s="99"/>
      <c r="EO150" s="99"/>
      <c r="EP150" s="99"/>
      <c r="EQ150" s="99"/>
      <c r="ER150" s="99"/>
      <c r="ES150" s="99"/>
      <c r="ET150" s="99"/>
      <c r="EU150" s="99"/>
      <c r="EV150" s="99"/>
      <c r="EW150" s="99"/>
      <c r="EX150" s="99"/>
      <c r="EY150" s="99"/>
      <c r="EZ150" s="99"/>
      <c r="FA150" s="99"/>
      <c r="FB150" s="99"/>
      <c r="FC150" s="99"/>
      <c r="FD150" s="99"/>
      <c r="FE150" s="99"/>
      <c r="FF150" s="99"/>
      <c r="FG150" s="99"/>
      <c r="FH150" s="99"/>
      <c r="FI150" s="99"/>
      <c r="FJ150" s="99"/>
      <c r="FK150" s="99"/>
      <c r="FL150" s="99"/>
      <c r="FM150" s="99"/>
      <c r="FN150" s="99"/>
      <c r="FO150" s="99"/>
      <c r="FP150" s="99"/>
      <c r="FQ150" s="99"/>
      <c r="FR150" s="99"/>
      <c r="FS150" s="99"/>
      <c r="FT150" s="99"/>
      <c r="FU150" s="99"/>
      <c r="FV150" s="99"/>
      <c r="FW150" s="99"/>
      <c r="FX150" s="99"/>
      <c r="FY150" s="99"/>
      <c r="FZ150" s="99"/>
      <c r="GA150" s="99"/>
      <c r="GB150" s="99"/>
      <c r="GC150" s="99"/>
      <c r="GD150" s="99"/>
      <c r="GE150" s="99"/>
      <c r="GF150" s="99"/>
      <c r="GG150" s="99"/>
      <c r="GH150" s="99"/>
      <c r="GI150" s="99"/>
      <c r="GJ150" s="99"/>
      <c r="GK150" s="99"/>
      <c r="GL150" s="99"/>
      <c r="GM150" s="99"/>
      <c r="GN150" s="99"/>
      <c r="GO150" s="99"/>
      <c r="GP150" s="99"/>
      <c r="GQ150" s="99"/>
      <c r="GR150" s="99"/>
      <c r="GS150" s="99"/>
      <c r="GT150" s="99"/>
      <c r="GU150" s="99"/>
      <c r="GV150" s="99"/>
      <c r="GW150" s="99"/>
      <c r="GX150" s="99"/>
      <c r="GY150" s="99"/>
      <c r="GZ150" s="99"/>
      <c r="HA150" s="99"/>
      <c r="HB150" s="99"/>
      <c r="HC150" s="99"/>
      <c r="HD150" s="99"/>
      <c r="HE150" s="99"/>
      <c r="HF150" s="99"/>
      <c r="HG150" s="99"/>
      <c r="HH150" s="99"/>
      <c r="HI150" s="99"/>
      <c r="HJ150" s="99"/>
      <c r="HK150" s="99"/>
      <c r="HL150" s="99"/>
      <c r="HM150" s="99"/>
      <c r="HN150" s="99"/>
      <c r="HO150" s="99"/>
      <c r="HP150" s="99"/>
      <c r="HQ150" s="99"/>
      <c r="HR150" s="99"/>
      <c r="HS150" s="99"/>
      <c r="HT150" s="99"/>
      <c r="HU150" s="99"/>
      <c r="HV150" s="99"/>
      <c r="HW150" s="99"/>
      <c r="HX150" s="99"/>
      <c r="HY150" s="99"/>
      <c r="HZ150" s="99"/>
      <c r="IA150" s="99"/>
    </row>
    <row r="151" spans="1:235" s="29" customFormat="1" ht="12.75" x14ac:dyDescent="0.25">
      <c r="A151" s="51">
        <v>18</v>
      </c>
      <c r="B151" s="17" t="s">
        <v>98</v>
      </c>
      <c r="C151" s="18" t="s">
        <v>99</v>
      </c>
      <c r="D151" s="16" t="s">
        <v>12</v>
      </c>
      <c r="E151" s="16"/>
      <c r="F151" s="98">
        <v>14.14</v>
      </c>
      <c r="G151" s="98"/>
      <c r="H151" s="168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  <c r="DK151" s="99"/>
      <c r="DL151" s="99"/>
      <c r="DM151" s="99"/>
      <c r="DN151" s="99"/>
      <c r="DO151" s="99"/>
      <c r="DP151" s="99"/>
      <c r="DQ151" s="99"/>
      <c r="DR151" s="99"/>
      <c r="DS151" s="99"/>
      <c r="DT151" s="99"/>
      <c r="DU151" s="99"/>
      <c r="DV151" s="99"/>
      <c r="DW151" s="99"/>
      <c r="DX151" s="99"/>
      <c r="DY151" s="99"/>
      <c r="DZ151" s="99"/>
      <c r="EA151" s="99"/>
      <c r="EB151" s="99"/>
      <c r="EC151" s="99"/>
      <c r="ED151" s="99"/>
      <c r="EE151" s="99"/>
      <c r="EF151" s="99"/>
      <c r="EG151" s="99"/>
      <c r="EH151" s="99"/>
      <c r="EI151" s="99"/>
      <c r="EJ151" s="99"/>
      <c r="EK151" s="99"/>
      <c r="EL151" s="99"/>
      <c r="EM151" s="99"/>
      <c r="EN151" s="99"/>
      <c r="EO151" s="99"/>
      <c r="EP151" s="99"/>
      <c r="EQ151" s="99"/>
      <c r="ER151" s="99"/>
      <c r="ES151" s="99"/>
      <c r="ET151" s="99"/>
      <c r="EU151" s="99"/>
      <c r="EV151" s="99"/>
      <c r="EW151" s="99"/>
      <c r="EX151" s="99"/>
      <c r="EY151" s="99"/>
      <c r="EZ151" s="99"/>
      <c r="FA151" s="99"/>
      <c r="FB151" s="99"/>
      <c r="FC151" s="99"/>
      <c r="FD151" s="99"/>
      <c r="FE151" s="99"/>
      <c r="FF151" s="99"/>
      <c r="FG151" s="99"/>
      <c r="FH151" s="99"/>
      <c r="FI151" s="99"/>
      <c r="FJ151" s="99"/>
      <c r="FK151" s="99"/>
      <c r="FL151" s="99"/>
      <c r="FM151" s="99"/>
      <c r="FN151" s="99"/>
      <c r="FO151" s="99"/>
      <c r="FP151" s="99"/>
      <c r="FQ151" s="99"/>
      <c r="FR151" s="99"/>
      <c r="FS151" s="99"/>
      <c r="FT151" s="99"/>
      <c r="FU151" s="99"/>
      <c r="FV151" s="99"/>
      <c r="FW151" s="99"/>
      <c r="FX151" s="99"/>
      <c r="FY151" s="99"/>
      <c r="FZ151" s="99"/>
      <c r="GA151" s="99"/>
      <c r="GB151" s="99"/>
      <c r="GC151" s="99"/>
      <c r="GD151" s="99"/>
      <c r="GE151" s="99"/>
      <c r="GF151" s="99"/>
      <c r="GG151" s="99"/>
      <c r="GH151" s="99"/>
      <c r="GI151" s="99"/>
      <c r="GJ151" s="99"/>
      <c r="GK151" s="99"/>
      <c r="GL151" s="99"/>
      <c r="GM151" s="99"/>
      <c r="GN151" s="99"/>
      <c r="GO151" s="99"/>
      <c r="GP151" s="99"/>
      <c r="GQ151" s="99"/>
      <c r="GR151" s="99"/>
      <c r="GS151" s="99"/>
      <c r="GT151" s="99"/>
      <c r="GU151" s="99"/>
      <c r="GV151" s="99"/>
      <c r="GW151" s="99"/>
      <c r="GX151" s="99"/>
      <c r="GY151" s="99"/>
      <c r="GZ151" s="99"/>
      <c r="HA151" s="99"/>
      <c r="HB151" s="99"/>
      <c r="HC151" s="99"/>
      <c r="HD151" s="99"/>
      <c r="HE151" s="99"/>
      <c r="HF151" s="99"/>
      <c r="HG151" s="99"/>
      <c r="HH151" s="99"/>
      <c r="HI151" s="99"/>
      <c r="HJ151" s="99"/>
      <c r="HK151" s="99"/>
      <c r="HL151" s="99"/>
      <c r="HM151" s="99"/>
      <c r="HN151" s="99"/>
      <c r="HO151" s="99"/>
      <c r="HP151" s="99"/>
      <c r="HQ151" s="99"/>
      <c r="HR151" s="99"/>
      <c r="HS151" s="99"/>
      <c r="HT151" s="99"/>
      <c r="HU151" s="99"/>
      <c r="HV151" s="99"/>
      <c r="HW151" s="99"/>
      <c r="HX151" s="99"/>
      <c r="HY151" s="99"/>
      <c r="HZ151" s="99"/>
      <c r="IA151" s="99"/>
    </row>
    <row r="152" spans="1:235" s="29" customFormat="1" ht="12.75" x14ac:dyDescent="0.25">
      <c r="A152" s="100"/>
      <c r="B152" s="68"/>
      <c r="C152" s="31" t="s">
        <v>19</v>
      </c>
      <c r="D152" s="32" t="s">
        <v>16</v>
      </c>
      <c r="E152" s="22">
        <v>0.89</v>
      </c>
      <c r="F152" s="69">
        <f>F151*E152</f>
        <v>12.5846</v>
      </c>
      <c r="G152" s="69"/>
      <c r="H152" s="158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  <c r="DK152" s="99"/>
      <c r="DL152" s="99"/>
      <c r="DM152" s="99"/>
      <c r="DN152" s="99"/>
      <c r="DO152" s="99"/>
      <c r="DP152" s="99"/>
      <c r="DQ152" s="99"/>
      <c r="DR152" s="99"/>
      <c r="DS152" s="99"/>
      <c r="DT152" s="99"/>
      <c r="DU152" s="99"/>
      <c r="DV152" s="99"/>
      <c r="DW152" s="99"/>
      <c r="DX152" s="99"/>
      <c r="DY152" s="99"/>
      <c r="DZ152" s="99"/>
      <c r="EA152" s="99"/>
      <c r="EB152" s="99"/>
      <c r="EC152" s="99"/>
      <c r="ED152" s="99"/>
      <c r="EE152" s="99"/>
      <c r="EF152" s="99"/>
      <c r="EG152" s="99"/>
      <c r="EH152" s="99"/>
      <c r="EI152" s="99"/>
      <c r="EJ152" s="99"/>
      <c r="EK152" s="99"/>
      <c r="EL152" s="99"/>
      <c r="EM152" s="99"/>
      <c r="EN152" s="99"/>
      <c r="EO152" s="99"/>
      <c r="EP152" s="99"/>
      <c r="EQ152" s="99"/>
      <c r="ER152" s="99"/>
      <c r="ES152" s="99"/>
      <c r="ET152" s="99"/>
      <c r="EU152" s="99"/>
      <c r="EV152" s="99"/>
      <c r="EW152" s="99"/>
      <c r="EX152" s="99"/>
      <c r="EY152" s="99"/>
      <c r="EZ152" s="99"/>
      <c r="FA152" s="99"/>
      <c r="FB152" s="99"/>
      <c r="FC152" s="99"/>
      <c r="FD152" s="99"/>
      <c r="FE152" s="99"/>
      <c r="FF152" s="99"/>
      <c r="FG152" s="99"/>
      <c r="FH152" s="99"/>
      <c r="FI152" s="99"/>
      <c r="FJ152" s="99"/>
      <c r="FK152" s="99"/>
      <c r="FL152" s="99"/>
      <c r="FM152" s="99"/>
      <c r="FN152" s="99"/>
      <c r="FO152" s="99"/>
      <c r="FP152" s="99"/>
      <c r="FQ152" s="99"/>
      <c r="FR152" s="99"/>
      <c r="FS152" s="99"/>
      <c r="FT152" s="99"/>
      <c r="FU152" s="99"/>
      <c r="FV152" s="99"/>
      <c r="FW152" s="99"/>
      <c r="FX152" s="99"/>
      <c r="FY152" s="99"/>
      <c r="FZ152" s="99"/>
      <c r="GA152" s="99"/>
      <c r="GB152" s="99"/>
      <c r="GC152" s="99"/>
      <c r="GD152" s="99"/>
      <c r="GE152" s="99"/>
      <c r="GF152" s="99"/>
      <c r="GG152" s="99"/>
      <c r="GH152" s="99"/>
      <c r="GI152" s="99"/>
      <c r="GJ152" s="99"/>
      <c r="GK152" s="99"/>
      <c r="GL152" s="99"/>
      <c r="GM152" s="99"/>
      <c r="GN152" s="99"/>
      <c r="GO152" s="99"/>
      <c r="GP152" s="99"/>
      <c r="GQ152" s="99"/>
      <c r="GR152" s="99"/>
      <c r="GS152" s="99"/>
      <c r="GT152" s="99"/>
      <c r="GU152" s="99"/>
      <c r="GV152" s="99"/>
      <c r="GW152" s="99"/>
      <c r="GX152" s="99"/>
      <c r="GY152" s="99"/>
      <c r="GZ152" s="99"/>
      <c r="HA152" s="99"/>
      <c r="HB152" s="99"/>
      <c r="HC152" s="99"/>
      <c r="HD152" s="99"/>
      <c r="HE152" s="99"/>
      <c r="HF152" s="99"/>
      <c r="HG152" s="99"/>
      <c r="HH152" s="99"/>
      <c r="HI152" s="99"/>
      <c r="HJ152" s="99"/>
      <c r="HK152" s="99"/>
      <c r="HL152" s="99"/>
      <c r="HM152" s="99"/>
      <c r="HN152" s="99"/>
      <c r="HO152" s="99"/>
      <c r="HP152" s="99"/>
      <c r="HQ152" s="99"/>
      <c r="HR152" s="99"/>
      <c r="HS152" s="99"/>
      <c r="HT152" s="99"/>
      <c r="HU152" s="99"/>
      <c r="HV152" s="99"/>
      <c r="HW152" s="99"/>
      <c r="HX152" s="99"/>
      <c r="HY152" s="99"/>
      <c r="HZ152" s="99"/>
      <c r="IA152" s="99"/>
    </row>
    <row r="153" spans="1:235" s="29" customFormat="1" ht="12.75" x14ac:dyDescent="0.25">
      <c r="A153" s="100"/>
      <c r="B153" s="151" t="s">
        <v>146</v>
      </c>
      <c r="C153" s="40" t="s">
        <v>23</v>
      </c>
      <c r="D153" s="101" t="s">
        <v>12</v>
      </c>
      <c r="E153" s="22">
        <v>1.1499999999999999</v>
      </c>
      <c r="F153" s="78">
        <f>F151*E153</f>
        <v>16.260999999999999</v>
      </c>
      <c r="G153" s="78"/>
      <c r="H153" s="164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  <c r="DK153" s="99"/>
      <c r="DL153" s="99"/>
      <c r="DM153" s="99"/>
      <c r="DN153" s="99"/>
      <c r="DO153" s="99"/>
      <c r="DP153" s="99"/>
      <c r="DQ153" s="99"/>
      <c r="DR153" s="99"/>
      <c r="DS153" s="99"/>
      <c r="DT153" s="99"/>
      <c r="DU153" s="99"/>
      <c r="DV153" s="99"/>
      <c r="DW153" s="99"/>
      <c r="DX153" s="99"/>
      <c r="DY153" s="99"/>
      <c r="DZ153" s="99"/>
      <c r="EA153" s="99"/>
      <c r="EB153" s="99"/>
      <c r="EC153" s="99"/>
      <c r="ED153" s="99"/>
      <c r="EE153" s="99"/>
      <c r="EF153" s="99"/>
      <c r="EG153" s="99"/>
      <c r="EH153" s="99"/>
      <c r="EI153" s="99"/>
      <c r="EJ153" s="99"/>
      <c r="EK153" s="99"/>
      <c r="EL153" s="99"/>
      <c r="EM153" s="99"/>
      <c r="EN153" s="99"/>
      <c r="EO153" s="99"/>
      <c r="EP153" s="99"/>
      <c r="EQ153" s="99"/>
      <c r="ER153" s="99"/>
      <c r="ES153" s="99"/>
      <c r="ET153" s="99"/>
      <c r="EU153" s="99"/>
      <c r="EV153" s="99"/>
      <c r="EW153" s="99"/>
      <c r="EX153" s="99"/>
      <c r="EY153" s="99"/>
      <c r="EZ153" s="99"/>
      <c r="FA153" s="99"/>
      <c r="FB153" s="99"/>
      <c r="FC153" s="99"/>
      <c r="FD153" s="99"/>
      <c r="FE153" s="99"/>
      <c r="FF153" s="99"/>
      <c r="FG153" s="99"/>
      <c r="FH153" s="99"/>
      <c r="FI153" s="99"/>
      <c r="FJ153" s="99"/>
      <c r="FK153" s="99"/>
      <c r="FL153" s="99"/>
      <c r="FM153" s="99"/>
      <c r="FN153" s="99"/>
      <c r="FO153" s="99"/>
      <c r="FP153" s="99"/>
      <c r="FQ153" s="99"/>
      <c r="FR153" s="99"/>
      <c r="FS153" s="99"/>
      <c r="FT153" s="99"/>
      <c r="FU153" s="99"/>
      <c r="FV153" s="99"/>
      <c r="FW153" s="99"/>
      <c r="FX153" s="99"/>
      <c r="FY153" s="99"/>
      <c r="FZ153" s="99"/>
      <c r="GA153" s="99"/>
      <c r="GB153" s="99"/>
      <c r="GC153" s="99"/>
      <c r="GD153" s="99"/>
      <c r="GE153" s="99"/>
      <c r="GF153" s="99"/>
      <c r="GG153" s="99"/>
      <c r="GH153" s="99"/>
      <c r="GI153" s="99"/>
      <c r="GJ153" s="99"/>
      <c r="GK153" s="99"/>
      <c r="GL153" s="99"/>
      <c r="GM153" s="99"/>
      <c r="GN153" s="99"/>
      <c r="GO153" s="99"/>
      <c r="GP153" s="99"/>
      <c r="GQ153" s="99"/>
      <c r="GR153" s="99"/>
      <c r="GS153" s="99"/>
      <c r="GT153" s="99"/>
      <c r="GU153" s="99"/>
      <c r="GV153" s="99"/>
      <c r="GW153" s="99"/>
      <c r="GX153" s="99"/>
      <c r="GY153" s="99"/>
      <c r="GZ153" s="99"/>
      <c r="HA153" s="99"/>
      <c r="HB153" s="99"/>
      <c r="HC153" s="99"/>
      <c r="HD153" s="99"/>
      <c r="HE153" s="99"/>
      <c r="HF153" s="99"/>
      <c r="HG153" s="99"/>
      <c r="HH153" s="99"/>
      <c r="HI153" s="99"/>
      <c r="HJ153" s="99"/>
      <c r="HK153" s="99"/>
      <c r="HL153" s="99"/>
      <c r="HM153" s="99"/>
      <c r="HN153" s="99"/>
      <c r="HO153" s="99"/>
      <c r="HP153" s="99"/>
      <c r="HQ153" s="99"/>
      <c r="HR153" s="99"/>
      <c r="HS153" s="99"/>
      <c r="HT153" s="99"/>
      <c r="HU153" s="99"/>
      <c r="HV153" s="99"/>
      <c r="HW153" s="99"/>
      <c r="HX153" s="99"/>
      <c r="HY153" s="99"/>
      <c r="HZ153" s="99"/>
      <c r="IA153" s="99"/>
    </row>
    <row r="154" spans="1:235" s="29" customFormat="1" ht="12.75" x14ac:dyDescent="0.2">
      <c r="A154" s="56"/>
      <c r="B154" s="34"/>
      <c r="C154" s="31" t="s">
        <v>85</v>
      </c>
      <c r="D154" s="38" t="s">
        <v>2</v>
      </c>
      <c r="E154" s="102">
        <v>0.02</v>
      </c>
      <c r="F154" s="36">
        <f>E154*F151</f>
        <v>0.2828</v>
      </c>
      <c r="G154" s="36"/>
      <c r="H154" s="158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  <c r="DK154" s="99"/>
      <c r="DL154" s="99"/>
      <c r="DM154" s="99"/>
      <c r="DN154" s="99"/>
      <c r="DO154" s="99"/>
      <c r="DP154" s="99"/>
      <c r="DQ154" s="99"/>
      <c r="DR154" s="99"/>
      <c r="DS154" s="99"/>
      <c r="DT154" s="99"/>
      <c r="DU154" s="99"/>
      <c r="DV154" s="99"/>
      <c r="DW154" s="99"/>
      <c r="DX154" s="99"/>
      <c r="DY154" s="99"/>
      <c r="DZ154" s="99"/>
      <c r="EA154" s="99"/>
      <c r="EB154" s="99"/>
      <c r="EC154" s="99"/>
      <c r="ED154" s="99"/>
      <c r="EE154" s="99"/>
      <c r="EF154" s="99"/>
      <c r="EG154" s="99"/>
      <c r="EH154" s="99"/>
      <c r="EI154" s="99"/>
      <c r="EJ154" s="99"/>
      <c r="EK154" s="99"/>
      <c r="EL154" s="99"/>
      <c r="EM154" s="99"/>
      <c r="EN154" s="99"/>
      <c r="EO154" s="99"/>
      <c r="EP154" s="99"/>
      <c r="EQ154" s="99"/>
      <c r="ER154" s="99"/>
      <c r="ES154" s="99"/>
      <c r="ET154" s="99"/>
      <c r="EU154" s="99"/>
      <c r="EV154" s="99"/>
      <c r="EW154" s="99"/>
      <c r="EX154" s="99"/>
      <c r="EY154" s="99"/>
      <c r="EZ154" s="99"/>
      <c r="FA154" s="99"/>
      <c r="FB154" s="99"/>
      <c r="FC154" s="99"/>
      <c r="FD154" s="99"/>
      <c r="FE154" s="99"/>
      <c r="FF154" s="99"/>
      <c r="FG154" s="99"/>
      <c r="FH154" s="99"/>
      <c r="FI154" s="99"/>
      <c r="FJ154" s="99"/>
      <c r="FK154" s="99"/>
      <c r="FL154" s="99"/>
      <c r="FM154" s="99"/>
      <c r="FN154" s="99"/>
      <c r="FO154" s="99"/>
      <c r="FP154" s="99"/>
      <c r="FQ154" s="99"/>
      <c r="FR154" s="99"/>
      <c r="FS154" s="99"/>
      <c r="FT154" s="99"/>
      <c r="FU154" s="99"/>
      <c r="FV154" s="99"/>
      <c r="FW154" s="99"/>
      <c r="FX154" s="99"/>
      <c r="FY154" s="99"/>
      <c r="FZ154" s="99"/>
      <c r="GA154" s="99"/>
      <c r="GB154" s="99"/>
      <c r="GC154" s="99"/>
      <c r="GD154" s="99"/>
      <c r="GE154" s="99"/>
      <c r="GF154" s="99"/>
      <c r="GG154" s="99"/>
      <c r="GH154" s="99"/>
      <c r="GI154" s="99"/>
      <c r="GJ154" s="99"/>
      <c r="GK154" s="99"/>
      <c r="GL154" s="99"/>
      <c r="GM154" s="99"/>
      <c r="GN154" s="99"/>
      <c r="GO154" s="99"/>
      <c r="GP154" s="99"/>
      <c r="GQ154" s="99"/>
      <c r="GR154" s="99"/>
      <c r="GS154" s="99"/>
      <c r="GT154" s="99"/>
      <c r="GU154" s="99"/>
      <c r="GV154" s="99"/>
      <c r="GW154" s="99"/>
      <c r="GX154" s="99"/>
      <c r="GY154" s="99"/>
      <c r="GZ154" s="99"/>
      <c r="HA154" s="99"/>
      <c r="HB154" s="99"/>
      <c r="HC154" s="99"/>
      <c r="HD154" s="99"/>
      <c r="HE154" s="99"/>
      <c r="HF154" s="99"/>
      <c r="HG154" s="99"/>
      <c r="HH154" s="99"/>
      <c r="HI154" s="99"/>
      <c r="HJ154" s="99"/>
      <c r="HK154" s="99"/>
      <c r="HL154" s="99"/>
      <c r="HM154" s="99"/>
      <c r="HN154" s="99"/>
      <c r="HO154" s="99"/>
      <c r="HP154" s="99"/>
      <c r="HQ154" s="99"/>
      <c r="HR154" s="99"/>
      <c r="HS154" s="99"/>
      <c r="HT154" s="99"/>
      <c r="HU154" s="99"/>
      <c r="HV154" s="99"/>
      <c r="HW154" s="99"/>
      <c r="HX154" s="99"/>
      <c r="HY154" s="99"/>
      <c r="HZ154" s="99"/>
      <c r="IA154" s="99"/>
    </row>
    <row r="155" spans="1:235" s="29" customFormat="1" ht="12.75" x14ac:dyDescent="0.2">
      <c r="A155" s="56"/>
      <c r="B155" s="34"/>
      <c r="C155" s="40" t="s">
        <v>55</v>
      </c>
      <c r="D155" s="38" t="s">
        <v>2</v>
      </c>
      <c r="E155" s="176">
        <v>0.37</v>
      </c>
      <c r="F155" s="36">
        <f>E155*F151</f>
        <v>5.2317999999999998</v>
      </c>
      <c r="G155" s="36"/>
      <c r="H155" s="158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  <c r="DK155" s="99"/>
      <c r="DL155" s="99"/>
      <c r="DM155" s="99"/>
      <c r="DN155" s="99"/>
      <c r="DO155" s="99"/>
      <c r="DP155" s="99"/>
      <c r="DQ155" s="99"/>
      <c r="DR155" s="99"/>
      <c r="DS155" s="99"/>
      <c r="DT155" s="99"/>
      <c r="DU155" s="99"/>
      <c r="DV155" s="99"/>
      <c r="DW155" s="99"/>
      <c r="DX155" s="99"/>
      <c r="DY155" s="99"/>
      <c r="DZ155" s="99"/>
      <c r="EA155" s="99"/>
      <c r="EB155" s="99"/>
      <c r="EC155" s="99"/>
      <c r="ED155" s="99"/>
      <c r="EE155" s="99"/>
      <c r="EF155" s="99"/>
      <c r="EG155" s="99"/>
      <c r="EH155" s="99"/>
      <c r="EI155" s="99"/>
      <c r="EJ155" s="99"/>
      <c r="EK155" s="99"/>
      <c r="EL155" s="99"/>
      <c r="EM155" s="99"/>
      <c r="EN155" s="99"/>
      <c r="EO155" s="99"/>
      <c r="EP155" s="99"/>
      <c r="EQ155" s="99"/>
      <c r="ER155" s="99"/>
      <c r="ES155" s="99"/>
      <c r="ET155" s="99"/>
      <c r="EU155" s="99"/>
      <c r="EV155" s="99"/>
      <c r="EW155" s="99"/>
      <c r="EX155" s="99"/>
      <c r="EY155" s="99"/>
      <c r="EZ155" s="99"/>
      <c r="FA155" s="99"/>
      <c r="FB155" s="99"/>
      <c r="FC155" s="99"/>
      <c r="FD155" s="99"/>
      <c r="FE155" s="99"/>
      <c r="FF155" s="99"/>
      <c r="FG155" s="99"/>
      <c r="FH155" s="99"/>
      <c r="FI155" s="99"/>
      <c r="FJ155" s="99"/>
      <c r="FK155" s="99"/>
      <c r="FL155" s="99"/>
      <c r="FM155" s="99"/>
      <c r="FN155" s="99"/>
      <c r="FO155" s="99"/>
      <c r="FP155" s="99"/>
      <c r="FQ155" s="99"/>
      <c r="FR155" s="99"/>
      <c r="FS155" s="99"/>
      <c r="FT155" s="99"/>
      <c r="FU155" s="99"/>
      <c r="FV155" s="99"/>
      <c r="FW155" s="99"/>
      <c r="FX155" s="99"/>
      <c r="FY155" s="99"/>
      <c r="FZ155" s="99"/>
      <c r="GA155" s="99"/>
      <c r="GB155" s="99"/>
      <c r="GC155" s="99"/>
      <c r="GD155" s="99"/>
      <c r="GE155" s="99"/>
      <c r="GF155" s="99"/>
      <c r="GG155" s="99"/>
      <c r="GH155" s="99"/>
      <c r="GI155" s="99"/>
      <c r="GJ155" s="99"/>
      <c r="GK155" s="99"/>
      <c r="GL155" s="99"/>
      <c r="GM155" s="99"/>
      <c r="GN155" s="99"/>
      <c r="GO155" s="99"/>
      <c r="GP155" s="99"/>
      <c r="GQ155" s="99"/>
      <c r="GR155" s="99"/>
      <c r="GS155" s="99"/>
      <c r="GT155" s="99"/>
      <c r="GU155" s="99"/>
      <c r="GV155" s="99"/>
      <c r="GW155" s="99"/>
      <c r="GX155" s="99"/>
      <c r="GY155" s="99"/>
      <c r="GZ155" s="99"/>
      <c r="HA155" s="99"/>
      <c r="HB155" s="99"/>
      <c r="HC155" s="99"/>
      <c r="HD155" s="99"/>
      <c r="HE155" s="99"/>
      <c r="HF155" s="99"/>
      <c r="HG155" s="99"/>
      <c r="HH155" s="99"/>
      <c r="HI155" s="99"/>
      <c r="HJ155" s="99"/>
      <c r="HK155" s="99"/>
      <c r="HL155" s="99"/>
      <c r="HM155" s="99"/>
      <c r="HN155" s="99"/>
      <c r="HO155" s="99"/>
      <c r="HP155" s="99"/>
      <c r="HQ155" s="99"/>
      <c r="HR155" s="99"/>
      <c r="HS155" s="99"/>
      <c r="HT155" s="99"/>
      <c r="HU155" s="99"/>
      <c r="HV155" s="99"/>
      <c r="HW155" s="99"/>
      <c r="HX155" s="99"/>
      <c r="HY155" s="99"/>
      <c r="HZ155" s="99"/>
      <c r="IA155" s="99"/>
    </row>
    <row r="156" spans="1:235" s="29" customFormat="1" ht="12.75" x14ac:dyDescent="0.25">
      <c r="A156" s="101"/>
      <c r="B156" s="103"/>
      <c r="C156" s="104"/>
      <c r="D156" s="101"/>
      <c r="E156" s="22"/>
      <c r="F156" s="78"/>
      <c r="G156" s="78"/>
      <c r="H156" s="164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  <c r="DK156" s="99"/>
      <c r="DL156" s="99"/>
      <c r="DM156" s="99"/>
      <c r="DN156" s="99"/>
      <c r="DO156" s="99"/>
      <c r="DP156" s="99"/>
      <c r="DQ156" s="99"/>
      <c r="DR156" s="99"/>
      <c r="DS156" s="99"/>
      <c r="DT156" s="99"/>
      <c r="DU156" s="99"/>
      <c r="DV156" s="99"/>
      <c r="DW156" s="99"/>
      <c r="DX156" s="99"/>
      <c r="DY156" s="99"/>
      <c r="DZ156" s="99"/>
      <c r="EA156" s="99"/>
      <c r="EB156" s="99"/>
      <c r="EC156" s="99"/>
      <c r="ED156" s="99"/>
      <c r="EE156" s="99"/>
      <c r="EF156" s="99"/>
      <c r="EG156" s="99"/>
      <c r="EH156" s="99"/>
      <c r="EI156" s="99"/>
      <c r="EJ156" s="99"/>
      <c r="EK156" s="99"/>
      <c r="EL156" s="99"/>
      <c r="EM156" s="99"/>
      <c r="EN156" s="99"/>
      <c r="EO156" s="99"/>
      <c r="EP156" s="99"/>
      <c r="EQ156" s="99"/>
      <c r="ER156" s="99"/>
      <c r="ES156" s="99"/>
      <c r="ET156" s="99"/>
      <c r="EU156" s="99"/>
      <c r="EV156" s="99"/>
      <c r="EW156" s="99"/>
      <c r="EX156" s="99"/>
      <c r="EY156" s="99"/>
      <c r="EZ156" s="99"/>
      <c r="FA156" s="99"/>
      <c r="FB156" s="99"/>
      <c r="FC156" s="99"/>
      <c r="FD156" s="99"/>
      <c r="FE156" s="99"/>
      <c r="FF156" s="99"/>
      <c r="FG156" s="99"/>
      <c r="FH156" s="99"/>
      <c r="FI156" s="99"/>
      <c r="FJ156" s="99"/>
      <c r="FK156" s="99"/>
      <c r="FL156" s="99"/>
      <c r="FM156" s="99"/>
      <c r="FN156" s="99"/>
      <c r="FO156" s="99"/>
      <c r="FP156" s="99"/>
      <c r="FQ156" s="99"/>
      <c r="FR156" s="99"/>
      <c r="FS156" s="99"/>
      <c r="FT156" s="99"/>
      <c r="FU156" s="99"/>
      <c r="FV156" s="99"/>
      <c r="FW156" s="99"/>
      <c r="FX156" s="99"/>
      <c r="FY156" s="99"/>
      <c r="FZ156" s="99"/>
      <c r="GA156" s="99"/>
      <c r="GB156" s="99"/>
      <c r="GC156" s="99"/>
      <c r="GD156" s="99"/>
      <c r="GE156" s="99"/>
      <c r="GF156" s="99"/>
      <c r="GG156" s="99"/>
      <c r="GH156" s="99"/>
      <c r="GI156" s="99"/>
      <c r="GJ156" s="99"/>
      <c r="GK156" s="99"/>
      <c r="GL156" s="99"/>
      <c r="GM156" s="99"/>
      <c r="GN156" s="99"/>
      <c r="GO156" s="99"/>
      <c r="GP156" s="99"/>
      <c r="GQ156" s="99"/>
      <c r="GR156" s="99"/>
      <c r="GS156" s="99"/>
      <c r="GT156" s="99"/>
      <c r="GU156" s="99"/>
      <c r="GV156" s="99"/>
      <c r="GW156" s="99"/>
      <c r="GX156" s="99"/>
      <c r="GY156" s="99"/>
      <c r="GZ156" s="99"/>
      <c r="HA156" s="99"/>
      <c r="HB156" s="99"/>
      <c r="HC156" s="99"/>
      <c r="HD156" s="99"/>
      <c r="HE156" s="99"/>
      <c r="HF156" s="99"/>
      <c r="HG156" s="99"/>
      <c r="HH156" s="99"/>
      <c r="HI156" s="99"/>
      <c r="HJ156" s="99"/>
      <c r="HK156" s="99"/>
      <c r="HL156" s="99"/>
      <c r="HM156" s="99"/>
      <c r="HN156" s="99"/>
      <c r="HO156" s="99"/>
      <c r="HP156" s="99"/>
      <c r="HQ156" s="99"/>
      <c r="HR156" s="99"/>
      <c r="HS156" s="99"/>
      <c r="HT156" s="99"/>
      <c r="HU156" s="99"/>
      <c r="HV156" s="99"/>
      <c r="HW156" s="99"/>
      <c r="HX156" s="99"/>
      <c r="HY156" s="99"/>
      <c r="HZ156" s="99"/>
      <c r="IA156" s="99"/>
    </row>
    <row r="157" spans="1:235" s="46" customFormat="1" ht="25.5" customHeight="1" x14ac:dyDescent="0.2">
      <c r="A157" s="16">
        <v>19</v>
      </c>
      <c r="B157" s="17" t="s">
        <v>119</v>
      </c>
      <c r="C157" s="18" t="s">
        <v>120</v>
      </c>
      <c r="D157" s="19" t="s">
        <v>12</v>
      </c>
      <c r="E157" s="20"/>
      <c r="F157" s="20">
        <f>56.25/250*202</f>
        <v>45.45</v>
      </c>
      <c r="G157" s="20"/>
      <c r="H157" s="160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</row>
    <row r="158" spans="1:235" s="29" customFormat="1" ht="12.75" x14ac:dyDescent="0.25">
      <c r="A158" s="24"/>
      <c r="B158" s="25"/>
      <c r="C158" s="47"/>
      <c r="D158" s="24" t="s">
        <v>82</v>
      </c>
      <c r="E158" s="22"/>
      <c r="F158" s="22">
        <f>F157/100</f>
        <v>0.45450000000000002</v>
      </c>
      <c r="G158" s="22"/>
      <c r="H158" s="15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</row>
    <row r="159" spans="1:235" s="9" customFormat="1" ht="12.75" x14ac:dyDescent="0.25">
      <c r="A159" s="16"/>
      <c r="B159" s="68"/>
      <c r="C159" s="31" t="s">
        <v>19</v>
      </c>
      <c r="D159" s="32" t="s">
        <v>16</v>
      </c>
      <c r="E159" s="69">
        <v>840</v>
      </c>
      <c r="F159" s="22">
        <f>F158*E159</f>
        <v>381.78000000000003</v>
      </c>
      <c r="G159" s="22"/>
      <c r="H159" s="158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12"/>
      <c r="W159" s="112"/>
      <c r="X159" s="112"/>
      <c r="Y159" s="112"/>
      <c r="Z159" s="112"/>
      <c r="AA159" s="112"/>
      <c r="AB159" s="112"/>
      <c r="AC159" s="112"/>
      <c r="AD159" s="112"/>
      <c r="AE159" s="112"/>
      <c r="AF159" s="112"/>
      <c r="AG159" s="112"/>
      <c r="AH159" s="112"/>
      <c r="AI159" s="112"/>
      <c r="AJ159" s="112"/>
      <c r="AK159" s="112"/>
      <c r="AL159" s="112"/>
      <c r="AM159" s="112"/>
      <c r="AN159" s="112"/>
      <c r="AO159" s="112"/>
      <c r="AP159" s="112"/>
      <c r="AQ159" s="112"/>
      <c r="AR159" s="112"/>
      <c r="AS159" s="112"/>
      <c r="AT159" s="112"/>
      <c r="AU159" s="112"/>
      <c r="AV159" s="112"/>
      <c r="AW159" s="112"/>
      <c r="AX159" s="112"/>
      <c r="AY159" s="112"/>
      <c r="AZ159" s="112"/>
      <c r="BA159" s="112"/>
      <c r="BB159" s="112"/>
      <c r="BC159" s="112"/>
      <c r="BD159" s="112"/>
      <c r="BE159" s="112"/>
      <c r="BF159" s="112"/>
      <c r="BG159" s="112"/>
      <c r="BH159" s="112"/>
      <c r="BI159" s="112"/>
      <c r="BJ159" s="112"/>
      <c r="BK159" s="112"/>
      <c r="BL159" s="112"/>
      <c r="BM159" s="112"/>
      <c r="BN159" s="112"/>
      <c r="BO159" s="112"/>
      <c r="BP159" s="112"/>
      <c r="BQ159" s="112"/>
      <c r="BR159" s="112"/>
      <c r="BS159" s="112"/>
      <c r="BT159" s="112"/>
      <c r="BU159" s="112"/>
      <c r="BV159" s="112"/>
      <c r="BW159" s="112"/>
      <c r="BX159" s="112"/>
      <c r="BY159" s="112"/>
      <c r="BZ159" s="112"/>
      <c r="CA159" s="112"/>
      <c r="CB159" s="112"/>
      <c r="CC159" s="112"/>
      <c r="CD159" s="112"/>
      <c r="CE159" s="112"/>
      <c r="CF159" s="112"/>
      <c r="CG159" s="112"/>
      <c r="CH159" s="112"/>
      <c r="CI159" s="112"/>
      <c r="CJ159" s="112"/>
      <c r="CK159" s="112"/>
      <c r="CL159" s="112"/>
      <c r="CM159" s="112"/>
      <c r="CN159" s="112"/>
      <c r="CO159" s="112"/>
      <c r="CP159" s="112"/>
      <c r="CQ159" s="112"/>
      <c r="CR159" s="112"/>
      <c r="CS159" s="112"/>
      <c r="CT159" s="112"/>
      <c r="CU159" s="112"/>
      <c r="CV159" s="112"/>
      <c r="CW159" s="112"/>
      <c r="CX159" s="112"/>
      <c r="CY159" s="112"/>
      <c r="CZ159" s="112"/>
      <c r="DA159" s="112"/>
      <c r="DB159" s="112"/>
      <c r="DC159" s="112"/>
      <c r="DD159" s="112"/>
      <c r="DE159" s="112"/>
      <c r="DF159" s="112"/>
      <c r="DG159" s="112"/>
      <c r="DH159" s="112"/>
      <c r="DI159" s="112"/>
      <c r="DJ159" s="112"/>
      <c r="DK159" s="112"/>
      <c r="DL159" s="112"/>
      <c r="DM159" s="112"/>
      <c r="DN159" s="112"/>
      <c r="DO159" s="112"/>
      <c r="DP159" s="112"/>
      <c r="DQ159" s="112"/>
      <c r="DR159" s="112"/>
      <c r="DS159" s="112"/>
      <c r="DT159" s="112"/>
      <c r="DU159" s="112"/>
      <c r="DV159" s="112"/>
      <c r="DW159" s="112"/>
      <c r="DX159" s="112"/>
      <c r="DY159" s="112"/>
      <c r="DZ159" s="112"/>
      <c r="EA159" s="112"/>
      <c r="EB159" s="112"/>
      <c r="EC159" s="112"/>
      <c r="ED159" s="112"/>
      <c r="EE159" s="112"/>
      <c r="EF159" s="112"/>
      <c r="EG159" s="112"/>
      <c r="EH159" s="112"/>
      <c r="EI159" s="112"/>
      <c r="EJ159" s="112"/>
      <c r="EK159" s="112"/>
      <c r="EL159" s="112"/>
      <c r="EM159" s="112"/>
      <c r="EN159" s="112"/>
      <c r="EO159" s="112"/>
      <c r="EP159" s="112"/>
      <c r="EQ159" s="112"/>
      <c r="ER159" s="112"/>
      <c r="ES159" s="112"/>
      <c r="ET159" s="112"/>
      <c r="EU159" s="112"/>
      <c r="EV159" s="112"/>
      <c r="EW159" s="112"/>
      <c r="EX159" s="112"/>
      <c r="EY159" s="112"/>
      <c r="EZ159" s="112"/>
      <c r="FA159" s="112"/>
      <c r="FB159" s="112"/>
      <c r="FC159" s="112"/>
      <c r="FD159" s="112"/>
      <c r="FE159" s="112"/>
      <c r="FF159" s="112"/>
      <c r="FG159" s="112"/>
      <c r="FH159" s="112"/>
      <c r="FI159" s="112"/>
      <c r="FJ159" s="112"/>
      <c r="FK159" s="112"/>
      <c r="FL159" s="112"/>
      <c r="FM159" s="112"/>
      <c r="FN159" s="112"/>
      <c r="FO159" s="112"/>
      <c r="FP159" s="112"/>
      <c r="FQ159" s="112"/>
      <c r="FR159" s="112"/>
      <c r="FS159" s="112"/>
      <c r="FT159" s="112"/>
      <c r="FU159" s="112"/>
      <c r="FV159" s="112"/>
      <c r="FW159" s="112"/>
      <c r="FX159" s="112"/>
      <c r="FY159" s="112"/>
      <c r="FZ159" s="112"/>
      <c r="GA159" s="112"/>
      <c r="GB159" s="112"/>
      <c r="GC159" s="112"/>
      <c r="GD159" s="112"/>
      <c r="GE159" s="112"/>
      <c r="GF159" s="112"/>
      <c r="GG159" s="112"/>
      <c r="GH159" s="112"/>
      <c r="GI159" s="112"/>
      <c r="GJ159" s="112"/>
      <c r="GK159" s="112"/>
      <c r="GL159" s="112"/>
      <c r="GM159" s="112"/>
      <c r="GN159" s="112"/>
      <c r="GO159" s="112"/>
      <c r="GP159" s="112"/>
      <c r="GQ159" s="112"/>
      <c r="GR159" s="112"/>
      <c r="GS159" s="112"/>
      <c r="GT159" s="112"/>
      <c r="GU159" s="112"/>
      <c r="GV159" s="112"/>
      <c r="GW159" s="112"/>
      <c r="GX159" s="112"/>
      <c r="GY159" s="112"/>
      <c r="GZ159" s="112"/>
      <c r="HA159" s="112"/>
      <c r="HB159" s="112"/>
      <c r="HC159" s="112"/>
      <c r="HD159" s="112"/>
      <c r="HE159" s="112"/>
      <c r="HF159" s="112"/>
      <c r="HG159" s="112"/>
      <c r="HH159" s="112"/>
      <c r="HI159" s="112"/>
      <c r="HJ159" s="112"/>
      <c r="HK159" s="112"/>
    </row>
    <row r="160" spans="1:235" s="9" customFormat="1" ht="12.75" x14ac:dyDescent="0.25">
      <c r="A160" s="16"/>
      <c r="B160" s="68" t="s">
        <v>121</v>
      </c>
      <c r="C160" s="40" t="s">
        <v>122</v>
      </c>
      <c r="D160" s="32" t="s">
        <v>35</v>
      </c>
      <c r="E160" s="69">
        <v>128</v>
      </c>
      <c r="F160" s="22">
        <f>F158*E160</f>
        <v>58.176000000000002</v>
      </c>
      <c r="G160" s="22"/>
      <c r="H160" s="158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  <c r="AW160" s="112"/>
      <c r="AX160" s="112"/>
      <c r="AY160" s="112"/>
      <c r="AZ160" s="112"/>
      <c r="BA160" s="112"/>
      <c r="BB160" s="112"/>
      <c r="BC160" s="112"/>
      <c r="BD160" s="112"/>
      <c r="BE160" s="112"/>
      <c r="BF160" s="112"/>
      <c r="BG160" s="112"/>
      <c r="BH160" s="112"/>
      <c r="BI160" s="112"/>
      <c r="BJ160" s="112"/>
      <c r="BK160" s="112"/>
      <c r="BL160" s="112"/>
      <c r="BM160" s="112"/>
      <c r="BN160" s="112"/>
      <c r="BO160" s="112"/>
      <c r="BP160" s="112"/>
      <c r="BQ160" s="112"/>
      <c r="BR160" s="112"/>
      <c r="BS160" s="112"/>
      <c r="BT160" s="112"/>
      <c r="BU160" s="112"/>
      <c r="BV160" s="112"/>
      <c r="BW160" s="112"/>
      <c r="BX160" s="112"/>
      <c r="BY160" s="112"/>
      <c r="BZ160" s="112"/>
      <c r="CA160" s="112"/>
      <c r="CB160" s="112"/>
      <c r="CC160" s="112"/>
      <c r="CD160" s="112"/>
      <c r="CE160" s="112"/>
      <c r="CF160" s="112"/>
      <c r="CG160" s="112"/>
      <c r="CH160" s="112"/>
      <c r="CI160" s="112"/>
      <c r="CJ160" s="112"/>
      <c r="CK160" s="112"/>
      <c r="CL160" s="112"/>
      <c r="CM160" s="112"/>
      <c r="CN160" s="112"/>
      <c r="CO160" s="112"/>
      <c r="CP160" s="112"/>
      <c r="CQ160" s="112"/>
      <c r="CR160" s="112"/>
      <c r="CS160" s="112"/>
      <c r="CT160" s="112"/>
      <c r="CU160" s="112"/>
      <c r="CV160" s="112"/>
      <c r="CW160" s="112"/>
      <c r="CX160" s="112"/>
      <c r="CY160" s="112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  <c r="DN160" s="112"/>
      <c r="DO160" s="112"/>
      <c r="DP160" s="112"/>
      <c r="DQ160" s="112"/>
      <c r="DR160" s="112"/>
      <c r="DS160" s="112"/>
      <c r="DT160" s="112"/>
      <c r="DU160" s="112"/>
      <c r="DV160" s="112"/>
      <c r="DW160" s="112"/>
      <c r="DX160" s="112"/>
      <c r="DY160" s="112"/>
      <c r="DZ160" s="112"/>
      <c r="EA160" s="112"/>
      <c r="EB160" s="112"/>
      <c r="EC160" s="112"/>
      <c r="ED160" s="112"/>
      <c r="EE160" s="112"/>
      <c r="EF160" s="112"/>
      <c r="EG160" s="112"/>
      <c r="EH160" s="112"/>
      <c r="EI160" s="112"/>
      <c r="EJ160" s="112"/>
      <c r="EK160" s="112"/>
      <c r="EL160" s="112"/>
      <c r="EM160" s="112"/>
      <c r="EN160" s="112"/>
      <c r="EO160" s="112"/>
      <c r="EP160" s="112"/>
      <c r="EQ160" s="112"/>
      <c r="ER160" s="112"/>
      <c r="ES160" s="112"/>
      <c r="ET160" s="112"/>
      <c r="EU160" s="112"/>
      <c r="EV160" s="112"/>
      <c r="EW160" s="112"/>
      <c r="EX160" s="112"/>
      <c r="EY160" s="112"/>
      <c r="EZ160" s="112"/>
      <c r="FA160" s="112"/>
      <c r="FB160" s="112"/>
      <c r="FC160" s="112"/>
      <c r="FD160" s="112"/>
      <c r="FE160" s="112"/>
      <c r="FF160" s="112"/>
      <c r="FG160" s="112"/>
      <c r="FH160" s="112"/>
      <c r="FI160" s="112"/>
      <c r="FJ160" s="112"/>
      <c r="FK160" s="112"/>
      <c r="FL160" s="112"/>
      <c r="FM160" s="112"/>
      <c r="FN160" s="112"/>
      <c r="FO160" s="112"/>
      <c r="FP160" s="112"/>
      <c r="FQ160" s="112"/>
      <c r="FR160" s="112"/>
      <c r="FS160" s="112"/>
      <c r="FT160" s="112"/>
      <c r="FU160" s="112"/>
      <c r="FV160" s="112"/>
      <c r="FW160" s="112"/>
      <c r="FX160" s="112"/>
      <c r="FY160" s="112"/>
      <c r="FZ160" s="112"/>
      <c r="GA160" s="112"/>
      <c r="GB160" s="112"/>
      <c r="GC160" s="112"/>
      <c r="GD160" s="112"/>
      <c r="GE160" s="112"/>
      <c r="GF160" s="112"/>
      <c r="GG160" s="112"/>
      <c r="GH160" s="112"/>
      <c r="GI160" s="112"/>
      <c r="GJ160" s="112"/>
      <c r="GK160" s="112"/>
      <c r="GL160" s="112"/>
      <c r="GM160" s="112"/>
      <c r="GN160" s="112"/>
      <c r="GO160" s="112"/>
      <c r="GP160" s="112"/>
      <c r="GQ160" s="112"/>
      <c r="GR160" s="112"/>
      <c r="GS160" s="112"/>
      <c r="GT160" s="112"/>
      <c r="GU160" s="112"/>
      <c r="GV160" s="112"/>
      <c r="GW160" s="112"/>
      <c r="GX160" s="112"/>
      <c r="GY160" s="112"/>
      <c r="GZ160" s="112"/>
      <c r="HA160" s="112"/>
      <c r="HB160" s="112"/>
      <c r="HC160" s="112"/>
      <c r="HD160" s="112"/>
      <c r="HE160" s="112"/>
      <c r="HF160" s="112"/>
      <c r="HG160" s="112"/>
      <c r="HH160" s="112"/>
      <c r="HI160" s="112"/>
      <c r="HJ160" s="112"/>
      <c r="HK160" s="112"/>
    </row>
    <row r="161" spans="1:251" s="9" customFormat="1" ht="12.75" x14ac:dyDescent="0.25">
      <c r="A161" s="16"/>
      <c r="B161" s="68"/>
      <c r="C161" s="40" t="s">
        <v>55</v>
      </c>
      <c r="D161" s="101" t="s">
        <v>2</v>
      </c>
      <c r="E161" s="69">
        <v>68</v>
      </c>
      <c r="F161" s="39">
        <f>E161*F158</f>
        <v>30.906000000000002</v>
      </c>
      <c r="G161" s="39"/>
      <c r="H161" s="158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  <c r="AW161" s="112"/>
      <c r="AX161" s="112"/>
      <c r="AY161" s="112"/>
      <c r="AZ161" s="112"/>
      <c r="BA161" s="112"/>
      <c r="BB161" s="112"/>
      <c r="BC161" s="112"/>
      <c r="BD161" s="112"/>
      <c r="BE161" s="112"/>
      <c r="BF161" s="112"/>
      <c r="BG161" s="112"/>
      <c r="BH161" s="112"/>
      <c r="BI161" s="112"/>
      <c r="BJ161" s="112"/>
      <c r="BK161" s="112"/>
      <c r="BL161" s="112"/>
      <c r="BM161" s="112"/>
      <c r="BN161" s="112"/>
      <c r="BO161" s="112"/>
      <c r="BP161" s="112"/>
      <c r="BQ161" s="112"/>
      <c r="BR161" s="112"/>
      <c r="BS161" s="112"/>
      <c r="BT161" s="112"/>
      <c r="BU161" s="112"/>
      <c r="BV161" s="112"/>
      <c r="BW161" s="112"/>
      <c r="BX161" s="112"/>
      <c r="BY161" s="112"/>
      <c r="BZ161" s="112"/>
      <c r="CA161" s="112"/>
      <c r="CB161" s="112"/>
      <c r="CC161" s="112"/>
      <c r="CD161" s="112"/>
      <c r="CE161" s="112"/>
      <c r="CF161" s="112"/>
      <c r="CG161" s="112"/>
      <c r="CH161" s="112"/>
      <c r="CI161" s="112"/>
      <c r="CJ161" s="112"/>
      <c r="CK161" s="112"/>
      <c r="CL161" s="112"/>
      <c r="CM161" s="112"/>
      <c r="CN161" s="112"/>
      <c r="CO161" s="112"/>
      <c r="CP161" s="112"/>
      <c r="CQ161" s="112"/>
      <c r="CR161" s="112"/>
      <c r="CS161" s="112"/>
      <c r="CT161" s="112"/>
      <c r="CU161" s="112"/>
      <c r="CV161" s="112"/>
      <c r="CW161" s="112"/>
      <c r="CX161" s="112"/>
      <c r="CY161" s="112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  <c r="DN161" s="112"/>
      <c r="DO161" s="112"/>
      <c r="DP161" s="112"/>
      <c r="DQ161" s="112"/>
      <c r="DR161" s="112"/>
      <c r="DS161" s="112"/>
      <c r="DT161" s="112"/>
      <c r="DU161" s="112"/>
      <c r="DV161" s="112"/>
      <c r="DW161" s="112"/>
      <c r="DX161" s="112"/>
      <c r="DY161" s="112"/>
      <c r="DZ161" s="112"/>
      <c r="EA161" s="112"/>
      <c r="EB161" s="112"/>
      <c r="EC161" s="112"/>
      <c r="ED161" s="112"/>
      <c r="EE161" s="112"/>
      <c r="EF161" s="112"/>
      <c r="EG161" s="112"/>
      <c r="EH161" s="112"/>
      <c r="EI161" s="112"/>
      <c r="EJ161" s="112"/>
      <c r="EK161" s="112"/>
      <c r="EL161" s="112"/>
      <c r="EM161" s="112"/>
      <c r="EN161" s="112"/>
      <c r="EO161" s="112"/>
      <c r="EP161" s="112"/>
      <c r="EQ161" s="112"/>
      <c r="ER161" s="112"/>
      <c r="ES161" s="112"/>
      <c r="ET161" s="112"/>
      <c r="EU161" s="112"/>
      <c r="EV161" s="112"/>
      <c r="EW161" s="112"/>
      <c r="EX161" s="112"/>
      <c r="EY161" s="112"/>
      <c r="EZ161" s="112"/>
      <c r="FA161" s="112"/>
      <c r="FB161" s="112"/>
      <c r="FC161" s="112"/>
      <c r="FD161" s="112"/>
      <c r="FE161" s="112"/>
      <c r="FF161" s="112"/>
      <c r="FG161" s="112"/>
      <c r="FH161" s="112"/>
      <c r="FI161" s="112"/>
      <c r="FJ161" s="112"/>
      <c r="FK161" s="112"/>
      <c r="FL161" s="112"/>
      <c r="FM161" s="112"/>
      <c r="FN161" s="112"/>
      <c r="FO161" s="112"/>
      <c r="FP161" s="112"/>
      <c r="FQ161" s="112"/>
      <c r="FR161" s="112"/>
      <c r="FS161" s="112"/>
      <c r="FT161" s="112"/>
      <c r="FU161" s="112"/>
      <c r="FV161" s="112"/>
      <c r="FW161" s="112"/>
      <c r="FX161" s="112"/>
      <c r="FY161" s="112"/>
      <c r="FZ161" s="112"/>
      <c r="GA161" s="112"/>
      <c r="GB161" s="112"/>
      <c r="GC161" s="112"/>
      <c r="GD161" s="112"/>
      <c r="GE161" s="112"/>
      <c r="GF161" s="112"/>
      <c r="GG161" s="112"/>
      <c r="GH161" s="112"/>
      <c r="GI161" s="112"/>
      <c r="GJ161" s="112"/>
      <c r="GK161" s="112"/>
      <c r="GL161" s="112"/>
      <c r="GM161" s="112"/>
      <c r="GN161" s="112"/>
      <c r="GO161" s="112"/>
      <c r="GP161" s="112"/>
      <c r="GQ161" s="112"/>
      <c r="GR161" s="112"/>
      <c r="GS161" s="112"/>
      <c r="GT161" s="112"/>
      <c r="GU161" s="112"/>
      <c r="GV161" s="112"/>
      <c r="GW161" s="112"/>
      <c r="GX161" s="112"/>
      <c r="GY161" s="112"/>
      <c r="GZ161" s="112"/>
      <c r="HA161" s="112"/>
      <c r="HB161" s="112"/>
      <c r="HC161" s="112"/>
      <c r="HD161" s="112"/>
      <c r="HE161" s="112"/>
      <c r="HF161" s="112"/>
      <c r="HG161" s="112"/>
      <c r="HH161" s="112"/>
      <c r="HI161" s="112"/>
      <c r="HJ161" s="112"/>
      <c r="HK161" s="112"/>
    </row>
    <row r="162" spans="1:251" s="9" customFormat="1" ht="14.25" customHeight="1" x14ac:dyDescent="0.25">
      <c r="A162" s="16"/>
      <c r="B162" s="68" t="s">
        <v>123</v>
      </c>
      <c r="C162" s="40" t="s">
        <v>124</v>
      </c>
      <c r="D162" s="101" t="s">
        <v>73</v>
      </c>
      <c r="E162" s="24" t="s">
        <v>65</v>
      </c>
      <c r="F162" s="22">
        <v>202</v>
      </c>
      <c r="G162" s="22"/>
      <c r="H162" s="164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  <c r="AW162" s="112"/>
      <c r="AX162" s="112"/>
      <c r="AY162" s="112"/>
      <c r="AZ162" s="112"/>
      <c r="BA162" s="112"/>
      <c r="BB162" s="112"/>
      <c r="BC162" s="112"/>
      <c r="BD162" s="112"/>
      <c r="BE162" s="112"/>
      <c r="BF162" s="112"/>
      <c r="BG162" s="112"/>
      <c r="BH162" s="112"/>
      <c r="BI162" s="112"/>
      <c r="BJ162" s="112"/>
      <c r="BK162" s="112"/>
      <c r="BL162" s="112"/>
      <c r="BM162" s="112"/>
      <c r="BN162" s="112"/>
      <c r="BO162" s="112"/>
      <c r="BP162" s="112"/>
      <c r="BQ162" s="112"/>
      <c r="BR162" s="112"/>
      <c r="BS162" s="112"/>
      <c r="BT162" s="112"/>
      <c r="BU162" s="112"/>
      <c r="BV162" s="112"/>
      <c r="BW162" s="112"/>
      <c r="BX162" s="112"/>
      <c r="BY162" s="112"/>
      <c r="BZ162" s="112"/>
      <c r="CA162" s="112"/>
      <c r="CB162" s="112"/>
      <c r="CC162" s="112"/>
      <c r="CD162" s="112"/>
      <c r="CE162" s="112"/>
      <c r="CF162" s="112"/>
      <c r="CG162" s="112"/>
      <c r="CH162" s="112"/>
      <c r="CI162" s="112"/>
      <c r="CJ162" s="112"/>
      <c r="CK162" s="112"/>
      <c r="CL162" s="112"/>
      <c r="CM162" s="112"/>
      <c r="CN162" s="112"/>
      <c r="CO162" s="112"/>
      <c r="CP162" s="112"/>
      <c r="CQ162" s="112"/>
      <c r="CR162" s="112"/>
      <c r="CS162" s="112"/>
      <c r="CT162" s="112"/>
      <c r="CU162" s="112"/>
      <c r="CV162" s="112"/>
      <c r="CW162" s="112"/>
      <c r="CX162" s="112"/>
      <c r="CY162" s="112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  <c r="DN162" s="112"/>
      <c r="DO162" s="112"/>
      <c r="DP162" s="112"/>
      <c r="DQ162" s="112"/>
      <c r="DR162" s="112"/>
      <c r="DS162" s="112"/>
      <c r="DT162" s="112"/>
      <c r="DU162" s="112"/>
      <c r="DV162" s="112"/>
      <c r="DW162" s="112"/>
      <c r="DX162" s="112"/>
      <c r="DY162" s="112"/>
      <c r="DZ162" s="112"/>
      <c r="EA162" s="112"/>
      <c r="EB162" s="112"/>
      <c r="EC162" s="112"/>
      <c r="ED162" s="112"/>
      <c r="EE162" s="112"/>
      <c r="EF162" s="112"/>
      <c r="EG162" s="112"/>
      <c r="EH162" s="112"/>
      <c r="EI162" s="112"/>
      <c r="EJ162" s="112"/>
      <c r="EK162" s="112"/>
      <c r="EL162" s="112"/>
      <c r="EM162" s="112"/>
      <c r="EN162" s="112"/>
      <c r="EO162" s="112"/>
      <c r="EP162" s="112"/>
      <c r="EQ162" s="112"/>
      <c r="ER162" s="112"/>
      <c r="ES162" s="112"/>
      <c r="ET162" s="112"/>
      <c r="EU162" s="112"/>
      <c r="EV162" s="112"/>
      <c r="EW162" s="112"/>
      <c r="EX162" s="112"/>
      <c r="EY162" s="112"/>
      <c r="EZ162" s="112"/>
      <c r="FA162" s="112"/>
      <c r="FB162" s="112"/>
      <c r="FC162" s="112"/>
      <c r="FD162" s="112"/>
      <c r="FE162" s="112"/>
      <c r="FF162" s="112"/>
      <c r="FG162" s="112"/>
      <c r="FH162" s="112"/>
      <c r="FI162" s="112"/>
      <c r="FJ162" s="112"/>
      <c r="FK162" s="112"/>
      <c r="FL162" s="112"/>
      <c r="FM162" s="112"/>
      <c r="FN162" s="112"/>
      <c r="FO162" s="112"/>
      <c r="FP162" s="112"/>
      <c r="FQ162" s="112"/>
      <c r="FR162" s="112"/>
      <c r="FS162" s="112"/>
      <c r="FT162" s="112"/>
      <c r="FU162" s="112"/>
      <c r="FV162" s="112"/>
      <c r="FW162" s="112"/>
      <c r="FX162" s="112"/>
      <c r="FY162" s="112"/>
      <c r="FZ162" s="112"/>
      <c r="GA162" s="112"/>
      <c r="GB162" s="112"/>
      <c r="GC162" s="112"/>
      <c r="GD162" s="112"/>
      <c r="GE162" s="112"/>
      <c r="GF162" s="112"/>
      <c r="GG162" s="112"/>
      <c r="GH162" s="112"/>
      <c r="GI162" s="112"/>
      <c r="GJ162" s="112"/>
      <c r="GK162" s="112"/>
      <c r="GL162" s="112"/>
      <c r="GM162" s="112"/>
      <c r="GN162" s="112"/>
      <c r="GO162" s="112"/>
      <c r="GP162" s="112"/>
      <c r="GQ162" s="112"/>
      <c r="GR162" s="112"/>
      <c r="GS162" s="112"/>
      <c r="GT162" s="112"/>
      <c r="GU162" s="112"/>
      <c r="GV162" s="112"/>
      <c r="GW162" s="112"/>
      <c r="GX162" s="112"/>
      <c r="GY162" s="112"/>
      <c r="GZ162" s="112"/>
      <c r="HA162" s="112"/>
      <c r="HB162" s="112"/>
      <c r="HC162" s="112"/>
      <c r="HD162" s="112"/>
      <c r="HE162" s="112"/>
      <c r="HF162" s="112"/>
      <c r="HG162" s="112"/>
      <c r="HH162" s="112"/>
      <c r="HI162" s="112"/>
      <c r="HJ162" s="112"/>
      <c r="HK162" s="112"/>
    </row>
    <row r="163" spans="1:251" s="9" customFormat="1" ht="12.75" x14ac:dyDescent="0.25">
      <c r="A163" s="16"/>
      <c r="B163" s="151" t="s">
        <v>155</v>
      </c>
      <c r="C163" s="40" t="s">
        <v>125</v>
      </c>
      <c r="D163" s="101" t="s">
        <v>12</v>
      </c>
      <c r="E163" s="69">
        <v>1.02</v>
      </c>
      <c r="F163" s="39">
        <f>E163*F158</f>
        <v>0.46359</v>
      </c>
      <c r="G163" s="39"/>
      <c r="H163" s="164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  <c r="AW163" s="112"/>
      <c r="AX163" s="112"/>
      <c r="AY163" s="112"/>
      <c r="AZ163" s="112"/>
      <c r="BA163" s="112"/>
      <c r="BB163" s="112"/>
      <c r="BC163" s="112"/>
      <c r="BD163" s="112"/>
      <c r="BE163" s="112"/>
      <c r="BF163" s="112"/>
      <c r="BG163" s="112"/>
      <c r="BH163" s="112"/>
      <c r="BI163" s="112"/>
      <c r="BJ163" s="112"/>
      <c r="BK163" s="112"/>
      <c r="BL163" s="112"/>
      <c r="BM163" s="112"/>
      <c r="BN163" s="112"/>
      <c r="BO163" s="112"/>
      <c r="BP163" s="112"/>
      <c r="BQ163" s="112"/>
      <c r="BR163" s="112"/>
      <c r="BS163" s="112"/>
      <c r="BT163" s="112"/>
      <c r="BU163" s="112"/>
      <c r="BV163" s="112"/>
      <c r="BW163" s="112"/>
      <c r="BX163" s="112"/>
      <c r="BY163" s="112"/>
      <c r="BZ163" s="112"/>
      <c r="CA163" s="112"/>
      <c r="CB163" s="112"/>
      <c r="CC163" s="112"/>
      <c r="CD163" s="112"/>
      <c r="CE163" s="112"/>
      <c r="CF163" s="112"/>
      <c r="CG163" s="112"/>
      <c r="CH163" s="112"/>
      <c r="CI163" s="112"/>
      <c r="CJ163" s="112"/>
      <c r="CK163" s="112"/>
      <c r="CL163" s="112"/>
      <c r="CM163" s="112"/>
      <c r="CN163" s="112"/>
      <c r="CO163" s="112"/>
      <c r="CP163" s="112"/>
      <c r="CQ163" s="112"/>
      <c r="CR163" s="112"/>
      <c r="CS163" s="112"/>
      <c r="CT163" s="112"/>
      <c r="CU163" s="112"/>
      <c r="CV163" s="112"/>
      <c r="CW163" s="112"/>
      <c r="CX163" s="112"/>
      <c r="CY163" s="112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  <c r="DN163" s="112"/>
      <c r="DO163" s="112"/>
      <c r="DP163" s="112"/>
      <c r="DQ163" s="112"/>
      <c r="DR163" s="112"/>
      <c r="DS163" s="112"/>
      <c r="DT163" s="112"/>
      <c r="DU163" s="112"/>
      <c r="DV163" s="112"/>
      <c r="DW163" s="112"/>
      <c r="DX163" s="112"/>
      <c r="DY163" s="112"/>
      <c r="DZ163" s="112"/>
      <c r="EA163" s="112"/>
      <c r="EB163" s="112"/>
      <c r="EC163" s="112"/>
      <c r="ED163" s="112"/>
      <c r="EE163" s="112"/>
      <c r="EF163" s="112"/>
      <c r="EG163" s="112"/>
      <c r="EH163" s="112"/>
      <c r="EI163" s="112"/>
      <c r="EJ163" s="112"/>
      <c r="EK163" s="112"/>
      <c r="EL163" s="112"/>
      <c r="EM163" s="112"/>
      <c r="EN163" s="112"/>
      <c r="EO163" s="112"/>
      <c r="EP163" s="112"/>
      <c r="EQ163" s="112"/>
      <c r="ER163" s="112"/>
      <c r="ES163" s="112"/>
      <c r="ET163" s="112"/>
      <c r="EU163" s="112"/>
      <c r="EV163" s="112"/>
      <c r="EW163" s="112"/>
      <c r="EX163" s="112"/>
      <c r="EY163" s="112"/>
      <c r="EZ163" s="112"/>
      <c r="FA163" s="112"/>
      <c r="FB163" s="112"/>
      <c r="FC163" s="112"/>
      <c r="FD163" s="112"/>
      <c r="FE163" s="112"/>
      <c r="FF163" s="112"/>
      <c r="FG163" s="112"/>
      <c r="FH163" s="112"/>
      <c r="FI163" s="112"/>
      <c r="FJ163" s="112"/>
      <c r="FK163" s="112"/>
      <c r="FL163" s="112"/>
      <c r="FM163" s="112"/>
      <c r="FN163" s="112"/>
      <c r="FO163" s="112"/>
      <c r="FP163" s="112"/>
      <c r="FQ163" s="112"/>
      <c r="FR163" s="112"/>
      <c r="FS163" s="112"/>
      <c r="FT163" s="112"/>
      <c r="FU163" s="112"/>
      <c r="FV163" s="112"/>
      <c r="FW163" s="112"/>
      <c r="FX163" s="112"/>
      <c r="FY163" s="112"/>
      <c r="FZ163" s="112"/>
      <c r="GA163" s="112"/>
      <c r="GB163" s="112"/>
      <c r="GC163" s="112"/>
      <c r="GD163" s="112"/>
      <c r="GE163" s="112"/>
      <c r="GF163" s="112"/>
      <c r="GG163" s="112"/>
      <c r="GH163" s="112"/>
      <c r="GI163" s="112"/>
      <c r="GJ163" s="112"/>
      <c r="GK163" s="112"/>
      <c r="GL163" s="112"/>
      <c r="GM163" s="112"/>
      <c r="GN163" s="112"/>
      <c r="GO163" s="112"/>
      <c r="GP163" s="112"/>
      <c r="GQ163" s="112"/>
      <c r="GR163" s="112"/>
      <c r="GS163" s="112"/>
      <c r="GT163" s="112"/>
      <c r="GU163" s="112"/>
      <c r="GV163" s="112"/>
      <c r="GW163" s="112"/>
      <c r="GX163" s="112"/>
      <c r="GY163" s="112"/>
      <c r="GZ163" s="112"/>
      <c r="HA163" s="112"/>
      <c r="HB163" s="112"/>
      <c r="HC163" s="112"/>
      <c r="HD163" s="112"/>
      <c r="HE163" s="112"/>
      <c r="HF163" s="112"/>
      <c r="HG163" s="112"/>
      <c r="HH163" s="112"/>
      <c r="HI163" s="112"/>
      <c r="HJ163" s="112"/>
      <c r="HK163" s="112"/>
    </row>
    <row r="164" spans="1:251" s="9" customFormat="1" ht="12.75" x14ac:dyDescent="0.25">
      <c r="A164" s="16"/>
      <c r="B164" s="151" t="s">
        <v>154</v>
      </c>
      <c r="C164" s="40" t="s">
        <v>126</v>
      </c>
      <c r="D164" s="101" t="s">
        <v>12</v>
      </c>
      <c r="E164" s="69">
        <v>2.1</v>
      </c>
      <c r="F164" s="22">
        <f>E164*F158</f>
        <v>0.95445000000000002</v>
      </c>
      <c r="G164" s="22"/>
      <c r="H164" s="164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BM164" s="112"/>
      <c r="BN164" s="112"/>
      <c r="BO164" s="112"/>
      <c r="BP164" s="112"/>
      <c r="BQ164" s="112"/>
      <c r="BR164" s="112"/>
      <c r="BS164" s="112"/>
      <c r="BT164" s="112"/>
      <c r="BU164" s="112"/>
      <c r="BV164" s="112"/>
      <c r="BW164" s="112"/>
      <c r="BX164" s="112"/>
      <c r="BY164" s="112"/>
      <c r="BZ164" s="112"/>
      <c r="CA164" s="112"/>
      <c r="CB164" s="112"/>
      <c r="CC164" s="112"/>
      <c r="CD164" s="112"/>
      <c r="CE164" s="112"/>
      <c r="CF164" s="112"/>
      <c r="CG164" s="112"/>
      <c r="CH164" s="112"/>
      <c r="CI164" s="112"/>
      <c r="CJ164" s="112"/>
      <c r="CK164" s="112"/>
      <c r="CL164" s="112"/>
      <c r="CM164" s="112"/>
      <c r="CN164" s="112"/>
      <c r="CO164" s="112"/>
      <c r="CP164" s="112"/>
      <c r="CQ164" s="112"/>
      <c r="CR164" s="112"/>
      <c r="CS164" s="112"/>
      <c r="CT164" s="112"/>
      <c r="CU164" s="112"/>
      <c r="CV164" s="112"/>
      <c r="CW164" s="112"/>
      <c r="CX164" s="112"/>
      <c r="CY164" s="112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  <c r="DN164" s="112"/>
      <c r="DO164" s="112"/>
      <c r="DP164" s="112"/>
      <c r="DQ164" s="112"/>
      <c r="DR164" s="112"/>
      <c r="DS164" s="112"/>
      <c r="DT164" s="112"/>
      <c r="DU164" s="112"/>
      <c r="DV164" s="112"/>
      <c r="DW164" s="112"/>
      <c r="DX164" s="112"/>
      <c r="DY164" s="112"/>
      <c r="DZ164" s="112"/>
      <c r="EA164" s="112"/>
      <c r="EB164" s="112"/>
      <c r="EC164" s="112"/>
      <c r="ED164" s="112"/>
      <c r="EE164" s="112"/>
      <c r="EF164" s="112"/>
      <c r="EG164" s="112"/>
      <c r="EH164" s="112"/>
      <c r="EI164" s="112"/>
      <c r="EJ164" s="112"/>
      <c r="EK164" s="112"/>
      <c r="EL164" s="112"/>
      <c r="EM164" s="112"/>
      <c r="EN164" s="112"/>
      <c r="EO164" s="112"/>
      <c r="EP164" s="112"/>
      <c r="EQ164" s="112"/>
      <c r="ER164" s="112"/>
      <c r="ES164" s="112"/>
      <c r="ET164" s="112"/>
      <c r="EU164" s="112"/>
      <c r="EV164" s="112"/>
      <c r="EW164" s="112"/>
      <c r="EX164" s="112"/>
      <c r="EY164" s="112"/>
      <c r="EZ164" s="112"/>
      <c r="FA164" s="112"/>
      <c r="FB164" s="112"/>
      <c r="FC164" s="112"/>
      <c r="FD164" s="112"/>
      <c r="FE164" s="112"/>
      <c r="FF164" s="112"/>
      <c r="FG164" s="112"/>
      <c r="FH164" s="112"/>
      <c r="FI164" s="112"/>
      <c r="FJ164" s="112"/>
      <c r="FK164" s="112"/>
      <c r="FL164" s="112"/>
      <c r="FM164" s="112"/>
      <c r="FN164" s="112"/>
      <c r="FO164" s="112"/>
      <c r="FP164" s="112"/>
      <c r="FQ164" s="112"/>
      <c r="FR164" s="112"/>
      <c r="FS164" s="112"/>
      <c r="FT164" s="112"/>
      <c r="FU164" s="112"/>
      <c r="FV164" s="112"/>
      <c r="FW164" s="112"/>
      <c r="FX164" s="112"/>
      <c r="FY164" s="112"/>
      <c r="FZ164" s="112"/>
      <c r="GA164" s="112"/>
      <c r="GB164" s="112"/>
      <c r="GC164" s="112"/>
      <c r="GD164" s="112"/>
      <c r="GE164" s="112"/>
      <c r="GF164" s="112"/>
      <c r="GG164" s="112"/>
      <c r="GH164" s="112"/>
      <c r="GI164" s="112"/>
      <c r="GJ164" s="112"/>
      <c r="GK164" s="112"/>
      <c r="GL164" s="112"/>
      <c r="GM164" s="112"/>
      <c r="GN164" s="112"/>
      <c r="GO164" s="112"/>
      <c r="GP164" s="112"/>
      <c r="GQ164" s="112"/>
      <c r="GR164" s="112"/>
      <c r="GS164" s="112"/>
      <c r="GT164" s="112"/>
      <c r="GU164" s="112"/>
      <c r="GV164" s="112"/>
      <c r="GW164" s="112"/>
      <c r="GX164" s="112"/>
      <c r="GY164" s="112"/>
      <c r="GZ164" s="112"/>
      <c r="HA164" s="112"/>
      <c r="HB164" s="112"/>
      <c r="HC164" s="112"/>
      <c r="HD164" s="112"/>
      <c r="HE164" s="112"/>
      <c r="HF164" s="112"/>
      <c r="HG164" s="112"/>
      <c r="HH164" s="112"/>
      <c r="HI164" s="112"/>
      <c r="HJ164" s="112"/>
      <c r="HK164" s="112"/>
    </row>
    <row r="165" spans="1:251" ht="12.75" x14ac:dyDescent="0.25">
      <c r="A165" s="16"/>
      <c r="B165" s="68"/>
      <c r="C165" s="40" t="s">
        <v>63</v>
      </c>
      <c r="D165" s="101" t="s">
        <v>2</v>
      </c>
      <c r="E165" s="69">
        <v>88</v>
      </c>
      <c r="F165" s="22">
        <f>E165*F158</f>
        <v>39.996000000000002</v>
      </c>
      <c r="G165" s="22"/>
      <c r="H165" s="164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12"/>
      <c r="W165" s="112"/>
      <c r="X165" s="112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2"/>
      <c r="AQ165" s="112"/>
      <c r="AR165" s="112"/>
      <c r="AS165" s="112"/>
      <c r="AT165" s="112"/>
      <c r="AU165" s="112"/>
      <c r="AV165" s="112"/>
      <c r="AW165" s="112"/>
      <c r="AX165" s="112"/>
      <c r="AY165" s="112"/>
      <c r="AZ165" s="112"/>
      <c r="BA165" s="112"/>
      <c r="BB165" s="112"/>
      <c r="BC165" s="112"/>
      <c r="BD165" s="112"/>
      <c r="BE165" s="112"/>
      <c r="BF165" s="112"/>
      <c r="BG165" s="112"/>
      <c r="BH165" s="112"/>
      <c r="BI165" s="112"/>
      <c r="BJ165" s="112"/>
      <c r="BK165" s="112"/>
      <c r="BL165" s="112"/>
      <c r="BM165" s="112"/>
      <c r="BN165" s="112"/>
      <c r="BO165" s="112"/>
      <c r="BP165" s="112"/>
      <c r="BQ165" s="112"/>
      <c r="BR165" s="112"/>
      <c r="BS165" s="112"/>
      <c r="BT165" s="112"/>
      <c r="BU165" s="112"/>
      <c r="BV165" s="112"/>
      <c r="BW165" s="112"/>
      <c r="BX165" s="112"/>
      <c r="BY165" s="112"/>
      <c r="BZ165" s="112"/>
      <c r="CA165" s="112"/>
      <c r="CB165" s="112"/>
      <c r="CC165" s="112"/>
      <c r="CD165" s="112"/>
      <c r="CE165" s="112"/>
      <c r="CF165" s="112"/>
      <c r="CG165" s="112"/>
      <c r="CH165" s="112"/>
      <c r="CI165" s="112"/>
      <c r="CJ165" s="112"/>
      <c r="CK165" s="112"/>
      <c r="CL165" s="112"/>
      <c r="CM165" s="112"/>
      <c r="CN165" s="112"/>
      <c r="CO165" s="112"/>
      <c r="CP165" s="112"/>
      <c r="CQ165" s="112"/>
      <c r="CR165" s="112"/>
      <c r="CS165" s="112"/>
      <c r="CT165" s="112"/>
      <c r="CU165" s="112"/>
      <c r="CV165" s="112"/>
      <c r="CW165" s="112"/>
      <c r="CX165" s="112"/>
      <c r="CY165" s="112"/>
      <c r="CZ165" s="112"/>
      <c r="DA165" s="112"/>
      <c r="DB165" s="112"/>
      <c r="DC165" s="112"/>
      <c r="DD165" s="112"/>
      <c r="DE165" s="112"/>
      <c r="DF165" s="112"/>
      <c r="DG165" s="112"/>
      <c r="DH165" s="112"/>
      <c r="DI165" s="112"/>
      <c r="DJ165" s="112"/>
      <c r="DK165" s="112"/>
      <c r="DL165" s="112"/>
      <c r="DM165" s="112"/>
      <c r="DN165" s="112"/>
      <c r="DO165" s="112"/>
      <c r="DP165" s="112"/>
      <c r="DQ165" s="112"/>
      <c r="DR165" s="112"/>
      <c r="DS165" s="112"/>
      <c r="DT165" s="112"/>
      <c r="DU165" s="112"/>
      <c r="DV165" s="112"/>
      <c r="DW165" s="112"/>
      <c r="DX165" s="112"/>
      <c r="DY165" s="112"/>
      <c r="DZ165" s="112"/>
      <c r="EA165" s="112"/>
      <c r="EB165" s="112"/>
      <c r="EC165" s="112"/>
      <c r="ED165" s="112"/>
      <c r="EE165" s="112"/>
      <c r="EF165" s="112"/>
      <c r="EG165" s="112"/>
      <c r="EH165" s="112"/>
      <c r="EI165" s="112"/>
      <c r="EJ165" s="112"/>
      <c r="EK165" s="112"/>
      <c r="EL165" s="112"/>
      <c r="EM165" s="112"/>
      <c r="EN165" s="112"/>
      <c r="EO165" s="112"/>
      <c r="EP165" s="112"/>
      <c r="EQ165" s="112"/>
      <c r="ER165" s="112"/>
      <c r="ES165" s="112"/>
      <c r="ET165" s="112"/>
      <c r="EU165" s="112"/>
      <c r="EV165" s="112"/>
      <c r="EW165" s="112"/>
      <c r="EX165" s="112"/>
      <c r="EY165" s="112"/>
      <c r="EZ165" s="112"/>
      <c r="FA165" s="112"/>
      <c r="FB165" s="112"/>
      <c r="FC165" s="112"/>
      <c r="FD165" s="112"/>
      <c r="FE165" s="112"/>
      <c r="FF165" s="112"/>
      <c r="FG165" s="112"/>
      <c r="FH165" s="112"/>
      <c r="FI165" s="112"/>
      <c r="FJ165" s="112"/>
      <c r="FK165" s="112"/>
      <c r="FL165" s="112"/>
      <c r="FM165" s="112"/>
      <c r="FN165" s="112"/>
      <c r="FO165" s="112"/>
      <c r="FP165" s="112"/>
      <c r="FQ165" s="112"/>
      <c r="FR165" s="112"/>
      <c r="FS165" s="112"/>
      <c r="FT165" s="112"/>
      <c r="FU165" s="112"/>
      <c r="FV165" s="112"/>
      <c r="FW165" s="112"/>
      <c r="FX165" s="112"/>
      <c r="FY165" s="112"/>
      <c r="FZ165" s="112"/>
      <c r="GA165" s="112"/>
      <c r="GB165" s="112"/>
      <c r="GC165" s="112"/>
      <c r="GD165" s="112"/>
      <c r="GE165" s="112"/>
      <c r="GF165" s="112"/>
      <c r="GG165" s="112"/>
      <c r="GH165" s="112"/>
      <c r="GI165" s="112"/>
      <c r="GJ165" s="112"/>
      <c r="GK165" s="112"/>
      <c r="GL165" s="112"/>
      <c r="GM165" s="112"/>
      <c r="GN165" s="112"/>
      <c r="GO165" s="112"/>
      <c r="GP165" s="112"/>
      <c r="GQ165" s="112"/>
      <c r="GR165" s="112"/>
      <c r="GS165" s="112"/>
      <c r="GT165" s="112"/>
      <c r="GU165" s="112"/>
      <c r="GV165" s="112"/>
      <c r="GW165" s="112"/>
      <c r="GX165" s="112"/>
      <c r="GY165" s="112"/>
      <c r="GZ165" s="112"/>
      <c r="HA165" s="112"/>
      <c r="HB165" s="112"/>
      <c r="HC165" s="112"/>
      <c r="HD165" s="112"/>
      <c r="HE165" s="112"/>
      <c r="HF165" s="112"/>
      <c r="HG165" s="112"/>
      <c r="HH165" s="112"/>
      <c r="HI165" s="112"/>
      <c r="HJ165" s="112"/>
      <c r="HK165" s="112"/>
    </row>
    <row r="166" spans="1:251" ht="12.75" x14ac:dyDescent="0.25">
      <c r="A166" s="16"/>
      <c r="B166" s="68"/>
      <c r="C166" s="40"/>
      <c r="D166" s="101"/>
      <c r="E166" s="69"/>
      <c r="F166" s="22"/>
      <c r="G166" s="22"/>
      <c r="H166" s="164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12"/>
      <c r="W166" s="112"/>
      <c r="X166" s="112"/>
      <c r="Y166" s="112"/>
      <c r="Z166" s="112"/>
      <c r="AA166" s="112"/>
      <c r="AB166" s="112"/>
      <c r="AC166" s="112"/>
      <c r="AD166" s="112"/>
      <c r="AE166" s="112"/>
      <c r="AF166" s="112"/>
      <c r="AG166" s="112"/>
      <c r="AH166" s="112"/>
      <c r="AI166" s="112"/>
      <c r="AJ166" s="112"/>
      <c r="AK166" s="112"/>
      <c r="AL166" s="112"/>
      <c r="AM166" s="112"/>
      <c r="AN166" s="112"/>
      <c r="AO166" s="112"/>
      <c r="AP166" s="112"/>
      <c r="AQ166" s="112"/>
      <c r="AR166" s="112"/>
      <c r="AS166" s="112"/>
      <c r="AT166" s="112"/>
      <c r="AU166" s="112"/>
      <c r="AV166" s="112"/>
      <c r="AW166" s="112"/>
      <c r="AX166" s="112"/>
      <c r="AY166" s="112"/>
      <c r="AZ166" s="112"/>
      <c r="BA166" s="112"/>
      <c r="BB166" s="112"/>
      <c r="BC166" s="112"/>
      <c r="BD166" s="112"/>
      <c r="BE166" s="112"/>
      <c r="BF166" s="112"/>
      <c r="BG166" s="112"/>
      <c r="BH166" s="112"/>
      <c r="BI166" s="112"/>
      <c r="BJ166" s="112"/>
      <c r="BK166" s="112"/>
      <c r="BL166" s="112"/>
      <c r="BM166" s="112"/>
      <c r="BN166" s="112"/>
      <c r="BO166" s="112"/>
      <c r="BP166" s="112"/>
      <c r="BQ166" s="112"/>
      <c r="BR166" s="112"/>
      <c r="BS166" s="112"/>
      <c r="BT166" s="112"/>
      <c r="BU166" s="112"/>
      <c r="BV166" s="112"/>
      <c r="BW166" s="112"/>
      <c r="BX166" s="112"/>
      <c r="BY166" s="112"/>
      <c r="BZ166" s="112"/>
      <c r="CA166" s="112"/>
      <c r="CB166" s="112"/>
      <c r="CC166" s="112"/>
      <c r="CD166" s="112"/>
      <c r="CE166" s="112"/>
      <c r="CF166" s="112"/>
      <c r="CG166" s="112"/>
      <c r="CH166" s="112"/>
      <c r="CI166" s="112"/>
      <c r="CJ166" s="112"/>
      <c r="CK166" s="112"/>
      <c r="CL166" s="112"/>
      <c r="CM166" s="112"/>
      <c r="CN166" s="112"/>
      <c r="CO166" s="112"/>
      <c r="CP166" s="112"/>
      <c r="CQ166" s="112"/>
      <c r="CR166" s="112"/>
      <c r="CS166" s="112"/>
      <c r="CT166" s="112"/>
      <c r="CU166" s="112"/>
      <c r="CV166" s="112"/>
      <c r="CW166" s="112"/>
      <c r="CX166" s="112"/>
      <c r="CY166" s="112"/>
      <c r="CZ166" s="112"/>
      <c r="DA166" s="112"/>
      <c r="DB166" s="112"/>
      <c r="DC166" s="112"/>
      <c r="DD166" s="112"/>
      <c r="DE166" s="112"/>
      <c r="DF166" s="112"/>
      <c r="DG166" s="112"/>
      <c r="DH166" s="112"/>
      <c r="DI166" s="112"/>
      <c r="DJ166" s="112"/>
      <c r="DK166" s="112"/>
      <c r="DL166" s="112"/>
      <c r="DM166" s="112"/>
      <c r="DN166" s="112"/>
      <c r="DO166" s="112"/>
      <c r="DP166" s="112"/>
      <c r="DQ166" s="112"/>
      <c r="DR166" s="112"/>
      <c r="DS166" s="112"/>
      <c r="DT166" s="112"/>
      <c r="DU166" s="112"/>
      <c r="DV166" s="112"/>
      <c r="DW166" s="112"/>
      <c r="DX166" s="112"/>
      <c r="DY166" s="112"/>
      <c r="DZ166" s="112"/>
      <c r="EA166" s="112"/>
      <c r="EB166" s="112"/>
      <c r="EC166" s="112"/>
      <c r="ED166" s="112"/>
      <c r="EE166" s="112"/>
      <c r="EF166" s="112"/>
      <c r="EG166" s="112"/>
      <c r="EH166" s="112"/>
      <c r="EI166" s="112"/>
      <c r="EJ166" s="112"/>
      <c r="EK166" s="112"/>
      <c r="EL166" s="112"/>
      <c r="EM166" s="112"/>
      <c r="EN166" s="112"/>
      <c r="EO166" s="112"/>
      <c r="EP166" s="112"/>
      <c r="EQ166" s="112"/>
      <c r="ER166" s="112"/>
      <c r="ES166" s="112"/>
      <c r="ET166" s="112"/>
      <c r="EU166" s="112"/>
      <c r="EV166" s="112"/>
      <c r="EW166" s="112"/>
      <c r="EX166" s="112"/>
      <c r="EY166" s="112"/>
      <c r="EZ166" s="112"/>
      <c r="FA166" s="112"/>
      <c r="FB166" s="112"/>
      <c r="FC166" s="112"/>
      <c r="FD166" s="112"/>
      <c r="FE166" s="112"/>
      <c r="FF166" s="112"/>
      <c r="FG166" s="112"/>
      <c r="FH166" s="112"/>
      <c r="FI166" s="112"/>
      <c r="FJ166" s="112"/>
      <c r="FK166" s="112"/>
      <c r="FL166" s="112"/>
      <c r="FM166" s="112"/>
      <c r="FN166" s="112"/>
      <c r="FO166" s="112"/>
      <c r="FP166" s="112"/>
      <c r="FQ166" s="112"/>
      <c r="FR166" s="112"/>
      <c r="FS166" s="112"/>
      <c r="FT166" s="112"/>
      <c r="FU166" s="112"/>
      <c r="FV166" s="112"/>
      <c r="FW166" s="112"/>
      <c r="FX166" s="112"/>
      <c r="FY166" s="112"/>
      <c r="FZ166" s="112"/>
      <c r="GA166" s="112"/>
      <c r="GB166" s="112"/>
      <c r="GC166" s="112"/>
      <c r="GD166" s="112"/>
      <c r="GE166" s="112"/>
      <c r="GF166" s="112"/>
      <c r="GG166" s="112"/>
      <c r="GH166" s="112"/>
      <c r="GI166" s="112"/>
      <c r="GJ166" s="112"/>
      <c r="GK166" s="112"/>
      <c r="GL166" s="112"/>
      <c r="GM166" s="112"/>
      <c r="GN166" s="112"/>
      <c r="GO166" s="112"/>
      <c r="GP166" s="112"/>
      <c r="GQ166" s="112"/>
      <c r="GR166" s="112"/>
      <c r="GS166" s="112"/>
      <c r="GT166" s="112"/>
      <c r="GU166" s="112"/>
      <c r="GV166" s="112"/>
      <c r="GW166" s="112"/>
      <c r="GX166" s="112"/>
      <c r="GY166" s="112"/>
      <c r="GZ166" s="112"/>
      <c r="HA166" s="112"/>
      <c r="HB166" s="112"/>
      <c r="HC166" s="112"/>
      <c r="HD166" s="112"/>
      <c r="HE166" s="112"/>
      <c r="HF166" s="112"/>
      <c r="HG166" s="112"/>
      <c r="HH166" s="112"/>
      <c r="HI166" s="112"/>
      <c r="HJ166" s="112"/>
      <c r="HK166" s="112"/>
    </row>
    <row r="167" spans="1:251" s="9" customFormat="1" ht="12.75" x14ac:dyDescent="0.25">
      <c r="A167" s="94"/>
      <c r="B167" s="120"/>
      <c r="C167" s="95" t="s">
        <v>127</v>
      </c>
      <c r="D167" s="94"/>
      <c r="E167" s="45"/>
      <c r="F167" s="45"/>
      <c r="G167" s="45"/>
      <c r="H167" s="161"/>
    </row>
    <row r="168" spans="1:251" s="9" customFormat="1" ht="12.75" x14ac:dyDescent="0.25">
      <c r="A168" s="16">
        <v>20</v>
      </c>
      <c r="B168" s="17" t="s">
        <v>128</v>
      </c>
      <c r="C168" s="18" t="s">
        <v>129</v>
      </c>
      <c r="D168" s="19" t="s">
        <v>26</v>
      </c>
      <c r="E168" s="20"/>
      <c r="F168" s="121">
        <f>SUM(F172:F174)</f>
        <v>0.69962999999999997</v>
      </c>
      <c r="G168" s="121"/>
      <c r="H168" s="16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</row>
    <row r="169" spans="1:251" s="46" customFormat="1" ht="12.75" x14ac:dyDescent="0.2">
      <c r="A169" s="16"/>
      <c r="B169" s="17"/>
      <c r="C169" s="18"/>
      <c r="D169" s="24" t="s">
        <v>130</v>
      </c>
      <c r="E169" s="24"/>
      <c r="F169" s="73">
        <f>F168</f>
        <v>0.69962999999999997</v>
      </c>
      <c r="G169" s="73"/>
      <c r="H169" s="158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22"/>
      <c r="AJ169" s="122"/>
      <c r="AK169" s="122"/>
      <c r="AL169" s="122"/>
      <c r="AM169" s="122"/>
      <c r="AN169" s="122"/>
      <c r="AO169" s="122"/>
      <c r="AP169" s="122"/>
      <c r="AQ169" s="122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  <c r="BG169" s="122"/>
      <c r="BH169" s="122"/>
      <c r="BI169" s="122"/>
      <c r="BJ169" s="122"/>
      <c r="BK169" s="122"/>
      <c r="BL169" s="122"/>
      <c r="BM169" s="122"/>
      <c r="BN169" s="122"/>
      <c r="BO169" s="122"/>
      <c r="BP169" s="122"/>
      <c r="BQ169" s="122"/>
      <c r="BR169" s="122"/>
      <c r="BS169" s="122"/>
      <c r="BT169" s="122"/>
      <c r="BU169" s="122"/>
      <c r="BV169" s="122"/>
      <c r="BW169" s="122"/>
      <c r="BX169" s="122"/>
      <c r="BY169" s="122"/>
      <c r="BZ169" s="122"/>
      <c r="CA169" s="122"/>
      <c r="CB169" s="122"/>
      <c r="CC169" s="122"/>
      <c r="CD169" s="122"/>
      <c r="CE169" s="122"/>
      <c r="CF169" s="122"/>
      <c r="CG169" s="122"/>
      <c r="CH169" s="122"/>
      <c r="CI169" s="122"/>
      <c r="CJ169" s="122"/>
      <c r="CK169" s="122"/>
      <c r="CL169" s="122"/>
      <c r="CM169" s="122"/>
      <c r="CN169" s="122"/>
      <c r="CO169" s="122"/>
      <c r="CP169" s="122"/>
      <c r="CQ169" s="122"/>
      <c r="CR169" s="122"/>
      <c r="CS169" s="122"/>
      <c r="CT169" s="122"/>
      <c r="CU169" s="122"/>
      <c r="CV169" s="122"/>
      <c r="CW169" s="122"/>
      <c r="CX169" s="122"/>
      <c r="CY169" s="122"/>
      <c r="CZ169" s="122"/>
      <c r="DA169" s="122"/>
      <c r="DB169" s="122"/>
      <c r="DC169" s="122"/>
      <c r="DD169" s="122"/>
      <c r="DE169" s="122"/>
      <c r="DF169" s="122"/>
      <c r="DG169" s="122"/>
      <c r="DH169" s="122"/>
      <c r="DI169" s="122"/>
      <c r="DJ169" s="122"/>
      <c r="DK169" s="122"/>
      <c r="DL169" s="122"/>
      <c r="DM169" s="122"/>
      <c r="DN169" s="122"/>
      <c r="DO169" s="122"/>
      <c r="DP169" s="122"/>
      <c r="DQ169" s="122"/>
      <c r="DR169" s="122"/>
      <c r="DS169" s="122"/>
      <c r="DT169" s="122"/>
      <c r="DU169" s="122"/>
      <c r="DV169" s="122"/>
      <c r="DW169" s="122"/>
      <c r="DX169" s="122"/>
      <c r="DY169" s="122"/>
      <c r="DZ169" s="122"/>
      <c r="EA169" s="122"/>
      <c r="EB169" s="122"/>
      <c r="EC169" s="122"/>
      <c r="ED169" s="122"/>
      <c r="EE169" s="122"/>
      <c r="EF169" s="122"/>
      <c r="EG169" s="122"/>
      <c r="EH169" s="122"/>
      <c r="EI169" s="122"/>
      <c r="EJ169" s="122"/>
      <c r="EK169" s="122"/>
      <c r="EL169" s="122"/>
      <c r="EM169" s="122"/>
      <c r="EN169" s="122"/>
      <c r="EO169" s="122"/>
      <c r="EP169" s="122"/>
      <c r="EQ169" s="122"/>
      <c r="ER169" s="122"/>
      <c r="ES169" s="122"/>
      <c r="ET169" s="122"/>
      <c r="EU169" s="122"/>
      <c r="EV169" s="122"/>
      <c r="EW169" s="122"/>
      <c r="EX169" s="122"/>
      <c r="EY169" s="122"/>
      <c r="EZ169" s="122"/>
      <c r="FA169" s="122"/>
      <c r="FB169" s="122"/>
      <c r="FC169" s="122"/>
      <c r="FD169" s="122"/>
      <c r="FE169" s="122"/>
      <c r="FF169" s="122"/>
      <c r="FG169" s="122"/>
      <c r="FH169" s="122"/>
      <c r="FI169" s="122"/>
      <c r="FJ169" s="122"/>
      <c r="FK169" s="122"/>
      <c r="FL169" s="122"/>
      <c r="FM169" s="122"/>
      <c r="FN169" s="122"/>
      <c r="FO169" s="122"/>
      <c r="FP169" s="122"/>
      <c r="FQ169" s="122"/>
      <c r="FR169" s="122"/>
      <c r="FS169" s="122"/>
      <c r="FT169" s="122"/>
      <c r="FU169" s="122"/>
      <c r="FV169" s="122"/>
      <c r="FW169" s="122"/>
      <c r="FX169" s="122"/>
      <c r="FY169" s="122"/>
      <c r="FZ169" s="122"/>
      <c r="GA169" s="122"/>
      <c r="GB169" s="122"/>
      <c r="GC169" s="122"/>
      <c r="GD169" s="122"/>
      <c r="GE169" s="122"/>
      <c r="GF169" s="122"/>
      <c r="GG169" s="122"/>
      <c r="GH169" s="122"/>
      <c r="GI169" s="122"/>
      <c r="GJ169" s="122"/>
      <c r="GK169" s="122"/>
      <c r="GL169" s="122"/>
      <c r="GM169" s="122"/>
      <c r="GN169" s="122"/>
      <c r="GO169" s="122"/>
      <c r="GP169" s="122"/>
      <c r="GQ169" s="122"/>
      <c r="GR169" s="122"/>
      <c r="GS169" s="122"/>
      <c r="GT169" s="122"/>
      <c r="GU169" s="122"/>
      <c r="GV169" s="122"/>
      <c r="GW169" s="122"/>
      <c r="GX169" s="122"/>
      <c r="GY169" s="122"/>
      <c r="GZ169" s="122"/>
      <c r="HA169" s="122"/>
      <c r="HB169" s="122"/>
      <c r="HC169" s="122"/>
      <c r="HD169" s="122"/>
      <c r="HE169" s="122"/>
      <c r="HF169" s="122"/>
      <c r="HG169" s="122"/>
      <c r="HH169" s="122"/>
      <c r="HI169" s="122"/>
      <c r="HJ169" s="122"/>
      <c r="HK169" s="122"/>
      <c r="HL169" s="122"/>
      <c r="HM169" s="122"/>
      <c r="HN169" s="122"/>
      <c r="HO169" s="122"/>
      <c r="HP169" s="122"/>
      <c r="HQ169" s="122"/>
      <c r="HR169" s="122"/>
      <c r="HS169" s="122"/>
      <c r="HT169" s="122"/>
      <c r="HU169" s="122"/>
      <c r="HV169" s="122"/>
      <c r="HW169" s="122"/>
      <c r="HX169" s="122"/>
      <c r="HY169" s="122"/>
      <c r="HZ169" s="122"/>
      <c r="IA169" s="122"/>
      <c r="IB169" s="122"/>
      <c r="IC169" s="122"/>
      <c r="ID169" s="122"/>
      <c r="IE169" s="122"/>
      <c r="IF169" s="122"/>
      <c r="IG169" s="122"/>
      <c r="IH169" s="122"/>
      <c r="II169" s="122"/>
      <c r="IJ169" s="122"/>
      <c r="IK169" s="122"/>
      <c r="IL169" s="122"/>
      <c r="IM169" s="122"/>
      <c r="IN169" s="122"/>
      <c r="IO169" s="122"/>
      <c r="IP169" s="122"/>
      <c r="IQ169" s="122"/>
    </row>
    <row r="170" spans="1:251" s="46" customFormat="1" ht="12.75" x14ac:dyDescent="0.2">
      <c r="A170" s="16"/>
      <c r="B170" s="30"/>
      <c r="C170" s="31" t="s">
        <v>19</v>
      </c>
      <c r="D170" s="32" t="s">
        <v>16</v>
      </c>
      <c r="E170" s="22">
        <v>34.9</v>
      </c>
      <c r="F170" s="22">
        <f>E170*F169</f>
        <v>24.417086999999999</v>
      </c>
      <c r="G170" s="22"/>
      <c r="H170" s="158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  <c r="BA170" s="123"/>
      <c r="BB170" s="123"/>
      <c r="BC170" s="123"/>
      <c r="BD170" s="123"/>
      <c r="BE170" s="123"/>
      <c r="BF170" s="123"/>
      <c r="BG170" s="123"/>
      <c r="BH170" s="123"/>
      <c r="BI170" s="123"/>
      <c r="BJ170" s="123"/>
      <c r="BK170" s="123"/>
      <c r="BL170" s="123"/>
      <c r="BM170" s="123"/>
      <c r="BN170" s="123"/>
      <c r="BO170" s="123"/>
      <c r="BP170" s="123"/>
      <c r="BQ170" s="123"/>
      <c r="BR170" s="123"/>
      <c r="BS170" s="123"/>
      <c r="BT170" s="123"/>
      <c r="BU170" s="123"/>
      <c r="BV170" s="123"/>
      <c r="BW170" s="123"/>
      <c r="BX170" s="123"/>
      <c r="BY170" s="123"/>
      <c r="BZ170" s="123"/>
      <c r="CA170" s="123"/>
      <c r="CB170" s="123"/>
      <c r="CC170" s="123"/>
      <c r="CD170" s="123"/>
      <c r="CE170" s="123"/>
      <c r="CF170" s="123"/>
      <c r="CG170" s="123"/>
      <c r="CH170" s="123"/>
      <c r="CI170" s="123"/>
      <c r="CJ170" s="123"/>
      <c r="CK170" s="123"/>
      <c r="CL170" s="123"/>
      <c r="CM170" s="123"/>
      <c r="CN170" s="123"/>
      <c r="CO170" s="123"/>
      <c r="CP170" s="123"/>
      <c r="CQ170" s="123"/>
      <c r="CR170" s="123"/>
      <c r="CS170" s="123"/>
      <c r="CT170" s="123"/>
      <c r="CU170" s="123"/>
      <c r="CV170" s="123"/>
      <c r="CW170" s="123"/>
      <c r="CX170" s="123"/>
      <c r="CY170" s="123"/>
      <c r="CZ170" s="123"/>
      <c r="DA170" s="123"/>
      <c r="DB170" s="123"/>
      <c r="DC170" s="123"/>
      <c r="DD170" s="123"/>
      <c r="DE170" s="123"/>
      <c r="DF170" s="123"/>
      <c r="DG170" s="123"/>
      <c r="DH170" s="123"/>
      <c r="DI170" s="123"/>
      <c r="DJ170" s="123"/>
      <c r="DK170" s="123"/>
      <c r="DL170" s="123"/>
      <c r="DM170" s="123"/>
      <c r="DN170" s="123"/>
      <c r="DO170" s="123"/>
      <c r="DP170" s="123"/>
      <c r="DQ170" s="123"/>
      <c r="DR170" s="123"/>
      <c r="DS170" s="123"/>
      <c r="DT170" s="123"/>
      <c r="DU170" s="123"/>
      <c r="DV170" s="123"/>
      <c r="DW170" s="123"/>
      <c r="DX170" s="123"/>
      <c r="DY170" s="123"/>
      <c r="DZ170" s="123"/>
      <c r="EA170" s="123"/>
      <c r="EB170" s="123"/>
      <c r="EC170" s="123"/>
      <c r="ED170" s="123"/>
      <c r="EE170" s="123"/>
      <c r="EF170" s="123"/>
      <c r="EG170" s="123"/>
      <c r="EH170" s="123"/>
      <c r="EI170" s="123"/>
      <c r="EJ170" s="123"/>
      <c r="EK170" s="123"/>
      <c r="EL170" s="123"/>
      <c r="EM170" s="123"/>
      <c r="EN170" s="123"/>
      <c r="EO170" s="123"/>
      <c r="EP170" s="123"/>
      <c r="EQ170" s="123"/>
      <c r="ER170" s="123"/>
      <c r="ES170" s="123"/>
      <c r="ET170" s="123"/>
      <c r="EU170" s="123"/>
      <c r="EV170" s="123"/>
      <c r="EW170" s="123"/>
      <c r="EX170" s="123"/>
      <c r="EY170" s="123"/>
      <c r="EZ170" s="123"/>
      <c r="FA170" s="123"/>
      <c r="FB170" s="123"/>
      <c r="FC170" s="123"/>
      <c r="FD170" s="123"/>
      <c r="FE170" s="123"/>
      <c r="FF170" s="123"/>
      <c r="FG170" s="123"/>
      <c r="FH170" s="123"/>
      <c r="FI170" s="123"/>
      <c r="FJ170" s="123"/>
      <c r="FK170" s="123"/>
      <c r="FL170" s="123"/>
      <c r="FM170" s="123"/>
      <c r="FN170" s="123"/>
      <c r="FO170" s="123"/>
      <c r="FP170" s="123"/>
      <c r="FQ170" s="123"/>
      <c r="FR170" s="123"/>
      <c r="FS170" s="123"/>
      <c r="FT170" s="123"/>
      <c r="FU170" s="123"/>
      <c r="FV170" s="123"/>
      <c r="FW170" s="123"/>
      <c r="FX170" s="123"/>
      <c r="FY170" s="123"/>
      <c r="FZ170" s="123"/>
      <c r="GA170" s="123"/>
      <c r="GB170" s="123"/>
      <c r="GC170" s="123"/>
      <c r="GD170" s="123"/>
      <c r="GE170" s="123"/>
      <c r="GF170" s="123"/>
      <c r="GG170" s="123"/>
      <c r="GH170" s="123"/>
      <c r="GI170" s="123"/>
      <c r="GJ170" s="123"/>
      <c r="GK170" s="123"/>
      <c r="GL170" s="123"/>
      <c r="GM170" s="123"/>
      <c r="GN170" s="123"/>
      <c r="GO170" s="123"/>
      <c r="GP170" s="123"/>
      <c r="GQ170" s="123"/>
      <c r="GR170" s="123"/>
      <c r="GS170" s="123"/>
      <c r="GT170" s="123"/>
      <c r="GU170" s="123"/>
      <c r="GV170" s="123"/>
      <c r="GW170" s="123"/>
      <c r="GX170" s="123"/>
      <c r="GY170" s="123"/>
      <c r="GZ170" s="123"/>
      <c r="HA170" s="123"/>
      <c r="HB170" s="123"/>
      <c r="HC170" s="123"/>
      <c r="HD170" s="123"/>
      <c r="HE170" s="123"/>
      <c r="HF170" s="123"/>
      <c r="HG170" s="123"/>
      <c r="HH170" s="123"/>
      <c r="HI170" s="123"/>
      <c r="HJ170" s="123"/>
      <c r="HK170" s="123"/>
      <c r="HL170" s="123"/>
      <c r="HM170" s="123"/>
      <c r="HN170" s="123"/>
      <c r="HO170" s="123"/>
      <c r="HP170" s="123"/>
      <c r="HQ170" s="123"/>
      <c r="HR170" s="123"/>
      <c r="HS170" s="123"/>
      <c r="HT170" s="123"/>
      <c r="HU170" s="123"/>
      <c r="HV170" s="123"/>
      <c r="HW170" s="123"/>
      <c r="HX170" s="123"/>
      <c r="HY170" s="123"/>
      <c r="HZ170" s="123"/>
      <c r="IA170" s="123"/>
      <c r="IB170" s="123"/>
      <c r="IC170" s="123"/>
      <c r="ID170" s="123"/>
      <c r="IE170" s="123"/>
      <c r="IF170" s="123"/>
      <c r="IG170" s="123"/>
      <c r="IH170" s="123"/>
      <c r="II170" s="123"/>
      <c r="IJ170" s="123"/>
      <c r="IK170" s="123"/>
      <c r="IL170" s="123"/>
      <c r="IM170" s="123"/>
      <c r="IN170" s="123"/>
      <c r="IO170" s="123"/>
      <c r="IP170" s="123"/>
      <c r="IQ170" s="123"/>
    </row>
    <row r="171" spans="1:251" s="46" customFormat="1" ht="12.75" x14ac:dyDescent="0.2">
      <c r="A171" s="16"/>
      <c r="B171" s="30"/>
      <c r="C171" s="124" t="s">
        <v>55</v>
      </c>
      <c r="D171" s="24" t="s">
        <v>2</v>
      </c>
      <c r="E171" s="22">
        <v>4.07</v>
      </c>
      <c r="F171" s="22">
        <f>E171*F169</f>
        <v>2.8474941</v>
      </c>
      <c r="G171" s="22"/>
      <c r="H171" s="158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F171" s="123"/>
      <c r="BG171" s="123"/>
      <c r="BH171" s="123"/>
      <c r="BI171" s="123"/>
      <c r="BJ171" s="123"/>
      <c r="BK171" s="123"/>
      <c r="BL171" s="123"/>
      <c r="BM171" s="123"/>
      <c r="BN171" s="123"/>
      <c r="BO171" s="123"/>
      <c r="BP171" s="123"/>
      <c r="BQ171" s="123"/>
      <c r="BR171" s="123"/>
      <c r="BS171" s="123"/>
      <c r="BT171" s="123"/>
      <c r="BU171" s="123"/>
      <c r="BV171" s="123"/>
      <c r="BW171" s="123"/>
      <c r="BX171" s="123"/>
      <c r="BY171" s="123"/>
      <c r="BZ171" s="123"/>
      <c r="CA171" s="123"/>
      <c r="CB171" s="123"/>
      <c r="CC171" s="123"/>
      <c r="CD171" s="123"/>
      <c r="CE171" s="123"/>
      <c r="CF171" s="123"/>
      <c r="CG171" s="123"/>
      <c r="CH171" s="123"/>
      <c r="CI171" s="123"/>
      <c r="CJ171" s="123"/>
      <c r="CK171" s="123"/>
      <c r="CL171" s="123"/>
      <c r="CM171" s="123"/>
      <c r="CN171" s="123"/>
      <c r="CO171" s="123"/>
      <c r="CP171" s="123"/>
      <c r="CQ171" s="123"/>
      <c r="CR171" s="123"/>
      <c r="CS171" s="123"/>
      <c r="CT171" s="123"/>
      <c r="CU171" s="123"/>
      <c r="CV171" s="123"/>
      <c r="CW171" s="123"/>
      <c r="CX171" s="123"/>
      <c r="CY171" s="123"/>
      <c r="CZ171" s="123"/>
      <c r="DA171" s="123"/>
      <c r="DB171" s="123"/>
      <c r="DC171" s="123"/>
      <c r="DD171" s="123"/>
      <c r="DE171" s="123"/>
      <c r="DF171" s="123"/>
      <c r="DG171" s="123"/>
      <c r="DH171" s="123"/>
      <c r="DI171" s="123"/>
      <c r="DJ171" s="123"/>
      <c r="DK171" s="123"/>
      <c r="DL171" s="123"/>
      <c r="DM171" s="123"/>
      <c r="DN171" s="123"/>
      <c r="DO171" s="123"/>
      <c r="DP171" s="123"/>
      <c r="DQ171" s="123"/>
      <c r="DR171" s="123"/>
      <c r="DS171" s="123"/>
      <c r="DT171" s="123"/>
      <c r="DU171" s="123"/>
      <c r="DV171" s="123"/>
      <c r="DW171" s="123"/>
      <c r="DX171" s="123"/>
      <c r="DY171" s="123"/>
      <c r="DZ171" s="123"/>
      <c r="EA171" s="123"/>
      <c r="EB171" s="123"/>
      <c r="EC171" s="123"/>
      <c r="ED171" s="123"/>
      <c r="EE171" s="123"/>
      <c r="EF171" s="123"/>
      <c r="EG171" s="123"/>
      <c r="EH171" s="123"/>
      <c r="EI171" s="123"/>
      <c r="EJ171" s="123"/>
      <c r="EK171" s="123"/>
      <c r="EL171" s="123"/>
      <c r="EM171" s="123"/>
      <c r="EN171" s="123"/>
      <c r="EO171" s="123"/>
      <c r="EP171" s="123"/>
      <c r="EQ171" s="123"/>
      <c r="ER171" s="123"/>
      <c r="ES171" s="123"/>
      <c r="ET171" s="123"/>
      <c r="EU171" s="123"/>
      <c r="EV171" s="123"/>
      <c r="EW171" s="123"/>
      <c r="EX171" s="123"/>
      <c r="EY171" s="123"/>
      <c r="EZ171" s="123"/>
      <c r="FA171" s="123"/>
      <c r="FB171" s="123"/>
      <c r="FC171" s="123"/>
      <c r="FD171" s="123"/>
      <c r="FE171" s="123"/>
      <c r="FF171" s="123"/>
      <c r="FG171" s="123"/>
      <c r="FH171" s="123"/>
      <c r="FI171" s="123"/>
      <c r="FJ171" s="123"/>
      <c r="FK171" s="123"/>
      <c r="FL171" s="123"/>
      <c r="FM171" s="123"/>
      <c r="FN171" s="123"/>
      <c r="FO171" s="123"/>
      <c r="FP171" s="123"/>
      <c r="FQ171" s="123"/>
      <c r="FR171" s="123"/>
      <c r="FS171" s="123"/>
      <c r="FT171" s="123"/>
      <c r="FU171" s="123"/>
      <c r="FV171" s="123"/>
      <c r="FW171" s="123"/>
      <c r="FX171" s="123"/>
      <c r="FY171" s="123"/>
      <c r="FZ171" s="123"/>
      <c r="GA171" s="123"/>
      <c r="GB171" s="123"/>
      <c r="GC171" s="123"/>
      <c r="GD171" s="123"/>
      <c r="GE171" s="123"/>
      <c r="GF171" s="123"/>
      <c r="GG171" s="123"/>
      <c r="GH171" s="123"/>
      <c r="GI171" s="123"/>
      <c r="GJ171" s="123"/>
      <c r="GK171" s="123"/>
      <c r="GL171" s="123"/>
      <c r="GM171" s="123"/>
      <c r="GN171" s="123"/>
      <c r="GO171" s="123"/>
      <c r="GP171" s="123"/>
      <c r="GQ171" s="123"/>
      <c r="GR171" s="123"/>
      <c r="GS171" s="123"/>
      <c r="GT171" s="123"/>
      <c r="GU171" s="123"/>
      <c r="GV171" s="123"/>
      <c r="GW171" s="123"/>
      <c r="GX171" s="123"/>
      <c r="GY171" s="123"/>
      <c r="GZ171" s="123"/>
      <c r="HA171" s="123"/>
      <c r="HB171" s="123"/>
      <c r="HC171" s="123"/>
      <c r="HD171" s="123"/>
      <c r="HE171" s="123"/>
      <c r="HF171" s="123"/>
      <c r="HG171" s="123"/>
      <c r="HH171" s="123"/>
      <c r="HI171" s="123"/>
      <c r="HJ171" s="123"/>
      <c r="HK171" s="123"/>
      <c r="HL171" s="123"/>
      <c r="HM171" s="123"/>
      <c r="HN171" s="123"/>
      <c r="HO171" s="123"/>
      <c r="HP171" s="123"/>
      <c r="HQ171" s="123"/>
      <c r="HR171" s="123"/>
      <c r="HS171" s="123"/>
      <c r="HT171" s="123"/>
      <c r="HU171" s="123"/>
      <c r="HV171" s="123"/>
      <c r="HW171" s="123"/>
      <c r="HX171" s="123"/>
      <c r="HY171" s="123"/>
      <c r="HZ171" s="123"/>
      <c r="IA171" s="123"/>
      <c r="IB171" s="123"/>
      <c r="IC171" s="123"/>
      <c r="ID171" s="123"/>
      <c r="IE171" s="123"/>
      <c r="IF171" s="123"/>
      <c r="IG171" s="123"/>
      <c r="IH171" s="123"/>
      <c r="II171" s="123"/>
      <c r="IJ171" s="123"/>
      <c r="IK171" s="123"/>
      <c r="IL171" s="123"/>
      <c r="IM171" s="123"/>
      <c r="IN171" s="123"/>
      <c r="IO171" s="123"/>
      <c r="IP171" s="123"/>
      <c r="IQ171" s="123"/>
    </row>
    <row r="172" spans="1:251" s="46" customFormat="1" ht="12.75" x14ac:dyDescent="0.2">
      <c r="A172" s="19"/>
      <c r="B172" s="34" t="s">
        <v>131</v>
      </c>
      <c r="C172" s="124" t="s">
        <v>132</v>
      </c>
      <c r="D172" s="24" t="s">
        <v>26</v>
      </c>
      <c r="E172" s="22" t="s">
        <v>65</v>
      </c>
      <c r="F172" s="79">
        <f>L172</f>
        <v>0.28500000000000003</v>
      </c>
      <c r="G172" s="79"/>
      <c r="H172" s="158"/>
      <c r="I172" s="123"/>
      <c r="J172" s="123">
        <v>9.5000000000000001E-2</v>
      </c>
      <c r="K172" s="123">
        <v>3</v>
      </c>
      <c r="L172" s="123">
        <f>J172*K172</f>
        <v>0.28500000000000003</v>
      </c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F172" s="123"/>
      <c r="BG172" s="123"/>
      <c r="BH172" s="123"/>
      <c r="BI172" s="123"/>
      <c r="BJ172" s="123"/>
      <c r="BK172" s="123"/>
      <c r="BL172" s="123"/>
      <c r="BM172" s="123"/>
      <c r="BN172" s="123"/>
      <c r="BO172" s="123"/>
      <c r="BP172" s="123"/>
      <c r="BQ172" s="123"/>
      <c r="BR172" s="123"/>
      <c r="BS172" s="123"/>
      <c r="BT172" s="123"/>
      <c r="BU172" s="123"/>
      <c r="BV172" s="123"/>
      <c r="BW172" s="123"/>
      <c r="BX172" s="123"/>
      <c r="BY172" s="123"/>
      <c r="BZ172" s="123"/>
      <c r="CA172" s="123"/>
      <c r="CB172" s="123"/>
      <c r="CC172" s="123"/>
      <c r="CD172" s="123"/>
      <c r="CE172" s="123"/>
      <c r="CF172" s="123"/>
      <c r="CG172" s="123"/>
      <c r="CH172" s="123"/>
      <c r="CI172" s="123"/>
      <c r="CJ172" s="123"/>
      <c r="CK172" s="123"/>
      <c r="CL172" s="123"/>
      <c r="CM172" s="123"/>
      <c r="CN172" s="123"/>
      <c r="CO172" s="123"/>
      <c r="CP172" s="123"/>
      <c r="CQ172" s="123"/>
      <c r="CR172" s="123"/>
      <c r="CS172" s="123"/>
      <c r="CT172" s="123"/>
      <c r="CU172" s="123"/>
      <c r="CV172" s="123"/>
      <c r="CW172" s="123"/>
      <c r="CX172" s="123"/>
      <c r="CY172" s="123"/>
      <c r="CZ172" s="123"/>
      <c r="DA172" s="123"/>
      <c r="DB172" s="123"/>
      <c r="DC172" s="123"/>
      <c r="DD172" s="123"/>
      <c r="DE172" s="123"/>
      <c r="DF172" s="123"/>
      <c r="DG172" s="123"/>
      <c r="DH172" s="123"/>
      <c r="DI172" s="123"/>
      <c r="DJ172" s="123"/>
      <c r="DK172" s="123"/>
      <c r="DL172" s="123"/>
      <c r="DM172" s="123"/>
      <c r="DN172" s="123"/>
      <c r="DO172" s="123"/>
      <c r="DP172" s="123"/>
      <c r="DQ172" s="123"/>
      <c r="DR172" s="123"/>
      <c r="DS172" s="123"/>
      <c r="DT172" s="123"/>
      <c r="DU172" s="123"/>
      <c r="DV172" s="123"/>
      <c r="DW172" s="123"/>
      <c r="DX172" s="123"/>
      <c r="DY172" s="123"/>
      <c r="DZ172" s="123"/>
      <c r="EA172" s="123"/>
      <c r="EB172" s="123"/>
      <c r="EC172" s="123"/>
      <c r="ED172" s="123"/>
      <c r="EE172" s="123"/>
      <c r="EF172" s="123"/>
      <c r="EG172" s="123"/>
      <c r="EH172" s="123"/>
      <c r="EI172" s="123"/>
      <c r="EJ172" s="123"/>
      <c r="EK172" s="123"/>
      <c r="EL172" s="123"/>
      <c r="EM172" s="123"/>
      <c r="EN172" s="123"/>
      <c r="EO172" s="123"/>
      <c r="EP172" s="123"/>
      <c r="EQ172" s="123"/>
      <c r="ER172" s="123"/>
      <c r="ES172" s="123"/>
      <c r="ET172" s="123"/>
      <c r="EU172" s="123"/>
      <c r="EV172" s="123"/>
      <c r="EW172" s="123"/>
      <c r="EX172" s="123"/>
      <c r="EY172" s="123"/>
      <c r="EZ172" s="123"/>
      <c r="FA172" s="123"/>
      <c r="FB172" s="123"/>
      <c r="FC172" s="123"/>
      <c r="FD172" s="123"/>
      <c r="FE172" s="123"/>
      <c r="FF172" s="123"/>
      <c r="FG172" s="123"/>
      <c r="FH172" s="123"/>
      <c r="FI172" s="123"/>
      <c r="FJ172" s="123"/>
      <c r="FK172" s="123"/>
      <c r="FL172" s="123"/>
      <c r="FM172" s="123"/>
      <c r="FN172" s="123"/>
      <c r="FO172" s="123"/>
      <c r="FP172" s="123"/>
      <c r="FQ172" s="123"/>
      <c r="FR172" s="123"/>
      <c r="FS172" s="123"/>
      <c r="FT172" s="123"/>
      <c r="FU172" s="123"/>
      <c r="FV172" s="123"/>
      <c r="FW172" s="123"/>
      <c r="FX172" s="123"/>
      <c r="FY172" s="123"/>
      <c r="FZ172" s="123"/>
      <c r="GA172" s="123"/>
      <c r="GB172" s="123"/>
      <c r="GC172" s="123"/>
      <c r="GD172" s="123"/>
      <c r="GE172" s="123"/>
      <c r="GF172" s="123"/>
      <c r="GG172" s="123"/>
      <c r="GH172" s="123"/>
      <c r="GI172" s="123"/>
      <c r="GJ172" s="123"/>
      <c r="GK172" s="123"/>
      <c r="GL172" s="123"/>
      <c r="GM172" s="123"/>
      <c r="GN172" s="123"/>
      <c r="GO172" s="123"/>
      <c r="GP172" s="123"/>
      <c r="GQ172" s="123"/>
      <c r="GR172" s="123"/>
      <c r="GS172" s="123"/>
      <c r="GT172" s="123"/>
      <c r="GU172" s="123"/>
      <c r="GV172" s="123"/>
      <c r="GW172" s="123"/>
      <c r="GX172" s="123"/>
      <c r="GY172" s="123"/>
      <c r="GZ172" s="123"/>
      <c r="HA172" s="123"/>
      <c r="HB172" s="123"/>
      <c r="HC172" s="123"/>
      <c r="HD172" s="123"/>
      <c r="HE172" s="123"/>
      <c r="HF172" s="123"/>
      <c r="HG172" s="123"/>
      <c r="HH172" s="123"/>
      <c r="HI172" s="123"/>
      <c r="HJ172" s="123"/>
      <c r="HK172" s="123"/>
      <c r="HL172" s="123"/>
      <c r="HM172" s="123"/>
      <c r="HN172" s="123"/>
      <c r="HO172" s="123"/>
      <c r="HP172" s="123"/>
      <c r="HQ172" s="123"/>
      <c r="HR172" s="123"/>
      <c r="HS172" s="123"/>
      <c r="HT172" s="123"/>
      <c r="HU172" s="123"/>
      <c r="HV172" s="123"/>
      <c r="HW172" s="123"/>
      <c r="HX172" s="123"/>
      <c r="HY172" s="123"/>
      <c r="HZ172" s="123"/>
      <c r="IA172" s="123"/>
      <c r="IB172" s="123"/>
      <c r="IC172" s="123"/>
      <c r="ID172" s="123"/>
      <c r="IE172" s="123"/>
      <c r="IF172" s="123"/>
      <c r="IG172" s="123"/>
      <c r="IH172" s="123"/>
      <c r="II172" s="123"/>
      <c r="IJ172" s="123"/>
      <c r="IK172" s="123"/>
      <c r="IL172" s="123"/>
      <c r="IM172" s="123"/>
      <c r="IN172" s="123"/>
      <c r="IO172" s="123"/>
      <c r="IP172" s="123"/>
      <c r="IQ172" s="123"/>
    </row>
    <row r="173" spans="1:251" s="46" customFormat="1" ht="12.75" x14ac:dyDescent="0.2">
      <c r="A173" s="19"/>
      <c r="B173" s="34" t="s">
        <v>133</v>
      </c>
      <c r="C173" s="124" t="s">
        <v>134</v>
      </c>
      <c r="D173" s="24" t="s">
        <v>26</v>
      </c>
      <c r="E173" s="22" t="s">
        <v>65</v>
      </c>
      <c r="F173" s="79">
        <f t="shared" ref="F173:F174" si="0">L173</f>
        <v>0.10173000000000001</v>
      </c>
      <c r="G173" s="79"/>
      <c r="H173" s="158"/>
      <c r="I173" s="123"/>
      <c r="J173" s="123">
        <v>3.3910000000000003E-2</v>
      </c>
      <c r="K173" s="123">
        <f>K172</f>
        <v>3</v>
      </c>
      <c r="L173" s="123">
        <f t="shared" ref="L173:L174" si="1">J173*K173</f>
        <v>0.10173000000000001</v>
      </c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F173" s="123"/>
      <c r="BG173" s="123"/>
      <c r="BH173" s="123"/>
      <c r="BI173" s="123"/>
      <c r="BJ173" s="123"/>
      <c r="BK173" s="123"/>
      <c r="BL173" s="123"/>
      <c r="BM173" s="123"/>
      <c r="BN173" s="123"/>
      <c r="BO173" s="123"/>
      <c r="BP173" s="123"/>
      <c r="BQ173" s="123"/>
      <c r="BR173" s="123"/>
      <c r="BS173" s="123"/>
      <c r="BT173" s="123"/>
      <c r="BU173" s="123"/>
      <c r="BV173" s="123"/>
      <c r="BW173" s="123"/>
      <c r="BX173" s="123"/>
      <c r="BY173" s="123"/>
      <c r="BZ173" s="123"/>
      <c r="CA173" s="123"/>
      <c r="CB173" s="123"/>
      <c r="CC173" s="123"/>
      <c r="CD173" s="123"/>
      <c r="CE173" s="123"/>
      <c r="CF173" s="123"/>
      <c r="CG173" s="123"/>
      <c r="CH173" s="123"/>
      <c r="CI173" s="123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3"/>
      <c r="CT173" s="123"/>
      <c r="CU173" s="123"/>
      <c r="CV173" s="123"/>
      <c r="CW173" s="123"/>
      <c r="CX173" s="123"/>
      <c r="CY173" s="123"/>
      <c r="CZ173" s="123"/>
      <c r="DA173" s="123"/>
      <c r="DB173" s="123"/>
      <c r="DC173" s="123"/>
      <c r="DD173" s="123"/>
      <c r="DE173" s="123"/>
      <c r="DF173" s="123"/>
      <c r="DG173" s="123"/>
      <c r="DH173" s="123"/>
      <c r="DI173" s="123"/>
      <c r="DJ173" s="123"/>
      <c r="DK173" s="123"/>
      <c r="DL173" s="123"/>
      <c r="DM173" s="123"/>
      <c r="DN173" s="123"/>
      <c r="DO173" s="123"/>
      <c r="DP173" s="123"/>
      <c r="DQ173" s="123"/>
      <c r="DR173" s="123"/>
      <c r="DS173" s="123"/>
      <c r="DT173" s="123"/>
      <c r="DU173" s="123"/>
      <c r="DV173" s="123"/>
      <c r="DW173" s="123"/>
      <c r="DX173" s="123"/>
      <c r="DY173" s="123"/>
      <c r="DZ173" s="123"/>
      <c r="EA173" s="123"/>
      <c r="EB173" s="123"/>
      <c r="EC173" s="123"/>
      <c r="ED173" s="123"/>
      <c r="EE173" s="123"/>
      <c r="EF173" s="123"/>
      <c r="EG173" s="123"/>
      <c r="EH173" s="123"/>
      <c r="EI173" s="123"/>
      <c r="EJ173" s="123"/>
      <c r="EK173" s="123"/>
      <c r="EL173" s="123"/>
      <c r="EM173" s="123"/>
      <c r="EN173" s="123"/>
      <c r="EO173" s="123"/>
      <c r="EP173" s="123"/>
      <c r="EQ173" s="123"/>
      <c r="ER173" s="123"/>
      <c r="ES173" s="123"/>
      <c r="ET173" s="123"/>
      <c r="EU173" s="123"/>
      <c r="EV173" s="123"/>
      <c r="EW173" s="123"/>
      <c r="EX173" s="123"/>
      <c r="EY173" s="123"/>
      <c r="EZ173" s="123"/>
      <c r="FA173" s="123"/>
      <c r="FB173" s="123"/>
      <c r="FC173" s="123"/>
      <c r="FD173" s="123"/>
      <c r="FE173" s="123"/>
      <c r="FF173" s="123"/>
      <c r="FG173" s="123"/>
      <c r="FH173" s="123"/>
      <c r="FI173" s="123"/>
      <c r="FJ173" s="123"/>
      <c r="FK173" s="123"/>
      <c r="FL173" s="123"/>
      <c r="FM173" s="123"/>
      <c r="FN173" s="123"/>
      <c r="FO173" s="123"/>
      <c r="FP173" s="123"/>
      <c r="FQ173" s="123"/>
      <c r="FR173" s="123"/>
      <c r="FS173" s="123"/>
      <c r="FT173" s="123"/>
      <c r="FU173" s="123"/>
      <c r="FV173" s="123"/>
      <c r="FW173" s="123"/>
      <c r="FX173" s="123"/>
      <c r="FY173" s="123"/>
      <c r="FZ173" s="123"/>
      <c r="GA173" s="123"/>
      <c r="GB173" s="123"/>
      <c r="GC173" s="123"/>
      <c r="GD173" s="123"/>
      <c r="GE173" s="123"/>
      <c r="GF173" s="123"/>
      <c r="GG173" s="123"/>
      <c r="GH173" s="123"/>
      <c r="GI173" s="123"/>
      <c r="GJ173" s="123"/>
      <c r="GK173" s="123"/>
      <c r="GL173" s="123"/>
      <c r="GM173" s="123"/>
      <c r="GN173" s="123"/>
      <c r="GO173" s="123"/>
      <c r="GP173" s="123"/>
      <c r="GQ173" s="123"/>
      <c r="GR173" s="123"/>
      <c r="GS173" s="123"/>
      <c r="GT173" s="123"/>
      <c r="GU173" s="123"/>
      <c r="GV173" s="123"/>
      <c r="GW173" s="123"/>
      <c r="GX173" s="123"/>
      <c r="GY173" s="123"/>
      <c r="GZ173" s="123"/>
      <c r="HA173" s="123"/>
      <c r="HB173" s="123"/>
      <c r="HC173" s="123"/>
      <c r="HD173" s="123"/>
      <c r="HE173" s="123"/>
      <c r="HF173" s="123"/>
      <c r="HG173" s="123"/>
      <c r="HH173" s="123"/>
      <c r="HI173" s="123"/>
      <c r="HJ173" s="123"/>
      <c r="HK173" s="123"/>
      <c r="HL173" s="123"/>
      <c r="HM173" s="123"/>
      <c r="HN173" s="123"/>
      <c r="HO173" s="123"/>
      <c r="HP173" s="123"/>
      <c r="HQ173" s="123"/>
      <c r="HR173" s="123"/>
      <c r="HS173" s="123"/>
      <c r="HT173" s="123"/>
      <c r="HU173" s="123"/>
      <c r="HV173" s="123"/>
      <c r="HW173" s="123"/>
      <c r="HX173" s="123"/>
      <c r="HY173" s="123"/>
      <c r="HZ173" s="123"/>
      <c r="IA173" s="123"/>
      <c r="IB173" s="123"/>
      <c r="IC173" s="123"/>
      <c r="ID173" s="123"/>
      <c r="IE173" s="123"/>
      <c r="IF173" s="123"/>
      <c r="IG173" s="123"/>
      <c r="IH173" s="123"/>
      <c r="II173" s="123"/>
      <c r="IJ173" s="123"/>
      <c r="IK173" s="123"/>
      <c r="IL173" s="123"/>
      <c r="IM173" s="123"/>
      <c r="IN173" s="123"/>
      <c r="IO173" s="123"/>
      <c r="IP173" s="123"/>
      <c r="IQ173" s="123"/>
    </row>
    <row r="174" spans="1:251" s="46" customFormat="1" ht="12.75" x14ac:dyDescent="0.2">
      <c r="A174" s="19"/>
      <c r="B174" s="177" t="s">
        <v>156</v>
      </c>
      <c r="C174" s="40" t="s">
        <v>135</v>
      </c>
      <c r="D174" s="24" t="s">
        <v>26</v>
      </c>
      <c r="E174" s="22" t="s">
        <v>65</v>
      </c>
      <c r="F174" s="79">
        <f t="shared" si="0"/>
        <v>0.31290000000000001</v>
      </c>
      <c r="G174" s="79"/>
      <c r="H174" s="158"/>
      <c r="I174" s="123"/>
      <c r="J174" s="123">
        <v>0.1043</v>
      </c>
      <c r="K174" s="123">
        <f>K172</f>
        <v>3</v>
      </c>
      <c r="L174" s="123">
        <f t="shared" si="1"/>
        <v>0.31290000000000001</v>
      </c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F174" s="123"/>
      <c r="BG174" s="123"/>
      <c r="BH174" s="123"/>
      <c r="BI174" s="123"/>
      <c r="BJ174" s="123"/>
      <c r="BK174" s="123"/>
      <c r="BL174" s="123"/>
      <c r="BM174" s="123"/>
      <c r="BN174" s="123"/>
      <c r="BO174" s="123"/>
      <c r="BP174" s="123"/>
      <c r="BQ174" s="123"/>
      <c r="BR174" s="123"/>
      <c r="BS174" s="123"/>
      <c r="BT174" s="123"/>
      <c r="BU174" s="123"/>
      <c r="BV174" s="123"/>
      <c r="BW174" s="123"/>
      <c r="BX174" s="123"/>
      <c r="BY174" s="123"/>
      <c r="BZ174" s="123"/>
      <c r="CA174" s="123"/>
      <c r="CB174" s="123"/>
      <c r="CC174" s="123"/>
      <c r="CD174" s="123"/>
      <c r="CE174" s="123"/>
      <c r="CF174" s="123"/>
      <c r="CG174" s="123"/>
      <c r="CH174" s="123"/>
      <c r="CI174" s="123"/>
      <c r="CJ174" s="123"/>
      <c r="CK174" s="123"/>
      <c r="CL174" s="123"/>
      <c r="CM174" s="123"/>
      <c r="CN174" s="123"/>
      <c r="CO174" s="123"/>
      <c r="CP174" s="123"/>
      <c r="CQ174" s="123"/>
      <c r="CR174" s="123"/>
      <c r="CS174" s="123"/>
      <c r="CT174" s="123"/>
      <c r="CU174" s="123"/>
      <c r="CV174" s="123"/>
      <c r="CW174" s="123"/>
      <c r="CX174" s="123"/>
      <c r="CY174" s="123"/>
      <c r="CZ174" s="123"/>
      <c r="DA174" s="123"/>
      <c r="DB174" s="123"/>
      <c r="DC174" s="123"/>
      <c r="DD174" s="123"/>
      <c r="DE174" s="123"/>
      <c r="DF174" s="123"/>
      <c r="DG174" s="123"/>
      <c r="DH174" s="123"/>
      <c r="DI174" s="123"/>
      <c r="DJ174" s="123"/>
      <c r="DK174" s="123"/>
      <c r="DL174" s="123"/>
      <c r="DM174" s="123"/>
      <c r="DN174" s="123"/>
      <c r="DO174" s="123"/>
      <c r="DP174" s="123"/>
      <c r="DQ174" s="123"/>
      <c r="DR174" s="123"/>
      <c r="DS174" s="123"/>
      <c r="DT174" s="123"/>
      <c r="DU174" s="123"/>
      <c r="DV174" s="123"/>
      <c r="DW174" s="123"/>
      <c r="DX174" s="123"/>
      <c r="DY174" s="123"/>
      <c r="DZ174" s="123"/>
      <c r="EA174" s="123"/>
      <c r="EB174" s="123"/>
      <c r="EC174" s="123"/>
      <c r="ED174" s="123"/>
      <c r="EE174" s="123"/>
      <c r="EF174" s="123"/>
      <c r="EG174" s="123"/>
      <c r="EH174" s="123"/>
      <c r="EI174" s="123"/>
      <c r="EJ174" s="123"/>
      <c r="EK174" s="123"/>
      <c r="EL174" s="123"/>
      <c r="EM174" s="123"/>
      <c r="EN174" s="123"/>
      <c r="EO174" s="123"/>
      <c r="EP174" s="123"/>
      <c r="EQ174" s="123"/>
      <c r="ER174" s="123"/>
      <c r="ES174" s="123"/>
      <c r="ET174" s="123"/>
      <c r="EU174" s="123"/>
      <c r="EV174" s="123"/>
      <c r="EW174" s="123"/>
      <c r="EX174" s="123"/>
      <c r="EY174" s="123"/>
      <c r="EZ174" s="123"/>
      <c r="FA174" s="123"/>
      <c r="FB174" s="123"/>
      <c r="FC174" s="123"/>
      <c r="FD174" s="123"/>
      <c r="FE174" s="123"/>
      <c r="FF174" s="123"/>
      <c r="FG174" s="123"/>
      <c r="FH174" s="123"/>
      <c r="FI174" s="123"/>
      <c r="FJ174" s="123"/>
      <c r="FK174" s="123"/>
      <c r="FL174" s="123"/>
      <c r="FM174" s="123"/>
      <c r="FN174" s="123"/>
      <c r="FO174" s="123"/>
      <c r="FP174" s="123"/>
      <c r="FQ174" s="123"/>
      <c r="FR174" s="123"/>
      <c r="FS174" s="123"/>
      <c r="FT174" s="123"/>
      <c r="FU174" s="123"/>
      <c r="FV174" s="123"/>
      <c r="FW174" s="123"/>
      <c r="FX174" s="123"/>
      <c r="FY174" s="123"/>
      <c r="FZ174" s="123"/>
      <c r="GA174" s="123"/>
      <c r="GB174" s="123"/>
      <c r="GC174" s="123"/>
      <c r="GD174" s="123"/>
      <c r="GE174" s="123"/>
      <c r="GF174" s="123"/>
      <c r="GG174" s="123"/>
      <c r="GH174" s="123"/>
      <c r="GI174" s="123"/>
      <c r="GJ174" s="123"/>
      <c r="GK174" s="123"/>
      <c r="GL174" s="123"/>
      <c r="GM174" s="123"/>
      <c r="GN174" s="123"/>
      <c r="GO174" s="123"/>
      <c r="GP174" s="123"/>
      <c r="GQ174" s="123"/>
      <c r="GR174" s="123"/>
      <c r="GS174" s="123"/>
      <c r="GT174" s="123"/>
      <c r="GU174" s="123"/>
      <c r="GV174" s="123"/>
      <c r="GW174" s="123"/>
      <c r="GX174" s="123"/>
      <c r="GY174" s="123"/>
      <c r="GZ174" s="123"/>
      <c r="HA174" s="123"/>
      <c r="HB174" s="123"/>
      <c r="HC174" s="123"/>
      <c r="HD174" s="123"/>
      <c r="HE174" s="123"/>
      <c r="HF174" s="123"/>
      <c r="HG174" s="123"/>
      <c r="HH174" s="123"/>
      <c r="HI174" s="123"/>
      <c r="HJ174" s="123"/>
      <c r="HK174" s="123"/>
      <c r="HL174" s="123"/>
      <c r="HM174" s="123"/>
      <c r="HN174" s="123"/>
      <c r="HO174" s="123"/>
      <c r="HP174" s="123"/>
      <c r="HQ174" s="123"/>
      <c r="HR174" s="123"/>
      <c r="HS174" s="123"/>
      <c r="HT174" s="123"/>
      <c r="HU174" s="123"/>
      <c r="HV174" s="123"/>
      <c r="HW174" s="123"/>
      <c r="HX174" s="123"/>
      <c r="HY174" s="123"/>
      <c r="HZ174" s="123"/>
      <c r="IA174" s="123"/>
      <c r="IB174" s="123"/>
      <c r="IC174" s="123"/>
      <c r="ID174" s="123"/>
      <c r="IE174" s="123"/>
      <c r="IF174" s="123"/>
      <c r="IG174" s="123"/>
      <c r="IH174" s="123"/>
      <c r="II174" s="123"/>
      <c r="IJ174" s="123"/>
      <c r="IK174" s="123"/>
      <c r="IL174" s="123"/>
      <c r="IM174" s="123"/>
      <c r="IN174" s="123"/>
      <c r="IO174" s="123"/>
      <c r="IP174" s="123"/>
      <c r="IQ174" s="123"/>
    </row>
    <row r="175" spans="1:251" s="46" customFormat="1" ht="12.75" x14ac:dyDescent="0.2">
      <c r="A175" s="16"/>
      <c r="B175" s="30" t="s">
        <v>136</v>
      </c>
      <c r="C175" s="124" t="s">
        <v>137</v>
      </c>
      <c r="D175" s="22" t="s">
        <v>111</v>
      </c>
      <c r="E175" s="22">
        <v>15.02</v>
      </c>
      <c r="F175" s="22">
        <f>E175*F169</f>
        <v>10.508442599999999</v>
      </c>
      <c r="G175" s="22"/>
      <c r="H175" s="158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F175" s="123"/>
      <c r="BG175" s="123"/>
      <c r="BH175" s="123"/>
      <c r="BI175" s="123"/>
      <c r="BJ175" s="123"/>
      <c r="BK175" s="123"/>
      <c r="BL175" s="123"/>
      <c r="BM175" s="123"/>
      <c r="BN175" s="123"/>
      <c r="BO175" s="123"/>
      <c r="BP175" s="123"/>
      <c r="BQ175" s="123"/>
      <c r="BR175" s="123"/>
      <c r="BS175" s="123"/>
      <c r="BT175" s="123"/>
      <c r="BU175" s="123"/>
      <c r="BV175" s="123"/>
      <c r="BW175" s="123"/>
      <c r="BX175" s="123"/>
      <c r="BY175" s="123"/>
      <c r="BZ175" s="123"/>
      <c r="CA175" s="123"/>
      <c r="CB175" s="123"/>
      <c r="CC175" s="123"/>
      <c r="CD175" s="123"/>
      <c r="CE175" s="123"/>
      <c r="CF175" s="123"/>
      <c r="CG175" s="123"/>
      <c r="CH175" s="123"/>
      <c r="CI175" s="123"/>
      <c r="CJ175" s="123"/>
      <c r="CK175" s="123"/>
      <c r="CL175" s="123"/>
      <c r="CM175" s="123"/>
      <c r="CN175" s="123"/>
      <c r="CO175" s="123"/>
      <c r="CP175" s="123"/>
      <c r="CQ175" s="123"/>
      <c r="CR175" s="123"/>
      <c r="CS175" s="123"/>
      <c r="CT175" s="123"/>
      <c r="CU175" s="123"/>
      <c r="CV175" s="123"/>
      <c r="CW175" s="123"/>
      <c r="CX175" s="123"/>
      <c r="CY175" s="123"/>
      <c r="CZ175" s="123"/>
      <c r="DA175" s="123"/>
      <c r="DB175" s="123"/>
      <c r="DC175" s="123"/>
      <c r="DD175" s="123"/>
      <c r="DE175" s="123"/>
      <c r="DF175" s="123"/>
      <c r="DG175" s="123"/>
      <c r="DH175" s="123"/>
      <c r="DI175" s="123"/>
      <c r="DJ175" s="123"/>
      <c r="DK175" s="123"/>
      <c r="DL175" s="123"/>
      <c r="DM175" s="123"/>
      <c r="DN175" s="123"/>
      <c r="DO175" s="123"/>
      <c r="DP175" s="123"/>
      <c r="DQ175" s="123"/>
      <c r="DR175" s="123"/>
      <c r="DS175" s="123"/>
      <c r="DT175" s="123"/>
      <c r="DU175" s="123"/>
      <c r="DV175" s="123"/>
      <c r="DW175" s="123"/>
      <c r="DX175" s="123"/>
      <c r="DY175" s="123"/>
      <c r="DZ175" s="123"/>
      <c r="EA175" s="123"/>
      <c r="EB175" s="123"/>
      <c r="EC175" s="123"/>
      <c r="ED175" s="123"/>
      <c r="EE175" s="123"/>
      <c r="EF175" s="123"/>
      <c r="EG175" s="123"/>
      <c r="EH175" s="123"/>
      <c r="EI175" s="123"/>
      <c r="EJ175" s="123"/>
      <c r="EK175" s="123"/>
      <c r="EL175" s="123"/>
      <c r="EM175" s="123"/>
      <c r="EN175" s="123"/>
      <c r="EO175" s="123"/>
      <c r="EP175" s="123"/>
      <c r="EQ175" s="123"/>
      <c r="ER175" s="123"/>
      <c r="ES175" s="123"/>
      <c r="ET175" s="123"/>
      <c r="EU175" s="123"/>
      <c r="EV175" s="123"/>
      <c r="EW175" s="123"/>
      <c r="EX175" s="123"/>
      <c r="EY175" s="123"/>
      <c r="EZ175" s="123"/>
      <c r="FA175" s="123"/>
      <c r="FB175" s="123"/>
      <c r="FC175" s="123"/>
      <c r="FD175" s="123"/>
      <c r="FE175" s="123"/>
      <c r="FF175" s="123"/>
      <c r="FG175" s="123"/>
      <c r="FH175" s="123"/>
      <c r="FI175" s="123"/>
      <c r="FJ175" s="123"/>
      <c r="FK175" s="123"/>
      <c r="FL175" s="123"/>
      <c r="FM175" s="123"/>
      <c r="FN175" s="123"/>
      <c r="FO175" s="123"/>
      <c r="FP175" s="123"/>
      <c r="FQ175" s="123"/>
      <c r="FR175" s="123"/>
      <c r="FS175" s="123"/>
      <c r="FT175" s="123"/>
      <c r="FU175" s="123"/>
      <c r="FV175" s="123"/>
      <c r="FW175" s="123"/>
      <c r="FX175" s="123"/>
      <c r="FY175" s="123"/>
      <c r="FZ175" s="123"/>
      <c r="GA175" s="123"/>
      <c r="GB175" s="123"/>
      <c r="GC175" s="123"/>
      <c r="GD175" s="123"/>
      <c r="GE175" s="123"/>
      <c r="GF175" s="123"/>
      <c r="GG175" s="123"/>
      <c r="GH175" s="123"/>
      <c r="GI175" s="123"/>
      <c r="GJ175" s="123"/>
      <c r="GK175" s="123"/>
      <c r="GL175" s="123"/>
      <c r="GM175" s="123"/>
      <c r="GN175" s="123"/>
      <c r="GO175" s="123"/>
      <c r="GP175" s="123"/>
      <c r="GQ175" s="123"/>
      <c r="GR175" s="123"/>
      <c r="GS175" s="123"/>
      <c r="GT175" s="123"/>
      <c r="GU175" s="123"/>
      <c r="GV175" s="123"/>
      <c r="GW175" s="123"/>
      <c r="GX175" s="123"/>
      <c r="GY175" s="123"/>
      <c r="GZ175" s="123"/>
      <c r="HA175" s="123"/>
      <c r="HB175" s="123"/>
      <c r="HC175" s="123"/>
      <c r="HD175" s="123"/>
      <c r="HE175" s="123"/>
      <c r="HF175" s="123"/>
      <c r="HG175" s="123"/>
      <c r="HH175" s="123"/>
      <c r="HI175" s="123"/>
      <c r="HJ175" s="123"/>
      <c r="HK175" s="123"/>
      <c r="HL175" s="123"/>
      <c r="HM175" s="123"/>
      <c r="HN175" s="123"/>
      <c r="HO175" s="123"/>
      <c r="HP175" s="123"/>
      <c r="HQ175" s="123"/>
      <c r="HR175" s="123"/>
      <c r="HS175" s="123"/>
      <c r="HT175" s="123"/>
      <c r="HU175" s="123"/>
      <c r="HV175" s="123"/>
      <c r="HW175" s="123"/>
      <c r="HX175" s="123"/>
      <c r="HY175" s="123"/>
      <c r="HZ175" s="123"/>
      <c r="IA175" s="123"/>
      <c r="IB175" s="123"/>
      <c r="IC175" s="123"/>
      <c r="ID175" s="123"/>
      <c r="IE175" s="123"/>
      <c r="IF175" s="123"/>
      <c r="IG175" s="123"/>
      <c r="IH175" s="123"/>
      <c r="II175" s="123"/>
      <c r="IJ175" s="123"/>
      <c r="IK175" s="123"/>
      <c r="IL175" s="123"/>
      <c r="IM175" s="123"/>
      <c r="IN175" s="123"/>
      <c r="IO175" s="123"/>
      <c r="IP175" s="123"/>
      <c r="IQ175" s="123"/>
    </row>
    <row r="176" spans="1:251" s="46" customFormat="1" ht="12.75" x14ac:dyDescent="0.2">
      <c r="A176" s="16"/>
      <c r="B176" s="30"/>
      <c r="C176" s="125" t="s">
        <v>138</v>
      </c>
      <c r="D176" s="32" t="s">
        <v>2</v>
      </c>
      <c r="E176" s="22">
        <v>2.78</v>
      </c>
      <c r="F176" s="126">
        <f>E176*F169</f>
        <v>1.9449713999999998</v>
      </c>
      <c r="G176" s="126"/>
      <c r="H176" s="158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F176" s="123"/>
      <c r="BG176" s="123"/>
      <c r="BH176" s="123"/>
      <c r="BI176" s="123"/>
      <c r="BJ176" s="123"/>
      <c r="BK176" s="123"/>
      <c r="BL176" s="123"/>
      <c r="BM176" s="123"/>
      <c r="BN176" s="123"/>
      <c r="BO176" s="123"/>
      <c r="BP176" s="123"/>
      <c r="BQ176" s="123"/>
      <c r="BR176" s="123"/>
      <c r="BS176" s="123"/>
      <c r="BT176" s="123"/>
      <c r="BU176" s="123"/>
      <c r="BV176" s="123"/>
      <c r="BW176" s="123"/>
      <c r="BX176" s="123"/>
      <c r="BY176" s="123"/>
      <c r="BZ176" s="123"/>
      <c r="CA176" s="123"/>
      <c r="CB176" s="123"/>
      <c r="CC176" s="123"/>
      <c r="CD176" s="123"/>
      <c r="CE176" s="123"/>
      <c r="CF176" s="123"/>
      <c r="CG176" s="123"/>
      <c r="CH176" s="123"/>
      <c r="CI176" s="123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3"/>
      <c r="CT176" s="123"/>
      <c r="CU176" s="123"/>
      <c r="CV176" s="123"/>
      <c r="CW176" s="123"/>
      <c r="CX176" s="123"/>
      <c r="CY176" s="123"/>
      <c r="CZ176" s="123"/>
      <c r="DA176" s="123"/>
      <c r="DB176" s="123"/>
      <c r="DC176" s="123"/>
      <c r="DD176" s="123"/>
      <c r="DE176" s="123"/>
      <c r="DF176" s="123"/>
      <c r="DG176" s="123"/>
      <c r="DH176" s="123"/>
      <c r="DI176" s="123"/>
      <c r="DJ176" s="123"/>
      <c r="DK176" s="123"/>
      <c r="DL176" s="123"/>
      <c r="DM176" s="123"/>
      <c r="DN176" s="123"/>
      <c r="DO176" s="123"/>
      <c r="DP176" s="123"/>
      <c r="DQ176" s="123"/>
      <c r="DR176" s="123"/>
      <c r="DS176" s="123"/>
      <c r="DT176" s="123"/>
      <c r="DU176" s="123"/>
      <c r="DV176" s="123"/>
      <c r="DW176" s="123"/>
      <c r="DX176" s="123"/>
      <c r="DY176" s="123"/>
      <c r="DZ176" s="123"/>
      <c r="EA176" s="123"/>
      <c r="EB176" s="123"/>
      <c r="EC176" s="123"/>
      <c r="ED176" s="123"/>
      <c r="EE176" s="123"/>
      <c r="EF176" s="123"/>
      <c r="EG176" s="123"/>
      <c r="EH176" s="123"/>
      <c r="EI176" s="123"/>
      <c r="EJ176" s="123"/>
      <c r="EK176" s="123"/>
      <c r="EL176" s="123"/>
      <c r="EM176" s="123"/>
      <c r="EN176" s="123"/>
      <c r="EO176" s="123"/>
      <c r="EP176" s="123"/>
      <c r="EQ176" s="123"/>
      <c r="ER176" s="123"/>
      <c r="ES176" s="123"/>
      <c r="ET176" s="123"/>
      <c r="EU176" s="123"/>
      <c r="EV176" s="123"/>
      <c r="EW176" s="123"/>
      <c r="EX176" s="123"/>
      <c r="EY176" s="123"/>
      <c r="EZ176" s="123"/>
      <c r="FA176" s="123"/>
      <c r="FB176" s="123"/>
      <c r="FC176" s="123"/>
      <c r="FD176" s="123"/>
      <c r="FE176" s="123"/>
      <c r="FF176" s="123"/>
      <c r="FG176" s="123"/>
      <c r="FH176" s="123"/>
      <c r="FI176" s="123"/>
      <c r="FJ176" s="123"/>
      <c r="FK176" s="123"/>
      <c r="FL176" s="123"/>
      <c r="FM176" s="123"/>
      <c r="FN176" s="123"/>
      <c r="FO176" s="123"/>
      <c r="FP176" s="123"/>
      <c r="FQ176" s="123"/>
      <c r="FR176" s="123"/>
      <c r="FS176" s="123"/>
      <c r="FT176" s="123"/>
      <c r="FU176" s="123"/>
      <c r="FV176" s="123"/>
      <c r="FW176" s="123"/>
      <c r="FX176" s="123"/>
      <c r="FY176" s="123"/>
      <c r="FZ176" s="123"/>
      <c r="GA176" s="123"/>
      <c r="GB176" s="123"/>
      <c r="GC176" s="123"/>
      <c r="GD176" s="123"/>
      <c r="GE176" s="123"/>
      <c r="GF176" s="123"/>
      <c r="GG176" s="123"/>
      <c r="GH176" s="123"/>
      <c r="GI176" s="123"/>
      <c r="GJ176" s="123"/>
      <c r="GK176" s="123"/>
      <c r="GL176" s="123"/>
      <c r="GM176" s="123"/>
      <c r="GN176" s="123"/>
      <c r="GO176" s="123"/>
      <c r="GP176" s="123"/>
      <c r="GQ176" s="123"/>
      <c r="GR176" s="123"/>
      <c r="GS176" s="123"/>
      <c r="GT176" s="123"/>
      <c r="GU176" s="123"/>
      <c r="GV176" s="123"/>
      <c r="GW176" s="123"/>
      <c r="GX176" s="123"/>
      <c r="GY176" s="123"/>
      <c r="GZ176" s="123"/>
      <c r="HA176" s="123"/>
      <c r="HB176" s="123"/>
      <c r="HC176" s="123"/>
      <c r="HD176" s="123"/>
      <c r="HE176" s="123"/>
      <c r="HF176" s="123"/>
      <c r="HG176" s="123"/>
      <c r="HH176" s="123"/>
      <c r="HI176" s="123"/>
      <c r="HJ176" s="123"/>
      <c r="HK176" s="123"/>
      <c r="HL176" s="123"/>
      <c r="HM176" s="123"/>
      <c r="HN176" s="123"/>
      <c r="HO176" s="123"/>
      <c r="HP176" s="123"/>
      <c r="HQ176" s="123"/>
      <c r="HR176" s="123"/>
      <c r="HS176" s="123"/>
      <c r="HT176" s="123"/>
      <c r="HU176" s="123"/>
      <c r="HV176" s="123"/>
      <c r="HW176" s="123"/>
      <c r="HX176" s="123"/>
      <c r="HY176" s="123"/>
      <c r="HZ176" s="123"/>
      <c r="IA176" s="123"/>
      <c r="IB176" s="123"/>
      <c r="IC176" s="123"/>
      <c r="ID176" s="123"/>
      <c r="IE176" s="123"/>
      <c r="IF176" s="123"/>
      <c r="IG176" s="123"/>
      <c r="IH176" s="123"/>
      <c r="II176" s="123"/>
      <c r="IJ176" s="123"/>
      <c r="IK176" s="123"/>
      <c r="IL176" s="123"/>
      <c r="IM176" s="123"/>
      <c r="IN176" s="123"/>
      <c r="IO176" s="123"/>
      <c r="IP176" s="123"/>
      <c r="IQ176" s="123"/>
    </row>
    <row r="177" spans="1:219" s="29" customFormat="1" ht="12.75" x14ac:dyDescent="0.25">
      <c r="A177" s="24"/>
      <c r="B177" s="25"/>
      <c r="C177" s="86"/>
      <c r="D177" s="24"/>
      <c r="E177" s="22"/>
      <c r="F177" s="22"/>
      <c r="G177" s="22"/>
      <c r="H177" s="15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  <c r="HB177" s="28"/>
      <c r="HC177" s="28"/>
      <c r="HD177" s="28"/>
      <c r="HE177" s="28"/>
      <c r="HF177" s="28"/>
      <c r="HG177" s="28"/>
      <c r="HH177" s="28"/>
      <c r="HI177" s="28"/>
      <c r="HJ177" s="28"/>
      <c r="HK177" s="28"/>
    </row>
    <row r="178" spans="1:219" ht="12.75" x14ac:dyDescent="0.25">
      <c r="A178" s="127"/>
      <c r="B178" s="128"/>
      <c r="C178" s="127" t="s">
        <v>8</v>
      </c>
      <c r="D178" s="127"/>
      <c r="E178" s="129"/>
      <c r="F178" s="129"/>
      <c r="G178" s="129"/>
      <c r="H178" s="129"/>
    </row>
    <row r="179" spans="1:219" s="33" customFormat="1" ht="12.75" x14ac:dyDescent="0.25">
      <c r="A179" s="128"/>
      <c r="B179" s="128"/>
      <c r="C179" s="131" t="s">
        <v>139</v>
      </c>
      <c r="D179" s="132" t="s">
        <v>170</v>
      </c>
      <c r="E179" s="130"/>
      <c r="F179" s="130"/>
      <c r="G179" s="130"/>
      <c r="H179" s="130"/>
    </row>
    <row r="180" spans="1:219" ht="12.75" x14ac:dyDescent="0.25">
      <c r="A180" s="128"/>
      <c r="B180" s="128"/>
      <c r="C180" s="133" t="s">
        <v>8</v>
      </c>
      <c r="D180" s="132"/>
      <c r="E180" s="130"/>
      <c r="F180" s="130"/>
      <c r="G180" s="130"/>
      <c r="H180" s="130"/>
    </row>
    <row r="181" spans="1:219" s="137" customFormat="1" ht="12.75" x14ac:dyDescent="0.25">
      <c r="A181" s="134"/>
      <c r="B181" s="135"/>
      <c r="C181" s="136" t="s">
        <v>140</v>
      </c>
      <c r="D181" s="132" t="s">
        <v>170</v>
      </c>
      <c r="E181" s="130"/>
      <c r="F181" s="130"/>
      <c r="G181" s="130"/>
      <c r="H181" s="130"/>
    </row>
    <row r="182" spans="1:219" s="137" customFormat="1" ht="12.75" x14ac:dyDescent="0.25">
      <c r="A182" s="134"/>
      <c r="B182" s="135"/>
      <c r="C182" s="133" t="s">
        <v>8</v>
      </c>
      <c r="D182" s="132"/>
      <c r="E182" s="130"/>
      <c r="F182" s="130"/>
      <c r="G182" s="130"/>
      <c r="H182" s="130"/>
    </row>
    <row r="183" spans="1:219" s="137" customFormat="1" ht="12.75" x14ac:dyDescent="0.25">
      <c r="A183" s="134"/>
      <c r="B183" s="135"/>
      <c r="C183" s="136" t="s">
        <v>141</v>
      </c>
      <c r="D183" s="132" t="s">
        <v>170</v>
      </c>
      <c r="E183" s="130"/>
      <c r="F183" s="130"/>
      <c r="G183" s="130"/>
      <c r="H183" s="130"/>
    </row>
    <row r="184" spans="1:219" s="137" customFormat="1" ht="12.75" x14ac:dyDescent="0.25">
      <c r="A184" s="134"/>
      <c r="B184" s="135"/>
      <c r="C184" s="133" t="s">
        <v>8</v>
      </c>
      <c r="D184" s="132"/>
      <c r="E184" s="130"/>
      <c r="F184" s="130"/>
      <c r="G184" s="130"/>
      <c r="H184" s="130"/>
    </row>
    <row r="185" spans="1:219" s="137" customFormat="1" ht="12.75" x14ac:dyDescent="0.25">
      <c r="A185" s="134"/>
      <c r="B185" s="135"/>
      <c r="C185" s="136" t="s">
        <v>142</v>
      </c>
      <c r="D185" s="132">
        <v>0.03</v>
      </c>
      <c r="E185" s="130"/>
      <c r="F185" s="130"/>
      <c r="G185" s="130"/>
      <c r="H185" s="130"/>
    </row>
    <row r="186" spans="1:219" s="137" customFormat="1" ht="12.75" x14ac:dyDescent="0.25">
      <c r="A186" s="134"/>
      <c r="B186" s="135"/>
      <c r="C186" s="133" t="s">
        <v>8</v>
      </c>
      <c r="D186" s="132"/>
      <c r="E186" s="130"/>
      <c r="F186" s="130"/>
      <c r="G186" s="130"/>
      <c r="H186" s="130"/>
    </row>
    <row r="187" spans="1:219" s="137" customFormat="1" ht="12.75" x14ac:dyDescent="0.25">
      <c r="A187" s="134"/>
      <c r="B187" s="135"/>
      <c r="C187" s="136" t="s">
        <v>143</v>
      </c>
      <c r="D187" s="132">
        <v>0.18</v>
      </c>
      <c r="E187" s="130"/>
      <c r="F187" s="130"/>
      <c r="G187" s="130"/>
      <c r="H187" s="130"/>
    </row>
    <row r="188" spans="1:219" s="137" customFormat="1" ht="12.75" x14ac:dyDescent="0.25">
      <c r="A188" s="134"/>
      <c r="B188" s="135"/>
      <c r="C188" s="138"/>
      <c r="D188" s="132"/>
      <c r="E188" s="130"/>
      <c r="F188" s="130"/>
      <c r="G188" s="130"/>
      <c r="H188" s="130"/>
    </row>
    <row r="189" spans="1:219" s="137" customFormat="1" ht="12.75" x14ac:dyDescent="0.25">
      <c r="A189" s="139"/>
      <c r="B189" s="135"/>
      <c r="C189" s="127" t="s">
        <v>8</v>
      </c>
      <c r="D189" s="140"/>
      <c r="E189" s="129"/>
      <c r="F189" s="129"/>
      <c r="G189" s="129"/>
      <c r="H189" s="129">
        <v>122211</v>
      </c>
      <c r="I189" s="141">
        <v>218805.77</v>
      </c>
    </row>
    <row r="190" spans="1:219" ht="13.5" customHeight="1" x14ac:dyDescent="0.25">
      <c r="A190" s="178"/>
      <c r="B190" s="179"/>
      <c r="C190" s="180"/>
      <c r="D190" s="179"/>
      <c r="E190" s="179"/>
      <c r="F190" s="179"/>
      <c r="G190" s="194"/>
      <c r="H190" s="181"/>
    </row>
    <row r="191" spans="1:219" ht="13.5" customHeight="1" x14ac:dyDescent="0.25">
      <c r="A191" s="178"/>
      <c r="B191" s="179"/>
      <c r="C191" s="180"/>
      <c r="D191" s="179"/>
      <c r="E191" s="179"/>
      <c r="F191" s="179"/>
      <c r="G191" s="194"/>
      <c r="H191" s="181"/>
    </row>
    <row r="192" spans="1:219" ht="13.5" customHeight="1" x14ac:dyDescent="0.25">
      <c r="A192" s="178"/>
      <c r="B192" s="179"/>
      <c r="C192" s="180"/>
      <c r="D192" s="179"/>
      <c r="E192" s="179"/>
      <c r="F192" s="179"/>
      <c r="G192" s="194"/>
      <c r="H192" s="181"/>
    </row>
    <row r="193" spans="1:8" ht="13.5" customHeight="1" x14ac:dyDescent="0.25">
      <c r="A193" s="178"/>
      <c r="B193" s="179"/>
      <c r="C193" s="180"/>
      <c r="D193" s="179"/>
      <c r="E193" s="179"/>
      <c r="F193" s="179"/>
      <c r="G193" s="194"/>
      <c r="H193" s="181"/>
    </row>
    <row r="194" spans="1:8" ht="13.5" customHeight="1" x14ac:dyDescent="0.25">
      <c r="A194" s="178"/>
      <c r="B194" s="179"/>
      <c r="C194" s="180"/>
      <c r="D194" s="179"/>
      <c r="E194" s="179"/>
      <c r="F194" s="179"/>
      <c r="G194" s="194"/>
      <c r="H194" s="181"/>
    </row>
    <row r="195" spans="1:8" ht="13.5" customHeight="1" x14ac:dyDescent="0.25">
      <c r="A195" s="178"/>
      <c r="B195" s="179"/>
      <c r="C195" s="180"/>
      <c r="D195" s="179"/>
      <c r="E195" s="179"/>
      <c r="F195" s="179"/>
      <c r="G195" s="194"/>
      <c r="H195" s="181"/>
    </row>
    <row r="196" spans="1:8" ht="13.5" customHeight="1" x14ac:dyDescent="0.25">
      <c r="A196" s="178"/>
      <c r="B196" s="179"/>
      <c r="C196" s="180"/>
      <c r="D196" s="179"/>
      <c r="E196" s="179"/>
      <c r="F196" s="179"/>
      <c r="G196" s="194"/>
      <c r="H196" s="181"/>
    </row>
  </sheetData>
  <protectedRanges>
    <protectedRange sqref="E113" name="Range1_1_1_2_2_1_1_3_1_2_1_1_1"/>
    <protectedRange sqref="E109" name="Range1_1_1_2_1_1_1_1"/>
    <protectedRange sqref="E110:E112" name="Range1_1_1_2_1_1_2"/>
    <protectedRange sqref="E151" name="Range1_1_1_2_2_1_1_3_1_2_1_1"/>
    <protectedRange sqref="E157" name="Range1_1_1_2_1_1_1_1_1"/>
    <protectedRange sqref="E158:E161 E163:E164" name="Range1_1_1_2_1"/>
    <protectedRange sqref="E162" name="Range1_1_1_2_2_1_2_1_1_2"/>
    <protectedRange sqref="E147" name="Range1_1_1_2_1_1_1_1_1_1"/>
    <protectedRange sqref="E148:E149" name="Range1_1_1_2_1_1_2_1"/>
    <protectedRange sqref="E177" name="Range1_1_1_2_2_4"/>
    <protectedRange sqref="E22" name="Range1_1_1_2_1_1_1_1_1_1_1"/>
    <protectedRange sqref="E23:E24" name="Range1_1_1_2_1_1_2_1_1"/>
    <protectedRange sqref="E167" name="Range1_1_1_2_2_4_1"/>
    <protectedRange sqref="E168" name="Range1_1_1_2_2_1_2_2"/>
    <protectedRange sqref="I172:I174" name="Range1_1_1_2_2_3_1_1_1"/>
    <protectedRange sqref="I172:I174 E172:E174" name="Range1_1_1_2_2_1_2_1_1_1_1"/>
    <protectedRange sqref="I169:I171 I175:I176" name="Range1_1_1_2_2_1_2_1_1"/>
    <protectedRange sqref="I175:I176 E169:E171 I169:I171 E175:E176" name="Range1_1_1_2_2_1_1_1_1"/>
  </protectedRanges>
  <mergeCells count="10">
    <mergeCell ref="F4:F5"/>
    <mergeCell ref="E4:E5"/>
    <mergeCell ref="H4:H5"/>
    <mergeCell ref="A1:H1"/>
    <mergeCell ref="A2:H2"/>
    <mergeCell ref="A4:A5"/>
    <mergeCell ref="B4:B5"/>
    <mergeCell ref="C4:C5"/>
    <mergeCell ref="D4:D5"/>
    <mergeCell ref="G4:G5"/>
  </mergeCells>
  <conditionalFormatting sqref="K50:K60">
    <cfRule type="cellIs" dxfId="0" priority="2" stopIfTrue="1" operator="equal">
      <formula>0</formula>
    </cfRule>
  </conditionalFormatting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Tariel Sakhelashvili</cp:lastModifiedBy>
  <cp:lastPrinted>2019-03-19T10:37:29Z</cp:lastPrinted>
  <dcterms:created xsi:type="dcterms:W3CDTF">2019-02-15T14:49:14Z</dcterms:created>
  <dcterms:modified xsi:type="dcterms:W3CDTF">2019-03-26T06:23:13Z</dcterms:modified>
</cp:coreProperties>
</file>