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.makharashvili\Desktop\წყალსადენები\"/>
    </mc:Choice>
  </mc:AlternateContent>
  <bookViews>
    <workbookView xWindow="240" yWindow="60" windowWidth="14250" windowHeight="11580"/>
  </bookViews>
  <sheets>
    <sheet name="ხარჯები" sheetId="6" r:id="rId1"/>
  </sheets>
  <calcPr calcId="152511"/>
</workbook>
</file>

<file path=xl/calcChain.xml><?xml version="1.0" encoding="utf-8"?>
<calcChain xmlns="http://schemas.openxmlformats.org/spreadsheetml/2006/main">
  <c r="H103" i="6" l="1"/>
  <c r="M103" i="6" s="1"/>
  <c r="F102" i="6"/>
  <c r="H102" i="6" s="1"/>
  <c r="M102" i="6" s="1"/>
  <c r="F101" i="6"/>
  <c r="H101" i="6" s="1"/>
  <c r="M101" i="6" s="1"/>
  <c r="F100" i="6"/>
  <c r="H100" i="6" s="1"/>
  <c r="M100" i="6" s="1"/>
  <c r="F99" i="6"/>
  <c r="H99" i="6" s="1"/>
  <c r="M99" i="6" s="1"/>
  <c r="F98" i="6"/>
  <c r="F97" i="6"/>
  <c r="L97" i="6" s="1"/>
  <c r="M97" i="6" s="1"/>
  <c r="F96" i="6"/>
  <c r="J96" i="6" s="1"/>
  <c r="M96" i="6" s="1"/>
  <c r="F94" i="6"/>
  <c r="H94" i="6" s="1"/>
  <c r="M94" i="6" s="1"/>
  <c r="F93" i="6"/>
  <c r="H93" i="6" s="1"/>
  <c r="M93" i="6" s="1"/>
  <c r="F91" i="6"/>
  <c r="L91" i="6" s="1"/>
  <c r="F90" i="6"/>
  <c r="J90" i="6" s="1"/>
  <c r="F82" i="6"/>
  <c r="H82" i="6" s="1"/>
  <c r="M82" i="6" s="1"/>
  <c r="F81" i="6"/>
  <c r="H81" i="6" s="1"/>
  <c r="M81" i="6" s="1"/>
  <c r="F80" i="6"/>
  <c r="H80" i="6" s="1"/>
  <c r="M80" i="6" s="1"/>
  <c r="F78" i="6"/>
  <c r="J78" i="6" s="1"/>
  <c r="M78" i="6" s="1"/>
  <c r="H76" i="6"/>
  <c r="M76" i="6" s="1"/>
  <c r="F75" i="6"/>
  <c r="H75" i="6" s="1"/>
  <c r="M75" i="6" s="1"/>
  <c r="H74" i="6"/>
  <c r="M74" i="6" s="1"/>
  <c r="F72" i="6"/>
  <c r="L72" i="6" s="1"/>
  <c r="M72" i="6" s="1"/>
  <c r="F71" i="6"/>
  <c r="J71" i="6" s="1"/>
  <c r="M71" i="6" s="1"/>
  <c r="H69" i="6"/>
  <c r="M69" i="6" s="1"/>
  <c r="F68" i="6"/>
  <c r="H68" i="6" s="1"/>
  <c r="M68" i="6" s="1"/>
  <c r="H67" i="6"/>
  <c r="M67" i="6" s="1"/>
  <c r="F65" i="6"/>
  <c r="L65" i="6" s="1"/>
  <c r="M65" i="6" s="1"/>
  <c r="F64" i="6"/>
  <c r="J64" i="6" s="1"/>
  <c r="M64" i="6" s="1"/>
  <c r="H62" i="6"/>
  <c r="M62" i="6" s="1"/>
  <c r="F61" i="6"/>
  <c r="H61" i="6" s="1"/>
  <c r="M61" i="6" s="1"/>
  <c r="H60" i="6"/>
  <c r="M60" i="6" s="1"/>
  <c r="F58" i="6"/>
  <c r="L58" i="6" s="1"/>
  <c r="M58" i="6" s="1"/>
  <c r="F57" i="6"/>
  <c r="J57" i="6" s="1"/>
  <c r="M57" i="6" s="1"/>
  <c r="H55" i="6"/>
  <c r="M55" i="6" s="1"/>
  <c r="F46" i="6"/>
  <c r="F52" i="6" s="1"/>
  <c r="H52" i="6" s="1"/>
  <c r="M52" i="6" s="1"/>
  <c r="F45" i="6"/>
  <c r="H45" i="6" s="1"/>
  <c r="M45" i="6" s="1"/>
  <c r="F44" i="6"/>
  <c r="H44" i="6" s="1"/>
  <c r="M44" i="6" s="1"/>
  <c r="F42" i="6"/>
  <c r="L42" i="6" s="1"/>
  <c r="M42" i="6" s="1"/>
  <c r="F41" i="6"/>
  <c r="J41" i="6" s="1"/>
  <c r="M41" i="6" s="1"/>
  <c r="F39" i="6"/>
  <c r="H39" i="6" s="1"/>
  <c r="F38" i="6"/>
  <c r="F37" i="6"/>
  <c r="J37" i="6" s="1"/>
  <c r="M37" i="6" s="1"/>
  <c r="F35" i="6"/>
  <c r="L35" i="6" s="1"/>
  <c r="M35" i="6" s="1"/>
  <c r="F34" i="6"/>
  <c r="J34" i="6" s="1"/>
  <c r="M34" i="6" s="1"/>
  <c r="M33" i="6"/>
  <c r="F32" i="6"/>
  <c r="L32" i="6" s="1"/>
  <c r="M32" i="6" s="1"/>
  <c r="F31" i="6"/>
  <c r="J31" i="6" s="1"/>
  <c r="M31" i="6" s="1"/>
  <c r="F29" i="6"/>
  <c r="J29" i="6" s="1"/>
  <c r="F27" i="6"/>
  <c r="J27" i="6" s="1"/>
  <c r="M27" i="6" s="1"/>
  <c r="H19" i="6"/>
  <c r="M16" i="6"/>
  <c r="F16" i="6"/>
  <c r="F18" i="6" s="1"/>
  <c r="L18" i="6" s="1"/>
  <c r="F15" i="6"/>
  <c r="J15" i="6" s="1"/>
  <c r="M15" i="6" s="1"/>
  <c r="M14" i="6"/>
  <c r="F13" i="6"/>
  <c r="J13" i="6" s="1"/>
  <c r="M13" i="6" s="1"/>
  <c r="F11" i="6"/>
  <c r="L11" i="6" s="1"/>
  <c r="M11" i="6" s="1"/>
  <c r="F10" i="6"/>
  <c r="J10" i="6" s="1"/>
  <c r="J104" i="6" l="1"/>
  <c r="J105" i="6" s="1"/>
  <c r="J106" i="6" s="1"/>
  <c r="J107" i="6" s="1"/>
  <c r="J108" i="6" s="1"/>
  <c r="M90" i="6"/>
  <c r="F47" i="6"/>
  <c r="J47" i="6" s="1"/>
  <c r="M47" i="6" s="1"/>
  <c r="L104" i="6"/>
  <c r="L105" i="6" s="1"/>
  <c r="L106" i="6" s="1"/>
  <c r="M91" i="6"/>
  <c r="F17" i="6"/>
  <c r="J17" i="6" s="1"/>
  <c r="M17" i="6" s="1"/>
  <c r="M29" i="6"/>
  <c r="M10" i="6"/>
  <c r="M39" i="6"/>
  <c r="L19" i="6"/>
  <c r="M18" i="6"/>
  <c r="F53" i="6"/>
  <c r="H53" i="6" s="1"/>
  <c r="M53" i="6" s="1"/>
  <c r="H104" i="6"/>
  <c r="F50" i="6"/>
  <c r="H50" i="6" s="1"/>
  <c r="M50" i="6" s="1"/>
  <c r="F48" i="6"/>
  <c r="L48" i="6" s="1"/>
  <c r="M48" i="6" s="1"/>
  <c r="F54" i="6"/>
  <c r="H54" i="6" s="1"/>
  <c r="M54" i="6" s="1"/>
  <c r="H20" i="6"/>
  <c r="H21" i="6" s="1"/>
  <c r="F51" i="6"/>
  <c r="H51" i="6" s="1"/>
  <c r="M51" i="6" s="1"/>
  <c r="J83" i="6" l="1"/>
  <c r="J84" i="6" s="1"/>
  <c r="J85" i="6" s="1"/>
  <c r="J86" i="6" s="1"/>
  <c r="J87" i="6" s="1"/>
  <c r="J109" i="6" s="1"/>
  <c r="M104" i="6"/>
  <c r="M105" i="6" s="1"/>
  <c r="M106" i="6" s="1"/>
  <c r="M107" i="6" s="1"/>
  <c r="M108" i="6" s="1"/>
  <c r="M19" i="6"/>
  <c r="M20" i="6" s="1"/>
  <c r="M21" i="6" s="1"/>
  <c r="J19" i="6"/>
  <c r="J20" i="6" s="1"/>
  <c r="J21" i="6" s="1"/>
  <c r="M83" i="6"/>
  <c r="M84" i="6" s="1"/>
  <c r="M85" i="6" s="1"/>
  <c r="H22" i="6"/>
  <c r="H23" i="6" s="1"/>
  <c r="L107" i="6"/>
  <c r="L108" i="6" s="1"/>
  <c r="L20" i="6"/>
  <c r="L21" i="6" s="1"/>
  <c r="H105" i="6"/>
  <c r="H106" i="6" s="1"/>
  <c r="H83" i="6"/>
  <c r="L83" i="6"/>
  <c r="L22" i="6" l="1"/>
  <c r="L23" i="6" s="1"/>
  <c r="M22" i="6"/>
  <c r="M23" i="6" s="1"/>
  <c r="M86" i="6"/>
  <c r="M87" i="6" s="1"/>
  <c r="M109" i="6" s="1"/>
  <c r="J22" i="6"/>
  <c r="J23" i="6" s="1"/>
  <c r="J110" i="6" s="1"/>
  <c r="L84" i="6"/>
  <c r="L85" i="6" s="1"/>
  <c r="H107" i="6"/>
  <c r="H108" i="6" s="1"/>
  <c r="H84" i="6"/>
  <c r="H85" i="6" s="1"/>
  <c r="M110" i="6" l="1"/>
  <c r="H86" i="6"/>
  <c r="H87" i="6" s="1"/>
  <c r="H109" i="6" s="1"/>
  <c r="H110" i="6" s="1"/>
  <c r="M111" i="6" s="1"/>
  <c r="L86" i="6"/>
  <c r="L87" i="6" s="1"/>
  <c r="L109" i="6" s="1"/>
  <c r="L110" i="6" s="1"/>
  <c r="M112" i="6" l="1"/>
  <c r="M113" i="6" s="1"/>
  <c r="M114" i="6" s="1"/>
  <c r="M115" i="6" l="1"/>
  <c r="M116" i="6" s="1"/>
</calcChain>
</file>

<file path=xl/sharedStrings.xml><?xml version="1.0" encoding="utf-8"?>
<sst xmlns="http://schemas.openxmlformats.org/spreadsheetml/2006/main" count="232" uniqueCount="110">
  <si>
    <t>#</t>
  </si>
  <si>
    <t>ganz.</t>
  </si>
  <si>
    <t>xelfasi</t>
  </si>
  <si>
    <t>masala</t>
  </si>
  <si>
    <t>jami</t>
  </si>
  <si>
    <t>sul</t>
  </si>
  <si>
    <t>zednadebi xarjebi</t>
  </si>
  <si>
    <t>mogeba</t>
  </si>
  <si>
    <t>gauTvaliswinebeli xarjebi</t>
  </si>
  <si>
    <t xml:space="preserve">dRg </t>
  </si>
  <si>
    <t>obieqtis dasaxeleba:</t>
  </si>
  <si>
    <t>lari</t>
  </si>
  <si>
    <t>safuZveli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</si>
  <si>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</si>
  <si>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</si>
  <si>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</si>
  <si>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</si>
  <si>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</si>
  <si>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</si>
  <si>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</si>
  <si>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</si>
  <si>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</si>
  <si>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</si>
  <si>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</si>
  <si>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</si>
  <si>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</si>
  <si>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</si>
  <si>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m2</t>
  </si>
  <si>
    <t xml:space="preserve">Sromis danaxarjebi  </t>
  </si>
  <si>
    <t>kac/sT</t>
  </si>
  <si>
    <t>sxva manqana</t>
  </si>
  <si>
    <t>m3</t>
  </si>
  <si>
    <t>kg</t>
  </si>
  <si>
    <t>t</t>
  </si>
  <si>
    <t>samSeneblo nagvis datvirTva xeliT a/m</t>
  </si>
  <si>
    <t>jami 1</t>
  </si>
  <si>
    <t xml:space="preserve">Sromis danaxarjebi </t>
  </si>
  <si>
    <t>masala:</t>
  </si>
  <si>
    <t>sxva masala</t>
  </si>
  <si>
    <t>jami 2</t>
  </si>
  <si>
    <t>sabazro</t>
  </si>
  <si>
    <t>samuSaos dasaxeleba</t>
  </si>
  <si>
    <t>normatiuli resursi</t>
  </si>
  <si>
    <t>samSeneblo meqanizmebi</t>
  </si>
  <si>
    <t>masalis transportireba</t>
  </si>
  <si>
    <t>jami 1+2</t>
  </si>
  <si>
    <t xml:space="preserve">jami </t>
  </si>
  <si>
    <t>grZ.m</t>
  </si>
  <si>
    <t>46-30-1</t>
  </si>
  <si>
    <t>samSeneblo nagvis transportireba 15km-ze</t>
  </si>
  <si>
    <t>III kategoriis gruntis damuSaveba xeliT</t>
  </si>
  <si>
    <t>1-81-3</t>
  </si>
  <si>
    <t>1-118-11</t>
  </si>
  <si>
    <t>pnevmosatkepni</t>
  </si>
  <si>
    <t>manq/sT</t>
  </si>
  <si>
    <t>1-79-3</t>
  </si>
  <si>
    <t>Sromis danaxarjebi 3,37X0,8X1,2=</t>
  </si>
  <si>
    <t>III kategoriis gruntis ukuCayra xeliT</t>
  </si>
  <si>
    <t>III kategoriis gruntis datkepna pnevmosatkepnebiT</t>
  </si>
  <si>
    <t>III kategoriis gruntis datvirTva xeliT a/m</t>
  </si>
  <si>
    <t xml:space="preserve">gruntis gatana 15 km-ze </t>
  </si>
  <si>
    <t>23-1-1</t>
  </si>
  <si>
    <t>qviSa</t>
  </si>
  <si>
    <t>11-1-6</t>
  </si>
  <si>
    <t>RorRi m400 fr.20-40mm</t>
  </si>
  <si>
    <t>23-12-1</t>
  </si>
  <si>
    <t>anakrebi rk/betonis rgoli d=1 m</t>
  </si>
  <si>
    <t>betoni m250</t>
  </si>
  <si>
    <t>c</t>
  </si>
  <si>
    <t>Tujis xufi mrgvali CarCoTi</t>
  </si>
  <si>
    <t>kompleqti</t>
  </si>
  <si>
    <t>22-8-6</t>
  </si>
  <si>
    <t>22-8-7</t>
  </si>
  <si>
    <t>I. demontaJis samuSaoebi</t>
  </si>
  <si>
    <t>II.samSeneblo samuSaoebi</t>
  </si>
  <si>
    <t>1. gare sakanalizacio qseli</t>
  </si>
  <si>
    <t>23-22</t>
  </si>
  <si>
    <t>SeWra arsebul qselSi</t>
  </si>
  <si>
    <t>betoni m100</t>
  </si>
  <si>
    <t>2. teritoriis keTilmowyoba</t>
  </si>
  <si>
    <t>6-1-16</t>
  </si>
  <si>
    <t>yalibis fari</t>
  </si>
  <si>
    <t>xis ficari 3x.40mm da meti</t>
  </si>
  <si>
    <t>armatura a-3</t>
  </si>
  <si>
    <t>betoni m300</t>
  </si>
  <si>
    <t>armatura a-1</t>
  </si>
  <si>
    <t>jami I</t>
  </si>
  <si>
    <t>jami I+II</t>
  </si>
  <si>
    <t xml:space="preserve">gadaxurvis fila 1,2*1,2m </t>
  </si>
  <si>
    <t>RorRis safuZvelis mowyoba sakanalizacio qselis Tavze sisqiT 10sm datkepvniT</t>
  </si>
  <si>
    <t>RorRis safuZvelis mowyoba sisqiT 10sm sakanalizacio Wis Zirebze</t>
  </si>
  <si>
    <t>asfaltbetonis safaris demontaJi siganiT 50sm</t>
  </si>
  <si>
    <t>46-35</t>
  </si>
  <si>
    <t>46-30</t>
  </si>
  <si>
    <t>arsebuli aguris sakanalizacio Webis demontaJi simaRliT 1,0m (3cali)</t>
  </si>
  <si>
    <t>bazaltis qvafenilis demontaJi siganiT 70sm gawmendiT da dasawyobebiT</t>
  </si>
  <si>
    <t>anakrebi rk/betonis kanalizaciis Wa d=1000 mm siRrmiT 1-1,5m (3 cali)</t>
  </si>
  <si>
    <t>22-8-5</t>
  </si>
  <si>
    <t xml:space="preserve">sakanalizacio qselis Tavze monoliTuri betonis safaris sisqiT 10sm </t>
  </si>
  <si>
    <t>qviSis baliSebis mowyoba sisq.10sm sakanalizacio milebis qveS da zemodan (jamurad 20sm)</t>
  </si>
  <si>
    <r>
      <t xml:space="preserve">kanalizaciis plastmasis mili  d=150mm </t>
    </r>
    <r>
      <rPr>
        <b/>
        <sz val="11"/>
        <rFont val="Arial"/>
        <family val="2"/>
      </rPr>
      <t>SN-8</t>
    </r>
  </si>
  <si>
    <r>
      <t xml:space="preserve">kanalizaciis gofrirebuli mili  d=150mm </t>
    </r>
    <r>
      <rPr>
        <sz val="11"/>
        <rFont val="Arial"/>
        <family val="2"/>
      </rPr>
      <t>SN-8</t>
    </r>
  </si>
  <si>
    <t>mufta d=150mm</t>
  </si>
  <si>
    <r>
      <t xml:space="preserve">kanalizaciis gofrirebuli mili  d=200mm </t>
    </r>
    <r>
      <rPr>
        <b/>
        <sz val="11"/>
        <rFont val="Arial"/>
        <family val="2"/>
      </rPr>
      <t>SN-8</t>
    </r>
  </si>
  <si>
    <r>
      <t xml:space="preserve">kanalizaciis gofrirebuli mili  d=200mm </t>
    </r>
    <r>
      <rPr>
        <sz val="11"/>
        <rFont val="Arial"/>
        <family val="2"/>
      </rPr>
      <t>SN-8</t>
    </r>
  </si>
  <si>
    <t>mufta d=200mm</t>
  </si>
  <si>
    <r>
      <t xml:space="preserve">kanalizaciis gofrirebuli mili  d=300mm </t>
    </r>
    <r>
      <rPr>
        <b/>
        <sz val="11"/>
        <rFont val="Arial"/>
        <family val="2"/>
      </rPr>
      <t>SN-8</t>
    </r>
  </si>
  <si>
    <r>
      <t xml:space="preserve">kanalizaciis gofrirebuli mili  d=300mm </t>
    </r>
    <r>
      <rPr>
        <sz val="11"/>
        <rFont val="Arial"/>
        <family val="2"/>
      </rPr>
      <t>SN-8</t>
    </r>
  </si>
  <si>
    <t>mufta d=300mm</t>
  </si>
  <si>
    <t xml:space="preserve"> q. borjomSi dumbaZis quCis sakanalizacio qselis nawilobrivi sareabilitacio samuSaoebi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</si>
</sst>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[$-437]yyyy\ &quot;წლის&quot;\ dd\ mm\,\ dddd"/>
    <numFmt numFmtId="168" formatCode="0.0000"/>
    <numFmt numFmtId="169" formatCode="0.00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0"/>
      <name val="ChveuNusx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AcadNusx"/>
    </font>
    <font>
      <b/>
      <sz val="11"/>
      <color indexed="8"/>
      <name val="AcadNusx"/>
    </font>
    <font>
      <b/>
      <sz val="11"/>
      <name val="AcadNusx"/>
    </font>
    <font>
      <sz val="11"/>
      <name val="Arial"/>
      <family val="2"/>
      <charset val="204"/>
    </font>
    <font>
      <sz val="11"/>
      <name val="AcadNusx"/>
    </font>
    <font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AcadNusx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164" fontId="22" fillId="0" borderId="0" applyFont="0" applyFill="0" applyBorder="0" applyAlignment="0" applyProtection="0"/>
    <xf numFmtId="6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32">
    <xf numFmtId="0" fontId="0" fillId="0" borderId="0" xfId="0"/>
    <xf numFmtId="0" fontId="24" fillId="0" borderId="0" xfId="192" applyNumberFormat="1" applyFont="1" applyFill="1" applyAlignment="1" applyProtection="1">
      <alignment horizontal="center" vertical="center"/>
    </xf>
    <xf numFmtId="164" fontId="25" fillId="0" borderId="0" xfId="192" applyFont="1" applyFill="1" applyAlignment="1" applyProtection="1">
      <alignment horizontal="center" vertical="center"/>
    </xf>
    <xf numFmtId="0" fontId="28" fillId="0" borderId="0" xfId="192" applyNumberFormat="1" applyFont="1" applyFill="1" applyAlignment="1" applyProtection="1">
      <alignment horizontal="center" vertical="center"/>
    </xf>
    <xf numFmtId="0" fontId="28" fillId="0" borderId="0" xfId="305" applyFont="1" applyFill="1" applyAlignment="1" applyProtection="1">
      <alignment horizontal="center" vertical="center"/>
    </xf>
    <xf numFmtId="9" fontId="28" fillId="0" borderId="0" xfId="324" applyFont="1" applyFill="1" applyAlignment="1" applyProtection="1">
      <alignment horizontal="center" vertical="center"/>
    </xf>
    <xf numFmtId="0" fontId="28" fillId="0" borderId="10" xfId="276" applyFont="1" applyFill="1" applyBorder="1" applyAlignment="1" applyProtection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 wrapText="1"/>
    </xf>
    <xf numFmtId="0" fontId="26" fillId="0" borderId="10" xfId="291" applyFont="1" applyFill="1" applyBorder="1" applyAlignment="1" applyProtection="1">
      <alignment horizontal="center" vertical="center" wrapText="1"/>
    </xf>
    <xf numFmtId="0" fontId="29" fillId="0" borderId="10" xfId="291" applyFont="1" applyFill="1" applyBorder="1" applyAlignment="1" applyProtection="1">
      <alignment horizontal="center" vertical="center"/>
    </xf>
    <xf numFmtId="0" fontId="31" fillId="0" borderId="10" xfId="291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 wrapText="1"/>
    </xf>
    <xf numFmtId="0" fontId="32" fillId="0" borderId="0" xfId="291" applyFont="1" applyFill="1" applyProtection="1"/>
    <xf numFmtId="0" fontId="26" fillId="0" borderId="10" xfId="271" applyFont="1" applyFill="1" applyBorder="1" applyAlignment="1" applyProtection="1">
      <alignment horizontal="center" vertical="center"/>
    </xf>
    <xf numFmtId="0" fontId="28" fillId="0" borderId="0" xfId="271" applyFont="1" applyFill="1" applyAlignment="1" applyProtection="1">
      <alignment horizontal="center" vertical="center"/>
    </xf>
    <xf numFmtId="0" fontId="28" fillId="0" borderId="0" xfId="271" applyFont="1" applyFill="1" applyAlignment="1" applyProtection="1">
      <alignment horizontal="left" wrapText="1"/>
    </xf>
    <xf numFmtId="0" fontId="26" fillId="0" borderId="10" xfId="271" applyFont="1" applyFill="1" applyBorder="1" applyAlignment="1" applyProtection="1">
      <alignment horizontal="left" vertical="center"/>
    </xf>
    <xf numFmtId="0" fontId="26" fillId="0" borderId="10" xfId="291" applyFont="1" applyFill="1" applyBorder="1" applyAlignment="1" applyProtection="1">
      <alignment horizontal="left" vertical="center" wrapText="1"/>
    </xf>
    <xf numFmtId="2" fontId="31" fillId="0" borderId="10" xfId="192" applyNumberFormat="1" applyFont="1" applyFill="1" applyBorder="1" applyAlignment="1" applyProtection="1">
      <alignment horizontal="center" vertical="center"/>
    </xf>
    <xf numFmtId="2" fontId="28" fillId="0" borderId="10" xfId="192" applyNumberFormat="1" applyFont="1" applyFill="1" applyBorder="1" applyAlignment="1" applyProtection="1">
      <alignment horizontal="center" vertical="center" wrapText="1"/>
    </xf>
    <xf numFmtId="2" fontId="26" fillId="0" borderId="10" xfId="192" applyNumberFormat="1" applyFont="1" applyFill="1" applyBorder="1" applyAlignment="1" applyProtection="1">
      <alignment horizontal="center" vertical="center" wrapText="1"/>
    </xf>
    <xf numFmtId="2" fontId="28" fillId="0" borderId="10" xfId="192" applyNumberFormat="1" applyFont="1" applyFill="1" applyBorder="1" applyAlignment="1" applyProtection="1">
      <alignment horizontal="center" vertical="center"/>
    </xf>
    <xf numFmtId="2" fontId="26" fillId="0" borderId="10" xfId="192" applyNumberFormat="1" applyFont="1" applyFill="1" applyBorder="1" applyAlignment="1" applyProtection="1">
      <alignment horizontal="center" vertical="center"/>
    </xf>
    <xf numFmtId="2" fontId="28" fillId="0" borderId="0" xfId="196" applyNumberFormat="1" applyFont="1" applyFill="1" applyBorder="1" applyAlignment="1" applyProtection="1">
      <alignment horizontal="center" vertical="center"/>
    </xf>
    <xf numFmtId="2" fontId="28" fillId="0" borderId="0" xfId="192" applyNumberFormat="1" applyFont="1" applyFill="1" applyAlignment="1" applyProtection="1">
      <alignment horizontal="center" vertical="center"/>
    </xf>
    <xf numFmtId="2" fontId="28" fillId="0" borderId="10" xfId="291" applyNumberFormat="1" applyFont="1" applyFill="1" applyBorder="1" applyAlignment="1" applyProtection="1">
      <alignment horizontal="center" vertical="center" wrapText="1"/>
    </xf>
    <xf numFmtId="2" fontId="29" fillId="0" borderId="10" xfId="291" applyNumberFormat="1" applyFont="1" applyFill="1" applyBorder="1" applyAlignment="1" applyProtection="1">
      <alignment horizontal="center" vertical="center"/>
    </xf>
    <xf numFmtId="2" fontId="29" fillId="0" borderId="10" xfId="192" applyNumberFormat="1" applyFont="1" applyFill="1" applyBorder="1" applyAlignment="1" applyProtection="1">
      <alignment horizontal="center" vertical="center"/>
    </xf>
    <xf numFmtId="2" fontId="26" fillId="0" borderId="10" xfId="196" applyNumberFormat="1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305" applyFont="1" applyFill="1" applyAlignment="1" applyProtection="1">
      <alignment horizontal="left" vertical="center"/>
    </xf>
    <xf numFmtId="0" fontId="28" fillId="0" borderId="10" xfId="0" applyFont="1" applyFill="1" applyBorder="1" applyAlignment="1" applyProtection="1">
      <alignment horizontal="left" vertical="center" wrapText="1"/>
    </xf>
    <xf numFmtId="0" fontId="28" fillId="0" borderId="10" xfId="291" applyFont="1" applyFill="1" applyBorder="1" applyAlignment="1" applyProtection="1">
      <alignment horizontal="left" vertical="center" wrapText="1"/>
    </xf>
    <xf numFmtId="164" fontId="25" fillId="0" borderId="0" xfId="192" applyFont="1" applyFill="1" applyAlignment="1" applyProtection="1">
      <alignment horizontal="left" vertical="center"/>
    </xf>
    <xf numFmtId="168" fontId="28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Protection="1"/>
    <xf numFmtId="0" fontId="28" fillId="0" borderId="0" xfId="271" applyFont="1" applyFill="1" applyAlignment="1" applyProtection="1">
      <alignment horizontal="center"/>
    </xf>
    <xf numFmtId="165" fontId="28" fillId="0" borderId="0" xfId="271" applyNumberFormat="1" applyFont="1" applyFill="1" applyAlignment="1" applyProtection="1">
      <alignment horizontal="center"/>
    </xf>
    <xf numFmtId="0" fontId="30" fillId="0" borderId="0" xfId="291" applyFont="1" applyFill="1" applyProtection="1"/>
    <xf numFmtId="0" fontId="29" fillId="0" borderId="0" xfId="291" applyFont="1" applyFill="1" applyProtection="1"/>
    <xf numFmtId="0" fontId="27" fillId="0" borderId="0" xfId="291" applyFont="1" applyFill="1" applyProtection="1"/>
    <xf numFmtId="0" fontId="28" fillId="0" borderId="10" xfId="292" applyFont="1" applyFill="1" applyBorder="1" applyAlignment="1" applyProtection="1">
      <alignment horizontal="left" vertical="center" wrapText="1"/>
    </xf>
    <xf numFmtId="0" fontId="28" fillId="0" borderId="10" xfId="292" applyFont="1" applyFill="1" applyBorder="1" applyAlignment="1" applyProtection="1">
      <alignment horizontal="center" vertical="center" wrapText="1"/>
    </xf>
    <xf numFmtId="2" fontId="28" fillId="0" borderId="10" xfId="200" applyNumberFormat="1" applyFont="1" applyFill="1" applyBorder="1" applyAlignment="1" applyProtection="1">
      <alignment horizontal="center" vertical="center" wrapText="1"/>
    </xf>
    <xf numFmtId="164" fontId="28" fillId="0" borderId="10" xfId="200" applyFont="1" applyFill="1" applyBorder="1" applyAlignment="1" applyProtection="1">
      <alignment vertical="center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center" vertical="top" wrapText="1"/>
    </xf>
    <xf numFmtId="164" fontId="28" fillId="0" borderId="10" xfId="200" applyFont="1" applyFill="1" applyBorder="1" applyAlignment="1">
      <alignment vertical="center" wrapText="1"/>
    </xf>
    <xf numFmtId="2" fontId="28" fillId="0" borderId="10" xfId="200" applyNumberFormat="1" applyFont="1" applyFill="1" applyBorder="1" applyAlignment="1">
      <alignment horizontal="center" vertical="top" wrapText="1"/>
    </xf>
    <xf numFmtId="2" fontId="28" fillId="0" borderId="10" xfId="0" applyNumberFormat="1" applyFont="1" applyFill="1" applyBorder="1" applyAlignment="1">
      <alignment horizontal="center" vertical="top" wrapText="1"/>
    </xf>
    <xf numFmtId="2" fontId="34" fillId="0" borderId="10" xfId="200" applyNumberFormat="1" applyFont="1" applyFill="1" applyBorder="1" applyAlignment="1" applyProtection="1">
      <alignment horizontal="center" vertical="center" wrapText="1"/>
    </xf>
    <xf numFmtId="2" fontId="28" fillId="0" borderId="10" xfId="200" applyNumberFormat="1" applyFont="1" applyFill="1" applyBorder="1" applyAlignment="1">
      <alignment horizontal="center" vertical="center" wrapText="1"/>
    </xf>
    <xf numFmtId="2" fontId="34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166" fontId="28" fillId="0" borderId="10" xfId="0" applyNumberFormat="1" applyFont="1" applyFill="1" applyBorder="1" applyAlignment="1">
      <alignment horizontal="center" vertical="center" wrapText="1"/>
    </xf>
    <xf numFmtId="169" fontId="28" fillId="0" borderId="10" xfId="0" applyNumberFormat="1" applyFont="1" applyFill="1" applyBorder="1" applyAlignment="1">
      <alignment horizontal="center" vertical="center" wrapText="1"/>
    </xf>
    <xf numFmtId="2" fontId="34" fillId="0" borderId="10" xfId="200" applyNumberFormat="1" applyFont="1" applyFill="1" applyBorder="1" applyAlignment="1">
      <alignment horizontal="center" vertical="center" wrapText="1"/>
    </xf>
    <xf numFmtId="166" fontId="28" fillId="0" borderId="10" xfId="0" applyNumberFormat="1" applyFont="1" applyFill="1" applyBorder="1" applyAlignment="1">
      <alignment horizontal="center" vertical="top" wrapText="1"/>
    </xf>
    <xf numFmtId="168" fontId="28" fillId="0" borderId="10" xfId="0" applyNumberFormat="1" applyFont="1" applyFill="1" applyBorder="1" applyAlignment="1">
      <alignment horizontal="center" vertical="top" wrapText="1"/>
    </xf>
    <xf numFmtId="0" fontId="29" fillId="0" borderId="10" xfId="0" quotePrefix="1" applyFont="1" applyFill="1" applyBorder="1" applyAlignment="1" applyProtection="1">
      <alignment vertical="top" wrapText="1"/>
    </xf>
    <xf numFmtId="0" fontId="26" fillId="0" borderId="10" xfId="292" applyFont="1" applyFill="1" applyBorder="1" applyAlignment="1" applyProtection="1">
      <alignment horizontal="left" vertical="center" wrapText="1"/>
    </xf>
    <xf numFmtId="2" fontId="26" fillId="0" borderId="10" xfId="200" applyNumberFormat="1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29" fillId="0" borderId="10" xfId="0" quotePrefix="1" applyFont="1" applyFill="1" applyBorder="1" applyAlignment="1">
      <alignment horizontal="center" vertical="top" wrapText="1"/>
    </xf>
    <xf numFmtId="2" fontId="26" fillId="0" borderId="10" xfId="20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top" wrapText="1"/>
    </xf>
    <xf numFmtId="2" fontId="26" fillId="0" borderId="10" xfId="0" applyNumberFormat="1" applyFont="1" applyFill="1" applyBorder="1" applyAlignment="1">
      <alignment horizontal="center" vertical="top" wrapText="1"/>
    </xf>
    <xf numFmtId="2" fontId="28" fillId="0" borderId="10" xfId="201" applyNumberFormat="1" applyFont="1" applyFill="1" applyBorder="1" applyAlignment="1" applyProtection="1">
      <alignment horizontal="center" vertical="center" wrapText="1"/>
    </xf>
    <xf numFmtId="166" fontId="28" fillId="0" borderId="10" xfId="291" applyNumberFormat="1" applyFont="1" applyFill="1" applyBorder="1" applyAlignment="1" applyProtection="1">
      <alignment horizontal="center" vertical="center" wrapText="1"/>
    </xf>
    <xf numFmtId="2" fontId="26" fillId="0" borderId="10" xfId="201" applyNumberFormat="1" applyFont="1" applyFill="1" applyBorder="1" applyAlignment="1" applyProtection="1">
      <alignment horizontal="center" vertical="center" wrapText="1"/>
    </xf>
    <xf numFmtId="2" fontId="28" fillId="0" borderId="0" xfId="196" applyNumberFormat="1" applyFont="1" applyFill="1" applyAlignment="1" applyProtection="1">
      <alignment horizontal="center" vertical="center"/>
    </xf>
    <xf numFmtId="0" fontId="26" fillId="0" borderId="10" xfId="276" applyFont="1" applyFill="1" applyBorder="1" applyAlignment="1" applyProtection="1">
      <alignment horizontal="center" vertical="center"/>
    </xf>
    <xf numFmtId="0" fontId="28" fillId="0" borderId="10" xfId="291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0" fontId="29" fillId="0" borderId="10" xfId="291" quotePrefix="1" applyFont="1" applyFill="1" applyBorder="1" applyAlignment="1" applyProtection="1">
      <alignment horizontal="center" vertical="center" wrapText="1"/>
    </xf>
    <xf numFmtId="2" fontId="28" fillId="0" borderId="10" xfId="196" applyNumberFormat="1" applyFont="1" applyFill="1" applyBorder="1" applyAlignment="1" applyProtection="1">
      <alignment horizontal="center" vertical="center"/>
    </xf>
    <xf numFmtId="0" fontId="29" fillId="0" borderId="11" xfId="291" applyFont="1" applyFill="1" applyBorder="1" applyAlignment="1" applyProtection="1">
      <alignment horizontal="center" vertical="center"/>
    </xf>
    <xf numFmtId="0" fontId="29" fillId="0" borderId="13" xfId="291" applyFont="1" applyFill="1" applyBorder="1" applyAlignment="1" applyProtection="1">
      <alignment horizontal="center" vertical="center"/>
    </xf>
    <xf numFmtId="0" fontId="28" fillId="0" borderId="13" xfId="276" applyFont="1" applyFill="1" applyBorder="1" applyAlignment="1" applyProtection="1">
      <alignment horizontal="center" vertical="center"/>
    </xf>
    <xf numFmtId="0" fontId="26" fillId="0" borderId="13" xfId="276" applyFont="1" applyFill="1" applyBorder="1" applyAlignment="1" applyProtection="1">
      <alignment horizontal="center" vertical="center"/>
    </xf>
    <xf numFmtId="2" fontId="28" fillId="0" borderId="13" xfId="196" applyNumberFormat="1" applyFont="1" applyFill="1" applyBorder="1" applyAlignment="1" applyProtection="1">
      <alignment horizontal="center" vertical="center"/>
    </xf>
    <xf numFmtId="2" fontId="28" fillId="0" borderId="11" xfId="196" applyNumberFormat="1" applyFont="1" applyFill="1" applyBorder="1" applyAlignment="1" applyProtection="1">
      <alignment horizontal="center" vertical="center"/>
    </xf>
    <xf numFmtId="0" fontId="28" fillId="0" borderId="21" xfId="305" applyFont="1" applyFill="1" applyBorder="1" applyAlignment="1" applyProtection="1">
      <alignment horizontal="center" vertical="center"/>
    </xf>
    <xf numFmtId="0" fontId="28" fillId="0" borderId="22" xfId="305" applyFont="1" applyFill="1" applyBorder="1" applyAlignment="1" applyProtection="1">
      <alignment horizontal="center" vertical="center"/>
    </xf>
    <xf numFmtId="0" fontId="28" fillId="0" borderId="22" xfId="305" applyFont="1" applyFill="1" applyBorder="1" applyAlignment="1" applyProtection="1">
      <alignment horizontal="center" vertical="center" wrapText="1"/>
    </xf>
    <xf numFmtId="9" fontId="28" fillId="0" borderId="22" xfId="324" applyFont="1" applyFill="1" applyBorder="1" applyAlignment="1" applyProtection="1">
      <alignment horizontal="center" vertical="center"/>
    </xf>
    <xf numFmtId="2" fontId="28" fillId="0" borderId="22" xfId="196" applyNumberFormat="1" applyFont="1" applyFill="1" applyBorder="1" applyAlignment="1" applyProtection="1">
      <alignment horizontal="center" vertical="center"/>
    </xf>
    <xf numFmtId="2" fontId="28" fillId="0" borderId="23" xfId="196" applyNumberFormat="1" applyFont="1" applyFill="1" applyBorder="1" applyAlignment="1" applyProtection="1">
      <alignment horizontal="center" vertical="center"/>
    </xf>
    <xf numFmtId="0" fontId="26" fillId="0" borderId="13" xfId="271" applyFont="1" applyFill="1" applyBorder="1" applyAlignment="1" applyProtection="1">
      <alignment horizontal="center" vertical="center"/>
    </xf>
    <xf numFmtId="0" fontId="28" fillId="0" borderId="14" xfId="276" applyFont="1" applyFill="1" applyBorder="1" applyAlignment="1" applyProtection="1">
      <alignment horizontal="center" vertical="center"/>
    </xf>
    <xf numFmtId="0" fontId="28" fillId="0" borderId="15" xfId="276" applyFont="1" applyFill="1" applyBorder="1" applyAlignment="1" applyProtection="1">
      <alignment horizontal="center" vertical="center"/>
    </xf>
    <xf numFmtId="0" fontId="26" fillId="0" borderId="15" xfId="276" applyFont="1" applyFill="1" applyBorder="1" applyAlignment="1" applyProtection="1">
      <alignment horizontal="center" vertical="center"/>
    </xf>
    <xf numFmtId="2" fontId="28" fillId="0" borderId="15" xfId="196" applyNumberFormat="1" applyFont="1" applyFill="1" applyBorder="1" applyAlignment="1" applyProtection="1">
      <alignment horizontal="center" vertical="center"/>
    </xf>
    <xf numFmtId="2" fontId="28" fillId="0" borderId="16" xfId="196" applyNumberFormat="1" applyFont="1" applyFill="1" applyBorder="1" applyAlignment="1" applyProtection="1">
      <alignment horizontal="center" vertical="center"/>
    </xf>
    <xf numFmtId="2" fontId="28" fillId="0" borderId="18" xfId="200" applyNumberFormat="1" applyFont="1" applyFill="1" applyBorder="1" applyAlignment="1" applyProtection="1">
      <alignment horizontal="center" vertical="center" wrapText="1"/>
    </xf>
    <xf numFmtId="2" fontId="28" fillId="0" borderId="18" xfId="201" applyNumberFormat="1" applyFont="1" applyFill="1" applyBorder="1" applyAlignment="1" applyProtection="1">
      <alignment horizontal="center" vertical="center" wrapText="1"/>
    </xf>
    <xf numFmtId="2" fontId="28" fillId="0" borderId="18" xfId="192" applyNumberFormat="1" applyFont="1" applyFill="1" applyBorder="1" applyAlignment="1" applyProtection="1">
      <alignment horizontal="center" vertical="center" wrapText="1"/>
    </xf>
    <xf numFmtId="0" fontId="28" fillId="0" borderId="17" xfId="291" applyFont="1" applyFill="1" applyBorder="1" applyAlignment="1" applyProtection="1">
      <alignment horizontal="center" vertical="center" wrapText="1"/>
    </xf>
    <xf numFmtId="2" fontId="26" fillId="0" borderId="18" xfId="192" applyNumberFormat="1" applyFont="1" applyFill="1" applyBorder="1" applyAlignment="1" applyProtection="1">
      <alignment horizontal="center" vertical="center" wrapText="1"/>
    </xf>
    <xf numFmtId="0" fontId="29" fillId="0" borderId="17" xfId="291" applyFont="1" applyFill="1" applyBorder="1" applyAlignment="1" applyProtection="1">
      <alignment horizontal="center" vertical="center"/>
    </xf>
    <xf numFmtId="2" fontId="31" fillId="0" borderId="18" xfId="192" applyNumberFormat="1" applyFont="1" applyFill="1" applyBorder="1" applyAlignment="1" applyProtection="1">
      <alignment horizontal="center" vertical="center"/>
    </xf>
    <xf numFmtId="2" fontId="28" fillId="0" borderId="18" xfId="192" applyNumberFormat="1" applyFont="1" applyFill="1" applyBorder="1" applyAlignment="1" applyProtection="1">
      <alignment horizontal="center" vertical="center"/>
    </xf>
    <xf numFmtId="0" fontId="28" fillId="0" borderId="19" xfId="276" applyFont="1" applyFill="1" applyBorder="1" applyAlignment="1" applyProtection="1">
      <alignment horizontal="center" vertical="center"/>
    </xf>
    <xf numFmtId="2" fontId="28" fillId="0" borderId="18" xfId="0" applyNumberFormat="1" applyFont="1" applyFill="1" applyBorder="1" applyAlignment="1">
      <alignment horizontal="center" vertical="center" wrapText="1"/>
    </xf>
    <xf numFmtId="2" fontId="28" fillId="0" borderId="18" xfId="20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center"/>
    </xf>
    <xf numFmtId="0" fontId="28" fillId="0" borderId="24" xfId="291" applyFont="1" applyFill="1" applyBorder="1" applyAlignment="1" applyProtection="1">
      <alignment horizontal="center" vertical="center" wrapText="1"/>
    </xf>
    <xf numFmtId="0" fontId="28" fillId="0" borderId="25" xfId="291" applyFont="1" applyFill="1" applyBorder="1" applyAlignment="1" applyProtection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2" fontId="28" fillId="0" borderId="18" xfId="200" applyNumberFormat="1" applyFont="1" applyFill="1" applyBorder="1" applyAlignment="1">
      <alignment horizontal="center" vertical="center" wrapText="1"/>
    </xf>
    <xf numFmtId="2" fontId="28" fillId="0" borderId="18" xfId="0" applyNumberFormat="1" applyFont="1" applyFill="1" applyBorder="1" applyAlignment="1">
      <alignment horizontal="center" vertical="top" wrapText="1"/>
    </xf>
    <xf numFmtId="0" fontId="26" fillId="0" borderId="17" xfId="271" applyFont="1" applyFill="1" applyBorder="1" applyAlignment="1" applyProtection="1">
      <alignment horizontal="center" vertical="center"/>
    </xf>
    <xf numFmtId="2" fontId="26" fillId="0" borderId="18" xfId="192" applyNumberFormat="1" applyFont="1" applyFill="1" applyBorder="1" applyAlignment="1" applyProtection="1">
      <alignment horizontal="center" vertical="center"/>
    </xf>
    <xf numFmtId="0" fontId="28" fillId="0" borderId="25" xfId="276" applyFont="1" applyFill="1" applyBorder="1" applyAlignment="1" applyProtection="1">
      <alignment horizontal="center" vertical="center"/>
    </xf>
    <xf numFmtId="2" fontId="28" fillId="0" borderId="13" xfId="192" applyNumberFormat="1" applyFont="1" applyFill="1" applyBorder="1" applyAlignment="1" applyProtection="1">
      <alignment horizontal="center" vertical="center"/>
    </xf>
    <xf numFmtId="2" fontId="28" fillId="0" borderId="26" xfId="192" applyNumberFormat="1" applyFont="1" applyFill="1" applyBorder="1" applyAlignment="1" applyProtection="1">
      <alignment horizontal="center" vertical="center"/>
    </xf>
    <xf numFmtId="0" fontId="29" fillId="0" borderId="19" xfId="291" applyFont="1" applyFill="1" applyBorder="1" applyAlignment="1" applyProtection="1">
      <alignment horizontal="center" vertical="center"/>
    </xf>
    <xf numFmtId="0" fontId="26" fillId="0" borderId="11" xfId="291" applyFont="1" applyFill="1" applyBorder="1" applyAlignment="1" applyProtection="1">
      <alignment horizontal="left" vertical="center" wrapText="1"/>
    </xf>
    <xf numFmtId="2" fontId="29" fillId="0" borderId="11" xfId="291" applyNumberFormat="1" applyFont="1" applyFill="1" applyBorder="1" applyAlignment="1" applyProtection="1">
      <alignment horizontal="center" vertical="center"/>
    </xf>
    <xf numFmtId="2" fontId="29" fillId="0" borderId="11" xfId="192" applyNumberFormat="1" applyFont="1" applyFill="1" applyBorder="1" applyAlignment="1" applyProtection="1">
      <alignment horizontal="center" vertical="center"/>
    </xf>
    <xf numFmtId="2" fontId="31" fillId="0" borderId="11" xfId="192" applyNumberFormat="1" applyFont="1" applyFill="1" applyBorder="1" applyAlignment="1" applyProtection="1">
      <alignment horizontal="center" vertical="center"/>
    </xf>
    <xf numFmtId="2" fontId="31" fillId="0" borderId="20" xfId="192" applyNumberFormat="1" applyFont="1" applyFill="1" applyBorder="1" applyAlignment="1" applyProtection="1">
      <alignment horizontal="center" vertical="center"/>
    </xf>
    <xf numFmtId="0" fontId="29" fillId="25" borderId="21" xfId="291" applyFont="1" applyFill="1" applyBorder="1" applyAlignment="1" applyProtection="1">
      <alignment horizontal="center" vertical="center"/>
    </xf>
    <xf numFmtId="0" fontId="29" fillId="25" borderId="22" xfId="291" applyFont="1" applyFill="1" applyBorder="1" applyAlignment="1" applyProtection="1">
      <alignment horizontal="center" vertical="center"/>
    </xf>
    <xf numFmtId="0" fontId="26" fillId="25" borderId="22" xfId="291" applyFont="1" applyFill="1" applyBorder="1" applyAlignment="1" applyProtection="1">
      <alignment horizontal="left" vertical="center" wrapText="1"/>
    </xf>
    <xf numFmtId="0" fontId="31" fillId="25" borderId="22" xfId="291" applyFont="1" applyFill="1" applyBorder="1" applyAlignment="1" applyProtection="1">
      <alignment horizontal="center" vertical="center"/>
    </xf>
    <xf numFmtId="2" fontId="29" fillId="25" borderId="22" xfId="291" applyNumberFormat="1" applyFont="1" applyFill="1" applyBorder="1" applyAlignment="1" applyProtection="1">
      <alignment horizontal="center" vertical="center"/>
    </xf>
    <xf numFmtId="2" fontId="29" fillId="25" borderId="22" xfId="192" applyNumberFormat="1" applyFont="1" applyFill="1" applyBorder="1" applyAlignment="1" applyProtection="1">
      <alignment horizontal="center" vertical="center"/>
    </xf>
    <xf numFmtId="2" fontId="31" fillId="25" borderId="22" xfId="192" applyNumberFormat="1" applyFont="1" applyFill="1" applyBorder="1" applyAlignment="1" applyProtection="1">
      <alignment horizontal="center" vertical="center"/>
    </xf>
    <xf numFmtId="2" fontId="31" fillId="25" borderId="23" xfId="192" applyNumberFormat="1" applyFont="1" applyFill="1" applyBorder="1" applyAlignment="1" applyProtection="1">
      <alignment horizontal="center" vertical="center"/>
    </xf>
    <xf numFmtId="9" fontId="31" fillId="24" borderId="10" xfId="291" applyNumberFormat="1" applyFont="1" applyFill="1" applyBorder="1" applyAlignment="1" applyProtection="1">
      <alignment horizontal="center" vertical="center"/>
    </xf>
    <xf numFmtId="9" fontId="31" fillId="24" borderId="11" xfId="291" applyNumberFormat="1" applyFont="1" applyFill="1" applyBorder="1" applyAlignment="1" applyProtection="1">
      <alignment horizontal="center" vertical="center"/>
    </xf>
    <xf numFmtId="0" fontId="29" fillId="0" borderId="25" xfId="291" applyFont="1" applyFill="1" applyBorder="1" applyAlignment="1" applyProtection="1">
      <alignment horizontal="center" vertical="center"/>
    </xf>
    <xf numFmtId="0" fontId="26" fillId="0" borderId="13" xfId="291" applyFont="1" applyFill="1" applyBorder="1" applyAlignment="1" applyProtection="1">
      <alignment horizontal="center" vertical="center" wrapText="1"/>
    </xf>
    <xf numFmtId="0" fontId="31" fillId="0" borderId="13" xfId="291" applyFont="1" applyFill="1" applyBorder="1" applyAlignment="1" applyProtection="1">
      <alignment horizontal="center" vertical="center"/>
    </xf>
    <xf numFmtId="2" fontId="29" fillId="0" borderId="13" xfId="291" applyNumberFormat="1" applyFont="1" applyFill="1" applyBorder="1" applyAlignment="1" applyProtection="1">
      <alignment horizontal="center" vertical="center"/>
    </xf>
    <xf numFmtId="2" fontId="29" fillId="0" borderId="13" xfId="192" applyNumberFormat="1" applyFont="1" applyFill="1" applyBorder="1" applyAlignment="1" applyProtection="1">
      <alignment horizontal="center" vertical="center"/>
    </xf>
    <xf numFmtId="2" fontId="33" fillId="0" borderId="13" xfId="192" applyNumberFormat="1" applyFont="1" applyFill="1" applyBorder="1" applyAlignment="1" applyProtection="1">
      <alignment horizontal="center" vertical="center"/>
    </xf>
    <xf numFmtId="2" fontId="33" fillId="0" borderId="26" xfId="192" applyNumberFormat="1" applyFont="1" applyFill="1" applyBorder="1" applyAlignment="1" applyProtection="1">
      <alignment horizontal="center" vertical="center"/>
    </xf>
    <xf numFmtId="2" fontId="33" fillId="25" borderId="22" xfId="192" applyNumberFormat="1" applyFont="1" applyFill="1" applyBorder="1" applyAlignment="1" applyProtection="1">
      <alignment horizontal="center" vertical="center"/>
    </xf>
    <xf numFmtId="2" fontId="33" fillId="25" borderId="23" xfId="192" applyNumberFormat="1" applyFont="1" applyFill="1" applyBorder="1" applyAlignment="1" applyProtection="1">
      <alignment horizontal="center" vertical="center"/>
    </xf>
    <xf numFmtId="0" fontId="26" fillId="0" borderId="25" xfId="271" applyFont="1" applyFill="1" applyBorder="1" applyAlignment="1" applyProtection="1">
      <alignment horizontal="center" vertical="center"/>
    </xf>
    <xf numFmtId="0" fontId="26" fillId="0" borderId="13" xfId="271" applyFont="1" applyFill="1" applyBorder="1" applyAlignment="1" applyProtection="1">
      <alignment horizontal="left" vertical="center"/>
    </xf>
    <xf numFmtId="2" fontId="26" fillId="0" borderId="13" xfId="196" applyNumberFormat="1" applyFont="1" applyFill="1" applyBorder="1" applyAlignment="1" applyProtection="1">
      <alignment horizontal="center" vertical="center"/>
    </xf>
    <xf numFmtId="2" fontId="26" fillId="0" borderId="13" xfId="192" applyNumberFormat="1" applyFont="1" applyFill="1" applyBorder="1" applyAlignment="1" applyProtection="1">
      <alignment horizontal="center" vertical="center"/>
    </xf>
    <xf numFmtId="2" fontId="26" fillId="0" borderId="26" xfId="192" applyNumberFormat="1" applyFont="1" applyFill="1" applyBorder="1" applyAlignment="1" applyProtection="1">
      <alignment horizontal="center" vertical="center"/>
    </xf>
    <xf numFmtId="0" fontId="29" fillId="25" borderId="27" xfId="291" applyFont="1" applyFill="1" applyBorder="1" applyAlignment="1" applyProtection="1">
      <alignment horizontal="center" vertical="center"/>
    </xf>
    <xf numFmtId="0" fontId="29" fillId="25" borderId="28" xfId="291" applyFont="1" applyFill="1" applyBorder="1" applyAlignment="1" applyProtection="1">
      <alignment horizontal="center" vertical="center"/>
    </xf>
    <xf numFmtId="0" fontId="26" fillId="25" borderId="28" xfId="291" applyFont="1" applyFill="1" applyBorder="1" applyAlignment="1" applyProtection="1">
      <alignment horizontal="left" vertical="center" wrapText="1"/>
    </xf>
    <xf numFmtId="0" fontId="31" fillId="25" borderId="28" xfId="291" applyFont="1" applyFill="1" applyBorder="1" applyAlignment="1" applyProtection="1">
      <alignment horizontal="center" vertical="center"/>
    </xf>
    <xf numFmtId="2" fontId="29" fillId="25" borderId="28" xfId="291" applyNumberFormat="1" applyFont="1" applyFill="1" applyBorder="1" applyAlignment="1" applyProtection="1">
      <alignment horizontal="center" vertical="center"/>
    </xf>
    <xf numFmtId="2" fontId="29" fillId="25" borderId="28" xfId="192" applyNumberFormat="1" applyFont="1" applyFill="1" applyBorder="1" applyAlignment="1" applyProtection="1">
      <alignment horizontal="center" vertical="center"/>
    </xf>
    <xf numFmtId="2" fontId="33" fillId="25" borderId="28" xfId="192" applyNumberFormat="1" applyFont="1" applyFill="1" applyBorder="1" applyAlignment="1" applyProtection="1">
      <alignment horizontal="center" vertical="center"/>
    </xf>
    <xf numFmtId="2" fontId="33" fillId="25" borderId="29" xfId="192" applyNumberFormat="1" applyFont="1" applyFill="1" applyBorder="1" applyAlignment="1" applyProtection="1">
      <alignment horizontal="center" vertical="center"/>
    </xf>
    <xf numFmtId="0" fontId="26" fillId="25" borderId="30" xfId="271" applyFont="1" applyFill="1" applyBorder="1" applyAlignment="1" applyProtection="1">
      <alignment horizontal="center" vertical="center"/>
    </xf>
    <xf numFmtId="0" fontId="26" fillId="25" borderId="31" xfId="271" applyFont="1" applyFill="1" applyBorder="1" applyAlignment="1" applyProtection="1">
      <alignment horizontal="center" vertical="center"/>
    </xf>
    <xf numFmtId="0" fontId="26" fillId="25" borderId="31" xfId="271" applyFont="1" applyFill="1" applyBorder="1" applyAlignment="1" applyProtection="1">
      <alignment horizontal="left" vertical="center"/>
    </xf>
    <xf numFmtId="2" fontId="26" fillId="25" borderId="31" xfId="196" applyNumberFormat="1" applyFont="1" applyFill="1" applyBorder="1" applyAlignment="1" applyProtection="1">
      <alignment horizontal="center" vertical="center"/>
    </xf>
    <xf numFmtId="2" fontId="26" fillId="25" borderId="31" xfId="192" applyNumberFormat="1" applyFont="1" applyFill="1" applyBorder="1" applyAlignment="1" applyProtection="1">
      <alignment horizontal="center" vertical="center"/>
    </xf>
    <xf numFmtId="2" fontId="26" fillId="25" borderId="32" xfId="192" applyNumberFormat="1" applyFont="1" applyFill="1" applyBorder="1" applyAlignment="1" applyProtection="1">
      <alignment horizontal="center" vertical="center"/>
    </xf>
    <xf numFmtId="0" fontId="26" fillId="25" borderId="21" xfId="271" applyFont="1" applyFill="1" applyBorder="1" applyAlignment="1" applyProtection="1">
      <alignment horizontal="center" vertical="center"/>
    </xf>
    <xf numFmtId="0" fontId="26" fillId="25" borderId="22" xfId="271" applyFont="1" applyFill="1" applyBorder="1" applyAlignment="1" applyProtection="1">
      <alignment horizontal="center" vertical="center"/>
    </xf>
    <xf numFmtId="0" fontId="26" fillId="25" borderId="22" xfId="271" applyFont="1" applyFill="1" applyBorder="1" applyAlignment="1" applyProtection="1">
      <alignment horizontal="left" vertical="center"/>
    </xf>
    <xf numFmtId="2" fontId="26" fillId="25" borderId="22" xfId="196" applyNumberFormat="1" applyFont="1" applyFill="1" applyBorder="1" applyAlignment="1" applyProtection="1">
      <alignment horizontal="center" vertical="center"/>
    </xf>
    <xf numFmtId="2" fontId="26" fillId="25" borderId="22" xfId="192" applyNumberFormat="1" applyFont="1" applyFill="1" applyBorder="1" applyAlignment="1" applyProtection="1">
      <alignment horizontal="center" vertical="center"/>
    </xf>
    <xf numFmtId="2" fontId="26" fillId="25" borderId="23" xfId="192" applyNumberFormat="1" applyFont="1" applyFill="1" applyBorder="1" applyAlignment="1" applyProtection="1">
      <alignment horizontal="center" vertical="center"/>
    </xf>
    <xf numFmtId="9" fontId="26" fillId="24" borderId="13" xfId="271" applyNumberFormat="1" applyFont="1" applyFill="1" applyBorder="1" applyAlignment="1" applyProtection="1">
      <alignment horizontal="center" vertical="center"/>
    </xf>
    <xf numFmtId="9" fontId="26" fillId="24" borderId="10" xfId="324" applyFont="1" applyFill="1" applyBorder="1" applyAlignment="1" applyProtection="1">
      <alignment horizontal="center" vertical="center"/>
    </xf>
    <xf numFmtId="0" fontId="26" fillId="0" borderId="19" xfId="271" applyFont="1" applyFill="1" applyBorder="1" applyAlignment="1" applyProtection="1">
      <alignment horizontal="center" vertical="center"/>
    </xf>
    <xf numFmtId="0" fontId="26" fillId="0" borderId="11" xfId="271" applyFont="1" applyFill="1" applyBorder="1" applyAlignment="1" applyProtection="1">
      <alignment horizontal="center" vertical="center"/>
    </xf>
    <xf numFmtId="0" fontId="26" fillId="0" borderId="11" xfId="271" applyFont="1" applyFill="1" applyBorder="1" applyAlignment="1" applyProtection="1">
      <alignment horizontal="left" vertical="center"/>
    </xf>
    <xf numFmtId="9" fontId="26" fillId="24" borderId="11" xfId="324" applyFont="1" applyFill="1" applyBorder="1" applyAlignment="1" applyProtection="1">
      <alignment horizontal="center" vertical="center"/>
    </xf>
    <xf numFmtId="2" fontId="26" fillId="0" borderId="11" xfId="196" applyNumberFormat="1" applyFont="1" applyFill="1" applyBorder="1" applyAlignment="1" applyProtection="1">
      <alignment horizontal="center" vertical="center"/>
    </xf>
    <xf numFmtId="2" fontId="26" fillId="0" borderId="11" xfId="192" applyNumberFormat="1" applyFont="1" applyFill="1" applyBorder="1" applyAlignment="1" applyProtection="1">
      <alignment horizontal="center" vertical="center"/>
    </xf>
    <xf numFmtId="2" fontId="26" fillId="0" borderId="20" xfId="192" applyNumberFormat="1" applyFont="1" applyFill="1" applyBorder="1" applyAlignment="1" applyProtection="1">
      <alignment horizontal="center" vertical="center"/>
    </xf>
    <xf numFmtId="0" fontId="26" fillId="26" borderId="21" xfId="271" applyFont="1" applyFill="1" applyBorder="1" applyAlignment="1" applyProtection="1">
      <alignment horizontal="center" vertical="center"/>
    </xf>
    <xf numFmtId="0" fontId="26" fillId="26" borderId="22" xfId="271" applyFont="1" applyFill="1" applyBorder="1" applyAlignment="1" applyProtection="1">
      <alignment horizontal="center" vertical="center"/>
    </xf>
    <xf numFmtId="0" fontId="26" fillId="26" borderId="22" xfId="271" applyFont="1" applyFill="1" applyBorder="1" applyAlignment="1" applyProtection="1">
      <alignment horizontal="left" vertical="center"/>
    </xf>
    <xf numFmtId="2" fontId="26" fillId="26" borderId="22" xfId="196" applyNumberFormat="1" applyFont="1" applyFill="1" applyBorder="1" applyAlignment="1" applyProtection="1">
      <alignment horizontal="center" vertical="center"/>
    </xf>
    <xf numFmtId="2" fontId="26" fillId="26" borderId="22" xfId="192" applyNumberFormat="1" applyFont="1" applyFill="1" applyBorder="1" applyAlignment="1" applyProtection="1">
      <alignment horizontal="center" vertical="center"/>
    </xf>
    <xf numFmtId="1" fontId="26" fillId="26" borderId="23" xfId="192" applyNumberFormat="1" applyFont="1" applyFill="1" applyBorder="1" applyAlignment="1" applyProtection="1">
      <alignment horizontal="center" vertical="center"/>
    </xf>
    <xf numFmtId="0" fontId="28" fillId="0" borderId="17" xfId="291" applyFont="1" applyFill="1" applyBorder="1" applyAlignment="1" applyProtection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0" fontId="29" fillId="0" borderId="10" xfId="0" quotePrefix="1" applyFont="1" applyFill="1" applyBorder="1" applyAlignment="1" applyProtection="1">
      <alignment horizontal="center" vertical="center" wrapText="1"/>
    </xf>
    <xf numFmtId="0" fontId="28" fillId="0" borderId="19" xfId="291" applyFont="1" applyFill="1" applyBorder="1" applyAlignment="1" applyProtection="1">
      <alignment horizontal="center" vertical="center" wrapText="1"/>
    </xf>
    <xf numFmtId="0" fontId="28" fillId="0" borderId="24" xfId="291" applyFont="1" applyFill="1" applyBorder="1" applyAlignment="1" applyProtection="1">
      <alignment horizontal="center" vertical="center" wrapText="1"/>
    </xf>
    <xf numFmtId="0" fontId="29" fillId="0" borderId="10" xfId="0" quotePrefix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10" xfId="291" applyFont="1" applyFill="1" applyBorder="1" applyAlignment="1" applyProtection="1">
      <alignment horizontal="center" vertical="center" wrapText="1"/>
    </xf>
    <xf numFmtId="0" fontId="28" fillId="0" borderId="10" xfId="291" quotePrefix="1" applyFont="1" applyFill="1" applyBorder="1" applyAlignment="1" applyProtection="1">
      <alignment horizontal="center" vertical="center" wrapText="1"/>
    </xf>
    <xf numFmtId="0" fontId="28" fillId="0" borderId="25" xfId="291" applyFont="1" applyFill="1" applyBorder="1" applyAlignment="1" applyProtection="1">
      <alignment horizontal="center" vertical="center" wrapText="1"/>
    </xf>
    <xf numFmtId="0" fontId="29" fillId="0" borderId="10" xfId="292" quotePrefix="1" applyFont="1" applyFill="1" applyBorder="1" applyAlignment="1" applyProtection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9" fillId="0" borderId="10" xfId="291" quotePrefix="1" applyFont="1" applyFill="1" applyBorder="1" applyAlignment="1" applyProtection="1">
      <alignment horizontal="center" vertical="center" wrapText="1"/>
    </xf>
    <xf numFmtId="0" fontId="26" fillId="0" borderId="0" xfId="291" applyFont="1" applyFill="1" applyBorder="1" applyAlignment="1" applyProtection="1">
      <alignment horizontal="left" vertical="center" wrapText="1"/>
    </xf>
    <xf numFmtId="2" fontId="28" fillId="0" borderId="10" xfId="196" applyNumberFormat="1" applyFont="1" applyFill="1" applyBorder="1" applyAlignment="1" applyProtection="1">
      <alignment horizontal="center" vertical="center"/>
    </xf>
    <xf numFmtId="2" fontId="28" fillId="0" borderId="11" xfId="196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2" fontId="26" fillId="0" borderId="0" xfId="196" applyNumberFormat="1" applyFont="1" applyFill="1" applyBorder="1" applyAlignment="1" applyProtection="1">
      <alignment horizontal="center" vertical="center"/>
    </xf>
    <xf numFmtId="0" fontId="28" fillId="0" borderId="14" xfId="305" applyNumberFormat="1" applyFont="1" applyFill="1" applyBorder="1" applyAlignment="1" applyProtection="1">
      <alignment horizontal="center" vertical="center"/>
    </xf>
    <xf numFmtId="0" fontId="28" fillId="0" borderId="17" xfId="305" applyNumberFormat="1" applyFont="1" applyFill="1" applyBorder="1" applyAlignment="1" applyProtection="1">
      <alignment horizontal="center" vertical="center"/>
    </xf>
    <xf numFmtId="0" fontId="28" fillId="0" borderId="19" xfId="305" applyNumberFormat="1" applyFont="1" applyFill="1" applyBorder="1" applyAlignment="1" applyProtection="1">
      <alignment horizontal="center" vertical="center"/>
    </xf>
    <xf numFmtId="0" fontId="28" fillId="0" borderId="15" xfId="305" applyFont="1" applyFill="1" applyBorder="1" applyAlignment="1" applyProtection="1">
      <alignment horizontal="center" vertical="center"/>
    </xf>
    <xf numFmtId="0" fontId="28" fillId="0" borderId="10" xfId="305" applyFont="1" applyFill="1" applyBorder="1" applyAlignment="1" applyProtection="1">
      <alignment horizontal="center" vertical="center"/>
    </xf>
    <xf numFmtId="0" fontId="28" fillId="0" borderId="11" xfId="305" applyFont="1" applyFill="1" applyBorder="1" applyAlignment="1" applyProtection="1">
      <alignment horizontal="center" vertical="center"/>
    </xf>
    <xf numFmtId="0" fontId="28" fillId="0" borderId="15" xfId="305" applyFont="1" applyFill="1" applyBorder="1" applyAlignment="1" applyProtection="1">
      <alignment horizontal="center" vertical="center" wrapText="1"/>
    </xf>
    <xf numFmtId="0" fontId="28" fillId="0" borderId="10" xfId="305" applyFont="1" applyFill="1" applyBorder="1" applyAlignment="1" applyProtection="1">
      <alignment horizontal="center" vertical="center" wrapText="1"/>
    </xf>
    <xf numFmtId="0" fontId="28" fillId="0" borderId="11" xfId="305" applyFont="1" applyFill="1" applyBorder="1" applyAlignment="1" applyProtection="1">
      <alignment horizontal="center" vertical="center" wrapText="1"/>
    </xf>
    <xf numFmtId="9" fontId="28" fillId="0" borderId="15" xfId="324" applyFont="1" applyFill="1" applyBorder="1" applyAlignment="1" applyProtection="1">
      <alignment horizontal="center" vertical="center"/>
    </xf>
    <xf numFmtId="9" fontId="28" fillId="0" borderId="10" xfId="324" applyFont="1" applyFill="1" applyBorder="1" applyAlignment="1" applyProtection="1">
      <alignment horizontal="center" vertical="center"/>
    </xf>
    <xf numFmtId="9" fontId="28" fillId="0" borderId="11" xfId="324" applyFont="1" applyFill="1" applyBorder="1" applyAlignment="1" applyProtection="1">
      <alignment horizontal="center" vertical="center"/>
    </xf>
    <xf numFmtId="2" fontId="28" fillId="0" borderId="15" xfId="196" applyNumberFormat="1" applyFont="1" applyFill="1" applyBorder="1" applyAlignment="1" applyProtection="1">
      <alignment horizontal="center" vertical="center" wrapText="1"/>
    </xf>
    <xf numFmtId="2" fontId="28" fillId="0" borderId="10" xfId="196" applyNumberFormat="1" applyFont="1" applyFill="1" applyBorder="1" applyAlignment="1" applyProtection="1">
      <alignment horizontal="center" vertical="center" wrapText="1"/>
    </xf>
    <xf numFmtId="2" fontId="28" fillId="0" borderId="15" xfId="196" applyNumberFormat="1" applyFont="1" applyFill="1" applyBorder="1" applyAlignment="1" applyProtection="1">
      <alignment horizontal="center" vertical="center"/>
    </xf>
    <xf numFmtId="2" fontId="28" fillId="0" borderId="16" xfId="196" applyNumberFormat="1" applyFont="1" applyFill="1" applyBorder="1" applyAlignment="1" applyProtection="1">
      <alignment horizontal="center" vertical="center"/>
    </xf>
    <xf numFmtId="2" fontId="28" fillId="0" borderId="18" xfId="196" applyNumberFormat="1" applyFont="1" applyFill="1" applyBorder="1" applyAlignment="1" applyProtection="1">
      <alignment horizontal="center" vertical="center"/>
    </xf>
    <xf numFmtId="2" fontId="28" fillId="0" borderId="20" xfId="196" applyNumberFormat="1" applyFont="1" applyFill="1" applyBorder="1" applyAlignment="1" applyProtection="1">
      <alignment horizontal="center" vertical="center"/>
    </xf>
    <xf numFmtId="2" fontId="28" fillId="0" borderId="0" xfId="196" applyNumberFormat="1" applyFont="1" applyFill="1" applyAlignment="1" applyProtection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9" fillId="0" borderId="19" xfId="291" applyFont="1" applyFill="1" applyBorder="1" applyAlignment="1" applyProtection="1">
      <alignment horizontal="center" vertical="center"/>
    </xf>
    <xf numFmtId="0" fontId="29" fillId="0" borderId="24" xfId="291" applyFont="1" applyFill="1" applyBorder="1" applyAlignment="1" applyProtection="1">
      <alignment horizontal="center" vertical="center"/>
    </xf>
    <xf numFmtId="0" fontId="29" fillId="0" borderId="25" xfId="291" applyFont="1" applyFill="1" applyBorder="1" applyAlignment="1" applyProtection="1">
      <alignment horizontal="center" vertical="center"/>
    </xf>
  </cellXfs>
  <cellStyles count="348">
    <cellStyle name="20% - Accent1 2" xfId="1"/>
    <cellStyle name="20% - Accent1 3" xfId="2"/>
    <cellStyle name="20% - Accent1 4" xfId="3"/>
    <cellStyle name="20% - Accent1 4 2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4 2" xfId="11"/>
    <cellStyle name="20% - Accent2 5" xfId="12"/>
    <cellStyle name="20% - Accent2 6" xfId="13"/>
    <cellStyle name="20% - Accent2 7" xfId="14"/>
    <cellStyle name="20% - Accent3 2" xfId="15"/>
    <cellStyle name="20% - Accent3 3" xfId="16"/>
    <cellStyle name="20% - Accent3 4" xfId="17"/>
    <cellStyle name="20% - Accent3 4 2" xfId="18"/>
    <cellStyle name="20% - Accent3 5" xfId="19"/>
    <cellStyle name="20% - Accent3 6" xfId="20"/>
    <cellStyle name="20% - Accent3 7" xfId="21"/>
    <cellStyle name="20% - Accent4 2" xfId="22"/>
    <cellStyle name="20% - Accent4 3" xfId="23"/>
    <cellStyle name="20% - Accent4 4" xfId="24"/>
    <cellStyle name="20% - Accent4 4 2" xfId="25"/>
    <cellStyle name="20% - Accent4 5" xfId="26"/>
    <cellStyle name="20% - Accent4 6" xfId="27"/>
    <cellStyle name="20% - Accent4 7" xfId="28"/>
    <cellStyle name="20% - Accent5 2" xfId="29"/>
    <cellStyle name="20% - Accent5 3" xfId="30"/>
    <cellStyle name="20% - Accent5 4" xfId="31"/>
    <cellStyle name="20% - Accent5 4 2" xfId="32"/>
    <cellStyle name="20% - Accent5 5" xfId="33"/>
    <cellStyle name="20% - Accent5 6" xfId="34"/>
    <cellStyle name="20% - Accent5 7" xfId="35"/>
    <cellStyle name="20% - Accent6 2" xfId="36"/>
    <cellStyle name="20% - Accent6 3" xfId="37"/>
    <cellStyle name="20% - Accent6 4" xfId="38"/>
    <cellStyle name="20% - Accent6 4 2" xfId="39"/>
    <cellStyle name="20% - Accent6 5" xfId="40"/>
    <cellStyle name="20% - Accent6 6" xfId="41"/>
    <cellStyle name="20% - Accent6 7" xfId="42"/>
    <cellStyle name="40% - Accent1 2" xfId="43"/>
    <cellStyle name="40% - Accent1 3" xfId="44"/>
    <cellStyle name="40% - Accent1 4" xfId="45"/>
    <cellStyle name="40% - Accent1 4 2" xfId="46"/>
    <cellStyle name="40% - Accent1 5" xfId="47"/>
    <cellStyle name="40% - Accent1 6" xfId="48"/>
    <cellStyle name="40% - Accent1 7" xfId="49"/>
    <cellStyle name="40% - Accent2 2" xfId="50"/>
    <cellStyle name="40% - Accent2 3" xfId="51"/>
    <cellStyle name="40% - Accent2 4" xfId="52"/>
    <cellStyle name="40% - Accent2 4 2" xfId="53"/>
    <cellStyle name="40% - Accent2 5" xfId="54"/>
    <cellStyle name="40% - Accent2 6" xfId="55"/>
    <cellStyle name="40% - Accent2 7" xfId="56"/>
    <cellStyle name="40% - Accent3 2" xfId="57"/>
    <cellStyle name="40% - Accent3 3" xfId="58"/>
    <cellStyle name="40% - Accent3 4" xfId="59"/>
    <cellStyle name="40% - Accent3 4 2" xfId="60"/>
    <cellStyle name="40% - Accent3 5" xfId="61"/>
    <cellStyle name="40% - Accent3 6" xfId="62"/>
    <cellStyle name="40% - Accent3 7" xfId="63"/>
    <cellStyle name="40% - Accent4 2" xfId="64"/>
    <cellStyle name="40% - Accent4 3" xfId="65"/>
    <cellStyle name="40% - Accent4 4" xfId="66"/>
    <cellStyle name="40% - Accent4 4 2" xfId="67"/>
    <cellStyle name="40% - Accent4 5" xfId="68"/>
    <cellStyle name="40% - Accent4 6" xfId="69"/>
    <cellStyle name="40% - Accent4 7" xfId="70"/>
    <cellStyle name="40% - Accent5 2" xfId="71"/>
    <cellStyle name="40% - Accent5 3" xfId="72"/>
    <cellStyle name="40% - Accent5 4" xfId="73"/>
    <cellStyle name="40% - Accent5 4 2" xfId="74"/>
    <cellStyle name="40% - Accent5 5" xfId="75"/>
    <cellStyle name="40% - Accent5 6" xfId="76"/>
    <cellStyle name="40% - Accent5 7" xfId="77"/>
    <cellStyle name="40% - Accent6 2" xfId="78"/>
    <cellStyle name="40% - Accent6 3" xfId="79"/>
    <cellStyle name="40% - Accent6 4" xfId="80"/>
    <cellStyle name="40% - Accent6 4 2" xfId="81"/>
    <cellStyle name="40% - Accent6 5" xfId="82"/>
    <cellStyle name="40% - Accent6 6" xfId="83"/>
    <cellStyle name="40% - Accent6 7" xfId="84"/>
    <cellStyle name="60% - Accent1 2" xfId="85"/>
    <cellStyle name="60% - Accent1 3" xfId="86"/>
    <cellStyle name="60% - Accent1 4" xfId="87"/>
    <cellStyle name="60% - Accent1 4 2" xfId="88"/>
    <cellStyle name="60% - Accent1 5" xfId="89"/>
    <cellStyle name="60% - Accent1 6" xfId="90"/>
    <cellStyle name="60% - Accent1 7" xfId="91"/>
    <cellStyle name="60% - Accent2 2" xfId="92"/>
    <cellStyle name="60% - Accent2 3" xfId="93"/>
    <cellStyle name="60% - Accent2 4" xfId="94"/>
    <cellStyle name="60% - Accent2 4 2" xfId="95"/>
    <cellStyle name="60% - Accent2 5" xfId="96"/>
    <cellStyle name="60% - Accent2 6" xfId="97"/>
    <cellStyle name="60% - Accent2 7" xfId="98"/>
    <cellStyle name="60% - Accent3 2" xfId="99"/>
    <cellStyle name="60% - Accent3 3" xfId="100"/>
    <cellStyle name="60% - Accent3 4" xfId="101"/>
    <cellStyle name="60% - Accent3 4 2" xfId="102"/>
    <cellStyle name="60% - Accent3 5" xfId="103"/>
    <cellStyle name="60% - Accent3 6" xfId="104"/>
    <cellStyle name="60% - Accent3 7" xfId="105"/>
    <cellStyle name="60% - Accent4 2" xfId="106"/>
    <cellStyle name="60% - Accent4 3" xfId="107"/>
    <cellStyle name="60% - Accent4 4" xfId="108"/>
    <cellStyle name="60% - Accent4 4 2" xfId="109"/>
    <cellStyle name="60% - Accent4 5" xfId="110"/>
    <cellStyle name="60% - Accent4 6" xfId="111"/>
    <cellStyle name="60% - Accent4 7" xfId="112"/>
    <cellStyle name="60% - Accent5 2" xfId="113"/>
    <cellStyle name="60% - Accent5 3" xfId="114"/>
    <cellStyle name="60% - Accent5 4" xfId="115"/>
    <cellStyle name="60% - Accent5 4 2" xfId="116"/>
    <cellStyle name="60% - Accent5 5" xfId="117"/>
    <cellStyle name="60% - Accent5 6" xfId="118"/>
    <cellStyle name="60% - Accent5 7" xfId="119"/>
    <cellStyle name="60% - Accent6 2" xfId="120"/>
    <cellStyle name="60% - Accent6 3" xfId="121"/>
    <cellStyle name="60% - Accent6 4" xfId="122"/>
    <cellStyle name="60% - Accent6 4 2" xfId="123"/>
    <cellStyle name="60% - Accent6 5" xfId="124"/>
    <cellStyle name="60% - Accent6 6" xfId="125"/>
    <cellStyle name="60% - Accent6 7" xfId="126"/>
    <cellStyle name="Accent1 2" xfId="127"/>
    <cellStyle name="Accent1 3" xfId="128"/>
    <cellStyle name="Accent1 4" xfId="129"/>
    <cellStyle name="Accent1 4 2" xfId="130"/>
    <cellStyle name="Accent1 5" xfId="131"/>
    <cellStyle name="Accent1 6" xfId="132"/>
    <cellStyle name="Accent1 7" xfId="133"/>
    <cellStyle name="Accent2 2" xfId="134"/>
    <cellStyle name="Accent2 3" xfId="135"/>
    <cellStyle name="Accent2 4" xfId="136"/>
    <cellStyle name="Accent2 4 2" xfId="137"/>
    <cellStyle name="Accent2 5" xfId="138"/>
    <cellStyle name="Accent2 6" xfId="139"/>
    <cellStyle name="Accent2 7" xfId="140"/>
    <cellStyle name="Accent3 2" xfId="141"/>
    <cellStyle name="Accent3 3" xfId="142"/>
    <cellStyle name="Accent3 4" xfId="143"/>
    <cellStyle name="Accent3 4 2" xfId="144"/>
    <cellStyle name="Accent3 5" xfId="145"/>
    <cellStyle name="Accent3 6" xfId="146"/>
    <cellStyle name="Accent3 7" xfId="147"/>
    <cellStyle name="Accent4 2" xfId="148"/>
    <cellStyle name="Accent4 3" xfId="149"/>
    <cellStyle name="Accent4 4" xfId="150"/>
    <cellStyle name="Accent4 4 2" xfId="151"/>
    <cellStyle name="Accent4 5" xfId="152"/>
    <cellStyle name="Accent4 6" xfId="153"/>
    <cellStyle name="Accent4 7" xfId="154"/>
    <cellStyle name="Accent5 2" xfId="155"/>
    <cellStyle name="Accent5 3" xfId="156"/>
    <cellStyle name="Accent5 4" xfId="157"/>
    <cellStyle name="Accent5 4 2" xfId="158"/>
    <cellStyle name="Accent5 5" xfId="159"/>
    <cellStyle name="Accent5 6" xfId="160"/>
    <cellStyle name="Accent5 7" xfId="161"/>
    <cellStyle name="Accent6 2" xfId="162"/>
    <cellStyle name="Accent6 3" xfId="163"/>
    <cellStyle name="Accent6 4" xfId="164"/>
    <cellStyle name="Accent6 4 2" xfId="165"/>
    <cellStyle name="Accent6 5" xfId="166"/>
    <cellStyle name="Accent6 6" xfId="167"/>
    <cellStyle name="Accent6 7" xfId="168"/>
    <cellStyle name="Bad 2" xfId="169"/>
    <cellStyle name="Bad 3" xfId="170"/>
    <cellStyle name="Bad 4" xfId="171"/>
    <cellStyle name="Bad 4 2" xfId="172"/>
    <cellStyle name="Bad 5" xfId="173"/>
    <cellStyle name="Bad 6" xfId="174"/>
    <cellStyle name="Bad 7" xfId="175"/>
    <cellStyle name="Calculation 2" xfId="176"/>
    <cellStyle name="Calculation 3" xfId="177"/>
    <cellStyle name="Calculation 4" xfId="178"/>
    <cellStyle name="Calculation 4 2" xfId="179"/>
    <cellStyle name="Calculation 4_SAN2009-IIIxlsx" xfId="180"/>
    <cellStyle name="Calculation 5" xfId="181"/>
    <cellStyle name="Calculation 6" xfId="182"/>
    <cellStyle name="Calculation 7" xfId="183"/>
    <cellStyle name="Check Cell 2" xfId="184"/>
    <cellStyle name="Check Cell 3" xfId="185"/>
    <cellStyle name="Check Cell 4" xfId="186"/>
    <cellStyle name="Check Cell 4 2" xfId="187"/>
    <cellStyle name="Check Cell 4_SAN2009-IIIxlsx" xfId="188"/>
    <cellStyle name="Check Cell 5" xfId="189"/>
    <cellStyle name="Check Cell 6" xfId="190"/>
    <cellStyle name="Check Cell 7" xfId="191"/>
    <cellStyle name="Comma" xfId="192" builtinId="3"/>
    <cellStyle name="Comma 10" xfId="193"/>
    <cellStyle name="Comma 2" xfId="194"/>
    <cellStyle name="Comma 2 2" xfId="195"/>
    <cellStyle name="Comma 3" xfId="196"/>
    <cellStyle name="Comma 3 2" xfId="197"/>
    <cellStyle name="Comma 4" xfId="198"/>
    <cellStyle name="Comma 5" xfId="199"/>
    <cellStyle name="Comma 6" xfId="200"/>
    <cellStyle name="Comma 7" xfId="201"/>
    <cellStyle name="Currency 2" xfId="202"/>
    <cellStyle name="Explanatory Text 2" xfId="203"/>
    <cellStyle name="Explanatory Text 3" xfId="204"/>
    <cellStyle name="Explanatory Text 4" xfId="205"/>
    <cellStyle name="Explanatory Text 4 2" xfId="206"/>
    <cellStyle name="Explanatory Text 5" xfId="207"/>
    <cellStyle name="Explanatory Text 6" xfId="208"/>
    <cellStyle name="Explanatory Text 7" xfId="209"/>
    <cellStyle name="Good 2" xfId="210"/>
    <cellStyle name="Good 3" xfId="211"/>
    <cellStyle name="Good 4" xfId="212"/>
    <cellStyle name="Good 4 2" xfId="213"/>
    <cellStyle name="Good 5" xfId="214"/>
    <cellStyle name="Good 6" xfId="215"/>
    <cellStyle name="Good 7" xfId="216"/>
    <cellStyle name="Heading 1 2" xfId="217"/>
    <cellStyle name="Heading 1 3" xfId="218"/>
    <cellStyle name="Heading 1 4" xfId="219"/>
    <cellStyle name="Heading 1 4 2" xfId="220"/>
    <cellStyle name="Heading 1 4_SAN2009-IIIxlsx" xfId="221"/>
    <cellStyle name="Heading 1 5" xfId="222"/>
    <cellStyle name="Heading 1 6" xfId="223"/>
    <cellStyle name="Heading 1 7" xfId="224"/>
    <cellStyle name="Heading 2 2" xfId="225"/>
    <cellStyle name="Heading 2 3" xfId="226"/>
    <cellStyle name="Heading 2 4" xfId="227"/>
    <cellStyle name="Heading 2 4 2" xfId="228"/>
    <cellStyle name="Heading 2 4_SAN2009-IIIxlsx" xfId="229"/>
    <cellStyle name="Heading 2 5" xfId="230"/>
    <cellStyle name="Heading 2 6" xfId="231"/>
    <cellStyle name="Heading 2 7" xfId="232"/>
    <cellStyle name="Heading 3 2" xfId="233"/>
    <cellStyle name="Heading 3 3" xfId="234"/>
    <cellStyle name="Heading 3 4" xfId="235"/>
    <cellStyle name="Heading 3 4 2" xfId="236"/>
    <cellStyle name="Heading 3 4_SAN2009-IIIxlsx" xfId="237"/>
    <cellStyle name="Heading 3 5" xfId="238"/>
    <cellStyle name="Heading 3 6" xfId="239"/>
    <cellStyle name="Heading 3 7" xfId="240"/>
    <cellStyle name="Heading 4 2" xfId="241"/>
    <cellStyle name="Heading 4 3" xfId="242"/>
    <cellStyle name="Heading 4 4" xfId="243"/>
    <cellStyle name="Heading 4 4 2" xfId="244"/>
    <cellStyle name="Heading 4 5" xfId="245"/>
    <cellStyle name="Heading 4 6" xfId="246"/>
    <cellStyle name="Heading 4 7" xfId="247"/>
    <cellStyle name="Input 2" xfId="248"/>
    <cellStyle name="Input 3" xfId="249"/>
    <cellStyle name="Input 4" xfId="250"/>
    <cellStyle name="Input 4 2" xfId="251"/>
    <cellStyle name="Input 4_SAN2009-IIIxlsx" xfId="252"/>
    <cellStyle name="Input 5" xfId="253"/>
    <cellStyle name="Input 6" xfId="254"/>
    <cellStyle name="Input 7" xfId="255"/>
    <cellStyle name="Linked Cell 2" xfId="256"/>
    <cellStyle name="Linked Cell 3" xfId="257"/>
    <cellStyle name="Linked Cell 4" xfId="258"/>
    <cellStyle name="Linked Cell 4 2" xfId="259"/>
    <cellStyle name="Linked Cell 4_SAN2009-IIIxlsx" xfId="260"/>
    <cellStyle name="Linked Cell 5" xfId="261"/>
    <cellStyle name="Linked Cell 6" xfId="262"/>
    <cellStyle name="Linked Cell 7" xfId="263"/>
    <cellStyle name="Neutral 2" xfId="264"/>
    <cellStyle name="Neutral 3" xfId="265"/>
    <cellStyle name="Neutral 4" xfId="266"/>
    <cellStyle name="Neutral 4 2" xfId="267"/>
    <cellStyle name="Neutral 5" xfId="268"/>
    <cellStyle name="Neutral 6" xfId="269"/>
    <cellStyle name="Neutral 7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2" xfId="276"/>
    <cellStyle name="Normal 2 2" xfId="277"/>
    <cellStyle name="Normal 2 2 2" xfId="278"/>
    <cellStyle name="Normal 2 2 3" xfId="279"/>
    <cellStyle name="Normal 2 2 4" xfId="280"/>
    <cellStyle name="Normal 2 2 5" xfId="281"/>
    <cellStyle name="Normal 2 2_samsheneblo 2009-II" xfId="282"/>
    <cellStyle name="Normal 2 3" xfId="283"/>
    <cellStyle name="Normal 2 4" xfId="284"/>
    <cellStyle name="Normal 2 5" xfId="285"/>
    <cellStyle name="Normal 2 6" xfId="286"/>
    <cellStyle name="Normal 2 7" xfId="287"/>
    <cellStyle name="Normal 2_samseneblo - 2009" xfId="288"/>
    <cellStyle name="Normal 26" xfId="289"/>
    <cellStyle name="Normal 27" xfId="290"/>
    <cellStyle name="Normal 3" xfId="291"/>
    <cellStyle name="Normal 3 2" xfId="292"/>
    <cellStyle name="Normal 3 3" xfId="293"/>
    <cellStyle name="Normal 31" xfId="294"/>
    <cellStyle name="Normal 4" xfId="295"/>
    <cellStyle name="Normal 4 2" xfId="296"/>
    <cellStyle name="Normal 5" xfId="297"/>
    <cellStyle name="Normal 6" xfId="298"/>
    <cellStyle name="Normal 7" xfId="299"/>
    <cellStyle name="Normal 8" xfId="300"/>
    <cellStyle name="Normal 8 2" xfId="301"/>
    <cellStyle name="Normal 9" xfId="302"/>
    <cellStyle name="Normal 9 2" xfId="303"/>
    <cellStyle name="Normal 9 2 2" xfId="304"/>
    <cellStyle name="Normal_gare wyalsadfenigagarini 2_SMSH2008-IIkv ." xfId="305"/>
    <cellStyle name="Note 2" xfId="306"/>
    <cellStyle name="Note 3" xfId="307"/>
    <cellStyle name="Note 4" xfId="308"/>
    <cellStyle name="Note 4 2" xfId="309"/>
    <cellStyle name="Note 4_SAN2009-IIIxlsx" xfId="310"/>
    <cellStyle name="Note 5" xfId="311"/>
    <cellStyle name="Note 6" xfId="312"/>
    <cellStyle name="Note 7" xfId="313"/>
    <cellStyle name="Output 2" xfId="314"/>
    <cellStyle name="Output 3" xfId="315"/>
    <cellStyle name="Output 4" xfId="316"/>
    <cellStyle name="Output 4 2" xfId="317"/>
    <cellStyle name="Output 4_SAN2009-IIIxlsx" xfId="318"/>
    <cellStyle name="Output 5" xfId="319"/>
    <cellStyle name="Output 6" xfId="320"/>
    <cellStyle name="Output 7" xfId="321"/>
    <cellStyle name="Percent 2" xfId="322"/>
    <cellStyle name="Percent 2 2" xfId="323"/>
    <cellStyle name="Percent 3" xfId="324"/>
    <cellStyle name="Style 1" xfId="325"/>
    <cellStyle name="Title 2" xfId="326"/>
    <cellStyle name="Title 3" xfId="327"/>
    <cellStyle name="Title 4" xfId="328"/>
    <cellStyle name="Title 4 2" xfId="329"/>
    <cellStyle name="Title 5" xfId="330"/>
    <cellStyle name="Title 6" xfId="331"/>
    <cellStyle name="Title 7" xfId="332"/>
    <cellStyle name="Total 2" xfId="333"/>
    <cellStyle name="Total 3" xfId="334"/>
    <cellStyle name="Total 4" xfId="335"/>
    <cellStyle name="Total 4 2" xfId="336"/>
    <cellStyle name="Total 4_SAN2009-IIIxlsx" xfId="337"/>
    <cellStyle name="Total 5" xfId="338"/>
    <cellStyle name="Total 6" xfId="339"/>
    <cellStyle name="Total 7" xfId="340"/>
    <cellStyle name="Warning Text 2" xfId="341"/>
    <cellStyle name="Warning Text 3" xfId="342"/>
    <cellStyle name="Warning Text 4" xfId="343"/>
    <cellStyle name="Warning Text 4 2" xfId="344"/>
    <cellStyle name="Warning Text 5" xfId="345"/>
    <cellStyle name="Warning Text 6" xfId="346"/>
    <cellStyle name="Warning Text 7" xfId="3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tabSelected="1" topLeftCell="A102" zoomScale="140" zoomScaleNormal="140" workbookViewId="0">
      <selection activeCell="R114" sqref="R114"/>
    </sheetView>
  </sheetViews>
  <sheetFormatPr defaultRowHeight="15.75" x14ac:dyDescent="0.3"/>
  <cols>
    <col min="1" max="1" width="4.5703125" style="14" customWidth="1"/>
    <col min="2" max="2" width="11.5703125" style="14" customWidth="1"/>
    <col min="3" max="3" width="44.140625" style="15" customWidth="1"/>
    <col min="4" max="4" width="12.140625" style="5" bestFit="1" customWidth="1"/>
    <col min="5" max="5" width="8.7109375" style="73" bestFit="1" customWidth="1"/>
    <col min="6" max="6" width="6.42578125" style="73" bestFit="1" customWidth="1"/>
    <col min="7" max="7" width="7.5703125" style="73" bestFit="1" customWidth="1"/>
    <col min="8" max="8" width="8.7109375" style="73" bestFit="1" customWidth="1"/>
    <col min="9" max="9" width="5.85546875" style="73" bestFit="1" customWidth="1"/>
    <col min="10" max="10" width="8.7109375" style="73" bestFit="1" customWidth="1"/>
    <col min="11" max="11" width="5.85546875" style="73" bestFit="1" customWidth="1"/>
    <col min="12" max="12" width="8.5703125" style="73" bestFit="1" customWidth="1"/>
    <col min="13" max="13" width="8.7109375" style="73" bestFit="1" customWidth="1"/>
    <col min="14" max="14" width="9.5703125" style="36" customWidth="1"/>
    <col min="15" max="28" width="8.42578125" style="36" customWidth="1"/>
    <col min="29" max="16384" width="9.140625" style="36"/>
  </cols>
  <sheetData>
    <row r="1" spans="1:28" s="35" customFormat="1" ht="36" customHeight="1" x14ac:dyDescent="0.3">
      <c r="A1" s="1"/>
      <c r="B1" s="2"/>
      <c r="C1" s="33" t="s">
        <v>10</v>
      </c>
      <c r="D1" s="207" t="s">
        <v>109</v>
      </c>
      <c r="E1" s="207"/>
      <c r="F1" s="207"/>
      <c r="G1" s="207"/>
      <c r="H1" s="207"/>
      <c r="I1" s="207"/>
      <c r="J1" s="207"/>
      <c r="K1" s="207"/>
      <c r="L1" s="207"/>
      <c r="M1" s="207"/>
    </row>
    <row r="2" spans="1:28" ht="16.5" thickBot="1" x14ac:dyDescent="0.35">
      <c r="A2" s="3"/>
      <c r="B2" s="4"/>
      <c r="C2" s="30"/>
      <c r="E2" s="23"/>
      <c r="F2" s="23"/>
      <c r="G2" s="23"/>
      <c r="I2" s="208"/>
      <c r="J2" s="208"/>
      <c r="K2" s="208"/>
      <c r="L2" s="24"/>
    </row>
    <row r="3" spans="1:28" ht="18" customHeight="1" x14ac:dyDescent="0.3">
      <c r="A3" s="209" t="s">
        <v>0</v>
      </c>
      <c r="B3" s="212" t="s">
        <v>12</v>
      </c>
      <c r="C3" s="215" t="s">
        <v>41</v>
      </c>
      <c r="D3" s="218" t="s">
        <v>1</v>
      </c>
      <c r="E3" s="221" t="s">
        <v>42</v>
      </c>
      <c r="F3" s="221"/>
      <c r="G3" s="223" t="s">
        <v>3</v>
      </c>
      <c r="H3" s="223"/>
      <c r="I3" s="223" t="s">
        <v>2</v>
      </c>
      <c r="J3" s="223"/>
      <c r="K3" s="221" t="s">
        <v>43</v>
      </c>
      <c r="L3" s="221"/>
      <c r="M3" s="224" t="s">
        <v>4</v>
      </c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1:28" ht="18" customHeight="1" x14ac:dyDescent="0.3">
      <c r="A4" s="210"/>
      <c r="B4" s="213"/>
      <c r="C4" s="216"/>
      <c r="D4" s="219"/>
      <c r="E4" s="222"/>
      <c r="F4" s="222"/>
      <c r="G4" s="205"/>
      <c r="H4" s="205"/>
      <c r="I4" s="205"/>
      <c r="J4" s="205"/>
      <c r="K4" s="222"/>
      <c r="L4" s="222"/>
      <c r="M4" s="225"/>
    </row>
    <row r="5" spans="1:28" x14ac:dyDescent="0.3">
      <c r="A5" s="210"/>
      <c r="B5" s="213"/>
      <c r="C5" s="216"/>
      <c r="D5" s="219"/>
      <c r="E5" s="205" t="s">
        <v>13</v>
      </c>
      <c r="F5" s="205" t="s">
        <v>5</v>
      </c>
      <c r="G5" s="80" t="s">
        <v>13</v>
      </c>
      <c r="H5" s="205" t="s">
        <v>5</v>
      </c>
      <c r="I5" s="80" t="s">
        <v>13</v>
      </c>
      <c r="J5" s="205" t="s">
        <v>5</v>
      </c>
      <c r="K5" s="80" t="s">
        <v>13</v>
      </c>
      <c r="L5" s="205" t="s">
        <v>5</v>
      </c>
      <c r="M5" s="225"/>
    </row>
    <row r="6" spans="1:28" ht="16.5" thickBot="1" x14ac:dyDescent="0.35">
      <c r="A6" s="211"/>
      <c r="B6" s="214"/>
      <c r="C6" s="217"/>
      <c r="D6" s="220"/>
      <c r="E6" s="206"/>
      <c r="F6" s="206"/>
      <c r="G6" s="86" t="s">
        <v>14</v>
      </c>
      <c r="H6" s="206"/>
      <c r="I6" s="86" t="s">
        <v>14</v>
      </c>
      <c r="J6" s="206"/>
      <c r="K6" s="86" t="s">
        <v>14</v>
      </c>
      <c r="L6" s="206"/>
      <c r="M6" s="226"/>
    </row>
    <row r="7" spans="1:28" ht="18" customHeight="1" thickBot="1" x14ac:dyDescent="0.35">
      <c r="A7" s="87">
        <v>1</v>
      </c>
      <c r="B7" s="88" t="s">
        <v>15</v>
      </c>
      <c r="C7" s="89" t="s">
        <v>16</v>
      </c>
      <c r="D7" s="90" t="s">
        <v>17</v>
      </c>
      <c r="E7" s="91" t="s">
        <v>18</v>
      </c>
      <c r="F7" s="91" t="s">
        <v>19</v>
      </c>
      <c r="G7" s="91" t="s">
        <v>20</v>
      </c>
      <c r="H7" s="91" t="s">
        <v>21</v>
      </c>
      <c r="I7" s="91" t="s">
        <v>22</v>
      </c>
      <c r="J7" s="91" t="s">
        <v>23</v>
      </c>
      <c r="K7" s="91" t="s">
        <v>24</v>
      </c>
      <c r="L7" s="91" t="s">
        <v>25</v>
      </c>
      <c r="M7" s="92" t="s">
        <v>26</v>
      </c>
    </row>
    <row r="8" spans="1:28" x14ac:dyDescent="0.3">
      <c r="A8" s="94"/>
      <c r="B8" s="95"/>
      <c r="C8" s="96" t="s">
        <v>73</v>
      </c>
      <c r="D8" s="95"/>
      <c r="E8" s="97"/>
      <c r="F8" s="97"/>
      <c r="G8" s="97"/>
      <c r="H8" s="97"/>
      <c r="I8" s="97"/>
      <c r="J8" s="97"/>
      <c r="K8" s="97"/>
      <c r="L8" s="97"/>
      <c r="M8" s="98"/>
      <c r="N8" s="37"/>
    </row>
    <row r="9" spans="1:28" s="38" customFormat="1" ht="31.5" x14ac:dyDescent="0.2">
      <c r="A9" s="193">
        <v>1</v>
      </c>
      <c r="B9" s="200" t="s">
        <v>48</v>
      </c>
      <c r="C9" s="60" t="s">
        <v>91</v>
      </c>
      <c r="D9" s="11" t="s">
        <v>27</v>
      </c>
      <c r="E9" s="42"/>
      <c r="F9" s="61">
        <v>4</v>
      </c>
      <c r="G9" s="43"/>
      <c r="H9" s="43"/>
      <c r="I9" s="43"/>
      <c r="J9" s="43"/>
      <c r="K9" s="43"/>
      <c r="L9" s="43"/>
      <c r="M9" s="99"/>
    </row>
    <row r="10" spans="1:28" s="38" customFormat="1" ht="18.75" customHeight="1" x14ac:dyDescent="0.2">
      <c r="A10" s="194"/>
      <c r="B10" s="200"/>
      <c r="C10" s="41" t="s">
        <v>28</v>
      </c>
      <c r="D10" s="11" t="s">
        <v>29</v>
      </c>
      <c r="E10" s="42">
        <v>0.20499999999999999</v>
      </c>
      <c r="F10" s="43">
        <f>F9*E10</f>
        <v>0.82</v>
      </c>
      <c r="G10" s="43"/>
      <c r="H10" s="43"/>
      <c r="I10" s="43"/>
      <c r="J10" s="43">
        <f>F10*I10</f>
        <v>0</v>
      </c>
      <c r="K10" s="43"/>
      <c r="L10" s="43"/>
      <c r="M10" s="99">
        <f>H10+J10+L10</f>
        <v>0</v>
      </c>
    </row>
    <row r="11" spans="1:28" s="38" customFormat="1" ht="18.75" customHeight="1" x14ac:dyDescent="0.2">
      <c r="A11" s="199"/>
      <c r="B11" s="200"/>
      <c r="C11" s="41" t="s">
        <v>30</v>
      </c>
      <c r="D11" s="11" t="s">
        <v>11</v>
      </c>
      <c r="E11" s="42">
        <v>7.8E-2</v>
      </c>
      <c r="F11" s="43">
        <f>F9*E11</f>
        <v>0.312</v>
      </c>
      <c r="G11" s="43"/>
      <c r="H11" s="43"/>
      <c r="I11" s="43"/>
      <c r="J11" s="43"/>
      <c r="K11" s="43"/>
      <c r="L11" s="43">
        <f>F11*K11</f>
        <v>0</v>
      </c>
      <c r="M11" s="99">
        <f>H11+J11+L11</f>
        <v>0</v>
      </c>
    </row>
    <row r="12" spans="1:28" s="38" customFormat="1" ht="47.25" x14ac:dyDescent="0.2">
      <c r="A12" s="201">
        <v>2</v>
      </c>
      <c r="B12" s="203" t="s">
        <v>92</v>
      </c>
      <c r="C12" s="17" t="s">
        <v>95</v>
      </c>
      <c r="D12" s="75" t="s">
        <v>27</v>
      </c>
      <c r="E12" s="75"/>
      <c r="F12" s="72">
        <v>6.3</v>
      </c>
      <c r="G12" s="70"/>
      <c r="H12" s="70"/>
      <c r="I12" s="70"/>
      <c r="J12" s="70"/>
      <c r="K12" s="70"/>
      <c r="L12" s="70"/>
      <c r="M12" s="100"/>
    </row>
    <row r="13" spans="1:28" s="38" customFormat="1" ht="18" customHeight="1" x14ac:dyDescent="0.2">
      <c r="A13" s="202"/>
      <c r="B13" s="203"/>
      <c r="C13" s="32" t="s">
        <v>28</v>
      </c>
      <c r="D13" s="75" t="s">
        <v>29</v>
      </c>
      <c r="E13" s="75">
        <v>3.82</v>
      </c>
      <c r="F13" s="70">
        <f>F12*E13</f>
        <v>24.065999999999999</v>
      </c>
      <c r="G13" s="70"/>
      <c r="H13" s="70"/>
      <c r="I13" s="70"/>
      <c r="J13" s="70">
        <f>F13*I13</f>
        <v>0</v>
      </c>
      <c r="K13" s="70"/>
      <c r="L13" s="70"/>
      <c r="M13" s="100">
        <f t="shared" ref="M13:M18" si="0">H13+J13+L13</f>
        <v>0</v>
      </c>
    </row>
    <row r="14" spans="1:28" s="38" customFormat="1" ht="36.75" customHeight="1" x14ac:dyDescent="0.2">
      <c r="A14" s="188">
        <v>3</v>
      </c>
      <c r="B14" s="197" t="s">
        <v>93</v>
      </c>
      <c r="C14" s="17" t="s">
        <v>94</v>
      </c>
      <c r="D14" s="75" t="s">
        <v>31</v>
      </c>
      <c r="E14" s="25"/>
      <c r="F14" s="20">
        <v>2.25</v>
      </c>
      <c r="G14" s="19"/>
      <c r="H14" s="19"/>
      <c r="I14" s="19"/>
      <c r="J14" s="19"/>
      <c r="K14" s="19"/>
      <c r="L14" s="19"/>
      <c r="M14" s="101">
        <f t="shared" si="0"/>
        <v>0</v>
      </c>
    </row>
    <row r="15" spans="1:28" s="38" customFormat="1" x14ac:dyDescent="0.2">
      <c r="A15" s="188"/>
      <c r="B15" s="198"/>
      <c r="C15" s="32" t="s">
        <v>28</v>
      </c>
      <c r="D15" s="75" t="s">
        <v>29</v>
      </c>
      <c r="E15" s="71">
        <v>0.129</v>
      </c>
      <c r="F15" s="19">
        <f>F14*E15</f>
        <v>0.29025000000000001</v>
      </c>
      <c r="G15" s="19"/>
      <c r="H15" s="19"/>
      <c r="I15" s="19"/>
      <c r="J15" s="19">
        <f>F15*I15</f>
        <v>0</v>
      </c>
      <c r="K15" s="19"/>
      <c r="L15" s="19"/>
      <c r="M15" s="101">
        <f t="shared" si="0"/>
        <v>0</v>
      </c>
    </row>
    <row r="16" spans="1:28" s="38" customFormat="1" ht="31.5" x14ac:dyDescent="0.2">
      <c r="A16" s="186">
        <v>4</v>
      </c>
      <c r="B16" s="197" t="s">
        <v>40</v>
      </c>
      <c r="C16" s="17" t="s">
        <v>34</v>
      </c>
      <c r="D16" s="75" t="s">
        <v>33</v>
      </c>
      <c r="E16" s="25"/>
      <c r="F16" s="20">
        <f>F9*0.03*2.1+F14*2</f>
        <v>4.7519999999999998</v>
      </c>
      <c r="G16" s="19"/>
      <c r="H16" s="19"/>
      <c r="I16" s="19"/>
      <c r="J16" s="19"/>
      <c r="K16" s="19"/>
      <c r="L16" s="19"/>
      <c r="M16" s="101">
        <f t="shared" si="0"/>
        <v>0</v>
      </c>
    </row>
    <row r="17" spans="1:14" s="38" customFormat="1" x14ac:dyDescent="0.2">
      <c r="A17" s="186"/>
      <c r="B17" s="198"/>
      <c r="C17" s="32" t="s">
        <v>28</v>
      </c>
      <c r="D17" s="75" t="s">
        <v>29</v>
      </c>
      <c r="E17" s="25">
        <v>0.6</v>
      </c>
      <c r="F17" s="19">
        <f>F16*E17</f>
        <v>2.8512</v>
      </c>
      <c r="G17" s="19"/>
      <c r="H17" s="19"/>
      <c r="I17" s="19"/>
      <c r="J17" s="19">
        <f>F17*I17</f>
        <v>0</v>
      </c>
      <c r="K17" s="19"/>
      <c r="L17" s="19"/>
      <c r="M17" s="101">
        <f t="shared" si="0"/>
        <v>0</v>
      </c>
    </row>
    <row r="18" spans="1:14" s="38" customFormat="1" ht="31.5" x14ac:dyDescent="0.2">
      <c r="A18" s="102">
        <v>5</v>
      </c>
      <c r="B18" s="75" t="s">
        <v>40</v>
      </c>
      <c r="C18" s="17" t="s">
        <v>49</v>
      </c>
      <c r="D18" s="75" t="s">
        <v>33</v>
      </c>
      <c r="E18" s="25"/>
      <c r="F18" s="20">
        <f>F16</f>
        <v>4.7519999999999998</v>
      </c>
      <c r="G18" s="19"/>
      <c r="H18" s="19"/>
      <c r="I18" s="19"/>
      <c r="J18" s="19"/>
      <c r="K18" s="19"/>
      <c r="L18" s="19">
        <f>K18*F18</f>
        <v>0</v>
      </c>
      <c r="M18" s="101">
        <f t="shared" si="0"/>
        <v>0</v>
      </c>
    </row>
    <row r="19" spans="1:14" s="39" customFormat="1" ht="18.75" customHeight="1" x14ac:dyDescent="0.25">
      <c r="A19" s="102"/>
      <c r="B19" s="79"/>
      <c r="C19" s="17" t="s">
        <v>4</v>
      </c>
      <c r="D19" s="8"/>
      <c r="E19" s="25"/>
      <c r="F19" s="19"/>
      <c r="G19" s="19"/>
      <c r="H19" s="19">
        <f>SUM(H9:H18)</f>
        <v>0</v>
      </c>
      <c r="I19" s="19"/>
      <c r="J19" s="20">
        <f>SUM(J9:J18)</f>
        <v>0</v>
      </c>
      <c r="K19" s="20"/>
      <c r="L19" s="20">
        <f>SUM(L9:L18)</f>
        <v>0</v>
      </c>
      <c r="M19" s="103">
        <f>SUM(M9:M18)</f>
        <v>0</v>
      </c>
    </row>
    <row r="20" spans="1:14" s="40" customFormat="1" ht="18.75" customHeight="1" x14ac:dyDescent="0.2">
      <c r="A20" s="104"/>
      <c r="B20" s="9"/>
      <c r="C20" s="17" t="s">
        <v>6</v>
      </c>
      <c r="D20" s="135"/>
      <c r="E20" s="26"/>
      <c r="F20" s="27"/>
      <c r="G20" s="27"/>
      <c r="H20" s="27">
        <f>H19*D20</f>
        <v>0</v>
      </c>
      <c r="I20" s="27"/>
      <c r="J20" s="18">
        <f>J19*D20</f>
        <v>0</v>
      </c>
      <c r="K20" s="18"/>
      <c r="L20" s="18">
        <f>L19*D20</f>
        <v>0</v>
      </c>
      <c r="M20" s="105">
        <f>M19*D20</f>
        <v>0</v>
      </c>
    </row>
    <row r="21" spans="1:14" s="40" customFormat="1" ht="18.75" customHeight="1" x14ac:dyDescent="0.2">
      <c r="A21" s="104"/>
      <c r="B21" s="9"/>
      <c r="C21" s="17" t="s">
        <v>4</v>
      </c>
      <c r="D21" s="10"/>
      <c r="E21" s="26"/>
      <c r="F21" s="27"/>
      <c r="G21" s="27"/>
      <c r="H21" s="27">
        <f>H19+H20</f>
        <v>0</v>
      </c>
      <c r="I21" s="27"/>
      <c r="J21" s="18">
        <f>J19+J20</f>
        <v>0</v>
      </c>
      <c r="K21" s="18"/>
      <c r="L21" s="18">
        <f>L19+L20</f>
        <v>0</v>
      </c>
      <c r="M21" s="105">
        <f>M19+M20</f>
        <v>0</v>
      </c>
    </row>
    <row r="22" spans="1:14" s="40" customFormat="1" ht="18.75" customHeight="1" thickBot="1" x14ac:dyDescent="0.25">
      <c r="A22" s="121"/>
      <c r="B22" s="81"/>
      <c r="C22" s="122" t="s">
        <v>7</v>
      </c>
      <c r="D22" s="136"/>
      <c r="E22" s="123"/>
      <c r="F22" s="124"/>
      <c r="G22" s="124"/>
      <c r="H22" s="124">
        <f>H21*D22</f>
        <v>0</v>
      </c>
      <c r="I22" s="124"/>
      <c r="J22" s="125">
        <f>J21*D22</f>
        <v>0</v>
      </c>
      <c r="K22" s="125"/>
      <c r="L22" s="125">
        <f>L21*D22</f>
        <v>0</v>
      </c>
      <c r="M22" s="126">
        <f>M21*D22</f>
        <v>0</v>
      </c>
    </row>
    <row r="23" spans="1:14" s="40" customFormat="1" ht="21" customHeight="1" thickBot="1" x14ac:dyDescent="0.25">
      <c r="A23" s="127"/>
      <c r="B23" s="128"/>
      <c r="C23" s="129" t="s">
        <v>86</v>
      </c>
      <c r="D23" s="130"/>
      <c r="E23" s="131"/>
      <c r="F23" s="132"/>
      <c r="G23" s="132"/>
      <c r="H23" s="132">
        <f>H21+H22</f>
        <v>0</v>
      </c>
      <c r="I23" s="132"/>
      <c r="J23" s="133">
        <f>J21+J22</f>
        <v>0</v>
      </c>
      <c r="K23" s="133"/>
      <c r="L23" s="133">
        <f>L21+L22</f>
        <v>0</v>
      </c>
      <c r="M23" s="134">
        <f>M21+M22</f>
        <v>0</v>
      </c>
    </row>
    <row r="24" spans="1:14" ht="19.5" customHeight="1" x14ac:dyDescent="0.3">
      <c r="A24" s="118"/>
      <c r="B24" s="83"/>
      <c r="C24" s="84" t="s">
        <v>74</v>
      </c>
      <c r="D24" s="83"/>
      <c r="E24" s="85"/>
      <c r="F24" s="119"/>
      <c r="G24" s="119"/>
      <c r="H24" s="119"/>
      <c r="I24" s="119"/>
      <c r="J24" s="119"/>
      <c r="K24" s="119"/>
      <c r="L24" s="119"/>
      <c r="M24" s="120"/>
      <c r="N24" s="37"/>
    </row>
    <row r="25" spans="1:14" ht="18" customHeight="1" x14ac:dyDescent="0.3">
      <c r="A25" s="107"/>
      <c r="B25" s="6"/>
      <c r="C25" s="74" t="s">
        <v>75</v>
      </c>
      <c r="D25" s="6"/>
      <c r="E25" s="80"/>
      <c r="F25" s="21"/>
      <c r="G25" s="21"/>
      <c r="H25" s="21"/>
      <c r="I25" s="21"/>
      <c r="J25" s="21"/>
      <c r="K25" s="21"/>
      <c r="L25" s="21"/>
      <c r="M25" s="106"/>
      <c r="N25" s="37"/>
    </row>
    <row r="26" spans="1:14" s="12" customFormat="1" ht="34.5" customHeight="1" x14ac:dyDescent="0.25">
      <c r="A26" s="193">
        <v>1</v>
      </c>
      <c r="B26" s="195" t="s">
        <v>55</v>
      </c>
      <c r="C26" s="62" t="s">
        <v>50</v>
      </c>
      <c r="D26" s="76" t="s">
        <v>31</v>
      </c>
      <c r="E26" s="76"/>
      <c r="F26" s="63">
        <v>19.5</v>
      </c>
      <c r="G26" s="7"/>
      <c r="H26" s="7"/>
      <c r="I26" s="7"/>
      <c r="J26" s="7"/>
      <c r="K26" s="7"/>
      <c r="L26" s="7"/>
      <c r="M26" s="108"/>
    </row>
    <row r="27" spans="1:14" s="12" customFormat="1" ht="21" customHeight="1" x14ac:dyDescent="0.25">
      <c r="A27" s="194"/>
      <c r="B27" s="195"/>
      <c r="C27" s="64" t="s">
        <v>56</v>
      </c>
      <c r="D27" s="76" t="s">
        <v>29</v>
      </c>
      <c r="E27" s="76">
        <v>3.2349999999999999</v>
      </c>
      <c r="F27" s="7">
        <f>F26*E27</f>
        <v>63.082499999999996</v>
      </c>
      <c r="G27" s="7"/>
      <c r="H27" s="7"/>
      <c r="I27" s="7"/>
      <c r="J27" s="7">
        <f>F27*I27</f>
        <v>0</v>
      </c>
      <c r="K27" s="7"/>
      <c r="L27" s="7"/>
      <c r="M27" s="108">
        <f>H27+J27+L27</f>
        <v>0</v>
      </c>
    </row>
    <row r="28" spans="1:14" s="12" customFormat="1" ht="31.5" x14ac:dyDescent="0.25">
      <c r="A28" s="193">
        <v>2</v>
      </c>
      <c r="B28" s="195" t="s">
        <v>51</v>
      </c>
      <c r="C28" s="62" t="s">
        <v>57</v>
      </c>
      <c r="D28" s="76" t="s">
        <v>31</v>
      </c>
      <c r="E28" s="47"/>
      <c r="F28" s="61">
        <v>10</v>
      </c>
      <c r="G28" s="48"/>
      <c r="H28" s="48"/>
      <c r="I28" s="48"/>
      <c r="J28" s="48"/>
      <c r="K28" s="48"/>
      <c r="L28" s="48"/>
      <c r="M28" s="109"/>
    </row>
    <row r="29" spans="1:14" s="12" customFormat="1" ht="18.75" customHeight="1" x14ac:dyDescent="0.25">
      <c r="A29" s="194"/>
      <c r="B29" s="195"/>
      <c r="C29" s="64" t="s">
        <v>36</v>
      </c>
      <c r="D29" s="76" t="s">
        <v>29</v>
      </c>
      <c r="E29" s="47">
        <v>1.21</v>
      </c>
      <c r="F29" s="48">
        <f>F28*E29</f>
        <v>12.1</v>
      </c>
      <c r="G29" s="48"/>
      <c r="H29" s="48"/>
      <c r="I29" s="48"/>
      <c r="J29" s="48">
        <f>F29*I29</f>
        <v>0</v>
      </c>
      <c r="K29" s="48"/>
      <c r="L29" s="48"/>
      <c r="M29" s="109">
        <f>H29+J29+L29</f>
        <v>0</v>
      </c>
    </row>
    <row r="30" spans="1:14" s="12" customFormat="1" ht="31.5" x14ac:dyDescent="0.25">
      <c r="A30" s="193">
        <v>3</v>
      </c>
      <c r="B30" s="195" t="s">
        <v>52</v>
      </c>
      <c r="C30" s="62" t="s">
        <v>58</v>
      </c>
      <c r="D30" s="76" t="s">
        <v>31</v>
      </c>
      <c r="E30" s="76"/>
      <c r="F30" s="63">
        <v>10</v>
      </c>
      <c r="G30" s="7"/>
      <c r="H30" s="7"/>
      <c r="I30" s="7"/>
      <c r="J30" s="7"/>
      <c r="K30" s="7"/>
      <c r="L30" s="7"/>
      <c r="M30" s="108"/>
    </row>
    <row r="31" spans="1:14" s="12" customFormat="1" x14ac:dyDescent="0.25">
      <c r="A31" s="194"/>
      <c r="B31" s="195"/>
      <c r="C31" s="64" t="s">
        <v>36</v>
      </c>
      <c r="D31" s="76" t="s">
        <v>29</v>
      </c>
      <c r="E31" s="76">
        <v>0.13400000000000001</v>
      </c>
      <c r="F31" s="7">
        <f>F30*E31</f>
        <v>1.34</v>
      </c>
      <c r="G31" s="7"/>
      <c r="H31" s="7"/>
      <c r="I31" s="7"/>
      <c r="J31" s="7">
        <f>F31*I31</f>
        <v>0</v>
      </c>
      <c r="K31" s="7"/>
      <c r="L31" s="7"/>
      <c r="M31" s="108">
        <f>H31+J31+L31</f>
        <v>0</v>
      </c>
    </row>
    <row r="32" spans="1:14" s="12" customFormat="1" x14ac:dyDescent="0.25">
      <c r="A32" s="194"/>
      <c r="B32" s="195"/>
      <c r="C32" s="64" t="s">
        <v>53</v>
      </c>
      <c r="D32" s="76" t="s">
        <v>54</v>
      </c>
      <c r="E32" s="76">
        <v>0.13</v>
      </c>
      <c r="F32" s="7">
        <f>F30*E32</f>
        <v>1.3</v>
      </c>
      <c r="G32" s="7"/>
      <c r="H32" s="7"/>
      <c r="I32" s="7"/>
      <c r="J32" s="7"/>
      <c r="K32" s="7"/>
      <c r="L32" s="7">
        <f>F32*K32</f>
        <v>0</v>
      </c>
      <c r="M32" s="108">
        <f>H32+J32+L32</f>
        <v>0</v>
      </c>
    </row>
    <row r="33" spans="1:13" s="12" customFormat="1" ht="31.5" x14ac:dyDescent="0.25">
      <c r="A33" s="193">
        <v>4</v>
      </c>
      <c r="B33" s="196"/>
      <c r="C33" s="65" t="s">
        <v>59</v>
      </c>
      <c r="D33" s="11" t="s">
        <v>33</v>
      </c>
      <c r="E33" s="44"/>
      <c r="F33" s="61">
        <v>17</v>
      </c>
      <c r="G33" s="43"/>
      <c r="H33" s="43"/>
      <c r="I33" s="43"/>
      <c r="J33" s="43"/>
      <c r="K33" s="43"/>
      <c r="L33" s="43"/>
      <c r="M33" s="99">
        <f>H33+J33+L33</f>
        <v>0</v>
      </c>
    </row>
    <row r="34" spans="1:13" s="12" customFormat="1" x14ac:dyDescent="0.25">
      <c r="A34" s="194"/>
      <c r="B34" s="196"/>
      <c r="C34" s="31" t="s">
        <v>36</v>
      </c>
      <c r="D34" s="11" t="s">
        <v>29</v>
      </c>
      <c r="E34" s="44">
        <v>0.6</v>
      </c>
      <c r="F34" s="43">
        <f>F33*E34</f>
        <v>10.199999999999999</v>
      </c>
      <c r="G34" s="43"/>
      <c r="H34" s="50"/>
      <c r="I34" s="43"/>
      <c r="J34" s="43">
        <f>F34*I34</f>
        <v>0</v>
      </c>
      <c r="K34" s="43"/>
      <c r="L34" s="43"/>
      <c r="M34" s="99">
        <f>H34+J34+L34</f>
        <v>0</v>
      </c>
    </row>
    <row r="35" spans="1:13" s="39" customFormat="1" x14ac:dyDescent="0.25">
      <c r="A35" s="102">
        <v>5</v>
      </c>
      <c r="B35" s="66"/>
      <c r="C35" s="62" t="s">
        <v>60</v>
      </c>
      <c r="D35" s="76" t="s">
        <v>33</v>
      </c>
      <c r="E35" s="47"/>
      <c r="F35" s="61">
        <f>F33</f>
        <v>17</v>
      </c>
      <c r="G35" s="48"/>
      <c r="H35" s="48"/>
      <c r="I35" s="48"/>
      <c r="J35" s="48"/>
      <c r="K35" s="48"/>
      <c r="L35" s="48">
        <f>F35*K35</f>
        <v>0</v>
      </c>
      <c r="M35" s="109">
        <f>H35+J35+L35</f>
        <v>0</v>
      </c>
    </row>
    <row r="36" spans="1:13" s="39" customFormat="1" ht="47.25" x14ac:dyDescent="0.25">
      <c r="A36" s="193">
        <v>6</v>
      </c>
      <c r="B36" s="195" t="s">
        <v>61</v>
      </c>
      <c r="C36" s="62" t="s">
        <v>99</v>
      </c>
      <c r="D36" s="7" t="s">
        <v>31</v>
      </c>
      <c r="E36" s="51"/>
      <c r="F36" s="61">
        <v>8.6</v>
      </c>
      <c r="G36" s="48"/>
      <c r="H36" s="48"/>
      <c r="I36" s="48"/>
      <c r="J36" s="48"/>
      <c r="K36" s="48"/>
      <c r="L36" s="48"/>
      <c r="M36" s="109"/>
    </row>
    <row r="37" spans="1:13" s="39" customFormat="1" x14ac:dyDescent="0.25">
      <c r="A37" s="194"/>
      <c r="B37" s="195"/>
      <c r="C37" s="29" t="s">
        <v>36</v>
      </c>
      <c r="D37" s="7" t="s">
        <v>29</v>
      </c>
      <c r="E37" s="51">
        <v>1.8</v>
      </c>
      <c r="F37" s="48">
        <f>F36*E37</f>
        <v>15.48</v>
      </c>
      <c r="G37" s="48"/>
      <c r="H37" s="48"/>
      <c r="I37" s="48"/>
      <c r="J37" s="48">
        <f>F37*I37</f>
        <v>0</v>
      </c>
      <c r="K37" s="48"/>
      <c r="L37" s="48"/>
      <c r="M37" s="109">
        <f>H37+J37+L37</f>
        <v>0</v>
      </c>
    </row>
    <row r="38" spans="1:13" s="39" customFormat="1" x14ac:dyDescent="0.25">
      <c r="A38" s="194"/>
      <c r="B38" s="195"/>
      <c r="C38" s="29" t="s">
        <v>37</v>
      </c>
      <c r="D38" s="7"/>
      <c r="E38" s="51"/>
      <c r="F38" s="48">
        <f>E38*2353</f>
        <v>0</v>
      </c>
      <c r="G38" s="48"/>
      <c r="H38" s="48"/>
      <c r="I38" s="48"/>
      <c r="J38" s="48"/>
      <c r="K38" s="48"/>
      <c r="L38" s="48"/>
      <c r="M38" s="109"/>
    </row>
    <row r="39" spans="1:13" s="39" customFormat="1" x14ac:dyDescent="0.25">
      <c r="A39" s="194"/>
      <c r="B39" s="195"/>
      <c r="C39" s="29" t="s">
        <v>62</v>
      </c>
      <c r="D39" s="7" t="s">
        <v>31</v>
      </c>
      <c r="E39" s="51">
        <v>1.1000000000000001</v>
      </c>
      <c r="F39" s="48">
        <f>F36*E39</f>
        <v>9.4600000000000009</v>
      </c>
      <c r="G39" s="48"/>
      <c r="H39" s="48">
        <f>F39*G39</f>
        <v>0</v>
      </c>
      <c r="I39" s="48"/>
      <c r="J39" s="48"/>
      <c r="K39" s="48"/>
      <c r="L39" s="48"/>
      <c r="M39" s="109">
        <f>H39+J39+L39</f>
        <v>0</v>
      </c>
    </row>
    <row r="40" spans="1:13" s="39" customFormat="1" ht="47.25" x14ac:dyDescent="0.25">
      <c r="A40" s="186">
        <v>7</v>
      </c>
      <c r="B40" s="192" t="s">
        <v>63</v>
      </c>
      <c r="C40" s="65" t="s">
        <v>90</v>
      </c>
      <c r="D40" s="11" t="s">
        <v>31</v>
      </c>
      <c r="E40" s="11"/>
      <c r="F40" s="61">
        <v>0.4</v>
      </c>
      <c r="G40" s="43"/>
      <c r="H40" s="43"/>
      <c r="I40" s="43"/>
      <c r="J40" s="43"/>
      <c r="K40" s="43"/>
      <c r="L40" s="43"/>
      <c r="M40" s="99"/>
    </row>
    <row r="41" spans="1:13" s="39" customFormat="1" x14ac:dyDescent="0.25">
      <c r="A41" s="186"/>
      <c r="B41" s="192"/>
      <c r="C41" s="31" t="s">
        <v>36</v>
      </c>
      <c r="D41" s="11" t="s">
        <v>29</v>
      </c>
      <c r="E41" s="11">
        <v>3.52</v>
      </c>
      <c r="F41" s="43">
        <f>F40*E41</f>
        <v>1.4080000000000001</v>
      </c>
      <c r="G41" s="43"/>
      <c r="H41" s="43"/>
      <c r="I41" s="43"/>
      <c r="J41" s="43">
        <f>F41*I41</f>
        <v>0</v>
      </c>
      <c r="K41" s="43"/>
      <c r="L41" s="43"/>
      <c r="M41" s="99">
        <f>H41+J41+L41</f>
        <v>0</v>
      </c>
    </row>
    <row r="42" spans="1:13" s="39" customFormat="1" x14ac:dyDescent="0.25">
      <c r="A42" s="186"/>
      <c r="B42" s="192"/>
      <c r="C42" s="31" t="s">
        <v>30</v>
      </c>
      <c r="D42" s="11" t="s">
        <v>11</v>
      </c>
      <c r="E42" s="11">
        <v>1.06</v>
      </c>
      <c r="F42" s="43">
        <f>F40*E42</f>
        <v>0.42400000000000004</v>
      </c>
      <c r="G42" s="43"/>
      <c r="H42" s="43"/>
      <c r="I42" s="43"/>
      <c r="J42" s="43"/>
      <c r="K42" s="43"/>
      <c r="L42" s="43">
        <f>F42*K42</f>
        <v>0</v>
      </c>
      <c r="M42" s="99">
        <f>H42+J42+L42</f>
        <v>0</v>
      </c>
    </row>
    <row r="43" spans="1:13" s="39" customFormat="1" x14ac:dyDescent="0.25">
      <c r="A43" s="186"/>
      <c r="B43" s="192"/>
      <c r="C43" s="41" t="s">
        <v>37</v>
      </c>
      <c r="D43" s="11"/>
      <c r="E43" s="11"/>
      <c r="F43" s="43"/>
      <c r="G43" s="43"/>
      <c r="H43" s="43"/>
      <c r="I43" s="43"/>
      <c r="J43" s="43"/>
      <c r="K43" s="43"/>
      <c r="L43" s="43"/>
      <c r="M43" s="99"/>
    </row>
    <row r="44" spans="1:13" s="39" customFormat="1" x14ac:dyDescent="0.25">
      <c r="A44" s="186"/>
      <c r="B44" s="192"/>
      <c r="C44" s="31" t="s">
        <v>64</v>
      </c>
      <c r="D44" s="11" t="s">
        <v>31</v>
      </c>
      <c r="E44" s="11">
        <v>1.24</v>
      </c>
      <c r="F44" s="43">
        <f>F40*E44</f>
        <v>0.496</v>
      </c>
      <c r="G44" s="43"/>
      <c r="H44" s="43">
        <f>F44*G44</f>
        <v>0</v>
      </c>
      <c r="I44" s="43"/>
      <c r="J44" s="43"/>
      <c r="K44" s="43"/>
      <c r="L44" s="43"/>
      <c r="M44" s="99">
        <f>H44+J44+L44</f>
        <v>0</v>
      </c>
    </row>
    <row r="45" spans="1:13" s="39" customFormat="1" x14ac:dyDescent="0.25">
      <c r="A45" s="186"/>
      <c r="B45" s="192"/>
      <c r="C45" s="31" t="s">
        <v>38</v>
      </c>
      <c r="D45" s="11" t="s">
        <v>11</v>
      </c>
      <c r="E45" s="11">
        <v>0.02</v>
      </c>
      <c r="F45" s="43">
        <f>F40*E45</f>
        <v>8.0000000000000002E-3</v>
      </c>
      <c r="G45" s="43"/>
      <c r="H45" s="43">
        <f>F45*G45</f>
        <v>0</v>
      </c>
      <c r="I45" s="43"/>
      <c r="J45" s="43"/>
      <c r="K45" s="43"/>
      <c r="L45" s="43"/>
      <c r="M45" s="99">
        <f>H45+J45+L45</f>
        <v>0</v>
      </c>
    </row>
    <row r="46" spans="1:13" s="39" customFormat="1" ht="39" customHeight="1" x14ac:dyDescent="0.25">
      <c r="A46" s="193">
        <v>8</v>
      </c>
      <c r="B46" s="187" t="s">
        <v>65</v>
      </c>
      <c r="C46" s="62" t="s">
        <v>96</v>
      </c>
      <c r="D46" s="76" t="s">
        <v>31</v>
      </c>
      <c r="E46" s="76"/>
      <c r="F46" s="67">
        <f>3*0.95</f>
        <v>2.8499999999999996</v>
      </c>
      <c r="G46" s="7"/>
      <c r="H46" s="7"/>
      <c r="I46" s="7"/>
      <c r="J46" s="7"/>
      <c r="K46" s="7"/>
      <c r="L46" s="7"/>
      <c r="M46" s="108"/>
    </row>
    <row r="47" spans="1:13" s="39" customFormat="1" x14ac:dyDescent="0.25">
      <c r="A47" s="194"/>
      <c r="B47" s="187"/>
      <c r="C47" s="29" t="s">
        <v>36</v>
      </c>
      <c r="D47" s="76" t="s">
        <v>29</v>
      </c>
      <c r="E47" s="76">
        <v>12.6</v>
      </c>
      <c r="F47" s="7">
        <f>F46*E47</f>
        <v>35.909999999999997</v>
      </c>
      <c r="G47" s="7"/>
      <c r="H47" s="52"/>
      <c r="I47" s="7"/>
      <c r="J47" s="7">
        <f>F47*I47</f>
        <v>0</v>
      </c>
      <c r="K47" s="7"/>
      <c r="L47" s="7"/>
      <c r="M47" s="108">
        <f>H47+J47+L47</f>
        <v>0</v>
      </c>
    </row>
    <row r="48" spans="1:13" s="39" customFormat="1" x14ac:dyDescent="0.25">
      <c r="A48" s="194"/>
      <c r="B48" s="187"/>
      <c r="C48" s="29" t="s">
        <v>30</v>
      </c>
      <c r="D48" s="76" t="s">
        <v>11</v>
      </c>
      <c r="E48" s="76">
        <v>5.08</v>
      </c>
      <c r="F48" s="7">
        <f>F46*E48</f>
        <v>14.477999999999998</v>
      </c>
      <c r="G48" s="7"/>
      <c r="H48" s="7"/>
      <c r="I48" s="7"/>
      <c r="J48" s="7"/>
      <c r="K48" s="7"/>
      <c r="L48" s="7">
        <f>F48*K48</f>
        <v>0</v>
      </c>
      <c r="M48" s="108">
        <f>H48+J48+L48</f>
        <v>0</v>
      </c>
    </row>
    <row r="49" spans="1:13" s="39" customFormat="1" x14ac:dyDescent="0.25">
      <c r="A49" s="194"/>
      <c r="B49" s="187"/>
      <c r="C49" s="29" t="s">
        <v>37</v>
      </c>
      <c r="D49" s="76"/>
      <c r="E49" s="76"/>
      <c r="F49" s="7"/>
      <c r="G49" s="7"/>
      <c r="H49" s="7"/>
      <c r="I49" s="7"/>
      <c r="J49" s="7"/>
      <c r="K49" s="7"/>
      <c r="L49" s="7"/>
      <c r="M49" s="108"/>
    </row>
    <row r="50" spans="1:13" s="39" customFormat="1" x14ac:dyDescent="0.25">
      <c r="A50" s="194"/>
      <c r="B50" s="187"/>
      <c r="C50" s="29" t="s">
        <v>66</v>
      </c>
      <c r="D50" s="76" t="s">
        <v>47</v>
      </c>
      <c r="E50" s="76">
        <v>1.49</v>
      </c>
      <c r="F50" s="7">
        <f>F46*E50</f>
        <v>4.2464999999999993</v>
      </c>
      <c r="G50" s="7"/>
      <c r="H50" s="7">
        <f t="shared" ref="H50:H55" si="1">F50*G50</f>
        <v>0</v>
      </c>
      <c r="I50" s="7"/>
      <c r="J50" s="7"/>
      <c r="K50" s="7"/>
      <c r="L50" s="7"/>
      <c r="M50" s="108">
        <f t="shared" ref="M50:M55" si="2">H50+J50+L50</f>
        <v>0</v>
      </c>
    </row>
    <row r="51" spans="1:13" s="39" customFormat="1" x14ac:dyDescent="0.25">
      <c r="A51" s="194"/>
      <c r="B51" s="187"/>
      <c r="C51" s="29" t="s">
        <v>88</v>
      </c>
      <c r="D51" s="76" t="s">
        <v>31</v>
      </c>
      <c r="E51" s="76">
        <v>0.193</v>
      </c>
      <c r="F51" s="7">
        <f>F46*E51</f>
        <v>0.55004999999999993</v>
      </c>
      <c r="G51" s="7"/>
      <c r="H51" s="7">
        <f t="shared" si="1"/>
        <v>0</v>
      </c>
      <c r="I51" s="7"/>
      <c r="J51" s="7"/>
      <c r="K51" s="7"/>
      <c r="L51" s="7"/>
      <c r="M51" s="108">
        <f t="shared" si="2"/>
        <v>0</v>
      </c>
    </row>
    <row r="52" spans="1:13" s="39" customFormat="1" x14ac:dyDescent="0.25">
      <c r="A52" s="194"/>
      <c r="B52" s="187"/>
      <c r="C52" s="29" t="s">
        <v>83</v>
      </c>
      <c r="D52" s="76" t="s">
        <v>32</v>
      </c>
      <c r="E52" s="76">
        <v>16</v>
      </c>
      <c r="F52" s="7">
        <f>F46*E52</f>
        <v>45.599999999999994</v>
      </c>
      <c r="G52" s="7"/>
      <c r="H52" s="7">
        <f>F52*G52</f>
        <v>0</v>
      </c>
      <c r="I52" s="7"/>
      <c r="J52" s="7"/>
      <c r="K52" s="7"/>
      <c r="L52" s="7"/>
      <c r="M52" s="108">
        <f t="shared" si="2"/>
        <v>0</v>
      </c>
    </row>
    <row r="53" spans="1:13" s="39" customFormat="1" x14ac:dyDescent="0.25">
      <c r="A53" s="194"/>
      <c r="B53" s="187"/>
      <c r="C53" s="29" t="s">
        <v>67</v>
      </c>
      <c r="D53" s="76" t="s">
        <v>31</v>
      </c>
      <c r="E53" s="76">
        <v>0.41299999999999998</v>
      </c>
      <c r="F53" s="7">
        <f>F46*E53</f>
        <v>1.1770499999999997</v>
      </c>
      <c r="G53" s="7"/>
      <c r="H53" s="7">
        <f t="shared" si="1"/>
        <v>0</v>
      </c>
      <c r="I53" s="7"/>
      <c r="J53" s="7"/>
      <c r="K53" s="7"/>
      <c r="L53" s="7"/>
      <c r="M53" s="108">
        <f t="shared" si="2"/>
        <v>0</v>
      </c>
    </row>
    <row r="54" spans="1:13" s="39" customFormat="1" x14ac:dyDescent="0.25">
      <c r="A54" s="194"/>
      <c r="B54" s="187"/>
      <c r="C54" s="29" t="s">
        <v>38</v>
      </c>
      <c r="D54" s="76" t="s">
        <v>11</v>
      </c>
      <c r="E54" s="76">
        <v>7.01</v>
      </c>
      <c r="F54" s="7">
        <f>F46*E54</f>
        <v>19.978499999999997</v>
      </c>
      <c r="G54" s="7"/>
      <c r="H54" s="7">
        <f t="shared" si="1"/>
        <v>0</v>
      </c>
      <c r="I54" s="7"/>
      <c r="J54" s="7"/>
      <c r="K54" s="7"/>
      <c r="L54" s="7"/>
      <c r="M54" s="108">
        <f t="shared" si="2"/>
        <v>0</v>
      </c>
    </row>
    <row r="55" spans="1:13" s="39" customFormat="1" ht="21.75" customHeight="1" x14ac:dyDescent="0.25">
      <c r="A55" s="194"/>
      <c r="B55" s="187"/>
      <c r="C55" s="29" t="s">
        <v>69</v>
      </c>
      <c r="D55" s="76" t="s">
        <v>70</v>
      </c>
      <c r="E55" s="76"/>
      <c r="F55" s="67">
        <v>3</v>
      </c>
      <c r="G55" s="7"/>
      <c r="H55" s="7">
        <f t="shared" si="1"/>
        <v>0</v>
      </c>
      <c r="I55" s="7"/>
      <c r="J55" s="7"/>
      <c r="K55" s="7"/>
      <c r="L55" s="7"/>
      <c r="M55" s="108">
        <f t="shared" si="2"/>
        <v>0</v>
      </c>
    </row>
    <row r="56" spans="1:13" s="39" customFormat="1" ht="31.5" x14ac:dyDescent="0.25">
      <c r="A56" s="186">
        <v>9</v>
      </c>
      <c r="B56" s="189" t="s">
        <v>97</v>
      </c>
      <c r="C56" s="62" t="s">
        <v>100</v>
      </c>
      <c r="D56" s="76" t="s">
        <v>47</v>
      </c>
      <c r="E56" s="7"/>
      <c r="F56" s="63">
        <v>9</v>
      </c>
      <c r="G56" s="7"/>
      <c r="H56" s="7"/>
      <c r="I56" s="7"/>
      <c r="J56" s="7"/>
      <c r="K56" s="7"/>
      <c r="L56" s="7"/>
      <c r="M56" s="108"/>
    </row>
    <row r="57" spans="1:13" s="39" customFormat="1" x14ac:dyDescent="0.25">
      <c r="A57" s="186"/>
      <c r="B57" s="190"/>
      <c r="C57" s="29" t="s">
        <v>36</v>
      </c>
      <c r="D57" s="53" t="s">
        <v>29</v>
      </c>
      <c r="E57" s="55">
        <v>0.18095</v>
      </c>
      <c r="F57" s="7">
        <f>F56*E57</f>
        <v>1.6285499999999999</v>
      </c>
      <c r="G57" s="7"/>
      <c r="H57" s="7"/>
      <c r="I57" s="7"/>
      <c r="J57" s="7">
        <f>I57*F57</f>
        <v>0</v>
      </c>
      <c r="K57" s="7"/>
      <c r="L57" s="7"/>
      <c r="M57" s="108">
        <f>H57+J57+L57</f>
        <v>0</v>
      </c>
    </row>
    <row r="58" spans="1:13" s="39" customFormat="1" x14ac:dyDescent="0.25">
      <c r="A58" s="186"/>
      <c r="B58" s="190"/>
      <c r="C58" s="29" t="s">
        <v>30</v>
      </c>
      <c r="D58" s="110" t="s">
        <v>11</v>
      </c>
      <c r="E58" s="34">
        <v>9.2200000000000004E-2</v>
      </c>
      <c r="F58" s="7">
        <f>F56*E58</f>
        <v>0.82980000000000009</v>
      </c>
      <c r="G58" s="7"/>
      <c r="H58" s="7"/>
      <c r="I58" s="7"/>
      <c r="J58" s="7"/>
      <c r="K58" s="7"/>
      <c r="L58" s="7">
        <f>K58*F58</f>
        <v>0</v>
      </c>
      <c r="M58" s="108">
        <f>H58+J58+L58</f>
        <v>0</v>
      </c>
    </row>
    <row r="59" spans="1:13" s="39" customFormat="1" x14ac:dyDescent="0.25">
      <c r="A59" s="186"/>
      <c r="B59" s="190"/>
      <c r="C59" s="29" t="s">
        <v>37</v>
      </c>
      <c r="D59" s="76"/>
      <c r="E59" s="7"/>
      <c r="F59" s="7"/>
      <c r="G59" s="7"/>
      <c r="H59" s="7"/>
      <c r="I59" s="7"/>
      <c r="J59" s="7"/>
      <c r="K59" s="7"/>
      <c r="L59" s="7"/>
      <c r="M59" s="108"/>
    </row>
    <row r="60" spans="1:13" s="39" customFormat="1" ht="31.5" x14ac:dyDescent="0.25">
      <c r="A60" s="186"/>
      <c r="B60" s="190"/>
      <c r="C60" s="29" t="s">
        <v>101</v>
      </c>
      <c r="D60" s="76" t="s">
        <v>47</v>
      </c>
      <c r="E60" s="7"/>
      <c r="F60" s="7">
        <v>9</v>
      </c>
      <c r="G60" s="7"/>
      <c r="H60" s="7">
        <f>F60*G60</f>
        <v>0</v>
      </c>
      <c r="I60" s="7"/>
      <c r="J60" s="7"/>
      <c r="K60" s="7"/>
      <c r="L60" s="7"/>
      <c r="M60" s="108">
        <f>H60+J60+L60</f>
        <v>0</v>
      </c>
    </row>
    <row r="61" spans="1:13" s="39" customFormat="1" x14ac:dyDescent="0.25">
      <c r="A61" s="186"/>
      <c r="B61" s="191"/>
      <c r="C61" s="29" t="s">
        <v>38</v>
      </c>
      <c r="D61" s="53" t="s">
        <v>11</v>
      </c>
      <c r="E61" s="55">
        <v>5.1599999999999997E-3</v>
      </c>
      <c r="F61" s="7">
        <f>F56*E61</f>
        <v>4.6439999999999995E-2</v>
      </c>
      <c r="G61" s="7"/>
      <c r="H61" s="7">
        <f>F61*G61</f>
        <v>0</v>
      </c>
      <c r="I61" s="7"/>
      <c r="J61" s="7"/>
      <c r="K61" s="7"/>
      <c r="L61" s="7"/>
      <c r="M61" s="108">
        <f>H61+J61+L61</f>
        <v>0</v>
      </c>
    </row>
    <row r="62" spans="1:13" s="39" customFormat="1" ht="20.25" customHeight="1" x14ac:dyDescent="0.25">
      <c r="A62" s="111">
        <v>10</v>
      </c>
      <c r="B62" s="78"/>
      <c r="C62" s="29" t="s">
        <v>102</v>
      </c>
      <c r="D62" s="53"/>
      <c r="E62" s="55"/>
      <c r="F62" s="7">
        <v>1</v>
      </c>
      <c r="G62" s="7"/>
      <c r="H62" s="7">
        <f>F62*G62</f>
        <v>0</v>
      </c>
      <c r="I62" s="7"/>
      <c r="J62" s="7"/>
      <c r="K62" s="7"/>
      <c r="L62" s="7"/>
      <c r="M62" s="108">
        <f>H62+J62+L62</f>
        <v>0</v>
      </c>
    </row>
    <row r="63" spans="1:13" s="39" customFormat="1" ht="31.5" x14ac:dyDescent="0.25">
      <c r="A63" s="186">
        <v>11</v>
      </c>
      <c r="B63" s="187" t="s">
        <v>71</v>
      </c>
      <c r="C63" s="62" t="s">
        <v>103</v>
      </c>
      <c r="D63" s="76" t="s">
        <v>47</v>
      </c>
      <c r="E63" s="7"/>
      <c r="F63" s="63">
        <v>16</v>
      </c>
      <c r="G63" s="7"/>
      <c r="H63" s="7"/>
      <c r="I63" s="7"/>
      <c r="J63" s="7"/>
      <c r="K63" s="7"/>
      <c r="L63" s="7"/>
      <c r="M63" s="108"/>
    </row>
    <row r="64" spans="1:13" s="39" customFormat="1" x14ac:dyDescent="0.25">
      <c r="A64" s="186"/>
      <c r="B64" s="187"/>
      <c r="C64" s="29" t="s">
        <v>36</v>
      </c>
      <c r="D64" s="53" t="s">
        <v>29</v>
      </c>
      <c r="E64" s="54">
        <v>0.245</v>
      </c>
      <c r="F64" s="7">
        <f>F63*E64</f>
        <v>3.92</v>
      </c>
      <c r="G64" s="7"/>
      <c r="H64" s="7"/>
      <c r="I64" s="7"/>
      <c r="J64" s="7">
        <f>I64*F64</f>
        <v>0</v>
      </c>
      <c r="K64" s="7"/>
      <c r="L64" s="7"/>
      <c r="M64" s="108">
        <f>H64+J64+L64</f>
        <v>0</v>
      </c>
    </row>
    <row r="65" spans="1:13" s="39" customFormat="1" x14ac:dyDescent="0.25">
      <c r="A65" s="186"/>
      <c r="B65" s="187"/>
      <c r="C65" s="29" t="s">
        <v>30</v>
      </c>
      <c r="D65" s="53" t="s">
        <v>11</v>
      </c>
      <c r="E65" s="54">
        <v>0.109</v>
      </c>
      <c r="F65" s="7">
        <f>F63*E65</f>
        <v>1.744</v>
      </c>
      <c r="G65" s="7"/>
      <c r="H65" s="7"/>
      <c r="I65" s="7"/>
      <c r="J65" s="7"/>
      <c r="K65" s="7"/>
      <c r="L65" s="7">
        <f>K65*F65</f>
        <v>0</v>
      </c>
      <c r="M65" s="108">
        <f>H65+J65+L65</f>
        <v>0</v>
      </c>
    </row>
    <row r="66" spans="1:13" s="39" customFormat="1" x14ac:dyDescent="0.25">
      <c r="A66" s="186"/>
      <c r="B66" s="187"/>
      <c r="C66" s="29" t="s">
        <v>37</v>
      </c>
      <c r="D66" s="76"/>
      <c r="E66" s="7"/>
      <c r="F66" s="7"/>
      <c r="G66" s="7"/>
      <c r="H66" s="7"/>
      <c r="I66" s="7"/>
      <c r="J66" s="7"/>
      <c r="K66" s="7"/>
      <c r="L66" s="7"/>
      <c r="M66" s="108"/>
    </row>
    <row r="67" spans="1:13" s="39" customFormat="1" ht="31.5" x14ac:dyDescent="0.25">
      <c r="A67" s="186"/>
      <c r="B67" s="187"/>
      <c r="C67" s="29" t="s">
        <v>104</v>
      </c>
      <c r="D67" s="76" t="s">
        <v>47</v>
      </c>
      <c r="E67" s="7"/>
      <c r="F67" s="7">
        <v>16</v>
      </c>
      <c r="G67" s="7"/>
      <c r="H67" s="7">
        <f>F67*G67</f>
        <v>0</v>
      </c>
      <c r="I67" s="7"/>
      <c r="J67" s="7"/>
      <c r="K67" s="7"/>
      <c r="L67" s="7"/>
      <c r="M67" s="108">
        <f>H67+J67+L67</f>
        <v>0</v>
      </c>
    </row>
    <row r="68" spans="1:13" s="39" customFormat="1" x14ac:dyDescent="0.25">
      <c r="A68" s="186"/>
      <c r="B68" s="187"/>
      <c r="C68" s="29" t="s">
        <v>38</v>
      </c>
      <c r="D68" s="53" t="s">
        <v>11</v>
      </c>
      <c r="E68" s="55">
        <v>8.8800000000000007E-3</v>
      </c>
      <c r="F68" s="7">
        <f>F63*E68</f>
        <v>0.14208000000000001</v>
      </c>
      <c r="G68" s="7"/>
      <c r="H68" s="7">
        <f>F68*G68</f>
        <v>0</v>
      </c>
      <c r="I68" s="7"/>
      <c r="J68" s="7"/>
      <c r="K68" s="7"/>
      <c r="L68" s="7"/>
      <c r="M68" s="108">
        <f>H68+J68+L68</f>
        <v>0</v>
      </c>
    </row>
    <row r="69" spans="1:13" s="39" customFormat="1" x14ac:dyDescent="0.25">
      <c r="A69" s="112">
        <v>12</v>
      </c>
      <c r="B69" s="77"/>
      <c r="C69" s="29" t="s">
        <v>105</v>
      </c>
      <c r="D69" s="53" t="s">
        <v>68</v>
      </c>
      <c r="E69" s="55"/>
      <c r="F69" s="7">
        <v>3</v>
      </c>
      <c r="G69" s="7"/>
      <c r="H69" s="7">
        <f>F69*G69</f>
        <v>0</v>
      </c>
      <c r="I69" s="7"/>
      <c r="J69" s="7"/>
      <c r="K69" s="7"/>
      <c r="L69" s="7"/>
      <c r="M69" s="108">
        <f>H69+J69+L69</f>
        <v>0</v>
      </c>
    </row>
    <row r="70" spans="1:13" s="39" customFormat="1" ht="31.5" x14ac:dyDescent="0.25">
      <c r="A70" s="188">
        <v>13</v>
      </c>
      <c r="B70" s="189" t="s">
        <v>72</v>
      </c>
      <c r="C70" s="62" t="s">
        <v>106</v>
      </c>
      <c r="D70" s="76" t="s">
        <v>47</v>
      </c>
      <c r="E70" s="7"/>
      <c r="F70" s="63">
        <v>8</v>
      </c>
      <c r="G70" s="7"/>
      <c r="H70" s="7"/>
      <c r="I70" s="7"/>
      <c r="J70" s="7"/>
      <c r="K70" s="7"/>
      <c r="L70" s="7"/>
      <c r="M70" s="108"/>
    </row>
    <row r="71" spans="1:13" s="39" customFormat="1" x14ac:dyDescent="0.25">
      <c r="A71" s="188"/>
      <c r="B71" s="190"/>
      <c r="C71" s="29" t="s">
        <v>36</v>
      </c>
      <c r="D71" s="53" t="s">
        <v>29</v>
      </c>
      <c r="E71" s="54">
        <v>0.32300000000000001</v>
      </c>
      <c r="F71" s="7">
        <f>F70*E71</f>
        <v>2.5840000000000001</v>
      </c>
      <c r="G71" s="7"/>
      <c r="H71" s="7"/>
      <c r="I71" s="7"/>
      <c r="J71" s="7">
        <f>I71*F71</f>
        <v>0</v>
      </c>
      <c r="K71" s="7"/>
      <c r="L71" s="7"/>
      <c r="M71" s="108">
        <f>H71+J71+L71</f>
        <v>0</v>
      </c>
    </row>
    <row r="72" spans="1:13" s="39" customFormat="1" x14ac:dyDescent="0.25">
      <c r="A72" s="188"/>
      <c r="B72" s="190"/>
      <c r="C72" s="29" t="s">
        <v>30</v>
      </c>
      <c r="D72" s="110" t="s">
        <v>11</v>
      </c>
      <c r="E72" s="7">
        <v>0.14000000000000001</v>
      </c>
      <c r="F72" s="7">
        <f>F70*E72</f>
        <v>1.1200000000000001</v>
      </c>
      <c r="G72" s="7"/>
      <c r="H72" s="7"/>
      <c r="I72" s="7"/>
      <c r="J72" s="7"/>
      <c r="K72" s="7"/>
      <c r="L72" s="7">
        <f>K72*F72</f>
        <v>0</v>
      </c>
      <c r="M72" s="108">
        <f>H72+J72+L72</f>
        <v>0</v>
      </c>
    </row>
    <row r="73" spans="1:13" s="39" customFormat="1" x14ac:dyDescent="0.25">
      <c r="A73" s="188"/>
      <c r="B73" s="190"/>
      <c r="C73" s="29" t="s">
        <v>37</v>
      </c>
      <c r="D73" s="76"/>
      <c r="E73" s="7"/>
      <c r="F73" s="7"/>
      <c r="G73" s="7"/>
      <c r="H73" s="7"/>
      <c r="I73" s="7"/>
      <c r="J73" s="7"/>
      <c r="K73" s="7"/>
      <c r="L73" s="7"/>
      <c r="M73" s="108"/>
    </row>
    <row r="74" spans="1:13" s="39" customFormat="1" ht="31.5" x14ac:dyDescent="0.25">
      <c r="A74" s="188"/>
      <c r="B74" s="190"/>
      <c r="C74" s="29" t="s">
        <v>107</v>
      </c>
      <c r="D74" s="76" t="s">
        <v>47</v>
      </c>
      <c r="E74" s="7"/>
      <c r="F74" s="7">
        <v>8</v>
      </c>
      <c r="G74" s="7"/>
      <c r="H74" s="7">
        <f>F74*G74</f>
        <v>0</v>
      </c>
      <c r="I74" s="7"/>
      <c r="J74" s="7"/>
      <c r="K74" s="7"/>
      <c r="L74" s="7"/>
      <c r="M74" s="108">
        <f>H74+J74+L74</f>
        <v>0</v>
      </c>
    </row>
    <row r="75" spans="1:13" s="39" customFormat="1" ht="21" customHeight="1" x14ac:dyDescent="0.25">
      <c r="A75" s="188"/>
      <c r="B75" s="191"/>
      <c r="C75" s="29" t="s">
        <v>38</v>
      </c>
      <c r="D75" s="53" t="s">
        <v>11</v>
      </c>
      <c r="E75" s="34">
        <v>1.4200000000000001E-2</v>
      </c>
      <c r="F75" s="7">
        <f>F70*E75</f>
        <v>0.11360000000000001</v>
      </c>
      <c r="G75" s="7"/>
      <c r="H75" s="7">
        <f>F75*G75</f>
        <v>0</v>
      </c>
      <c r="I75" s="7"/>
      <c r="J75" s="7"/>
      <c r="K75" s="7"/>
      <c r="L75" s="7"/>
      <c r="M75" s="108">
        <f>H75+J75+L75</f>
        <v>0</v>
      </c>
    </row>
    <row r="76" spans="1:13" s="39" customFormat="1" ht="21" customHeight="1" x14ac:dyDescent="0.25">
      <c r="A76" s="113">
        <v>14</v>
      </c>
      <c r="B76" s="78"/>
      <c r="C76" s="29" t="s">
        <v>108</v>
      </c>
      <c r="D76" s="53" t="s">
        <v>68</v>
      </c>
      <c r="E76" s="34"/>
      <c r="F76" s="7">
        <v>1</v>
      </c>
      <c r="G76" s="7"/>
      <c r="H76" s="7">
        <f>F76*G76</f>
        <v>0</v>
      </c>
      <c r="I76" s="7"/>
      <c r="J76" s="7"/>
      <c r="K76" s="7"/>
      <c r="L76" s="7"/>
      <c r="M76" s="108">
        <f>H76+J76+L76</f>
        <v>0</v>
      </c>
    </row>
    <row r="77" spans="1:13" s="39" customFormat="1" ht="21" customHeight="1" x14ac:dyDescent="0.25">
      <c r="A77" s="201">
        <v>15</v>
      </c>
      <c r="B77" s="187" t="s">
        <v>76</v>
      </c>
      <c r="C77" s="62" t="s">
        <v>77</v>
      </c>
      <c r="D77" s="76" t="s">
        <v>68</v>
      </c>
      <c r="E77" s="76"/>
      <c r="F77" s="51">
        <v>1</v>
      </c>
      <c r="G77" s="51"/>
      <c r="H77" s="56"/>
      <c r="I77" s="51"/>
      <c r="J77" s="51"/>
      <c r="K77" s="51"/>
      <c r="L77" s="51"/>
      <c r="M77" s="114"/>
    </row>
    <row r="78" spans="1:13" s="39" customFormat="1" ht="21" customHeight="1" x14ac:dyDescent="0.25">
      <c r="A78" s="202"/>
      <c r="B78" s="187"/>
      <c r="C78" s="64" t="s">
        <v>36</v>
      </c>
      <c r="D78" s="76" t="s">
        <v>29</v>
      </c>
      <c r="E78" s="76">
        <v>16.8</v>
      </c>
      <c r="F78" s="51">
        <f>F77*E78</f>
        <v>16.8</v>
      </c>
      <c r="G78" s="51"/>
      <c r="H78" s="56"/>
      <c r="I78" s="51"/>
      <c r="J78" s="51">
        <f>F78*I78</f>
        <v>0</v>
      </c>
      <c r="K78" s="51"/>
      <c r="L78" s="51"/>
      <c r="M78" s="114">
        <f>H78+J78+L78</f>
        <v>0</v>
      </c>
    </row>
    <row r="79" spans="1:13" s="39" customFormat="1" ht="18" customHeight="1" x14ac:dyDescent="0.25">
      <c r="A79" s="202"/>
      <c r="B79" s="187"/>
      <c r="C79" s="64" t="s">
        <v>37</v>
      </c>
      <c r="D79" s="76"/>
      <c r="E79" s="76"/>
      <c r="F79" s="51"/>
      <c r="G79" s="51"/>
      <c r="H79" s="51"/>
      <c r="I79" s="51"/>
      <c r="J79" s="51"/>
      <c r="K79" s="51"/>
      <c r="L79" s="51"/>
      <c r="M79" s="114"/>
    </row>
    <row r="80" spans="1:13" s="39" customFormat="1" ht="15" customHeight="1" x14ac:dyDescent="0.25">
      <c r="A80" s="202"/>
      <c r="B80" s="187"/>
      <c r="C80" s="64" t="s">
        <v>78</v>
      </c>
      <c r="D80" s="76" t="s">
        <v>31</v>
      </c>
      <c r="E80" s="76">
        <v>0.05</v>
      </c>
      <c r="F80" s="51">
        <f>F77*E80</f>
        <v>0.05</v>
      </c>
      <c r="G80" s="51"/>
      <c r="H80" s="51">
        <f>F80*G80</f>
        <v>0</v>
      </c>
      <c r="I80" s="51"/>
      <c r="J80" s="51"/>
      <c r="K80" s="51"/>
      <c r="L80" s="51"/>
      <c r="M80" s="114">
        <f>H80+J80+L80</f>
        <v>0</v>
      </c>
    </row>
    <row r="81" spans="1:13" s="39" customFormat="1" ht="21.75" customHeight="1" x14ac:dyDescent="0.25">
      <c r="A81" s="202"/>
      <c r="B81" s="187"/>
      <c r="C81" s="64" t="s">
        <v>62</v>
      </c>
      <c r="D81" s="76" t="s">
        <v>31</v>
      </c>
      <c r="E81" s="76">
        <v>0.2</v>
      </c>
      <c r="F81" s="51">
        <f>F77*E81</f>
        <v>0.2</v>
      </c>
      <c r="G81" s="51"/>
      <c r="H81" s="51">
        <f>F81*G81</f>
        <v>0</v>
      </c>
      <c r="I81" s="51"/>
      <c r="J81" s="51"/>
      <c r="K81" s="51"/>
      <c r="L81" s="51"/>
      <c r="M81" s="114">
        <f>H81+J81+L81</f>
        <v>0</v>
      </c>
    </row>
    <row r="82" spans="1:13" s="39" customFormat="1" ht="21.75" customHeight="1" x14ac:dyDescent="0.25">
      <c r="A82" s="228"/>
      <c r="B82" s="187"/>
      <c r="C82" s="64" t="s">
        <v>38</v>
      </c>
      <c r="D82" s="76" t="s">
        <v>11</v>
      </c>
      <c r="E82" s="76">
        <v>1.07</v>
      </c>
      <c r="F82" s="51">
        <f>F77*E82</f>
        <v>1.07</v>
      </c>
      <c r="G82" s="51"/>
      <c r="H82" s="51">
        <f>F82*G82</f>
        <v>0</v>
      </c>
      <c r="I82" s="51"/>
      <c r="J82" s="51"/>
      <c r="K82" s="51"/>
      <c r="L82" s="51"/>
      <c r="M82" s="114">
        <f>H82+J82+L82</f>
        <v>0</v>
      </c>
    </row>
    <row r="83" spans="1:13" s="39" customFormat="1" ht="21.75" customHeight="1" x14ac:dyDescent="0.25">
      <c r="A83" s="102"/>
      <c r="B83" s="79"/>
      <c r="C83" s="17" t="s">
        <v>46</v>
      </c>
      <c r="D83" s="8"/>
      <c r="E83" s="25"/>
      <c r="F83" s="19"/>
      <c r="G83" s="19"/>
      <c r="H83" s="20">
        <f>SUM(H26:H82)</f>
        <v>0</v>
      </c>
      <c r="I83" s="20"/>
      <c r="J83" s="20">
        <f>SUM(J26:J82)</f>
        <v>0</v>
      </c>
      <c r="K83" s="20"/>
      <c r="L83" s="20">
        <f>SUM(L26:L82)</f>
        <v>0</v>
      </c>
      <c r="M83" s="103">
        <f>SUM(M26:M82)</f>
        <v>0</v>
      </c>
    </row>
    <row r="84" spans="1:13" s="40" customFormat="1" ht="21.75" customHeight="1" x14ac:dyDescent="0.2">
      <c r="A84" s="104"/>
      <c r="B84" s="9"/>
      <c r="C84" s="17" t="s">
        <v>6</v>
      </c>
      <c r="D84" s="135"/>
      <c r="E84" s="26"/>
      <c r="F84" s="27"/>
      <c r="G84" s="27"/>
      <c r="H84" s="18">
        <f>H83*D84</f>
        <v>0</v>
      </c>
      <c r="I84" s="18"/>
      <c r="J84" s="18">
        <f>J83*D84</f>
        <v>0</v>
      </c>
      <c r="K84" s="18"/>
      <c r="L84" s="18">
        <f>L83*D84</f>
        <v>0</v>
      </c>
      <c r="M84" s="105">
        <f>M83*D84</f>
        <v>0</v>
      </c>
    </row>
    <row r="85" spans="1:13" s="40" customFormat="1" ht="20.25" customHeight="1" x14ac:dyDescent="0.2">
      <c r="A85" s="104"/>
      <c r="B85" s="9"/>
      <c r="C85" s="17" t="s">
        <v>4</v>
      </c>
      <c r="D85" s="10"/>
      <c r="E85" s="26"/>
      <c r="F85" s="27"/>
      <c r="G85" s="27"/>
      <c r="H85" s="18">
        <f>H83+H84</f>
        <v>0</v>
      </c>
      <c r="I85" s="18"/>
      <c r="J85" s="18">
        <f>J83+J84</f>
        <v>0</v>
      </c>
      <c r="K85" s="18"/>
      <c r="L85" s="18">
        <f>L83+L84</f>
        <v>0</v>
      </c>
      <c r="M85" s="105">
        <f>M83+M84</f>
        <v>0</v>
      </c>
    </row>
    <row r="86" spans="1:13" s="40" customFormat="1" ht="16.5" thickBot="1" x14ac:dyDescent="0.25">
      <c r="A86" s="121"/>
      <c r="B86" s="81"/>
      <c r="C86" s="122" t="s">
        <v>7</v>
      </c>
      <c r="D86" s="136"/>
      <c r="E86" s="123"/>
      <c r="F86" s="124"/>
      <c r="G86" s="124"/>
      <c r="H86" s="125">
        <f>H85*D86</f>
        <v>0</v>
      </c>
      <c r="I86" s="125"/>
      <c r="J86" s="125">
        <f>J85*D86</f>
        <v>0</v>
      </c>
      <c r="K86" s="125"/>
      <c r="L86" s="125">
        <f>L85*D86</f>
        <v>0</v>
      </c>
      <c r="M86" s="126">
        <f>M85*D86</f>
        <v>0</v>
      </c>
    </row>
    <row r="87" spans="1:13" s="40" customFormat="1" ht="21.75" customHeight="1" thickBot="1" x14ac:dyDescent="0.25">
      <c r="A87" s="127"/>
      <c r="B87" s="128"/>
      <c r="C87" s="129" t="s">
        <v>35</v>
      </c>
      <c r="D87" s="130"/>
      <c r="E87" s="131"/>
      <c r="F87" s="132"/>
      <c r="G87" s="132"/>
      <c r="H87" s="144">
        <f>H85+H86</f>
        <v>0</v>
      </c>
      <c r="I87" s="144"/>
      <c r="J87" s="144">
        <f>J85+J86</f>
        <v>0</v>
      </c>
      <c r="K87" s="144"/>
      <c r="L87" s="144">
        <f>L85+L86</f>
        <v>0</v>
      </c>
      <c r="M87" s="145">
        <f>M85+M86</f>
        <v>0</v>
      </c>
    </row>
    <row r="88" spans="1:13" s="40" customFormat="1" ht="18" customHeight="1" x14ac:dyDescent="0.2">
      <c r="A88" s="137"/>
      <c r="B88" s="82"/>
      <c r="C88" s="138" t="s">
        <v>79</v>
      </c>
      <c r="D88" s="139"/>
      <c r="E88" s="140"/>
      <c r="F88" s="141"/>
      <c r="G88" s="141"/>
      <c r="H88" s="142"/>
      <c r="I88" s="142"/>
      <c r="J88" s="142"/>
      <c r="K88" s="142"/>
      <c r="L88" s="142"/>
      <c r="M88" s="143"/>
    </row>
    <row r="89" spans="1:13" s="40" customFormat="1" ht="47.25" x14ac:dyDescent="0.2">
      <c r="A89" s="229">
        <v>1</v>
      </c>
      <c r="B89" s="192" t="s">
        <v>63</v>
      </c>
      <c r="C89" s="65" t="s">
        <v>89</v>
      </c>
      <c r="D89" s="11" t="s">
        <v>31</v>
      </c>
      <c r="E89" s="11"/>
      <c r="F89" s="61">
        <v>1.7</v>
      </c>
      <c r="G89" s="43"/>
      <c r="H89" s="43"/>
      <c r="I89" s="43"/>
      <c r="J89" s="43"/>
      <c r="K89" s="43"/>
      <c r="L89" s="43"/>
      <c r="M89" s="99"/>
    </row>
    <row r="90" spans="1:13" s="40" customFormat="1" x14ac:dyDescent="0.2">
      <c r="A90" s="230"/>
      <c r="B90" s="192"/>
      <c r="C90" s="31" t="s">
        <v>36</v>
      </c>
      <c r="D90" s="11" t="s">
        <v>29</v>
      </c>
      <c r="E90" s="11">
        <v>3.52</v>
      </c>
      <c r="F90" s="43">
        <f>F89*E90</f>
        <v>5.984</v>
      </c>
      <c r="G90" s="43"/>
      <c r="H90" s="43"/>
      <c r="I90" s="43"/>
      <c r="J90" s="43">
        <f>F90*I90</f>
        <v>0</v>
      </c>
      <c r="K90" s="43"/>
      <c r="L90" s="43"/>
      <c r="M90" s="99">
        <f>H90+J90+L90</f>
        <v>0</v>
      </c>
    </row>
    <row r="91" spans="1:13" s="40" customFormat="1" x14ac:dyDescent="0.2">
      <c r="A91" s="230"/>
      <c r="B91" s="192"/>
      <c r="C91" s="31" t="s">
        <v>30</v>
      </c>
      <c r="D91" s="11" t="s">
        <v>11</v>
      </c>
      <c r="E91" s="11">
        <v>1.06</v>
      </c>
      <c r="F91" s="43">
        <f>F89*E91</f>
        <v>1.802</v>
      </c>
      <c r="G91" s="43"/>
      <c r="H91" s="43"/>
      <c r="I91" s="43"/>
      <c r="J91" s="43"/>
      <c r="K91" s="43"/>
      <c r="L91" s="43">
        <f>F91*K91</f>
        <v>0</v>
      </c>
      <c r="M91" s="99">
        <f>H91+J91+L91</f>
        <v>0</v>
      </c>
    </row>
    <row r="92" spans="1:13" s="40" customFormat="1" x14ac:dyDescent="0.2">
      <c r="A92" s="230"/>
      <c r="B92" s="192"/>
      <c r="C92" s="41" t="s">
        <v>37</v>
      </c>
      <c r="D92" s="11"/>
      <c r="E92" s="11"/>
      <c r="F92" s="43"/>
      <c r="G92" s="43"/>
      <c r="H92" s="43"/>
      <c r="I92" s="43"/>
      <c r="J92" s="43"/>
      <c r="K92" s="43"/>
      <c r="L92" s="43"/>
      <c r="M92" s="99"/>
    </row>
    <row r="93" spans="1:13" s="40" customFormat="1" x14ac:dyDescent="0.2">
      <c r="A93" s="230"/>
      <c r="B93" s="192"/>
      <c r="C93" s="31" t="s">
        <v>64</v>
      </c>
      <c r="D93" s="11" t="s">
        <v>31</v>
      </c>
      <c r="E93" s="11">
        <v>1.24</v>
      </c>
      <c r="F93" s="43">
        <f>F89*E93</f>
        <v>2.1080000000000001</v>
      </c>
      <c r="G93" s="43"/>
      <c r="H93" s="43">
        <f>F93*G93</f>
        <v>0</v>
      </c>
      <c r="I93" s="43"/>
      <c r="J93" s="43"/>
      <c r="K93" s="43"/>
      <c r="L93" s="43"/>
      <c r="M93" s="99">
        <f>H93+J93+L93</f>
        <v>0</v>
      </c>
    </row>
    <row r="94" spans="1:13" s="40" customFormat="1" x14ac:dyDescent="0.2">
      <c r="A94" s="231"/>
      <c r="B94" s="192"/>
      <c r="C94" s="31" t="s">
        <v>38</v>
      </c>
      <c r="D94" s="11" t="s">
        <v>11</v>
      </c>
      <c r="E94" s="11">
        <v>0.02</v>
      </c>
      <c r="F94" s="43">
        <f>F89*E94</f>
        <v>3.4000000000000002E-2</v>
      </c>
      <c r="G94" s="43"/>
      <c r="H94" s="43">
        <f>F94*G94</f>
        <v>0</v>
      </c>
      <c r="I94" s="43"/>
      <c r="J94" s="43"/>
      <c r="K94" s="43"/>
      <c r="L94" s="43"/>
      <c r="M94" s="99">
        <f>H94+J94+L94</f>
        <v>0</v>
      </c>
    </row>
    <row r="95" spans="1:13" s="40" customFormat="1" ht="47.25" x14ac:dyDescent="0.2">
      <c r="A95" s="229">
        <v>2</v>
      </c>
      <c r="B95" s="195" t="s">
        <v>80</v>
      </c>
      <c r="C95" s="68" t="s">
        <v>98</v>
      </c>
      <c r="D95" s="76" t="s">
        <v>31</v>
      </c>
      <c r="E95" s="49"/>
      <c r="F95" s="63">
        <v>0.5</v>
      </c>
      <c r="G95" s="49"/>
      <c r="H95" s="49"/>
      <c r="I95" s="49"/>
      <c r="J95" s="49"/>
      <c r="K95" s="49"/>
      <c r="L95" s="49"/>
      <c r="M95" s="115"/>
    </row>
    <row r="96" spans="1:13" s="40" customFormat="1" x14ac:dyDescent="0.2">
      <c r="A96" s="230"/>
      <c r="B96" s="195"/>
      <c r="C96" s="45" t="s">
        <v>36</v>
      </c>
      <c r="D96" s="46" t="s">
        <v>29</v>
      </c>
      <c r="E96" s="49">
        <v>1.87</v>
      </c>
      <c r="F96" s="49">
        <f>F95*E96</f>
        <v>0.93500000000000005</v>
      </c>
      <c r="G96" s="49"/>
      <c r="H96" s="49"/>
      <c r="I96" s="49"/>
      <c r="J96" s="49">
        <f>F96*I96</f>
        <v>0</v>
      </c>
      <c r="K96" s="49"/>
      <c r="L96" s="49"/>
      <c r="M96" s="115">
        <f>H96+J96+L96</f>
        <v>0</v>
      </c>
    </row>
    <row r="97" spans="1:13" s="40" customFormat="1" x14ac:dyDescent="0.2">
      <c r="A97" s="230"/>
      <c r="B97" s="195"/>
      <c r="C97" s="45" t="s">
        <v>30</v>
      </c>
      <c r="D97" s="46" t="s">
        <v>11</v>
      </c>
      <c r="E97" s="49">
        <v>0.77</v>
      </c>
      <c r="F97" s="49">
        <f>F95*E97</f>
        <v>0.38500000000000001</v>
      </c>
      <c r="G97" s="49"/>
      <c r="H97" s="49"/>
      <c r="I97" s="49"/>
      <c r="J97" s="49"/>
      <c r="K97" s="49"/>
      <c r="L97" s="49">
        <f>F97*K97</f>
        <v>0</v>
      </c>
      <c r="M97" s="115">
        <f>H97+J97+L97</f>
        <v>0</v>
      </c>
    </row>
    <row r="98" spans="1:13" s="40" customFormat="1" x14ac:dyDescent="0.2">
      <c r="A98" s="230"/>
      <c r="B98" s="195"/>
      <c r="C98" s="45" t="s">
        <v>37</v>
      </c>
      <c r="D98" s="46"/>
      <c r="E98" s="49"/>
      <c r="F98" s="49">
        <f>E98*2353</f>
        <v>0</v>
      </c>
      <c r="G98" s="49"/>
      <c r="H98" s="49"/>
      <c r="I98" s="49"/>
      <c r="J98" s="49"/>
      <c r="K98" s="49"/>
      <c r="L98" s="49"/>
      <c r="M98" s="115"/>
    </row>
    <row r="99" spans="1:13" s="40" customFormat="1" x14ac:dyDescent="0.2">
      <c r="A99" s="230"/>
      <c r="B99" s="195"/>
      <c r="C99" s="45" t="s">
        <v>84</v>
      </c>
      <c r="D99" s="46" t="s">
        <v>31</v>
      </c>
      <c r="E99" s="57">
        <v>1.0149999999999999</v>
      </c>
      <c r="F99" s="49">
        <f>F95*E99</f>
        <v>0.50749999999999995</v>
      </c>
      <c r="G99" s="49"/>
      <c r="H99" s="49">
        <f>F99*G99</f>
        <v>0</v>
      </c>
      <c r="I99" s="49"/>
      <c r="J99" s="49"/>
      <c r="K99" s="49"/>
      <c r="L99" s="49"/>
      <c r="M99" s="115">
        <f>H99+J99+L99</f>
        <v>0</v>
      </c>
    </row>
    <row r="100" spans="1:13" s="40" customFormat="1" x14ac:dyDescent="0.2">
      <c r="A100" s="230"/>
      <c r="B100" s="195"/>
      <c r="C100" s="45" t="s">
        <v>81</v>
      </c>
      <c r="D100" s="46" t="s">
        <v>27</v>
      </c>
      <c r="E100" s="58">
        <v>7.5399999999999995E-2</v>
      </c>
      <c r="F100" s="49">
        <f>F95*E100</f>
        <v>3.7699999999999997E-2</v>
      </c>
      <c r="G100" s="49"/>
      <c r="H100" s="49">
        <f>F100*G100</f>
        <v>0</v>
      </c>
      <c r="I100" s="49"/>
      <c r="J100" s="49"/>
      <c r="K100" s="49"/>
      <c r="L100" s="49"/>
      <c r="M100" s="115">
        <f>H100+J100+L100</f>
        <v>0</v>
      </c>
    </row>
    <row r="101" spans="1:13" s="40" customFormat="1" x14ac:dyDescent="0.2">
      <c r="A101" s="230"/>
      <c r="B101" s="195"/>
      <c r="C101" s="45" t="s">
        <v>82</v>
      </c>
      <c r="D101" s="46" t="s">
        <v>31</v>
      </c>
      <c r="E101" s="58">
        <v>8.0000000000000004E-4</v>
      </c>
      <c r="F101" s="49">
        <f>F95*E101</f>
        <v>4.0000000000000002E-4</v>
      </c>
      <c r="G101" s="49"/>
      <c r="H101" s="49">
        <f>F101*G101</f>
        <v>0</v>
      </c>
      <c r="I101" s="49"/>
      <c r="J101" s="49"/>
      <c r="K101" s="49"/>
      <c r="L101" s="49"/>
      <c r="M101" s="115">
        <f>H101+J101+L101</f>
        <v>0</v>
      </c>
    </row>
    <row r="102" spans="1:13" s="40" customFormat="1" x14ac:dyDescent="0.2">
      <c r="A102" s="231"/>
      <c r="B102" s="195"/>
      <c r="C102" s="45" t="s">
        <v>38</v>
      </c>
      <c r="D102" s="46" t="s">
        <v>11</v>
      </c>
      <c r="E102" s="49">
        <v>7.0000000000000007E-2</v>
      </c>
      <c r="F102" s="49">
        <f>F95*E102</f>
        <v>3.5000000000000003E-2</v>
      </c>
      <c r="G102" s="49"/>
      <c r="H102" s="49">
        <f>F102*G102</f>
        <v>0</v>
      </c>
      <c r="I102" s="49"/>
      <c r="J102" s="49"/>
      <c r="K102" s="49"/>
      <c r="L102" s="49"/>
      <c r="M102" s="115">
        <f>H102+J102+L102</f>
        <v>0</v>
      </c>
    </row>
    <row r="103" spans="1:13" s="40" customFormat="1" x14ac:dyDescent="0.2">
      <c r="A103" s="104">
        <v>3</v>
      </c>
      <c r="B103" s="59"/>
      <c r="C103" s="62" t="s">
        <v>85</v>
      </c>
      <c r="D103" s="46" t="s">
        <v>33</v>
      </c>
      <c r="E103" s="49"/>
      <c r="F103" s="69">
        <v>0.04</v>
      </c>
      <c r="G103" s="49"/>
      <c r="H103" s="49">
        <f>F103*G103</f>
        <v>0</v>
      </c>
      <c r="I103" s="49"/>
      <c r="J103" s="49"/>
      <c r="K103" s="49"/>
      <c r="L103" s="49"/>
      <c r="M103" s="115">
        <f>H103+J103+L103</f>
        <v>0</v>
      </c>
    </row>
    <row r="104" spans="1:13" s="40" customFormat="1" x14ac:dyDescent="0.2">
      <c r="A104" s="104"/>
      <c r="B104" s="9"/>
      <c r="C104" s="17" t="s">
        <v>46</v>
      </c>
      <c r="D104" s="8"/>
      <c r="E104" s="25"/>
      <c r="F104" s="19"/>
      <c r="G104" s="19"/>
      <c r="H104" s="20">
        <f>SUM(H89:H103)</f>
        <v>0</v>
      </c>
      <c r="I104" s="20"/>
      <c r="J104" s="20">
        <f>SUM(J89:J103)</f>
        <v>0</v>
      </c>
      <c r="K104" s="20"/>
      <c r="L104" s="20">
        <f>SUM(L89:L103)</f>
        <v>0</v>
      </c>
      <c r="M104" s="103">
        <f>SUM(M89:M103)</f>
        <v>0</v>
      </c>
    </row>
    <row r="105" spans="1:13" s="40" customFormat="1" x14ac:dyDescent="0.2">
      <c r="A105" s="104"/>
      <c r="B105" s="9"/>
      <c r="C105" s="17" t="s">
        <v>6</v>
      </c>
      <c r="D105" s="135"/>
      <c r="E105" s="26"/>
      <c r="F105" s="27"/>
      <c r="G105" s="27"/>
      <c r="H105" s="18">
        <f>H104*D105</f>
        <v>0</v>
      </c>
      <c r="I105" s="18"/>
      <c r="J105" s="18">
        <f>J104*D105</f>
        <v>0</v>
      </c>
      <c r="K105" s="18"/>
      <c r="L105" s="18">
        <f>L104*D105</f>
        <v>0</v>
      </c>
      <c r="M105" s="105">
        <f>M104*D105</f>
        <v>0</v>
      </c>
    </row>
    <row r="106" spans="1:13" s="40" customFormat="1" x14ac:dyDescent="0.2">
      <c r="A106" s="104"/>
      <c r="B106" s="9"/>
      <c r="C106" s="17" t="s">
        <v>4</v>
      </c>
      <c r="D106" s="10"/>
      <c r="E106" s="26"/>
      <c r="F106" s="27"/>
      <c r="G106" s="27"/>
      <c r="H106" s="18">
        <f>H104+H105</f>
        <v>0</v>
      </c>
      <c r="I106" s="18"/>
      <c r="J106" s="18">
        <f>J104+J105</f>
        <v>0</v>
      </c>
      <c r="K106" s="18"/>
      <c r="L106" s="18">
        <f>L104+L105</f>
        <v>0</v>
      </c>
      <c r="M106" s="105">
        <f>M104+M105</f>
        <v>0</v>
      </c>
    </row>
    <row r="107" spans="1:13" s="40" customFormat="1" ht="16.5" thickBot="1" x14ac:dyDescent="0.25">
      <c r="A107" s="121"/>
      <c r="B107" s="81"/>
      <c r="C107" s="122" t="s">
        <v>7</v>
      </c>
      <c r="D107" s="136"/>
      <c r="E107" s="123"/>
      <c r="F107" s="124"/>
      <c r="G107" s="124"/>
      <c r="H107" s="125">
        <f>H106*D107</f>
        <v>0</v>
      </c>
      <c r="I107" s="125"/>
      <c r="J107" s="125">
        <f>J106*D107</f>
        <v>0</v>
      </c>
      <c r="K107" s="125"/>
      <c r="L107" s="125">
        <f>L106*D107</f>
        <v>0</v>
      </c>
      <c r="M107" s="126">
        <f>M106*D107</f>
        <v>0</v>
      </c>
    </row>
    <row r="108" spans="1:13" s="40" customFormat="1" ht="19.5" customHeight="1" thickBot="1" x14ac:dyDescent="0.25">
      <c r="A108" s="151"/>
      <c r="B108" s="152"/>
      <c r="C108" s="153" t="s">
        <v>39</v>
      </c>
      <c r="D108" s="154"/>
      <c r="E108" s="155"/>
      <c r="F108" s="156"/>
      <c r="G108" s="156"/>
      <c r="H108" s="157">
        <f>H106+H107</f>
        <v>0</v>
      </c>
      <c r="I108" s="157"/>
      <c r="J108" s="157">
        <f>J106+J107</f>
        <v>0</v>
      </c>
      <c r="K108" s="157"/>
      <c r="L108" s="157">
        <f>L106+L107</f>
        <v>0</v>
      </c>
      <c r="M108" s="158">
        <f>M106+M107</f>
        <v>0</v>
      </c>
    </row>
    <row r="109" spans="1:13" ht="19.5" customHeight="1" thickBot="1" x14ac:dyDescent="0.35">
      <c r="A109" s="165"/>
      <c r="B109" s="166"/>
      <c r="C109" s="167" t="s">
        <v>45</v>
      </c>
      <c r="D109" s="166"/>
      <c r="E109" s="168"/>
      <c r="F109" s="169"/>
      <c r="G109" s="169"/>
      <c r="H109" s="169">
        <f>H87+H108</f>
        <v>0</v>
      </c>
      <c r="I109" s="169"/>
      <c r="J109" s="169">
        <f>J87+J108</f>
        <v>0</v>
      </c>
      <c r="K109" s="169"/>
      <c r="L109" s="169">
        <f>L87+L108</f>
        <v>0</v>
      </c>
      <c r="M109" s="170">
        <f>M87+M108</f>
        <v>0</v>
      </c>
    </row>
    <row r="110" spans="1:13" ht="19.5" customHeight="1" thickBot="1" x14ac:dyDescent="0.35">
      <c r="A110" s="159"/>
      <c r="B110" s="160"/>
      <c r="C110" s="161" t="s">
        <v>87</v>
      </c>
      <c r="D110" s="160"/>
      <c r="E110" s="162"/>
      <c r="F110" s="163"/>
      <c r="G110" s="163"/>
      <c r="H110" s="163">
        <f>H23+H109</f>
        <v>0</v>
      </c>
      <c r="I110" s="163"/>
      <c r="J110" s="163">
        <f>J23+J109</f>
        <v>0</v>
      </c>
      <c r="K110" s="163"/>
      <c r="L110" s="163">
        <f>L23+L109</f>
        <v>0</v>
      </c>
      <c r="M110" s="164">
        <f>M23+M109</f>
        <v>0</v>
      </c>
    </row>
    <row r="111" spans="1:13" ht="19.5" customHeight="1" x14ac:dyDescent="0.3">
      <c r="A111" s="146"/>
      <c r="B111" s="93"/>
      <c r="C111" s="147" t="s">
        <v>44</v>
      </c>
      <c r="D111" s="171"/>
      <c r="E111" s="148"/>
      <c r="F111" s="149"/>
      <c r="G111" s="149"/>
      <c r="H111" s="149"/>
      <c r="I111" s="149"/>
      <c r="J111" s="149"/>
      <c r="K111" s="149"/>
      <c r="L111" s="149"/>
      <c r="M111" s="150">
        <f>H110*D111</f>
        <v>0</v>
      </c>
    </row>
    <row r="112" spans="1:13" ht="19.5" customHeight="1" x14ac:dyDescent="0.3">
      <c r="A112" s="116"/>
      <c r="B112" s="13"/>
      <c r="C112" s="16" t="s">
        <v>4</v>
      </c>
      <c r="D112" s="13"/>
      <c r="E112" s="28"/>
      <c r="F112" s="22"/>
      <c r="G112" s="22"/>
      <c r="H112" s="22"/>
      <c r="I112" s="22"/>
      <c r="J112" s="22"/>
      <c r="K112" s="22"/>
      <c r="L112" s="22"/>
      <c r="M112" s="117">
        <f>M110+M111</f>
        <v>0</v>
      </c>
    </row>
    <row r="113" spans="1:13" ht="19.5" customHeight="1" x14ac:dyDescent="0.3">
      <c r="A113" s="116"/>
      <c r="B113" s="13"/>
      <c r="C113" s="16" t="s">
        <v>8</v>
      </c>
      <c r="D113" s="172">
        <v>0.03</v>
      </c>
      <c r="E113" s="28"/>
      <c r="F113" s="22"/>
      <c r="G113" s="22"/>
      <c r="H113" s="22"/>
      <c r="I113" s="22"/>
      <c r="J113" s="22"/>
      <c r="K113" s="22"/>
      <c r="L113" s="22"/>
      <c r="M113" s="117">
        <f>M112*D113</f>
        <v>0</v>
      </c>
    </row>
    <row r="114" spans="1:13" ht="19.5" customHeight="1" x14ac:dyDescent="0.3">
      <c r="A114" s="116"/>
      <c r="B114" s="13"/>
      <c r="C114" s="16" t="s">
        <v>4</v>
      </c>
      <c r="D114" s="13"/>
      <c r="E114" s="28"/>
      <c r="F114" s="22"/>
      <c r="G114" s="22"/>
      <c r="H114" s="22"/>
      <c r="I114" s="22"/>
      <c r="J114" s="22"/>
      <c r="K114" s="22"/>
      <c r="L114" s="22"/>
      <c r="M114" s="117">
        <f>M112+M113</f>
        <v>0</v>
      </c>
    </row>
    <row r="115" spans="1:13" ht="19.5" customHeight="1" thickBot="1" x14ac:dyDescent="0.35">
      <c r="A115" s="173"/>
      <c r="B115" s="174"/>
      <c r="C115" s="175" t="s">
        <v>9</v>
      </c>
      <c r="D115" s="176">
        <v>0.18</v>
      </c>
      <c r="E115" s="177"/>
      <c r="F115" s="178"/>
      <c r="G115" s="178"/>
      <c r="H115" s="178"/>
      <c r="I115" s="178"/>
      <c r="J115" s="178"/>
      <c r="K115" s="178"/>
      <c r="L115" s="178"/>
      <c r="M115" s="179">
        <f>M114*D115</f>
        <v>0</v>
      </c>
    </row>
    <row r="116" spans="1:13" ht="19.5" customHeight="1" thickBot="1" x14ac:dyDescent="0.35">
      <c r="A116" s="180"/>
      <c r="B116" s="181"/>
      <c r="C116" s="182" t="s">
        <v>46</v>
      </c>
      <c r="D116" s="181"/>
      <c r="E116" s="183"/>
      <c r="F116" s="184"/>
      <c r="G116" s="184"/>
      <c r="H116" s="184"/>
      <c r="I116" s="184"/>
      <c r="J116" s="184"/>
      <c r="K116" s="184"/>
      <c r="L116" s="184"/>
      <c r="M116" s="185">
        <f>M114+M115</f>
        <v>0</v>
      </c>
    </row>
    <row r="117" spans="1:13" x14ac:dyDescent="0.3">
      <c r="H117" s="227"/>
      <c r="I117" s="227"/>
      <c r="J117" s="227"/>
    </row>
  </sheetData>
  <mergeCells count="52">
    <mergeCell ref="H117:J117"/>
    <mergeCell ref="A77:A82"/>
    <mergeCell ref="B77:B82"/>
    <mergeCell ref="A89:A94"/>
    <mergeCell ref="B89:B94"/>
    <mergeCell ref="A95:A102"/>
    <mergeCell ref="B95:B102"/>
    <mergeCell ref="D1:M1"/>
    <mergeCell ref="I2:K2"/>
    <mergeCell ref="A3:A6"/>
    <mergeCell ref="B3:B6"/>
    <mergeCell ref="C3:C6"/>
    <mergeCell ref="D3:D6"/>
    <mergeCell ref="E3:F4"/>
    <mergeCell ref="G3:H4"/>
    <mergeCell ref="I3:J4"/>
    <mergeCell ref="K3:L4"/>
    <mergeCell ref="M3:M6"/>
    <mergeCell ref="S3:AB3"/>
    <mergeCell ref="E5:E6"/>
    <mergeCell ref="F5:F6"/>
    <mergeCell ref="H5:H6"/>
    <mergeCell ref="J5:J6"/>
    <mergeCell ref="L5:L6"/>
    <mergeCell ref="A9:A11"/>
    <mergeCell ref="B9:B11"/>
    <mergeCell ref="A12:A13"/>
    <mergeCell ref="B12:B13"/>
    <mergeCell ref="A14:A15"/>
    <mergeCell ref="B14:B15"/>
    <mergeCell ref="A16:A17"/>
    <mergeCell ref="B16:B17"/>
    <mergeCell ref="A26:A27"/>
    <mergeCell ref="B26:B27"/>
    <mergeCell ref="A28:A29"/>
    <mergeCell ref="B28:B29"/>
    <mergeCell ref="A30:A32"/>
    <mergeCell ref="B30:B32"/>
    <mergeCell ref="A33:A34"/>
    <mergeCell ref="B33:B34"/>
    <mergeCell ref="A36:A39"/>
    <mergeCell ref="B36:B39"/>
    <mergeCell ref="A63:A68"/>
    <mergeCell ref="B63:B68"/>
    <mergeCell ref="A70:A75"/>
    <mergeCell ref="B70:B75"/>
    <mergeCell ref="A40:A45"/>
    <mergeCell ref="B40:B45"/>
    <mergeCell ref="A46:A55"/>
    <mergeCell ref="B46:B55"/>
    <mergeCell ref="A56:A61"/>
    <mergeCell ref="B56:B6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 Makharashvili</cp:lastModifiedBy>
  <cp:lastPrinted>2018-09-10T10:23:43Z</cp:lastPrinted>
  <dcterms:created xsi:type="dcterms:W3CDTF">2012-03-24T16:25:05Z</dcterms:created>
  <dcterms:modified xsi:type="dcterms:W3CDTF">2019-02-21T10:56:22Z</dcterms:modified>
</cp:coreProperties>
</file>