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ocha.malania\Desktop\"/>
    </mc:Choice>
  </mc:AlternateContent>
  <bookViews>
    <workbookView xWindow="32760" yWindow="32760" windowWidth="14865" windowHeight="11910"/>
  </bookViews>
  <sheets>
    <sheet name="Dan. 4" sheetId="1" r:id="rId1"/>
  </sheets>
  <definedNames>
    <definedName name="_xlnm._FilterDatabase" localSheetId="0" hidden="1">'Dan. 4'!$A$7:$G$115</definedName>
    <definedName name="_xlnm.Print_Area" localSheetId="0">'Dan. 4'!$A$1:$F$127</definedName>
    <definedName name="_xlnm.Print_Titles" localSheetId="0">'Dan. 4'!$7:$7</definedName>
  </definedNames>
  <calcPr calcId="162913"/>
</workbook>
</file>

<file path=xl/calcChain.xml><?xml version="1.0" encoding="utf-8"?>
<calcChain xmlns="http://schemas.openxmlformats.org/spreadsheetml/2006/main">
  <c r="D42" i="1" l="1"/>
  <c r="D66" i="1" l="1"/>
  <c r="D67" i="1"/>
  <c r="D68" i="1"/>
  <c r="D60" i="1"/>
  <c r="D59" i="1"/>
  <c r="D58" i="1"/>
  <c r="D57" i="1"/>
  <c r="D56" i="1"/>
  <c r="D55" i="1"/>
  <c r="D53" i="1"/>
  <c r="D52" i="1"/>
  <c r="D51" i="1"/>
  <c r="D49" i="1"/>
  <c r="D48" i="1"/>
  <c r="D46" i="1"/>
  <c r="D45" i="1"/>
  <c r="D43" i="1"/>
  <c r="D88" i="1"/>
</calcChain>
</file>

<file path=xl/sharedStrings.xml><?xml version="1.0" encoding="utf-8"?>
<sst xmlns="http://schemas.openxmlformats.org/spreadsheetml/2006/main" count="264" uniqueCount="185">
  <si>
    <t>#</t>
  </si>
  <si>
    <t>samuSaos dasaxeleba</t>
  </si>
  <si>
    <t>erTeuli Rirebuleba (lari)</t>
  </si>
  <si>
    <t>saerTo Rirebuleba (lari)</t>
  </si>
  <si>
    <t>raoden.</t>
  </si>
  <si>
    <t>ganzom.</t>
  </si>
  <si>
    <t>1</t>
  </si>
  <si>
    <t>2</t>
  </si>
  <si>
    <t>3</t>
  </si>
  <si>
    <t>4</t>
  </si>
  <si>
    <t>5</t>
  </si>
  <si>
    <t>6</t>
  </si>
  <si>
    <t>3.2.1</t>
  </si>
  <si>
    <t>3.2.2</t>
  </si>
  <si>
    <t>3.2.3</t>
  </si>
  <si>
    <t>3.2.4</t>
  </si>
  <si>
    <t>3.2.5</t>
  </si>
  <si>
    <t>2.2</t>
  </si>
  <si>
    <t>3.2.6</t>
  </si>
  <si>
    <t>3.2.7</t>
  </si>
  <si>
    <t>3.2.8</t>
  </si>
  <si>
    <t>3.2.9</t>
  </si>
  <si>
    <t>3.2.10</t>
  </si>
  <si>
    <t>4.1</t>
  </si>
  <si>
    <t>3.1.1</t>
  </si>
  <si>
    <t>danarTi #4</t>
  </si>
  <si>
    <t>1.2</t>
  </si>
  <si>
    <t>ტრასის აღდგენა და დამაგრება</t>
  </si>
  <si>
    <t>კგ</t>
  </si>
  <si>
    <t>ც</t>
  </si>
  <si>
    <t>ტ</t>
  </si>
  <si>
    <r>
      <t>მ</t>
    </r>
    <r>
      <rPr>
        <vertAlign val="superscript"/>
        <sz val="10"/>
        <rFont val="Sylfaen"/>
        <family val="1"/>
        <charset val="204"/>
      </rPr>
      <t>3</t>
    </r>
  </si>
  <si>
    <t>კმ</t>
  </si>
  <si>
    <t>თავი 2. მიწის ვაკისი</t>
  </si>
  <si>
    <t>ჯამი თავი 2.</t>
  </si>
  <si>
    <t>თავი 3. ხელოვნური ნაგებობები</t>
  </si>
  <si>
    <t>თავი 1. მოსამზადებელი სამუშაოები</t>
  </si>
  <si>
    <r>
      <t>მ</t>
    </r>
    <r>
      <rPr>
        <vertAlign val="superscript"/>
        <sz val="10"/>
        <rFont val="Sylfaen"/>
        <family val="1"/>
        <charset val="204"/>
      </rPr>
      <t>2</t>
    </r>
  </si>
  <si>
    <t xml:space="preserve">ხარჯთაღრიცხვა </t>
  </si>
  <si>
    <t>3.1.2</t>
  </si>
  <si>
    <t>3.1.3</t>
  </si>
  <si>
    <t>3.1.4</t>
  </si>
  <si>
    <t>ქვის რისბერმის მოწყობა</t>
  </si>
  <si>
    <t>ჯამი 3.2</t>
  </si>
  <si>
    <t>ჯამი 3.1</t>
  </si>
  <si>
    <t>თავი 4. საგზაო სამოსი</t>
  </si>
  <si>
    <t>ჯამი თავი 4</t>
  </si>
  <si>
    <t>თავი 5. გზის კუთვნილება და მოწყობილობა</t>
  </si>
  <si>
    <t>ჯამი 5.2</t>
  </si>
  <si>
    <t>ჯამი 5.5</t>
  </si>
  <si>
    <t>ჯამი 5.4</t>
  </si>
  <si>
    <t>ჯამი 5.3</t>
  </si>
  <si>
    <t>** ფასები იანგარიშება საქართველოს კანონმდებლობით დადგენილი ყველა გადასახადის გათვალისწინებით</t>
  </si>
  <si>
    <t>* აღნიშნული თანხის გამოყენება მოხდება მხოლოდ დამკვეთის (შემსყიდველის) ნებართვით, მისივე ინიციატივით და/ან მიმწოდებლის მიერ დასაბუთებული და არგუმენტირებული წინადადებების განხილვისა და შეთანხმების საფუძველზე დამკვეთის (შემსყიდველის) სათანადო გადაწყვეტილებების მიღების შემდეგ</t>
  </si>
  <si>
    <t>** მთლიანი ღირებულება დანარიცხებით</t>
  </si>
  <si>
    <t>* გაუთვალისწინებელი სამუშაოები 5%</t>
  </si>
  <si>
    <t>მთლიანი ღირებულება</t>
  </si>
  <si>
    <t xml:space="preserve">დ.ღ.გ. _ 18%  
</t>
  </si>
  <si>
    <t xml:space="preserve">გრძ.მ </t>
  </si>
  <si>
    <t>5.1.1</t>
  </si>
  <si>
    <t>5.1.2</t>
  </si>
  <si>
    <t>5.1.3</t>
  </si>
  <si>
    <t>ჯამი თავი 1</t>
  </si>
  <si>
    <t>ჯამი თავი 3</t>
  </si>
  <si>
    <t>ჯამი თავი 5</t>
  </si>
  <si>
    <t>1.1</t>
  </si>
  <si>
    <t>1.3</t>
  </si>
  <si>
    <t>ბუჩქნარის გაჩეხვა</t>
  </si>
  <si>
    <t>ჰა</t>
  </si>
  <si>
    <t>არსებული დაზიანებული მილების დემონტაჟი</t>
  </si>
  <si>
    <t>1.5</t>
  </si>
  <si>
    <t>1.4</t>
  </si>
  <si>
    <t>2.1</t>
  </si>
  <si>
    <t>2.3</t>
  </si>
  <si>
    <t>2.4</t>
  </si>
  <si>
    <t>2.5</t>
  </si>
  <si>
    <t>2.6</t>
  </si>
  <si>
    <t>2.7</t>
  </si>
  <si>
    <t>2.8</t>
  </si>
  <si>
    <t>გრუნტის დამუშავება ექსკაბვატორის ბაზაზე დამონტაჟებული ჰიდროჩაქუჩებით, დატვირთვა ავტოთვითმცლელებზე ექსკავატორით და ტრანსპორტირება პკ 57+00-ზე ჩახრამული ადგილების შესავსებად, მოსწორებით და დატკეპნით</t>
  </si>
  <si>
    <r>
      <t>ხრეშოვანი გრუნტის დამუშავება კარიერში ექს.V-0,65 მ</t>
    </r>
    <r>
      <rPr>
        <vertAlign val="superscript"/>
        <sz val="10"/>
        <rFont val="Sylfaen"/>
        <family val="1"/>
        <charset val="204"/>
      </rPr>
      <t>3</t>
    </r>
    <r>
      <rPr>
        <sz val="10"/>
        <rFont val="Sylfaen"/>
        <family val="1"/>
        <charset val="204"/>
      </rPr>
      <t xml:space="preserve"> დატვირთვა  ავტოთვითმცლელებზე  და ტრანსპორტირება ყრილში 6</t>
    </r>
    <r>
      <rPr>
        <vertAlign val="superscript"/>
        <sz val="10"/>
        <rFont val="Sylfaen"/>
        <family val="1"/>
        <charset val="204"/>
      </rPr>
      <t>ა</t>
    </r>
  </si>
  <si>
    <r>
      <t>გრუნტის დამუშავება დატვირთვა  ექს.V-0,5 მ</t>
    </r>
    <r>
      <rPr>
        <vertAlign val="superscript"/>
        <sz val="10"/>
        <rFont val="Sylfaen"/>
        <family val="1"/>
        <charset val="204"/>
      </rPr>
      <t>3</t>
    </r>
    <r>
      <rPr>
        <sz val="10"/>
        <rFont val="Sylfaen"/>
        <family val="1"/>
        <charset val="204"/>
      </rPr>
      <t xml:space="preserve"> ავტოთვითმცლელებზე და ტრანსპორტირება ნაყარში 6</t>
    </r>
    <r>
      <rPr>
        <vertAlign val="superscript"/>
        <sz val="10"/>
        <rFont val="Sylfaen"/>
        <family val="1"/>
        <charset val="204"/>
      </rPr>
      <t>ბ</t>
    </r>
  </si>
  <si>
    <r>
      <t>გრუნტის დამუშავება მძლავრი ბულდოზერით მოგროვება 20 მ-ზე, დატვირთვა  ექს.V-0,5 მ</t>
    </r>
    <r>
      <rPr>
        <vertAlign val="superscript"/>
        <sz val="10"/>
        <rFont val="Sylfaen"/>
        <family val="1"/>
        <charset val="204"/>
      </rPr>
      <t>3</t>
    </r>
    <r>
      <rPr>
        <sz val="10"/>
        <rFont val="Sylfaen"/>
        <family val="1"/>
        <charset val="204"/>
      </rPr>
      <t xml:space="preserve"> ავტოთვითმცლელებზე და ტრანსპორტირება ნაყარში 8</t>
    </r>
    <r>
      <rPr>
        <vertAlign val="superscript"/>
        <sz val="10"/>
        <rFont val="Sylfaen"/>
        <family val="1"/>
        <charset val="204"/>
      </rPr>
      <t>დ</t>
    </r>
  </si>
  <si>
    <r>
      <t>გრუნტის დამუშავება ბულდოზერით მოგროვება 20 მ-ზე, დატვირთვა  ექს.V-0,5 მ</t>
    </r>
    <r>
      <rPr>
        <vertAlign val="superscript"/>
        <sz val="10"/>
        <rFont val="Sylfaen"/>
        <family val="1"/>
        <charset val="204"/>
      </rPr>
      <t>3</t>
    </r>
    <r>
      <rPr>
        <sz val="10"/>
        <rFont val="Sylfaen"/>
        <family val="1"/>
        <charset val="204"/>
      </rPr>
      <t xml:space="preserve"> ავტოთვითმცლელებზე                                     და ტრანსპორტირება ნაყარში 6</t>
    </r>
    <r>
      <rPr>
        <vertAlign val="superscript"/>
        <sz val="10"/>
        <rFont val="Sylfaen"/>
        <family val="1"/>
        <charset val="204"/>
      </rPr>
      <t>ბ</t>
    </r>
  </si>
  <si>
    <r>
      <t>გრუნტის დამუშავება კიუვეტში ექსკავატორით V-0,5 მ</t>
    </r>
    <r>
      <rPr>
        <vertAlign val="superscript"/>
        <sz val="10"/>
        <rFont val="AcadNusx"/>
      </rPr>
      <t>3</t>
    </r>
    <r>
      <rPr>
        <sz val="10"/>
        <rFont val="AcadNusx"/>
      </rPr>
      <t xml:space="preserve"> დატვირთვა ავტოთვითმცლელებზე და ტრანსპორტირება ნაყარში 33</t>
    </r>
    <r>
      <rPr>
        <vertAlign val="superscript"/>
        <sz val="10"/>
        <rFont val="AcadNusx"/>
      </rPr>
      <t>ბ</t>
    </r>
    <r>
      <rPr>
        <sz val="10"/>
        <rFont val="AcadNusx"/>
      </rPr>
      <t xml:space="preserve"> </t>
    </r>
  </si>
  <si>
    <r>
      <t>გრუნტის დამუშავება კიუვეტში ხელით დატვირთვა ავტოთვითმცლელებზე და ტრანსპორტირება                              ნაყარში 33</t>
    </r>
    <r>
      <rPr>
        <vertAlign val="superscript"/>
        <sz val="10"/>
        <rFont val="Sylfaen"/>
        <family val="1"/>
        <charset val="204"/>
      </rPr>
      <t>ბ</t>
    </r>
  </si>
  <si>
    <t>მიწის ვაკისის ზედაპირის მოშანდაკება მექანიზირებული წესით</t>
  </si>
  <si>
    <t>საფუძვლის ქვედა ფენის მოწყობა ქვიშა-ხრეშოვანი ნარევით სისქით 20 სმ</t>
  </si>
  <si>
    <t>4.2</t>
  </si>
  <si>
    <t>4.3</t>
  </si>
  <si>
    <t>4.4</t>
  </si>
  <si>
    <t>4.5</t>
  </si>
  <si>
    <t>თხევადი ბიტუმის მოსხმა</t>
  </si>
  <si>
    <t>მისაყრელი გვერდულების მოწყობა ქვიშა-ხრეშოვანი ნარევით</t>
  </si>
  <si>
    <r>
      <t>5.1 მიერთებების მოწყობა (14ც</t>
    </r>
    <r>
      <rPr>
        <b/>
        <sz val="10"/>
        <rFont val="Sylfaen"/>
        <family val="1"/>
        <charset val="204"/>
      </rPr>
      <t xml:space="preserve">)
</t>
    </r>
  </si>
  <si>
    <t xml:space="preserve">გრუნტის დამუშავება   ექსკავატორით, დატვირთვა და ტრანსპორტირება ნაყარში </t>
  </si>
  <si>
    <t xml:space="preserve">გრუნტის დამუშავება ხელით, დატვირთვა ხელით და ტრანსპორტირება ნაყარში </t>
  </si>
  <si>
    <t>ქვიშა-ხრეშოვანი საგების მოწყობა h-10 სმ</t>
  </si>
  <si>
    <t>5.1.4</t>
  </si>
  <si>
    <t>5.1.5</t>
  </si>
  <si>
    <t>5.1.6</t>
  </si>
  <si>
    <t>5.1.7</t>
  </si>
  <si>
    <t xml:space="preserve">წასაცხები ჰიდროიზოლაციის მოწყობა ცხელი ბიტუმით (ორფენად) </t>
  </si>
  <si>
    <t>თხრილის შევსება ქვიშა-ხრეშოვანი ნარევით</t>
  </si>
  <si>
    <t>მილის ქვეშ ქვიშა-ხრეშოვანი საგების მოწყობა h-10 სმ</t>
  </si>
  <si>
    <t>5.1.8</t>
  </si>
  <si>
    <t>5.1.9</t>
  </si>
  <si>
    <t>5.1.10</t>
  </si>
  <si>
    <t>5.1.11</t>
  </si>
  <si>
    <t xml:space="preserve">საფუძვლის მოწყობა  ქვიშა-ღორღის ნარევით h-15 სმ </t>
  </si>
  <si>
    <t xml:space="preserve"> შემასწორებელი ფენის მოწყობა ქვიშა-ხრეშოვანი ნარევით  </t>
  </si>
  <si>
    <t>ჯამი 5.1</t>
  </si>
  <si>
    <t>ტანისა და კალაპოტის გაწმენდა ხელით, დატვირთვა ხელით და ტრანსპორტირება ნაყარში</t>
  </si>
  <si>
    <t>კალაპოტში ბუჩქნარის გაჩეხვა</t>
  </si>
  <si>
    <t>ბეტონის კონსტრუქციის დაშლა ხელით სანგრევი ჩაქუჩებით, დატვირთვა ხელით და ტრანსპორტირება ნაყარში</t>
  </si>
  <si>
    <t>მონოლითური რკინა-ბეტონის ზღუდარის მოწყობა:</t>
  </si>
  <si>
    <t>ბურღილების დამუშავება ეპოქსიდის მასტიკით</t>
  </si>
  <si>
    <r>
      <t xml:space="preserve">კედლის ზედაპირის ბურღვა ხელის საბურღი აპარატით </t>
    </r>
    <r>
      <rPr>
        <sz val="10"/>
        <rFont val="Arial"/>
        <family val="2"/>
        <charset val="204"/>
      </rPr>
      <t>Ø</t>
    </r>
    <r>
      <rPr>
        <sz val="10"/>
        <rFont val="Sylfaen"/>
        <family val="1"/>
        <charset val="204"/>
      </rPr>
      <t>-14 L-150 მმ (144ც)</t>
    </r>
  </si>
  <si>
    <r>
      <t>არსებული დაზიანებული საფარის გაფხვიერება ბულდოზერ-გამაფხვიერებლით, ადგილზე მოსწორებით და დატკეპნით (86720 მ</t>
    </r>
    <r>
      <rPr>
        <vertAlign val="superscript"/>
        <sz val="10"/>
        <rFont val="Sylfaen"/>
        <family val="1"/>
        <charset val="204"/>
      </rPr>
      <t>2</t>
    </r>
    <r>
      <rPr>
        <sz val="10"/>
        <rFont val="Sylfaen"/>
        <family val="1"/>
        <charset val="204"/>
      </rPr>
      <t>)</t>
    </r>
  </si>
  <si>
    <r>
      <t>საფუძვლის სტაბილიზირებული ფენის მოწყობა ქვიშა-ღორღის ნარევი (ფრ. 0-40 მმ) ცემენტის 4,0 % და ბიტუმის ემულსიის 2.5% დამატებით სისქით 20 სმ      ( 101089 მ</t>
    </r>
    <r>
      <rPr>
        <vertAlign val="superscript"/>
        <sz val="10"/>
        <rFont val="Sylfaen"/>
        <family val="1"/>
        <charset val="204"/>
      </rPr>
      <t>2</t>
    </r>
    <r>
      <rPr>
        <sz val="10"/>
        <rFont val="Sylfaen"/>
        <family val="1"/>
        <charset val="204"/>
      </rPr>
      <t>)</t>
    </r>
  </si>
  <si>
    <t>საფარის ზედა ფენის მოწყობა წვრილმარცვლოვანი მკვრივი ღორღოვანი ა/ბეტონის ცხელი ნარევი ტიპი Bმარკა II სისქით 5 სმ (10842 ტ)</t>
  </si>
  <si>
    <t>ლითონის მილის დ-530 მმ მოწყობა, კედლის სისქით  8 მმ, (6798 კგ)</t>
  </si>
  <si>
    <t>საფარის ზედა ფენის მოწყობა წვრილმარცვლოვანი მკვრივი ღორღოვანი ა/ბეტონის ცხელი ნარევი ტიპი Bმარკა II სისქით 5 სმ (141,7ტ)</t>
  </si>
  <si>
    <t>ბურღილებში ჩაჭედვით არმატურის A III მოწყობა                  Ø-12 L-2985 მმ (72ც)</t>
  </si>
  <si>
    <t>გრძივი ღეროები არმატურის A III მოწყობა                                           Ø-10 L-6950 მმ (24ც)</t>
  </si>
  <si>
    <t xml:space="preserve"> ბეტონი  B-30 F-200 W-6</t>
  </si>
  <si>
    <t xml:space="preserve"> შესაკრავი მავთული</t>
  </si>
  <si>
    <t>ზღუდარის შეღებვა პერქლორვინილიანი საღებავით (2 ჯერ)</t>
  </si>
  <si>
    <t>მოაჯირის შეღებვა წყალგამძლე საღებავით (2 ჯერ)</t>
  </si>
  <si>
    <t xml:space="preserve"> გრუნტის დამუშავება ხელით, დატვირთვა ხელით და ტრანსპორტირება ნაყარში</t>
  </si>
  <si>
    <r>
      <t>გრუნტის დამუშავება   ექსკავატორით V-0,5 მ</t>
    </r>
    <r>
      <rPr>
        <vertAlign val="superscript"/>
        <sz val="10"/>
        <rFont val="Sylfaen"/>
        <family val="1"/>
        <charset val="204"/>
      </rPr>
      <t>3</t>
    </r>
    <r>
      <rPr>
        <sz val="10"/>
        <rFont val="Sylfaen"/>
        <family val="1"/>
        <charset val="204"/>
      </rPr>
      <t xml:space="preserve">  დატვირთვა ავტოთვითმცლელებზე და ტრანსპორტირება ნაყარში </t>
    </r>
  </si>
  <si>
    <t>ქვიშა-ხრეშოვანი საგების მოწყობა h-30 სმ</t>
  </si>
  <si>
    <t>ჰიდროიზოლაცია :</t>
  </si>
  <si>
    <t>წასაცხები (2 ჯერ)</t>
  </si>
  <si>
    <t>ასაკრავი</t>
  </si>
  <si>
    <t>ფრთების მოწყობა მონოლითური ბეტონით:</t>
  </si>
  <si>
    <t>ფრთის ბეტონი B22.5F200W6</t>
  </si>
  <si>
    <t>ძირის ბეტონი B22.5F200W6</t>
  </si>
  <si>
    <t>კბილის ბეტონი B22.5F200W6</t>
  </si>
  <si>
    <t>სათავისების მოწყობა მონოლითური ბეტონით:</t>
  </si>
  <si>
    <t xml:space="preserve"> თხრილის და კედლისუკანა სივრცის შევსება ხრეშოვანი გრუნტით</t>
  </si>
  <si>
    <t xml:space="preserve"> პარაპეტების შეღებვა პერქლორვინილიანი საღებავით</t>
  </si>
  <si>
    <t xml:space="preserve"> სამკუთხა    A 700 მმ  (მაფრთხილებელი)</t>
  </si>
  <si>
    <t>სამკუთხა         700 მმ  (პრიორიტეტის)</t>
  </si>
  <si>
    <t>მრგვალი    D 600 მმ  (ამკრძალავი)</t>
  </si>
  <si>
    <t>მართკუთხა   300X600  (დამატებითი ინფორმაციის)</t>
  </si>
  <si>
    <t>მართკუთხა   200X300 მმ  (საინფორმაციო)</t>
  </si>
  <si>
    <t>მართკუთხა   500X560 მმ  (მაფრთხილებელი)</t>
  </si>
  <si>
    <t>5.2 სტანდარტული ფარები ბრტყელი  II ტიპიური ზომის ГОСТ 10807-78-ის მიხედვით თუთიით გალვანიზირებული ლითონის პროფილებზე, დაფარული შუქდამბრუნებელი საინჟინრო პრიზმული "3 M" ტიპის ფირით:</t>
  </si>
  <si>
    <t>ინდივიდუალური პროექტირების საგზაო ნიშანი 2090X520</t>
  </si>
  <si>
    <t>ინდივიდუალური პროექტირების საგზაო ნიშანი 3560X1350</t>
  </si>
  <si>
    <t>ინდივიდუალური პროექტირების საგზაო ნიშანი 3740X1350</t>
  </si>
  <si>
    <t xml:space="preserve">    _ ლითონის მილი სიგრძით 2,75 მ   </t>
  </si>
  <si>
    <t xml:space="preserve">    _ ლითონის მილი სიგრძით 3,5 მ  </t>
  </si>
  <si>
    <t xml:space="preserve">    _ ლითონის მილი სიგრძით 4,0 მ  </t>
  </si>
  <si>
    <t>5.4 საგზაო ნიშნების დაყენება ლითონის დგარებზე Ø-76-102 მმ ბეტონის საძირკვლით (B-22,5 F-200 W-6)</t>
  </si>
  <si>
    <t>5.5 სავალი ნაწილის მონიშვნა ერთკომპონეტიანი ნიშანსადები საღებავით დამზადებული მეთილმეთალკრილატის ბაზაზე, გაუმჯობესებული ღამის ხილვადობის შუქდამბრუნებელი მინის ბურთულაკებით:</t>
  </si>
  <si>
    <t>5.5</t>
  </si>
  <si>
    <t>5.3.</t>
  </si>
  <si>
    <t>5.4</t>
  </si>
  <si>
    <t>5.2</t>
  </si>
  <si>
    <t>უწყვეტი ხაზი სიგანით 100 მმ (1,1) ( 8295გრძ.მ)</t>
  </si>
  <si>
    <t>უწყვეტი ხაზი სიგანით 100 მმ (1,2) (26613გრძ.მ)</t>
  </si>
  <si>
    <t>წყვეტილი ხაზი სიგანით 100 მმ თანაფარდობა         .   შტრიხსა და შუალედს შორის 1:3 (1,5) (4601გრძ.მ)</t>
  </si>
  <si>
    <t>წყვეტილი ხაზი სიგანით 100 მმ თანაფარდობა          .   შტრიხსა და შუალედს შორის 3:1 (1,6) ( 400გრძ.მ)</t>
  </si>
  <si>
    <t>წყვეტილი ხაზი სიგანით 100 მმ თანაფარდობა          .   შტრიხსა და შუალედს შორის 1:1 (1,7) ( 127გრძ.მ)</t>
  </si>
  <si>
    <t xml:space="preserve">ლითონის თვალამრიდი მრუდხაზოვანი ზღუდარის მოწყობა ГОСТ 26804-86 შესაბამისად </t>
  </si>
  <si>
    <t>გვერდულზე დასაყენებელი დრეკადი მიმმართველი ბოძკინტების მოწყობა ГОСТ 50970-2011-ის და EN 12899-3:2007 მიხედვით</t>
  </si>
  <si>
    <t>5.6</t>
  </si>
  <si>
    <t>5.7</t>
  </si>
  <si>
    <t xml:space="preserve">3.2 რკინაბეტონის მილების d=1,0 მ  მოწყობა (26ც)
</t>
  </si>
  <si>
    <t xml:space="preserve">რკინაბეტონის მილის რგოლების მოწყობა (270ც) </t>
  </si>
  <si>
    <t xml:space="preserve"> სპეცპროფილის ბეტონის პარაპეტების მოწყობა (94ც)</t>
  </si>
  <si>
    <t>შესაკრავი მავთული</t>
  </si>
  <si>
    <t xml:space="preserve">ფლეთილი ქვა </t>
  </si>
  <si>
    <t>ქვიშა-ხრეშოვანი საგების მოწყობა სისქით 10 სმ</t>
  </si>
  <si>
    <t xml:space="preserve">3.1 პკ 4+14 არსებული მილხიდის შეკეთება
</t>
  </si>
  <si>
    <t>უჟანგავი გაბიონის ყუთები ზომით 1,5X1,0X1,0მ 1ც-13,2 კგ ფოლადის გალვანიზირებული მავთულით D=2,70მმ უნდა შეესაბამებოდეს EN 10223-3 სტანდარტს მავთულის გალვანიზაცია უნდა შეესაბამებოდეს A კლასის EN 10244-2 სტანდარტს (15ც)</t>
  </si>
  <si>
    <t>არსებული დაზიანებული საგზაო ნიშნების დემონტაჟი ხელით, დატვირთვა ავტოთვითმცლელებზე და ტრანსპორტირება ბაზაზე ჯართის სახით, 4ც</t>
  </si>
  <si>
    <t>რისბერმის მოწყობა გაბიონის ყუთებით:</t>
  </si>
  <si>
    <t>სულ ჯამი</t>
  </si>
  <si>
    <t>საავტომობილო გზა: შიდასახელმწიფოებრივი მნიშვნელობის საგარეჯო-უდაბნო-დავით გარეჯის მონასტერი ს/გზის კმ 36-კმ 49 უდაბნო-გარეჯის მონასტერის მონაკვეთის რეაბილიტაცია</t>
  </si>
  <si>
    <t>წასაცხები ჰიდროიზოლაცია (ცხელი ბიტუმის ორი ფენა)</t>
  </si>
  <si>
    <t>ლითონის მოაჯირის  მოწყობა</t>
  </si>
  <si>
    <t>რკინაბეტონის მილის ტანის მოწყობა: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</si>
</sst>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8" x14ac:knownFonts="1">
    <font>
      <sz val="11"/>
      <color theme="1"/>
      <name val="Calibri"/>
      <family val="2"/>
      <charset val="204"/>
      <scheme val="minor"/>
    </font>
    <font>
      <b/>
      <sz val="10"/>
      <name val="Sylfaen"/>
      <family val="1"/>
      <charset val="204"/>
    </font>
    <font>
      <sz val="10"/>
      <name val="Sylfaen"/>
      <family val="1"/>
      <charset val="204"/>
    </font>
    <font>
      <vertAlign val="superscript"/>
      <sz val="10"/>
      <name val="Sylfaen"/>
      <family val="1"/>
      <charset val="204"/>
    </font>
    <font>
      <b/>
      <sz val="11"/>
      <name val="Sylfaen"/>
      <family val="1"/>
      <charset val="204"/>
    </font>
    <font>
      <b/>
      <sz val="10"/>
      <color indexed="8"/>
      <name val="Sylfaen"/>
      <family val="1"/>
      <charset val="204"/>
    </font>
    <font>
      <sz val="10"/>
      <name val="AcadNusx"/>
    </font>
    <font>
      <vertAlign val="superscript"/>
      <sz val="10"/>
      <name val="AcadNusx"/>
    </font>
    <font>
      <sz val="10"/>
      <name val="Arial"/>
      <family val="2"/>
      <charset val="204"/>
    </font>
    <font>
      <sz val="10"/>
      <color theme="1"/>
      <name val="AcadNusx"/>
    </font>
    <font>
      <b/>
      <i/>
      <sz val="10"/>
      <color theme="1"/>
      <name val="AcadNusx"/>
    </font>
    <font>
      <b/>
      <i/>
      <sz val="10"/>
      <color theme="1"/>
      <name val="AcadMtavr"/>
    </font>
    <font>
      <b/>
      <sz val="10"/>
      <color theme="1"/>
      <name val="AcadMtavr"/>
    </font>
    <font>
      <b/>
      <i/>
      <sz val="10"/>
      <color theme="1"/>
      <name val="Sylfaen"/>
      <family val="1"/>
      <charset val="204"/>
    </font>
    <font>
      <sz val="10"/>
      <color theme="1"/>
      <name val="Sylfaen"/>
      <family val="1"/>
      <charset val="204"/>
    </font>
    <font>
      <b/>
      <i/>
      <sz val="12"/>
      <color theme="1"/>
      <name val="Sylfaen"/>
      <family val="1"/>
      <charset val="204"/>
    </font>
    <font>
      <i/>
      <sz val="11"/>
      <color theme="1"/>
      <name val="Sylfaen"/>
      <family val="1"/>
      <charset val="204"/>
    </font>
    <font>
      <b/>
      <sz val="11"/>
      <color theme="0"/>
      <name val="AcadMtav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2" fontId="9" fillId="0" borderId="1" xfId="0" applyNumberFormat="1" applyFont="1" applyFill="1" applyBorder="1" applyAlignment="1">
      <alignment horizontal="center" vertical="center" wrapText="1"/>
    </xf>
    <xf numFmtId="49" fontId="9" fillId="2" borderId="0" xfId="0" applyNumberFormat="1" applyFont="1" applyFill="1" applyAlignment="1">
      <alignment horizontal="center" vertical="center" wrapText="1"/>
    </xf>
    <xf numFmtId="2" fontId="9" fillId="2" borderId="0" xfId="0" applyNumberFormat="1" applyFont="1" applyFill="1" applyAlignment="1">
      <alignment horizontal="center" vertical="center" wrapText="1"/>
    </xf>
    <xf numFmtId="49" fontId="9" fillId="2" borderId="0" xfId="0" applyNumberFormat="1" applyFont="1" applyFill="1" applyAlignment="1">
      <alignment horizontal="left" vertical="center" wrapText="1"/>
    </xf>
    <xf numFmtId="2" fontId="9" fillId="2" borderId="0" xfId="0" applyNumberFormat="1" applyFont="1" applyFill="1" applyAlignment="1">
      <alignment horizontal="left" vertical="center" wrapText="1"/>
    </xf>
    <xf numFmtId="49" fontId="9" fillId="0" borderId="0" xfId="0" applyNumberFormat="1" applyFont="1" applyFill="1" applyAlignment="1">
      <alignment horizontal="center" vertical="center" wrapText="1"/>
    </xf>
    <xf numFmtId="2" fontId="9" fillId="0" borderId="0" xfId="0" applyNumberFormat="1" applyFont="1" applyFill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2" fontId="11" fillId="0" borderId="1" xfId="0" applyNumberFormat="1" applyFont="1" applyFill="1" applyBorder="1" applyAlignment="1">
      <alignment vertical="center" wrapText="1"/>
    </xf>
    <xf numFmtId="2" fontId="1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vertical="top" wrapText="1"/>
    </xf>
    <xf numFmtId="0" fontId="1" fillId="0" borderId="1" xfId="0" applyFont="1" applyFill="1" applyBorder="1" applyAlignment="1">
      <alignment vertical="center" wrapText="1"/>
    </xf>
    <xf numFmtId="49" fontId="12" fillId="0" borderId="1" xfId="0" applyNumberFormat="1" applyFont="1" applyFill="1" applyBorder="1" applyAlignment="1">
      <alignment vertical="center" wrapText="1"/>
    </xf>
    <xf numFmtId="49" fontId="1" fillId="0" borderId="1" xfId="0" applyNumberFormat="1" applyFont="1" applyFill="1" applyBorder="1" applyAlignment="1">
      <alignment vertical="top" wrapText="1"/>
    </xf>
    <xf numFmtId="49" fontId="1" fillId="0" borderId="1" xfId="0" applyNumberFormat="1" applyFont="1" applyFill="1" applyBorder="1" applyAlignment="1">
      <alignment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left" vertical="top" wrapText="1"/>
    </xf>
    <xf numFmtId="2" fontId="13" fillId="0" borderId="1" xfId="0" applyNumberFormat="1" applyFont="1" applyFill="1" applyBorder="1" applyAlignment="1">
      <alignment vertical="center" wrapText="1"/>
    </xf>
    <xf numFmtId="2" fontId="13" fillId="0" borderId="1" xfId="0" applyNumberFormat="1" applyFont="1" applyFill="1" applyBorder="1" applyAlignment="1">
      <alignment horizontal="center" vertical="center" wrapText="1"/>
    </xf>
    <xf numFmtId="49" fontId="14" fillId="0" borderId="0" xfId="0" applyNumberFormat="1" applyFont="1" applyFill="1" applyAlignment="1">
      <alignment horizontal="left" vertical="center" wrapText="1"/>
    </xf>
    <xf numFmtId="2" fontId="14" fillId="0" borderId="0" xfId="0" applyNumberFormat="1" applyFont="1" applyFill="1" applyAlignment="1">
      <alignment horizontal="left" vertical="center" wrapText="1"/>
    </xf>
    <xf numFmtId="49" fontId="14" fillId="2" borderId="0" xfId="0" applyNumberFormat="1" applyFont="1" applyFill="1" applyAlignment="1">
      <alignment horizontal="left" vertical="center" wrapText="1"/>
    </xf>
    <xf numFmtId="2" fontId="14" fillId="2" borderId="0" xfId="0" applyNumberFormat="1" applyFont="1" applyFill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Fill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49" fontId="9" fillId="2" borderId="0" xfId="0" applyNumberFormat="1" applyFont="1" applyFill="1" applyAlignment="1">
      <alignment horizontal="center" vertical="top" wrapText="1"/>
    </xf>
    <xf numFmtId="0" fontId="2" fillId="0" borderId="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vertical="center" wrapText="1"/>
    </xf>
    <xf numFmtId="49" fontId="14" fillId="0" borderId="2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vertical="top" wrapText="1"/>
    </xf>
    <xf numFmtId="49" fontId="14" fillId="0" borderId="1" xfId="0" applyNumberFormat="1" applyFont="1" applyFill="1" applyBorder="1" applyAlignment="1">
      <alignment vertical="center" wrapText="1"/>
    </xf>
    <xf numFmtId="49" fontId="2" fillId="0" borderId="2" xfId="0" applyNumberFormat="1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left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 wrapText="1"/>
    </xf>
    <xf numFmtId="49" fontId="14" fillId="0" borderId="2" xfId="0" applyNumberFormat="1" applyFont="1" applyFill="1" applyBorder="1" applyAlignment="1">
      <alignment horizontal="center" vertical="center" wrapText="1"/>
    </xf>
    <xf numFmtId="49" fontId="14" fillId="0" borderId="7" xfId="0" applyNumberFormat="1" applyFont="1" applyFill="1" applyBorder="1" applyAlignment="1">
      <alignment horizontal="center" vertical="center" wrapText="1"/>
    </xf>
    <xf numFmtId="49" fontId="14" fillId="0" borderId="8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top" wrapText="1"/>
    </xf>
    <xf numFmtId="0" fontId="2" fillId="0" borderId="6" xfId="0" applyFont="1" applyFill="1" applyBorder="1" applyAlignment="1">
      <alignment horizontal="left" vertical="top" wrapText="1"/>
    </xf>
    <xf numFmtId="49" fontId="1" fillId="0" borderId="3" xfId="0" applyNumberFormat="1" applyFont="1" applyFill="1" applyBorder="1" applyAlignment="1">
      <alignment horizontal="left" vertical="top" wrapText="1"/>
    </xf>
    <xf numFmtId="49" fontId="1" fillId="0" borderId="6" xfId="0" applyNumberFormat="1" applyFont="1" applyFill="1" applyBorder="1" applyAlignment="1">
      <alignment horizontal="left" vertical="top" wrapText="1"/>
    </xf>
    <xf numFmtId="11" fontId="13" fillId="0" borderId="0" xfId="0" applyNumberFormat="1" applyFont="1" applyFill="1" applyAlignment="1">
      <alignment horizontal="left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49" fontId="5" fillId="0" borderId="5" xfId="0" applyNumberFormat="1" applyFont="1" applyFill="1" applyBorder="1" applyAlignment="1">
      <alignment horizontal="center" vertical="center" wrapText="1"/>
    </xf>
    <xf numFmtId="49" fontId="5" fillId="0" borderId="6" xfId="0" applyNumberFormat="1" applyFont="1" applyFill="1" applyBorder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center" wrapText="1"/>
    </xf>
    <xf numFmtId="49" fontId="12" fillId="0" borderId="3" xfId="0" applyNumberFormat="1" applyFont="1" applyFill="1" applyBorder="1" applyAlignment="1">
      <alignment horizontal="left" vertical="center" wrapText="1"/>
    </xf>
    <xf numFmtId="49" fontId="12" fillId="0" borderId="5" xfId="0" applyNumberFormat="1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49" fontId="1" fillId="0" borderId="6" xfId="0" applyNumberFormat="1" applyFont="1" applyFill="1" applyBorder="1" applyAlignment="1">
      <alignment horizontal="left" vertical="top"/>
    </xf>
    <xf numFmtId="0" fontId="2" fillId="0" borderId="3" xfId="0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vertical="top" wrapText="1"/>
    </xf>
    <xf numFmtId="49" fontId="1" fillId="0" borderId="3" xfId="0" applyNumberFormat="1" applyFont="1" applyFill="1" applyBorder="1" applyAlignment="1">
      <alignment horizontal="center" vertical="top" wrapText="1"/>
    </xf>
    <xf numFmtId="49" fontId="1" fillId="0" borderId="6" xfId="0" applyNumberFormat="1" applyFont="1" applyFill="1" applyBorder="1" applyAlignment="1">
      <alignment horizontal="center" vertical="top"/>
    </xf>
    <xf numFmtId="49" fontId="17" fillId="3" borderId="0" xfId="0" applyNumberFormat="1" applyFont="1" applyFill="1" applyAlignment="1">
      <alignment horizontal="right" vertical="center" wrapText="1"/>
    </xf>
    <xf numFmtId="49" fontId="15" fillId="0" borderId="0" xfId="0" applyNumberFormat="1" applyFont="1" applyFill="1" applyAlignment="1">
      <alignment horizontal="center" vertical="center" wrapText="1"/>
    </xf>
    <xf numFmtId="49" fontId="16" fillId="0" borderId="0" xfId="0" applyNumberFormat="1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left" vertical="center" wrapText="1"/>
    </xf>
    <xf numFmtId="49" fontId="17" fillId="0" borderId="0" xfId="0" applyNumberFormat="1" applyFont="1" applyFill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1"/>
  <sheetViews>
    <sheetView tabSelected="1" view="pageBreakPreview" zoomScaleNormal="120" zoomScaleSheetLayoutView="100" workbookViewId="0">
      <selection activeCell="C9" sqref="C9"/>
    </sheetView>
  </sheetViews>
  <sheetFormatPr defaultRowHeight="13.5" x14ac:dyDescent="0.25"/>
  <cols>
    <col min="1" max="1" width="5.85546875" style="6" bestFit="1" customWidth="1"/>
    <col min="2" max="2" width="47.85546875" style="2" customWidth="1"/>
    <col min="3" max="3" width="9.42578125" style="2" bestFit="1" customWidth="1"/>
    <col min="4" max="4" width="9.85546875" style="2" bestFit="1" customWidth="1"/>
    <col min="5" max="6" width="14.140625" style="3" customWidth="1"/>
    <col min="7" max="7" width="2.85546875" style="2" customWidth="1"/>
    <col min="8" max="16384" width="9.140625" style="2"/>
  </cols>
  <sheetData>
    <row r="1" spans="1:6" ht="16.5" customHeight="1" x14ac:dyDescent="0.25">
      <c r="A1" s="75" t="s">
        <v>25</v>
      </c>
      <c r="B1" s="75"/>
      <c r="C1" s="75"/>
      <c r="D1" s="75"/>
      <c r="E1" s="75"/>
      <c r="F1" s="75"/>
    </row>
    <row r="2" spans="1:6" s="6" customFormat="1" ht="16.5" customHeight="1" x14ac:dyDescent="0.25">
      <c r="A2" s="83"/>
      <c r="B2" s="83"/>
      <c r="C2" s="83"/>
      <c r="D2" s="83"/>
      <c r="E2" s="83"/>
      <c r="F2" s="83"/>
    </row>
    <row r="3" spans="1:6" ht="15" x14ac:dyDescent="0.25">
      <c r="A3" s="76" t="s">
        <v>38</v>
      </c>
      <c r="B3" s="77"/>
      <c r="C3" s="77"/>
      <c r="D3" s="77"/>
      <c r="E3" s="77"/>
      <c r="F3" s="77"/>
    </row>
    <row r="4" spans="1:6" x14ac:dyDescent="0.25">
      <c r="B4" s="6"/>
      <c r="C4" s="6"/>
      <c r="D4" s="6"/>
      <c r="E4" s="7"/>
      <c r="F4" s="7"/>
    </row>
    <row r="5" spans="1:6" ht="45" customHeight="1" x14ac:dyDescent="0.25">
      <c r="A5" s="77" t="s">
        <v>181</v>
      </c>
      <c r="B5" s="77"/>
      <c r="C5" s="77"/>
      <c r="D5" s="77"/>
      <c r="E5" s="77"/>
      <c r="F5" s="77"/>
    </row>
    <row r="6" spans="1:6" ht="40.5" x14ac:dyDescent="0.25">
      <c r="A6" s="8" t="s">
        <v>0</v>
      </c>
      <c r="B6" s="8" t="s">
        <v>1</v>
      </c>
      <c r="C6" s="8" t="s">
        <v>5</v>
      </c>
      <c r="D6" s="8" t="s">
        <v>4</v>
      </c>
      <c r="E6" s="8" t="s">
        <v>2</v>
      </c>
      <c r="F6" s="8" t="s">
        <v>3</v>
      </c>
    </row>
    <row r="7" spans="1:6" ht="16.5" customHeight="1" x14ac:dyDescent="0.25">
      <c r="A7" s="8" t="s">
        <v>6</v>
      </c>
      <c r="B7" s="8" t="s">
        <v>7</v>
      </c>
      <c r="C7" s="8" t="s">
        <v>8</v>
      </c>
      <c r="D7" s="8" t="s">
        <v>9</v>
      </c>
      <c r="E7" s="8" t="s">
        <v>10</v>
      </c>
      <c r="F7" s="8" t="s">
        <v>11</v>
      </c>
    </row>
    <row r="8" spans="1:6" ht="20.25" customHeight="1" x14ac:dyDescent="0.25">
      <c r="A8" s="78" t="s">
        <v>36</v>
      </c>
      <c r="B8" s="78"/>
      <c r="C8" s="27"/>
      <c r="D8" s="27"/>
      <c r="E8" s="26"/>
      <c r="F8" s="39"/>
    </row>
    <row r="9" spans="1:6" s="6" customFormat="1" ht="15" x14ac:dyDescent="0.25">
      <c r="A9" s="37" t="s">
        <v>65</v>
      </c>
      <c r="B9" s="11" t="s">
        <v>27</v>
      </c>
      <c r="C9" s="15" t="s">
        <v>32</v>
      </c>
      <c r="D9" s="15">
        <v>13.37</v>
      </c>
      <c r="E9" s="1"/>
      <c r="F9" s="1"/>
    </row>
    <row r="10" spans="1:6" s="6" customFormat="1" ht="15" x14ac:dyDescent="0.25">
      <c r="A10" s="37" t="s">
        <v>26</v>
      </c>
      <c r="B10" s="11" t="s">
        <v>67</v>
      </c>
      <c r="C10" s="13" t="s">
        <v>68</v>
      </c>
      <c r="D10" s="15">
        <v>0.25</v>
      </c>
      <c r="E10" s="1"/>
      <c r="F10" s="1"/>
    </row>
    <row r="11" spans="1:6" s="6" customFormat="1" ht="15" x14ac:dyDescent="0.25">
      <c r="A11" s="37" t="s">
        <v>66</v>
      </c>
      <c r="B11" s="12" t="s">
        <v>69</v>
      </c>
      <c r="C11" s="41" t="s">
        <v>29</v>
      </c>
      <c r="D11" s="15">
        <v>10</v>
      </c>
      <c r="E11" s="1"/>
      <c r="F11" s="1"/>
    </row>
    <row r="12" spans="1:6" s="6" customFormat="1" ht="45.75" x14ac:dyDescent="0.25">
      <c r="A12" s="44" t="s">
        <v>71</v>
      </c>
      <c r="B12" s="12" t="s">
        <v>118</v>
      </c>
      <c r="C12" s="16" t="s">
        <v>31</v>
      </c>
      <c r="D12" s="15">
        <v>8672</v>
      </c>
      <c r="E12" s="1"/>
      <c r="F12" s="1"/>
    </row>
    <row r="13" spans="1:6" s="6" customFormat="1" ht="60" x14ac:dyDescent="0.25">
      <c r="A13" s="37" t="s">
        <v>70</v>
      </c>
      <c r="B13" s="12" t="s">
        <v>178</v>
      </c>
      <c r="C13" s="41" t="s">
        <v>28</v>
      </c>
      <c r="D13" s="15">
        <v>9.1999999999999993</v>
      </c>
      <c r="E13" s="1"/>
      <c r="F13" s="1"/>
    </row>
    <row r="14" spans="1:6" s="6" customFormat="1" ht="20.25" customHeight="1" x14ac:dyDescent="0.25">
      <c r="A14" s="66" t="s">
        <v>62</v>
      </c>
      <c r="B14" s="67"/>
      <c r="C14" s="23"/>
      <c r="D14" s="23"/>
      <c r="E14" s="23"/>
      <c r="F14" s="23"/>
    </row>
    <row r="15" spans="1:6" s="6" customFormat="1" ht="20.25" customHeight="1" x14ac:dyDescent="0.25">
      <c r="A15" s="68" t="s">
        <v>33</v>
      </c>
      <c r="B15" s="69"/>
      <c r="C15" s="23"/>
      <c r="D15" s="23"/>
      <c r="E15" s="23"/>
      <c r="F15" s="23"/>
    </row>
    <row r="16" spans="1:6" s="6" customFormat="1" ht="61.5" x14ac:dyDescent="0.25">
      <c r="A16" s="37" t="s">
        <v>72</v>
      </c>
      <c r="B16" s="14" t="s">
        <v>83</v>
      </c>
      <c r="C16" s="13" t="s">
        <v>31</v>
      </c>
      <c r="D16" s="13">
        <v>29240</v>
      </c>
      <c r="E16" s="1"/>
      <c r="F16" s="1"/>
    </row>
    <row r="17" spans="1:6" s="6" customFormat="1" ht="61.5" x14ac:dyDescent="0.25">
      <c r="A17" s="37" t="s">
        <v>17</v>
      </c>
      <c r="B17" s="14" t="s">
        <v>82</v>
      </c>
      <c r="C17" s="13" t="s">
        <v>31</v>
      </c>
      <c r="D17" s="13">
        <v>7255</v>
      </c>
      <c r="E17" s="1"/>
      <c r="F17" s="1"/>
    </row>
    <row r="18" spans="1:6" s="6" customFormat="1" ht="46.5" x14ac:dyDescent="0.25">
      <c r="A18" s="37" t="s">
        <v>73</v>
      </c>
      <c r="B18" s="14" t="s">
        <v>81</v>
      </c>
      <c r="C18" s="13" t="s">
        <v>31</v>
      </c>
      <c r="D18" s="13">
        <v>7327</v>
      </c>
      <c r="E18" s="1"/>
      <c r="F18" s="1"/>
    </row>
    <row r="19" spans="1:6" s="6" customFormat="1" ht="90" x14ac:dyDescent="0.25">
      <c r="A19" s="37" t="s">
        <v>74</v>
      </c>
      <c r="B19" s="14" t="s">
        <v>79</v>
      </c>
      <c r="C19" s="13" t="s">
        <v>31</v>
      </c>
      <c r="D19" s="13">
        <v>1815</v>
      </c>
      <c r="E19" s="1"/>
      <c r="F19" s="1"/>
    </row>
    <row r="20" spans="1:6" s="6" customFormat="1" ht="46.5" x14ac:dyDescent="0.25">
      <c r="A20" s="37" t="s">
        <v>75</v>
      </c>
      <c r="B20" s="14" t="s">
        <v>80</v>
      </c>
      <c r="C20" s="13" t="s">
        <v>31</v>
      </c>
      <c r="D20" s="13">
        <v>1720</v>
      </c>
      <c r="E20" s="1"/>
      <c r="F20" s="1"/>
    </row>
    <row r="21" spans="1:6" s="6" customFormat="1" ht="45" x14ac:dyDescent="0.25">
      <c r="A21" s="37" t="s">
        <v>76</v>
      </c>
      <c r="B21" s="42" t="s">
        <v>84</v>
      </c>
      <c r="C21" s="13" t="s">
        <v>31</v>
      </c>
      <c r="D21" s="13">
        <v>3137</v>
      </c>
      <c r="E21" s="1"/>
      <c r="F21" s="1"/>
    </row>
    <row r="22" spans="1:6" s="6" customFormat="1" ht="45.75" x14ac:dyDescent="0.25">
      <c r="A22" s="37" t="s">
        <v>77</v>
      </c>
      <c r="B22" s="14" t="s">
        <v>85</v>
      </c>
      <c r="C22" s="13" t="s">
        <v>31</v>
      </c>
      <c r="D22" s="15">
        <v>254</v>
      </c>
      <c r="E22" s="1"/>
      <c r="F22" s="1"/>
    </row>
    <row r="23" spans="1:6" s="6" customFormat="1" ht="30" x14ac:dyDescent="0.25">
      <c r="A23" s="37" t="s">
        <v>78</v>
      </c>
      <c r="B23" s="14" t="s">
        <v>86</v>
      </c>
      <c r="C23" s="13" t="s">
        <v>37</v>
      </c>
      <c r="D23" s="15">
        <v>101089</v>
      </c>
      <c r="E23" s="1"/>
      <c r="F23" s="1"/>
    </row>
    <row r="24" spans="1:6" s="6" customFormat="1" ht="20.25" customHeight="1" x14ac:dyDescent="0.25">
      <c r="A24" s="51" t="s">
        <v>34</v>
      </c>
      <c r="B24" s="65"/>
      <c r="C24" s="22"/>
      <c r="D24" s="22"/>
      <c r="E24" s="22"/>
      <c r="F24" s="22"/>
    </row>
    <row r="25" spans="1:6" s="6" customFormat="1" ht="20.25" customHeight="1" x14ac:dyDescent="0.25">
      <c r="A25" s="68" t="s">
        <v>35</v>
      </c>
      <c r="B25" s="69"/>
      <c r="C25" s="22"/>
      <c r="D25" s="22"/>
      <c r="E25" s="22"/>
      <c r="F25" s="22"/>
    </row>
    <row r="26" spans="1:6" s="6" customFormat="1" ht="18" customHeight="1" x14ac:dyDescent="0.25">
      <c r="A26" s="73" t="s">
        <v>176</v>
      </c>
      <c r="B26" s="74"/>
      <c r="C26" s="24"/>
      <c r="D26" s="24"/>
      <c r="E26" s="24"/>
      <c r="F26" s="24"/>
    </row>
    <row r="27" spans="1:6" s="6" customFormat="1" ht="32.25" customHeight="1" x14ac:dyDescent="0.25">
      <c r="A27" s="46" t="s">
        <v>24</v>
      </c>
      <c r="B27" s="21" t="s">
        <v>112</v>
      </c>
      <c r="C27" s="13" t="s">
        <v>31</v>
      </c>
      <c r="D27" s="19">
        <v>12</v>
      </c>
      <c r="E27" s="17"/>
      <c r="F27" s="17"/>
    </row>
    <row r="28" spans="1:6" s="6" customFormat="1" ht="22.5" customHeight="1" x14ac:dyDescent="0.25">
      <c r="A28" s="46" t="s">
        <v>39</v>
      </c>
      <c r="B28" s="11" t="s">
        <v>113</v>
      </c>
      <c r="C28" s="13" t="s">
        <v>68</v>
      </c>
      <c r="D28" s="13">
        <v>0.02</v>
      </c>
      <c r="E28" s="17"/>
      <c r="F28" s="17"/>
    </row>
    <row r="29" spans="1:6" s="6" customFormat="1" ht="45" x14ac:dyDescent="0.25">
      <c r="A29" s="46" t="s">
        <v>40</v>
      </c>
      <c r="B29" s="20" t="s">
        <v>114</v>
      </c>
      <c r="C29" s="13" t="s">
        <v>31</v>
      </c>
      <c r="D29" s="13">
        <v>10.6</v>
      </c>
      <c r="E29" s="17"/>
      <c r="F29" s="17"/>
    </row>
    <row r="30" spans="1:6" s="6" customFormat="1" ht="15" x14ac:dyDescent="0.25">
      <c r="A30" s="53" t="s">
        <v>41</v>
      </c>
      <c r="B30" s="56" t="s">
        <v>115</v>
      </c>
      <c r="C30" s="57"/>
      <c r="D30" s="12"/>
      <c r="E30" s="17"/>
      <c r="F30" s="17"/>
    </row>
    <row r="31" spans="1:6" s="6" customFormat="1" ht="30" x14ac:dyDescent="0.25">
      <c r="A31" s="54"/>
      <c r="B31" s="17" t="s">
        <v>117</v>
      </c>
      <c r="C31" s="19" t="s">
        <v>58</v>
      </c>
      <c r="D31" s="13">
        <v>21.6</v>
      </c>
      <c r="E31" s="17"/>
      <c r="F31" s="17"/>
    </row>
    <row r="32" spans="1:6" s="6" customFormat="1" ht="15" x14ac:dyDescent="0.25">
      <c r="A32" s="54"/>
      <c r="B32" s="11" t="s">
        <v>116</v>
      </c>
      <c r="C32" s="13" t="s">
        <v>28</v>
      </c>
      <c r="D32" s="13">
        <v>13</v>
      </c>
      <c r="E32" s="17"/>
      <c r="F32" s="17"/>
    </row>
    <row r="33" spans="1:6" s="6" customFormat="1" ht="30" x14ac:dyDescent="0.25">
      <c r="A33" s="54"/>
      <c r="B33" s="17" t="s">
        <v>123</v>
      </c>
      <c r="C33" s="19" t="s">
        <v>30</v>
      </c>
      <c r="D33" s="19">
        <v>0.2</v>
      </c>
      <c r="E33" s="17"/>
      <c r="F33" s="17"/>
    </row>
    <row r="34" spans="1:6" s="6" customFormat="1" ht="30" x14ac:dyDescent="0.25">
      <c r="A34" s="54"/>
      <c r="B34" s="11" t="s">
        <v>124</v>
      </c>
      <c r="C34" s="19" t="s">
        <v>30</v>
      </c>
      <c r="D34" s="19">
        <v>0.1</v>
      </c>
      <c r="E34" s="17"/>
      <c r="F34" s="17"/>
    </row>
    <row r="35" spans="1:6" s="6" customFormat="1" ht="15.75" x14ac:dyDescent="0.25">
      <c r="A35" s="54"/>
      <c r="B35" s="17" t="s">
        <v>125</v>
      </c>
      <c r="C35" s="13" t="s">
        <v>31</v>
      </c>
      <c r="D35" s="13">
        <v>3.2</v>
      </c>
      <c r="E35" s="17"/>
      <c r="F35" s="17"/>
    </row>
    <row r="36" spans="1:6" s="6" customFormat="1" ht="15" x14ac:dyDescent="0.25">
      <c r="A36" s="54"/>
      <c r="B36" s="11" t="s">
        <v>126</v>
      </c>
      <c r="C36" s="19" t="s">
        <v>30</v>
      </c>
      <c r="D36" s="13">
        <v>0.01</v>
      </c>
      <c r="E36" s="17"/>
      <c r="F36" s="17"/>
    </row>
    <row r="37" spans="1:6" s="6" customFormat="1" ht="30" x14ac:dyDescent="0.25">
      <c r="A37" s="54"/>
      <c r="B37" s="18" t="s">
        <v>127</v>
      </c>
      <c r="C37" s="13" t="s">
        <v>37</v>
      </c>
      <c r="D37" s="13">
        <v>15</v>
      </c>
      <c r="E37" s="17"/>
      <c r="F37" s="17"/>
    </row>
    <row r="38" spans="1:6" s="6" customFormat="1" ht="15" x14ac:dyDescent="0.25">
      <c r="A38" s="54"/>
      <c r="B38" s="17" t="s">
        <v>183</v>
      </c>
      <c r="C38" s="19" t="s">
        <v>30</v>
      </c>
      <c r="D38" s="13">
        <v>0.47</v>
      </c>
      <c r="E38" s="17"/>
      <c r="F38" s="17"/>
    </row>
    <row r="39" spans="1:6" s="6" customFormat="1" ht="15" x14ac:dyDescent="0.25">
      <c r="A39" s="55"/>
      <c r="B39" s="17" t="s">
        <v>128</v>
      </c>
      <c r="C39" s="19" t="s">
        <v>30</v>
      </c>
      <c r="D39" s="13">
        <v>0.47</v>
      </c>
      <c r="E39" s="17"/>
      <c r="F39" s="17"/>
    </row>
    <row r="40" spans="1:6" s="6" customFormat="1" ht="23.25" customHeight="1" x14ac:dyDescent="0.25">
      <c r="A40" s="51" t="s">
        <v>44</v>
      </c>
      <c r="B40" s="52"/>
      <c r="C40" s="22"/>
      <c r="D40" s="22"/>
      <c r="E40" s="22"/>
      <c r="F40" s="22"/>
    </row>
    <row r="41" spans="1:6" s="6" customFormat="1" ht="15" x14ac:dyDescent="0.25">
      <c r="A41" s="58" t="s">
        <v>170</v>
      </c>
      <c r="B41" s="59"/>
      <c r="C41" s="25"/>
      <c r="D41" s="25"/>
      <c r="E41" s="25"/>
      <c r="F41" s="25"/>
    </row>
    <row r="42" spans="1:6" s="6" customFormat="1" ht="45.75" x14ac:dyDescent="0.25">
      <c r="A42" s="37" t="s">
        <v>12</v>
      </c>
      <c r="B42" s="14" t="s">
        <v>130</v>
      </c>
      <c r="C42" s="13" t="s">
        <v>31</v>
      </c>
      <c r="D42" s="13">
        <f>1088.2+1153.5</f>
        <v>2241.6999999999998</v>
      </c>
      <c r="E42" s="17"/>
      <c r="F42" s="17"/>
    </row>
    <row r="43" spans="1:6" s="6" customFormat="1" ht="30" x14ac:dyDescent="0.25">
      <c r="A43" s="37" t="s">
        <v>13</v>
      </c>
      <c r="B43" s="11" t="s">
        <v>129</v>
      </c>
      <c r="C43" s="13" t="s">
        <v>31</v>
      </c>
      <c r="D43" s="13">
        <f>108.8+115.4</f>
        <v>224.2</v>
      </c>
      <c r="E43" s="17"/>
      <c r="F43" s="17"/>
    </row>
    <row r="44" spans="1:6" s="6" customFormat="1" ht="15" x14ac:dyDescent="0.25">
      <c r="A44" s="53" t="s">
        <v>14</v>
      </c>
      <c r="B44" s="47" t="s">
        <v>184</v>
      </c>
      <c r="C44" s="13"/>
      <c r="D44" s="13"/>
      <c r="E44" s="17"/>
      <c r="F44" s="17"/>
    </row>
    <row r="45" spans="1:6" s="6" customFormat="1" ht="15.75" x14ac:dyDescent="0.25">
      <c r="A45" s="54"/>
      <c r="B45" s="48" t="s">
        <v>131</v>
      </c>
      <c r="C45" s="13" t="s">
        <v>31</v>
      </c>
      <c r="D45" s="13">
        <f>78.34+78.34</f>
        <v>156.68</v>
      </c>
      <c r="E45" s="17"/>
      <c r="F45" s="17"/>
    </row>
    <row r="46" spans="1:6" s="6" customFormat="1" ht="15.75" x14ac:dyDescent="0.25">
      <c r="A46" s="54"/>
      <c r="B46" s="48" t="s">
        <v>171</v>
      </c>
      <c r="C46" s="13" t="s">
        <v>31</v>
      </c>
      <c r="D46" s="13">
        <f>47.25+47.25</f>
        <v>94.5</v>
      </c>
      <c r="E46" s="17"/>
      <c r="F46" s="17"/>
    </row>
    <row r="47" spans="1:6" s="6" customFormat="1" ht="15" x14ac:dyDescent="0.25">
      <c r="A47" s="54"/>
      <c r="B47" s="48" t="s">
        <v>132</v>
      </c>
      <c r="C47" s="13"/>
      <c r="D47" s="13"/>
      <c r="E47" s="17"/>
      <c r="F47" s="17"/>
    </row>
    <row r="48" spans="1:6" s="6" customFormat="1" ht="15.75" x14ac:dyDescent="0.25">
      <c r="A48" s="54"/>
      <c r="B48" s="48" t="s">
        <v>133</v>
      </c>
      <c r="C48" s="13" t="s">
        <v>37</v>
      </c>
      <c r="D48" s="13">
        <f>510+510</f>
        <v>1020</v>
      </c>
      <c r="E48" s="17"/>
      <c r="F48" s="17"/>
    </row>
    <row r="49" spans="1:6" s="6" customFormat="1" ht="15.75" x14ac:dyDescent="0.25">
      <c r="A49" s="55"/>
      <c r="B49" s="48" t="s">
        <v>134</v>
      </c>
      <c r="C49" s="13" t="s">
        <v>37</v>
      </c>
      <c r="D49" s="13">
        <f>231+231</f>
        <v>462</v>
      </c>
      <c r="E49" s="17"/>
      <c r="F49" s="17"/>
    </row>
    <row r="50" spans="1:6" s="6" customFormat="1" ht="15" x14ac:dyDescent="0.25">
      <c r="A50" s="53" t="s">
        <v>15</v>
      </c>
      <c r="B50" s="17" t="s">
        <v>139</v>
      </c>
      <c r="C50" s="13"/>
      <c r="D50" s="13"/>
      <c r="E50" s="17"/>
      <c r="F50" s="17"/>
    </row>
    <row r="51" spans="1:6" s="6" customFormat="1" ht="15.75" x14ac:dyDescent="0.25">
      <c r="A51" s="54"/>
      <c r="B51" s="48" t="s">
        <v>97</v>
      </c>
      <c r="C51" s="13" t="s">
        <v>31</v>
      </c>
      <c r="D51" s="13">
        <f>13.2+11.8</f>
        <v>25</v>
      </c>
      <c r="E51" s="17"/>
      <c r="F51" s="17"/>
    </row>
    <row r="52" spans="1:6" s="6" customFormat="1" ht="15.75" x14ac:dyDescent="0.25">
      <c r="A52" s="54"/>
      <c r="B52" s="17" t="s">
        <v>136</v>
      </c>
      <c r="C52" s="13" t="s">
        <v>31</v>
      </c>
      <c r="D52" s="13">
        <f>282.7+251.1</f>
        <v>533.79999999999995</v>
      </c>
      <c r="E52" s="17"/>
      <c r="F52" s="17"/>
    </row>
    <row r="53" spans="1:6" s="6" customFormat="1" ht="30" x14ac:dyDescent="0.25">
      <c r="A53" s="55"/>
      <c r="B53" s="17" t="s">
        <v>182</v>
      </c>
      <c r="C53" s="13" t="s">
        <v>37</v>
      </c>
      <c r="D53" s="13">
        <f>421+377</f>
        <v>798</v>
      </c>
      <c r="E53" s="17"/>
      <c r="F53" s="17"/>
    </row>
    <row r="54" spans="1:6" s="6" customFormat="1" ht="15" x14ac:dyDescent="0.25">
      <c r="A54" s="53" t="s">
        <v>16</v>
      </c>
      <c r="B54" s="17" t="s">
        <v>135</v>
      </c>
      <c r="C54" s="13"/>
      <c r="D54" s="13"/>
      <c r="E54" s="17"/>
      <c r="F54" s="17"/>
    </row>
    <row r="55" spans="1:6" s="6" customFormat="1" ht="15.75" x14ac:dyDescent="0.25">
      <c r="A55" s="54"/>
      <c r="B55" s="48" t="s">
        <v>97</v>
      </c>
      <c r="C55" s="13" t="s">
        <v>31</v>
      </c>
      <c r="D55" s="13">
        <f>1.5+3.5</f>
        <v>5</v>
      </c>
      <c r="E55" s="17"/>
      <c r="F55" s="17"/>
    </row>
    <row r="56" spans="1:6" s="6" customFormat="1" ht="15.75" x14ac:dyDescent="0.25">
      <c r="A56" s="54"/>
      <c r="B56" s="17" t="s">
        <v>136</v>
      </c>
      <c r="C56" s="13" t="s">
        <v>31</v>
      </c>
      <c r="D56" s="13">
        <f>4.3+10.4</f>
        <v>14.7</v>
      </c>
      <c r="E56" s="17"/>
      <c r="F56" s="17"/>
    </row>
    <row r="57" spans="1:6" s="6" customFormat="1" ht="15.75" x14ac:dyDescent="0.25">
      <c r="A57" s="54"/>
      <c r="B57" s="17" t="s">
        <v>137</v>
      </c>
      <c r="C57" s="13" t="s">
        <v>31</v>
      </c>
      <c r="D57" s="13">
        <f>4.7+11.1</f>
        <v>15.8</v>
      </c>
      <c r="E57" s="17"/>
      <c r="F57" s="17"/>
    </row>
    <row r="58" spans="1:6" s="6" customFormat="1" ht="15.75" x14ac:dyDescent="0.25">
      <c r="A58" s="54"/>
      <c r="B58" s="17" t="s">
        <v>138</v>
      </c>
      <c r="C58" s="13" t="s">
        <v>31</v>
      </c>
      <c r="D58" s="13">
        <f>3.1+7.3</f>
        <v>10.4</v>
      </c>
      <c r="E58" s="17"/>
      <c r="F58" s="17"/>
    </row>
    <row r="59" spans="1:6" s="6" customFormat="1" ht="30" x14ac:dyDescent="0.25">
      <c r="A59" s="55"/>
      <c r="B59" s="17" t="s">
        <v>182</v>
      </c>
      <c r="C59" s="13" t="s">
        <v>37</v>
      </c>
      <c r="D59" s="13">
        <f>16+38</f>
        <v>54</v>
      </c>
      <c r="E59" s="17"/>
      <c r="F59" s="17"/>
    </row>
    <row r="60" spans="1:6" s="6" customFormat="1" ht="15.75" x14ac:dyDescent="0.25">
      <c r="A60" s="37" t="s">
        <v>18</v>
      </c>
      <c r="B60" s="17" t="s">
        <v>42</v>
      </c>
      <c r="C60" s="13" t="s">
        <v>31</v>
      </c>
      <c r="D60" s="13">
        <f>208+184</f>
        <v>392</v>
      </c>
      <c r="E60" s="17"/>
      <c r="F60" s="17"/>
    </row>
    <row r="61" spans="1:6" s="6" customFormat="1" ht="15" x14ac:dyDescent="0.25">
      <c r="A61" s="53" t="s">
        <v>19</v>
      </c>
      <c r="B61" s="71" t="s">
        <v>179</v>
      </c>
      <c r="C61" s="72"/>
      <c r="D61" s="13"/>
      <c r="E61" s="17"/>
      <c r="F61" s="17"/>
    </row>
    <row r="62" spans="1:6" s="6" customFormat="1" ht="15.75" x14ac:dyDescent="0.25">
      <c r="A62" s="54"/>
      <c r="B62" s="17" t="s">
        <v>175</v>
      </c>
      <c r="C62" s="13" t="s">
        <v>31</v>
      </c>
      <c r="D62" s="13">
        <v>3</v>
      </c>
      <c r="E62" s="17"/>
      <c r="F62" s="17"/>
    </row>
    <row r="63" spans="1:6" s="6" customFormat="1" ht="90" x14ac:dyDescent="0.25">
      <c r="A63" s="54"/>
      <c r="B63" s="18" t="s">
        <v>177</v>
      </c>
      <c r="C63" s="13" t="s">
        <v>28</v>
      </c>
      <c r="D63" s="13">
        <v>198</v>
      </c>
      <c r="E63" s="17"/>
      <c r="F63" s="17"/>
    </row>
    <row r="64" spans="1:6" s="6" customFormat="1" ht="15.75" x14ac:dyDescent="0.25">
      <c r="A64" s="54"/>
      <c r="B64" s="17" t="s">
        <v>174</v>
      </c>
      <c r="C64" s="13" t="s">
        <v>31</v>
      </c>
      <c r="D64" s="13">
        <v>22.5</v>
      </c>
      <c r="E64" s="17"/>
      <c r="F64" s="17"/>
    </row>
    <row r="65" spans="1:6" s="6" customFormat="1" ht="15" x14ac:dyDescent="0.25">
      <c r="A65" s="54"/>
      <c r="B65" s="17" t="s">
        <v>173</v>
      </c>
      <c r="C65" s="13" t="s">
        <v>28</v>
      </c>
      <c r="D65" s="13">
        <v>12</v>
      </c>
      <c r="E65" s="17"/>
      <c r="F65" s="17"/>
    </row>
    <row r="66" spans="1:6" s="6" customFormat="1" ht="30" x14ac:dyDescent="0.25">
      <c r="A66" s="37" t="s">
        <v>20</v>
      </c>
      <c r="B66" s="17" t="s">
        <v>140</v>
      </c>
      <c r="C66" s="13" t="s">
        <v>31</v>
      </c>
      <c r="D66" s="13">
        <f>326.5+346.1</f>
        <v>672.6</v>
      </c>
      <c r="E66" s="17"/>
      <c r="F66" s="17"/>
    </row>
    <row r="67" spans="1:6" s="6" customFormat="1" ht="17.25" customHeight="1" x14ac:dyDescent="0.25">
      <c r="A67" s="37" t="s">
        <v>21</v>
      </c>
      <c r="B67" s="17" t="s">
        <v>172</v>
      </c>
      <c r="C67" s="13" t="s">
        <v>31</v>
      </c>
      <c r="D67" s="13">
        <f>37.73+36.65</f>
        <v>74.38</v>
      </c>
      <c r="E67" s="17"/>
      <c r="F67" s="17"/>
    </row>
    <row r="68" spans="1:6" s="6" customFormat="1" ht="17.25" customHeight="1" x14ac:dyDescent="0.25">
      <c r="A68" s="37" t="s">
        <v>22</v>
      </c>
      <c r="B68" s="17" t="s">
        <v>141</v>
      </c>
      <c r="C68" s="13" t="s">
        <v>37</v>
      </c>
      <c r="D68" s="13">
        <f>352.8+324</f>
        <v>676.8</v>
      </c>
      <c r="E68" s="17"/>
      <c r="F68" s="17"/>
    </row>
    <row r="69" spans="1:6" s="6" customFormat="1" ht="23.25" customHeight="1" x14ac:dyDescent="0.25">
      <c r="A69" s="51" t="s">
        <v>43</v>
      </c>
      <c r="B69" s="52"/>
      <c r="C69" s="22"/>
      <c r="D69" s="22"/>
      <c r="E69" s="22"/>
      <c r="F69" s="22"/>
    </row>
    <row r="70" spans="1:6" ht="20.25" customHeight="1" x14ac:dyDescent="0.25">
      <c r="A70" s="51" t="s">
        <v>63</v>
      </c>
      <c r="B70" s="65"/>
      <c r="C70" s="65"/>
      <c r="D70" s="52"/>
      <c r="E70" s="9"/>
      <c r="F70" s="10"/>
    </row>
    <row r="71" spans="1:6" ht="20.25" customHeight="1" x14ac:dyDescent="0.25">
      <c r="A71" s="68" t="s">
        <v>45</v>
      </c>
      <c r="B71" s="69"/>
      <c r="C71" s="69"/>
      <c r="D71" s="82"/>
      <c r="E71" s="18"/>
      <c r="F71" s="18"/>
    </row>
    <row r="72" spans="1:6" ht="30" x14ac:dyDescent="0.25">
      <c r="A72" s="19" t="s">
        <v>23</v>
      </c>
      <c r="B72" s="18" t="s">
        <v>87</v>
      </c>
      <c r="C72" s="13" t="s">
        <v>31</v>
      </c>
      <c r="D72" s="19">
        <v>25794</v>
      </c>
      <c r="E72" s="18"/>
      <c r="F72" s="18"/>
    </row>
    <row r="73" spans="1:6" ht="60.75" x14ac:dyDescent="0.25">
      <c r="A73" s="13" t="s">
        <v>88</v>
      </c>
      <c r="B73" s="12" t="s">
        <v>119</v>
      </c>
      <c r="C73" s="13" t="s">
        <v>31</v>
      </c>
      <c r="D73" s="19">
        <v>20218</v>
      </c>
      <c r="E73" s="18"/>
      <c r="F73" s="18"/>
    </row>
    <row r="74" spans="1:6" ht="15" x14ac:dyDescent="0.25">
      <c r="A74" s="19" t="s">
        <v>89</v>
      </c>
      <c r="B74" s="43" t="s">
        <v>92</v>
      </c>
      <c r="C74" s="13" t="s">
        <v>30</v>
      </c>
      <c r="D74" s="19">
        <v>27.11</v>
      </c>
      <c r="E74" s="18"/>
      <c r="F74" s="18"/>
    </row>
    <row r="75" spans="1:6" ht="45" x14ac:dyDescent="0.25">
      <c r="A75" s="13" t="s">
        <v>90</v>
      </c>
      <c r="B75" s="12" t="s">
        <v>120</v>
      </c>
      <c r="C75" s="13" t="s">
        <v>37</v>
      </c>
      <c r="D75" s="13">
        <v>90350</v>
      </c>
      <c r="E75" s="18"/>
      <c r="F75" s="18"/>
    </row>
    <row r="76" spans="1:6" ht="30" x14ac:dyDescent="0.25">
      <c r="A76" s="19" t="s">
        <v>91</v>
      </c>
      <c r="B76" s="18" t="s">
        <v>93</v>
      </c>
      <c r="C76" s="13" t="s">
        <v>31</v>
      </c>
      <c r="D76" s="19">
        <v>5093</v>
      </c>
      <c r="E76" s="18"/>
      <c r="F76" s="18"/>
    </row>
    <row r="77" spans="1:6" ht="20.25" customHeight="1" x14ac:dyDescent="0.25">
      <c r="A77" s="51" t="s">
        <v>46</v>
      </c>
      <c r="B77" s="65"/>
      <c r="C77" s="22"/>
      <c r="D77" s="22"/>
      <c r="E77" s="18"/>
      <c r="F77" s="18"/>
    </row>
    <row r="78" spans="1:6" ht="17.25" customHeight="1" x14ac:dyDescent="0.25">
      <c r="A78" s="68" t="s">
        <v>47</v>
      </c>
      <c r="B78" s="69"/>
      <c r="C78" s="69"/>
      <c r="D78" s="82"/>
      <c r="E78" s="17"/>
      <c r="F78" s="17"/>
    </row>
    <row r="79" spans="1:6" ht="17.25" customHeight="1" x14ac:dyDescent="0.25">
      <c r="A79" s="58" t="s">
        <v>94</v>
      </c>
      <c r="B79" s="70"/>
      <c r="C79" s="13"/>
      <c r="D79" s="13"/>
      <c r="E79" s="17"/>
      <c r="F79" s="17"/>
    </row>
    <row r="80" spans="1:6" ht="30" x14ac:dyDescent="0.25">
      <c r="A80" s="49" t="s">
        <v>59</v>
      </c>
      <c r="B80" s="18" t="s">
        <v>95</v>
      </c>
      <c r="C80" s="13" t="s">
        <v>31</v>
      </c>
      <c r="D80" s="19">
        <v>209.9</v>
      </c>
      <c r="E80" s="17"/>
      <c r="F80" s="17"/>
    </row>
    <row r="81" spans="1:6" s="40" customFormat="1" ht="30" x14ac:dyDescent="0.25">
      <c r="A81" s="49" t="s">
        <v>60</v>
      </c>
      <c r="B81" s="20" t="s">
        <v>96</v>
      </c>
      <c r="C81" s="13" t="s">
        <v>31</v>
      </c>
      <c r="D81" s="13">
        <v>21.1</v>
      </c>
      <c r="E81" s="17"/>
      <c r="F81" s="17"/>
    </row>
    <row r="82" spans="1:6" s="40" customFormat="1" ht="30" x14ac:dyDescent="0.25">
      <c r="A82" s="49" t="s">
        <v>61</v>
      </c>
      <c r="B82" s="17" t="s">
        <v>104</v>
      </c>
      <c r="C82" s="13" t="s">
        <v>31</v>
      </c>
      <c r="D82" s="13">
        <v>5.2</v>
      </c>
      <c r="E82" s="17"/>
      <c r="F82" s="17"/>
    </row>
    <row r="83" spans="1:6" s="40" customFormat="1" ht="30" x14ac:dyDescent="0.25">
      <c r="A83" s="49" t="s">
        <v>98</v>
      </c>
      <c r="B83" s="14" t="s">
        <v>121</v>
      </c>
      <c r="C83" s="19" t="s">
        <v>58</v>
      </c>
      <c r="D83" s="13">
        <v>66</v>
      </c>
      <c r="E83" s="17"/>
      <c r="F83" s="17"/>
    </row>
    <row r="84" spans="1:6" s="40" customFormat="1" ht="30" x14ac:dyDescent="0.25">
      <c r="A84" s="49" t="s">
        <v>99</v>
      </c>
      <c r="B84" s="17" t="s">
        <v>102</v>
      </c>
      <c r="C84" s="19" t="s">
        <v>37</v>
      </c>
      <c r="D84" s="13">
        <v>110</v>
      </c>
      <c r="E84" s="17"/>
      <c r="F84" s="17"/>
    </row>
    <row r="85" spans="1:6" s="40" customFormat="1" ht="15.75" x14ac:dyDescent="0.25">
      <c r="A85" s="49" t="s">
        <v>100</v>
      </c>
      <c r="B85" s="17" t="s">
        <v>103</v>
      </c>
      <c r="C85" s="13" t="s">
        <v>31</v>
      </c>
      <c r="D85" s="13">
        <v>19.8</v>
      </c>
      <c r="E85" s="17"/>
      <c r="F85" s="17"/>
    </row>
    <row r="86" spans="1:6" s="40" customFormat="1" ht="30" x14ac:dyDescent="0.25">
      <c r="A86" s="49" t="s">
        <v>101</v>
      </c>
      <c r="B86" s="17" t="s">
        <v>110</v>
      </c>
      <c r="C86" s="13" t="s">
        <v>31</v>
      </c>
      <c r="D86" s="13">
        <v>81.400000000000006</v>
      </c>
      <c r="E86" s="17"/>
      <c r="F86" s="17"/>
    </row>
    <row r="87" spans="1:6" s="40" customFormat="1" ht="30" x14ac:dyDescent="0.25">
      <c r="A87" s="49" t="s">
        <v>105</v>
      </c>
      <c r="B87" s="45" t="s">
        <v>109</v>
      </c>
      <c r="C87" s="13" t="s">
        <v>37</v>
      </c>
      <c r="D87" s="13">
        <v>1165</v>
      </c>
      <c r="E87" s="17"/>
      <c r="F87" s="17"/>
    </row>
    <row r="88" spans="1:6" s="40" customFormat="1" ht="15" x14ac:dyDescent="0.25">
      <c r="A88" s="49" t="s">
        <v>106</v>
      </c>
      <c r="B88" s="43" t="s">
        <v>92</v>
      </c>
      <c r="C88" s="13" t="s">
        <v>30</v>
      </c>
      <c r="D88" s="50">
        <f>698/1000</f>
        <v>0.69799999999999995</v>
      </c>
      <c r="E88" s="17"/>
      <c r="F88" s="17"/>
    </row>
    <row r="89" spans="1:6" s="40" customFormat="1" ht="45" x14ac:dyDescent="0.25">
      <c r="A89" s="49" t="s">
        <v>107</v>
      </c>
      <c r="B89" s="12" t="s">
        <v>122</v>
      </c>
      <c r="C89" s="13" t="s">
        <v>37</v>
      </c>
      <c r="D89" s="13">
        <v>1165</v>
      </c>
      <c r="E89" s="17"/>
      <c r="F89" s="17"/>
    </row>
    <row r="90" spans="1:6" s="40" customFormat="1" ht="30" x14ac:dyDescent="0.25">
      <c r="A90" s="49" t="s">
        <v>108</v>
      </c>
      <c r="B90" s="18" t="s">
        <v>93</v>
      </c>
      <c r="C90" s="13" t="s">
        <v>31</v>
      </c>
      <c r="D90" s="19">
        <v>48</v>
      </c>
      <c r="E90" s="17"/>
      <c r="F90" s="17"/>
    </row>
    <row r="91" spans="1:6" s="40" customFormat="1" ht="22.5" customHeight="1" x14ac:dyDescent="0.25">
      <c r="A91" s="51" t="s">
        <v>111</v>
      </c>
      <c r="B91" s="65"/>
      <c r="C91" s="52"/>
      <c r="D91" s="22"/>
      <c r="E91" s="17"/>
      <c r="F91" s="17"/>
    </row>
    <row r="92" spans="1:6" ht="62.25" customHeight="1" x14ac:dyDescent="0.25">
      <c r="A92" s="58" t="s">
        <v>148</v>
      </c>
      <c r="B92" s="64"/>
      <c r="C92" s="64"/>
      <c r="D92" s="24"/>
      <c r="E92" s="17"/>
      <c r="F92" s="17"/>
    </row>
    <row r="93" spans="1:6" ht="15" x14ac:dyDescent="0.25">
      <c r="A93" s="53" t="s">
        <v>160</v>
      </c>
      <c r="B93" s="20" t="s">
        <v>142</v>
      </c>
      <c r="C93" s="28" t="s">
        <v>29</v>
      </c>
      <c r="D93" s="28">
        <v>24</v>
      </c>
      <c r="E93" s="17"/>
      <c r="F93" s="17"/>
    </row>
    <row r="94" spans="1:6" ht="15" x14ac:dyDescent="0.25">
      <c r="A94" s="54"/>
      <c r="B94" s="29" t="s">
        <v>143</v>
      </c>
      <c r="C94" s="28" t="s">
        <v>29</v>
      </c>
      <c r="D94" s="28">
        <v>15</v>
      </c>
      <c r="E94" s="17"/>
      <c r="F94" s="17"/>
    </row>
    <row r="95" spans="1:6" ht="15" x14ac:dyDescent="0.25">
      <c r="A95" s="54"/>
      <c r="B95" s="29" t="s">
        <v>144</v>
      </c>
      <c r="C95" s="28" t="s">
        <v>29</v>
      </c>
      <c r="D95" s="28">
        <v>24</v>
      </c>
      <c r="E95" s="17"/>
      <c r="F95" s="17"/>
    </row>
    <row r="96" spans="1:6" ht="15" x14ac:dyDescent="0.25">
      <c r="A96" s="54"/>
      <c r="B96" s="20" t="s">
        <v>147</v>
      </c>
      <c r="C96" s="28" t="s">
        <v>29</v>
      </c>
      <c r="D96" s="28">
        <v>54</v>
      </c>
      <c r="E96" s="17"/>
      <c r="F96" s="17"/>
    </row>
    <row r="97" spans="1:6" ht="15" x14ac:dyDescent="0.25">
      <c r="A97" s="54"/>
      <c r="B97" s="29" t="s">
        <v>146</v>
      </c>
      <c r="C97" s="28" t="s">
        <v>29</v>
      </c>
      <c r="D97" s="28">
        <v>28</v>
      </c>
      <c r="E97" s="17"/>
      <c r="F97" s="17"/>
    </row>
    <row r="98" spans="1:6" ht="15" x14ac:dyDescent="0.25">
      <c r="A98" s="55"/>
      <c r="B98" s="29" t="s">
        <v>145</v>
      </c>
      <c r="C98" s="28" t="s">
        <v>29</v>
      </c>
      <c r="D98" s="28">
        <v>4</v>
      </c>
      <c r="E98" s="17"/>
      <c r="F98" s="17"/>
    </row>
    <row r="99" spans="1:6" ht="20.25" customHeight="1" x14ac:dyDescent="0.25">
      <c r="A99" s="51" t="s">
        <v>48</v>
      </c>
      <c r="B99" s="65"/>
      <c r="C99" s="22"/>
      <c r="D99" s="22"/>
      <c r="E99" s="18"/>
      <c r="F99" s="18"/>
    </row>
    <row r="100" spans="1:6" ht="30" x14ac:dyDescent="0.25">
      <c r="A100" s="53" t="s">
        <v>158</v>
      </c>
      <c r="B100" s="20" t="s">
        <v>149</v>
      </c>
      <c r="C100" s="28" t="s">
        <v>29</v>
      </c>
      <c r="D100" s="28">
        <v>2</v>
      </c>
      <c r="E100" s="17"/>
      <c r="F100" s="17"/>
    </row>
    <row r="101" spans="1:6" ht="30" x14ac:dyDescent="0.25">
      <c r="A101" s="54"/>
      <c r="B101" s="29" t="s">
        <v>150</v>
      </c>
      <c r="C101" s="28" t="s">
        <v>29</v>
      </c>
      <c r="D101" s="28">
        <v>1</v>
      </c>
      <c r="E101" s="17"/>
      <c r="F101" s="17"/>
    </row>
    <row r="102" spans="1:6" ht="30" x14ac:dyDescent="0.25">
      <c r="A102" s="54"/>
      <c r="B102" s="29" t="s">
        <v>151</v>
      </c>
      <c r="C102" s="28" t="s">
        <v>29</v>
      </c>
      <c r="D102" s="28">
        <v>1</v>
      </c>
      <c r="E102" s="17"/>
      <c r="F102" s="17"/>
    </row>
    <row r="103" spans="1:6" ht="20.25" customHeight="1" x14ac:dyDescent="0.25">
      <c r="A103" s="51" t="s">
        <v>51</v>
      </c>
      <c r="B103" s="65"/>
      <c r="C103" s="22"/>
      <c r="D103" s="22"/>
      <c r="E103" s="18"/>
      <c r="F103" s="18"/>
    </row>
    <row r="104" spans="1:6" ht="31.5" customHeight="1" x14ac:dyDescent="0.25">
      <c r="A104" s="58" t="s">
        <v>155</v>
      </c>
      <c r="B104" s="64"/>
      <c r="C104" s="64"/>
      <c r="D104" s="13"/>
      <c r="E104" s="17"/>
      <c r="F104" s="17"/>
    </row>
    <row r="105" spans="1:6" ht="15" x14ac:dyDescent="0.25">
      <c r="A105" s="54" t="s">
        <v>159</v>
      </c>
      <c r="B105" s="17" t="s">
        <v>152</v>
      </c>
      <c r="C105" s="28" t="s">
        <v>29</v>
      </c>
      <c r="D105" s="13">
        <v>41</v>
      </c>
      <c r="E105" s="17"/>
      <c r="F105" s="17"/>
    </row>
    <row r="106" spans="1:6" ht="15" x14ac:dyDescent="0.25">
      <c r="A106" s="54"/>
      <c r="B106" s="17" t="s">
        <v>153</v>
      </c>
      <c r="C106" s="28" t="s">
        <v>29</v>
      </c>
      <c r="D106" s="13">
        <v>56</v>
      </c>
      <c r="E106" s="17"/>
      <c r="F106" s="17"/>
    </row>
    <row r="107" spans="1:6" ht="15" x14ac:dyDescent="0.25">
      <c r="A107" s="54"/>
      <c r="B107" s="17" t="s">
        <v>154</v>
      </c>
      <c r="C107" s="28" t="s">
        <v>29</v>
      </c>
      <c r="D107" s="13">
        <v>8</v>
      </c>
      <c r="E107" s="17"/>
      <c r="F107" s="17"/>
    </row>
    <row r="108" spans="1:6" ht="20.25" customHeight="1" x14ac:dyDescent="0.25">
      <c r="A108" s="51" t="s">
        <v>50</v>
      </c>
      <c r="B108" s="65"/>
      <c r="C108" s="22"/>
      <c r="D108" s="22"/>
      <c r="E108" s="22"/>
      <c r="F108" s="18"/>
    </row>
    <row r="109" spans="1:6" ht="61.5" customHeight="1" x14ac:dyDescent="0.25">
      <c r="A109" s="58" t="s">
        <v>156</v>
      </c>
      <c r="B109" s="64"/>
      <c r="C109" s="59"/>
      <c r="D109" s="13"/>
      <c r="E109" s="17"/>
      <c r="F109" s="17"/>
    </row>
    <row r="110" spans="1:6" ht="15.75" x14ac:dyDescent="0.25">
      <c r="A110" s="53" t="s">
        <v>157</v>
      </c>
      <c r="B110" s="17" t="s">
        <v>161</v>
      </c>
      <c r="C110" s="13" t="s">
        <v>37</v>
      </c>
      <c r="D110" s="13">
        <v>829.5</v>
      </c>
      <c r="E110" s="17"/>
      <c r="F110" s="17"/>
    </row>
    <row r="111" spans="1:6" ht="15.75" x14ac:dyDescent="0.25">
      <c r="A111" s="54"/>
      <c r="B111" s="17" t="s">
        <v>162</v>
      </c>
      <c r="C111" s="13" t="s">
        <v>37</v>
      </c>
      <c r="D111" s="13">
        <v>2661.3</v>
      </c>
      <c r="E111" s="17"/>
      <c r="F111" s="17"/>
    </row>
    <row r="112" spans="1:6" ht="28.5" customHeight="1" x14ac:dyDescent="0.25">
      <c r="A112" s="54"/>
      <c r="B112" s="17" t="s">
        <v>163</v>
      </c>
      <c r="C112" s="13" t="s">
        <v>37</v>
      </c>
      <c r="D112" s="13">
        <v>115.03</v>
      </c>
      <c r="E112" s="17"/>
      <c r="F112" s="17"/>
    </row>
    <row r="113" spans="1:6" ht="30" customHeight="1" x14ac:dyDescent="0.25">
      <c r="A113" s="54"/>
      <c r="B113" s="17" t="s">
        <v>164</v>
      </c>
      <c r="C113" s="13" t="s">
        <v>37</v>
      </c>
      <c r="D113" s="13">
        <v>30</v>
      </c>
      <c r="E113" s="17"/>
      <c r="F113" s="17"/>
    </row>
    <row r="114" spans="1:6" ht="30" x14ac:dyDescent="0.25">
      <c r="A114" s="54"/>
      <c r="B114" s="17" t="s">
        <v>165</v>
      </c>
      <c r="C114" s="13" t="s">
        <v>37</v>
      </c>
      <c r="D114" s="13">
        <v>6.35</v>
      </c>
      <c r="E114" s="17"/>
      <c r="F114" s="17"/>
    </row>
    <row r="115" spans="1:6" ht="20.25" customHeight="1" x14ac:dyDescent="0.25">
      <c r="A115" s="51" t="s">
        <v>49</v>
      </c>
      <c r="B115" s="65"/>
      <c r="C115" s="22"/>
      <c r="D115" s="36"/>
      <c r="E115" s="18"/>
      <c r="F115" s="18"/>
    </row>
    <row r="116" spans="1:6" ht="30" x14ac:dyDescent="0.25">
      <c r="A116" s="44" t="s">
        <v>168</v>
      </c>
      <c r="B116" s="12" t="s">
        <v>166</v>
      </c>
      <c r="C116" s="13" t="s">
        <v>58</v>
      </c>
      <c r="D116" s="13">
        <v>1578</v>
      </c>
      <c r="E116" s="18"/>
      <c r="F116" s="18"/>
    </row>
    <row r="117" spans="1:6" ht="45" x14ac:dyDescent="0.25">
      <c r="A117" s="37" t="s">
        <v>169</v>
      </c>
      <c r="B117" s="12" t="s">
        <v>167</v>
      </c>
      <c r="C117" s="13" t="s">
        <v>29</v>
      </c>
      <c r="D117" s="13">
        <v>529</v>
      </c>
      <c r="E117" s="18"/>
      <c r="F117" s="18"/>
    </row>
    <row r="118" spans="1:6" ht="22.5" customHeight="1" x14ac:dyDescent="0.25">
      <c r="A118" s="51" t="s">
        <v>64</v>
      </c>
      <c r="B118" s="65"/>
      <c r="C118" s="65"/>
      <c r="D118" s="52"/>
      <c r="E118" s="9"/>
      <c r="F118" s="10"/>
    </row>
    <row r="119" spans="1:6" ht="24.95" customHeight="1" x14ac:dyDescent="0.25">
      <c r="A119" s="79" t="s">
        <v>180</v>
      </c>
      <c r="B119" s="80"/>
      <c r="C119" s="80"/>
      <c r="D119" s="81"/>
      <c r="E119" s="9"/>
      <c r="F119" s="10"/>
    </row>
    <row r="120" spans="1:6" s="4" customFormat="1" ht="24.95" customHeight="1" x14ac:dyDescent="0.25">
      <c r="A120" s="61" t="s">
        <v>57</v>
      </c>
      <c r="B120" s="62"/>
      <c r="C120" s="62"/>
      <c r="D120" s="63"/>
      <c r="E120" s="9"/>
      <c r="F120" s="10"/>
    </row>
    <row r="121" spans="1:6" s="4" customFormat="1" ht="24.95" customHeight="1" x14ac:dyDescent="0.25">
      <c r="A121" s="61" t="s">
        <v>56</v>
      </c>
      <c r="B121" s="62"/>
      <c r="C121" s="62"/>
      <c r="D121" s="63"/>
      <c r="E121" s="9"/>
      <c r="F121" s="10"/>
    </row>
    <row r="122" spans="1:6" s="4" customFormat="1" ht="24.95" customHeight="1" x14ac:dyDescent="0.25">
      <c r="A122" s="61" t="s">
        <v>55</v>
      </c>
      <c r="B122" s="62"/>
      <c r="C122" s="62"/>
      <c r="D122" s="63"/>
      <c r="E122" s="9"/>
      <c r="F122" s="10"/>
    </row>
    <row r="123" spans="1:6" s="4" customFormat="1" ht="24.95" customHeight="1" x14ac:dyDescent="0.25">
      <c r="A123" s="61" t="s">
        <v>54</v>
      </c>
      <c r="B123" s="62"/>
      <c r="C123" s="62"/>
      <c r="D123" s="63"/>
      <c r="E123" s="30"/>
      <c r="F123" s="31"/>
    </row>
    <row r="124" spans="1:6" s="4" customFormat="1" ht="15" x14ac:dyDescent="0.25">
      <c r="A124" s="32"/>
      <c r="B124" s="32"/>
      <c r="C124" s="32"/>
      <c r="D124" s="32"/>
      <c r="E124" s="33"/>
      <c r="F124" s="33"/>
    </row>
    <row r="125" spans="1:6" s="4" customFormat="1" ht="60" customHeight="1" x14ac:dyDescent="0.25">
      <c r="A125" s="60" t="s">
        <v>53</v>
      </c>
      <c r="B125" s="60"/>
      <c r="C125" s="60"/>
      <c r="D125" s="60"/>
      <c r="E125" s="60"/>
      <c r="F125" s="60"/>
    </row>
    <row r="126" spans="1:6" s="4" customFormat="1" ht="15" x14ac:dyDescent="0.25">
      <c r="A126" s="32"/>
      <c r="B126" s="32"/>
      <c r="C126" s="32"/>
      <c r="D126" s="32"/>
      <c r="E126" s="33"/>
      <c r="F126" s="33"/>
    </row>
    <row r="127" spans="1:6" s="4" customFormat="1" ht="27.75" customHeight="1" x14ac:dyDescent="0.25">
      <c r="A127" s="60" t="s">
        <v>52</v>
      </c>
      <c r="B127" s="60"/>
      <c r="C127" s="60"/>
      <c r="D127" s="60"/>
      <c r="E127" s="60"/>
      <c r="F127" s="60"/>
    </row>
    <row r="128" spans="1:6" s="4" customFormat="1" ht="27.75" customHeight="1" x14ac:dyDescent="0.25">
      <c r="A128" s="32"/>
      <c r="B128" s="34"/>
      <c r="C128" s="34"/>
      <c r="D128" s="34"/>
      <c r="E128" s="35"/>
      <c r="F128" s="35"/>
    </row>
    <row r="129" spans="1:6" s="4" customFormat="1" ht="15" x14ac:dyDescent="0.25">
      <c r="A129" s="32"/>
      <c r="B129" s="34"/>
      <c r="C129" s="34"/>
      <c r="D129" s="34"/>
      <c r="E129" s="35"/>
      <c r="F129" s="35"/>
    </row>
    <row r="130" spans="1:6" s="4" customFormat="1" ht="15" x14ac:dyDescent="0.25">
      <c r="A130" s="32"/>
      <c r="B130" s="34"/>
      <c r="C130" s="34"/>
      <c r="D130" s="34"/>
      <c r="E130" s="35"/>
      <c r="F130" s="35"/>
    </row>
    <row r="131" spans="1:6" s="4" customFormat="1" x14ac:dyDescent="0.25">
      <c r="A131" s="38"/>
      <c r="E131" s="5"/>
      <c r="F131" s="5"/>
    </row>
    <row r="132" spans="1:6" s="4" customFormat="1" x14ac:dyDescent="0.25">
      <c r="A132" s="38"/>
      <c r="E132" s="5"/>
      <c r="F132" s="5"/>
    </row>
    <row r="133" spans="1:6" s="4" customFormat="1" x14ac:dyDescent="0.25">
      <c r="A133" s="38"/>
      <c r="E133" s="5"/>
      <c r="F133" s="5"/>
    </row>
    <row r="134" spans="1:6" s="4" customFormat="1" x14ac:dyDescent="0.25">
      <c r="A134" s="38"/>
      <c r="E134" s="5"/>
      <c r="F134" s="5"/>
    </row>
    <row r="135" spans="1:6" s="4" customFormat="1" x14ac:dyDescent="0.25">
      <c r="A135" s="38"/>
      <c r="E135" s="5"/>
      <c r="F135" s="5"/>
    </row>
    <row r="136" spans="1:6" s="4" customFormat="1" x14ac:dyDescent="0.25">
      <c r="A136" s="38"/>
      <c r="E136" s="5"/>
      <c r="F136" s="5"/>
    </row>
    <row r="137" spans="1:6" s="4" customFormat="1" x14ac:dyDescent="0.25">
      <c r="A137" s="38"/>
      <c r="E137" s="5"/>
      <c r="F137" s="5"/>
    </row>
    <row r="138" spans="1:6" s="4" customFormat="1" x14ac:dyDescent="0.25">
      <c r="A138" s="38"/>
      <c r="E138" s="5"/>
      <c r="F138" s="5"/>
    </row>
    <row r="139" spans="1:6" s="4" customFormat="1" x14ac:dyDescent="0.25">
      <c r="A139" s="38"/>
      <c r="E139" s="5"/>
      <c r="F139" s="5"/>
    </row>
    <row r="140" spans="1:6" s="4" customFormat="1" x14ac:dyDescent="0.25">
      <c r="A140" s="38"/>
      <c r="E140" s="5"/>
      <c r="F140" s="5"/>
    </row>
    <row r="141" spans="1:6" s="4" customFormat="1" x14ac:dyDescent="0.25">
      <c r="A141" s="38"/>
      <c r="E141" s="5"/>
      <c r="F141" s="5"/>
    </row>
    <row r="142" spans="1:6" s="4" customFormat="1" x14ac:dyDescent="0.25">
      <c r="A142" s="38"/>
      <c r="E142" s="5"/>
      <c r="F142" s="5"/>
    </row>
    <row r="143" spans="1:6" s="4" customFormat="1" x14ac:dyDescent="0.25">
      <c r="A143" s="38"/>
      <c r="E143" s="5"/>
      <c r="F143" s="5"/>
    </row>
    <row r="144" spans="1:6" s="4" customFormat="1" x14ac:dyDescent="0.25">
      <c r="A144" s="38"/>
      <c r="E144" s="5"/>
      <c r="F144" s="5"/>
    </row>
    <row r="145" spans="1:6" s="4" customFormat="1" x14ac:dyDescent="0.25">
      <c r="A145" s="38"/>
      <c r="E145" s="5"/>
      <c r="F145" s="5"/>
    </row>
    <row r="146" spans="1:6" s="4" customFormat="1" x14ac:dyDescent="0.25">
      <c r="A146" s="38"/>
      <c r="E146" s="5"/>
      <c r="F146" s="5"/>
    </row>
    <row r="147" spans="1:6" x14ac:dyDescent="0.25">
      <c r="A147" s="38"/>
      <c r="B147" s="4"/>
      <c r="C147" s="4"/>
      <c r="D147" s="4"/>
      <c r="E147" s="5"/>
      <c r="F147" s="5"/>
    </row>
    <row r="148" spans="1:6" x14ac:dyDescent="0.25">
      <c r="A148" s="38"/>
      <c r="B148" s="4"/>
      <c r="C148" s="4"/>
      <c r="D148" s="4"/>
      <c r="E148" s="5"/>
      <c r="F148" s="5"/>
    </row>
    <row r="149" spans="1:6" x14ac:dyDescent="0.25">
      <c r="A149" s="38"/>
      <c r="B149" s="4"/>
      <c r="C149" s="4"/>
      <c r="D149" s="4"/>
      <c r="E149" s="5"/>
      <c r="F149" s="5"/>
    </row>
    <row r="150" spans="1:6" x14ac:dyDescent="0.25">
      <c r="A150" s="38"/>
      <c r="B150" s="4"/>
      <c r="C150" s="4"/>
      <c r="D150" s="4"/>
      <c r="E150" s="5"/>
      <c r="F150" s="5"/>
    </row>
    <row r="151" spans="1:6" x14ac:dyDescent="0.25">
      <c r="A151" s="38"/>
      <c r="B151" s="4"/>
      <c r="C151" s="4"/>
      <c r="D151" s="4"/>
      <c r="E151" s="5"/>
      <c r="F151" s="5"/>
    </row>
  </sheetData>
  <mergeCells count="44">
    <mergeCell ref="A1:F1"/>
    <mergeCell ref="A3:F3"/>
    <mergeCell ref="A5:F5"/>
    <mergeCell ref="A8:B8"/>
    <mergeCell ref="A119:D119"/>
    <mergeCell ref="A109:C109"/>
    <mergeCell ref="A61:A65"/>
    <mergeCell ref="A71:D71"/>
    <mergeCell ref="A100:A102"/>
    <mergeCell ref="A103:B103"/>
    <mergeCell ref="A118:D118"/>
    <mergeCell ref="A105:A107"/>
    <mergeCell ref="A108:B108"/>
    <mergeCell ref="A77:B77"/>
    <mergeCell ref="A78:D78"/>
    <mergeCell ref="A70:D70"/>
    <mergeCell ref="A104:C104"/>
    <mergeCell ref="A91:C91"/>
    <mergeCell ref="A115:B115"/>
    <mergeCell ref="A110:A114"/>
    <mergeCell ref="A14:B14"/>
    <mergeCell ref="A15:B15"/>
    <mergeCell ref="A24:B24"/>
    <mergeCell ref="A25:B25"/>
    <mergeCell ref="A69:B69"/>
    <mergeCell ref="A99:B99"/>
    <mergeCell ref="A50:A53"/>
    <mergeCell ref="A93:A98"/>
    <mergeCell ref="A92:C92"/>
    <mergeCell ref="A79:B79"/>
    <mergeCell ref="B61:C61"/>
    <mergeCell ref="A26:B26"/>
    <mergeCell ref="A127:F127"/>
    <mergeCell ref="A121:D121"/>
    <mergeCell ref="A123:D123"/>
    <mergeCell ref="A120:D120"/>
    <mergeCell ref="A125:F125"/>
    <mergeCell ref="A122:D122"/>
    <mergeCell ref="A40:B40"/>
    <mergeCell ref="A54:A59"/>
    <mergeCell ref="B30:C30"/>
    <mergeCell ref="A30:A39"/>
    <mergeCell ref="A44:A49"/>
    <mergeCell ref="A41:B41"/>
  </mergeCells>
  <printOptions horizontalCentered="1"/>
  <pageMargins left="0.5" right="0.5" top="0.5" bottom="0.5" header="0.25" footer="0.25"/>
  <pageSetup paperSize="9" scale="9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Dan. 4</vt:lpstr>
      <vt:lpstr>'Dan. 4'!Print_Area</vt:lpstr>
      <vt:lpstr>'Dan. 4'!Print_Titles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new</dc:creator>
  <cp:lastModifiedBy>Gocha Malania</cp:lastModifiedBy>
  <cp:lastPrinted>2019-03-12T13:53:42Z</cp:lastPrinted>
  <dcterms:created xsi:type="dcterms:W3CDTF">2009-04-22T07:52:25Z</dcterms:created>
  <dcterms:modified xsi:type="dcterms:W3CDTF">2019-03-12T13:53:49Z</dcterms:modified>
</cp:coreProperties>
</file>