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რუსლანი\2019 წელი\ტენდერები\8. იასამნების ბილიკი\სატენდერო დოკუმენტაცია 1\"/>
    </mc:Choice>
  </mc:AlternateContent>
  <bookViews>
    <workbookView xWindow="0" yWindow="0" windowWidth="28605" windowHeight="12060" tabRatio="881"/>
  </bookViews>
  <sheets>
    <sheet name="ხარჯთაღრიცხვა" sheetId="58" r:id="rId1"/>
  </sheets>
  <definedNames>
    <definedName name="_xlnm._FilterDatabase" localSheetId="0" hidden="1">ხარჯთაღრიცხვა!$B$9:$N$218</definedName>
    <definedName name="_xlnm.Print_Area" localSheetId="0">ხარჯთაღრიცხვა!$B$2:$N$222</definedName>
    <definedName name="_xlnm.Print_Titles" localSheetId="0">ხარჯთაღრიცხვა!$9:$9</definedName>
    <definedName name="tcost" localSheetId="0">#REF!</definedName>
    <definedName name="tcost">#REF!</definedName>
    <definedName name="Total" localSheetId="0">#REF!</definedName>
    <definedName name="Total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Total3" localSheetId="0">#REF!</definedName>
    <definedName name="Total3">#REF!</definedName>
    <definedName name="Total4" localSheetId="0">#REF!</definedName>
    <definedName name="Total4">#REF!</definedName>
    <definedName name="თემო" localSheetId="0">#REF!</definedName>
    <definedName name="თემო">#REF!</definedName>
  </definedNames>
  <calcPr calcId="152511"/>
</workbook>
</file>

<file path=xl/calcChain.xml><?xml version="1.0" encoding="utf-8"?>
<calcChain xmlns="http://schemas.openxmlformats.org/spreadsheetml/2006/main">
  <c r="G208" i="58" l="1"/>
  <c r="G209" i="58" s="1"/>
  <c r="K209" i="58" s="1"/>
  <c r="N209" i="58" s="1"/>
  <c r="I210" i="58"/>
  <c r="N210" i="58" s="1"/>
  <c r="F153" i="58" l="1"/>
  <c r="G152" i="58"/>
  <c r="G153" i="58" s="1"/>
  <c r="K153" i="58" s="1"/>
  <c r="N153" i="58" s="1"/>
  <c r="G131" i="58"/>
  <c r="G113" i="58"/>
  <c r="G104" i="58"/>
  <c r="F14" i="58"/>
  <c r="G13" i="58"/>
  <c r="G14" i="58" l="1"/>
  <c r="K14" i="58" s="1"/>
  <c r="N14" i="58" s="1"/>
  <c r="G180" i="58" l="1"/>
  <c r="K180" i="58" s="1"/>
  <c r="G12" i="58"/>
  <c r="K12" i="58" s="1"/>
  <c r="G86" i="58" l="1"/>
  <c r="I86" i="58" s="1"/>
  <c r="N86" i="58" s="1"/>
  <c r="G207" i="58" l="1"/>
  <c r="I207" i="58" s="1"/>
  <c r="N207" i="58" s="1"/>
  <c r="G206" i="58"/>
  <c r="I206" i="58" s="1"/>
  <c r="N206" i="58" s="1"/>
  <c r="G205" i="58"/>
  <c r="K205" i="58" s="1"/>
  <c r="N205" i="58" s="1"/>
  <c r="G203" i="58"/>
  <c r="I203" i="58" s="1"/>
  <c r="N203" i="58" s="1"/>
  <c r="G202" i="58"/>
  <c r="I202" i="58" s="1"/>
  <c r="N202" i="58" s="1"/>
  <c r="G201" i="58"/>
  <c r="I201" i="58" s="1"/>
  <c r="N201" i="58" s="1"/>
  <c r="G200" i="58"/>
  <c r="M200" i="58" s="1"/>
  <c r="N200" i="58" s="1"/>
  <c r="G199" i="58"/>
  <c r="K199" i="58" s="1"/>
  <c r="N199" i="58" s="1"/>
  <c r="G197" i="58"/>
  <c r="I197" i="58" s="1"/>
  <c r="N197" i="58" s="1"/>
  <c r="G196" i="58"/>
  <c r="I196" i="58" s="1"/>
  <c r="N196" i="58" s="1"/>
  <c r="G195" i="58"/>
  <c r="I195" i="58" s="1"/>
  <c r="N195" i="58" s="1"/>
  <c r="I194" i="58"/>
  <c r="N194" i="58" s="1"/>
  <c r="G193" i="58"/>
  <c r="M193" i="58" s="1"/>
  <c r="N193" i="58" s="1"/>
  <c r="G192" i="58"/>
  <c r="K192" i="58" s="1"/>
  <c r="N192" i="58" s="1"/>
  <c r="G190" i="58"/>
  <c r="I190" i="58" s="1"/>
  <c r="N190" i="58" s="1"/>
  <c r="G189" i="58"/>
  <c r="I189" i="58" s="1"/>
  <c r="N189" i="58" s="1"/>
  <c r="G188" i="58"/>
  <c r="K188" i="58" s="1"/>
  <c r="N188" i="58" s="1"/>
  <c r="G186" i="58"/>
  <c r="I186" i="58" s="1"/>
  <c r="N186" i="58" s="1"/>
  <c r="G185" i="58"/>
  <c r="K185" i="58" s="1"/>
  <c r="N185" i="58" s="1"/>
  <c r="G183" i="58"/>
  <c r="I183" i="58" s="1"/>
  <c r="N183" i="58" s="1"/>
  <c r="G182" i="58"/>
  <c r="I182" i="58" s="1"/>
  <c r="N182" i="58" s="1"/>
  <c r="G181" i="58"/>
  <c r="I181" i="58" s="1"/>
  <c r="N181" i="58" s="1"/>
  <c r="N180" i="58"/>
  <c r="G178" i="58"/>
  <c r="I178" i="58" s="1"/>
  <c r="N178" i="58" s="1"/>
  <c r="G177" i="58"/>
  <c r="I177" i="58" s="1"/>
  <c r="N177" i="58" s="1"/>
  <c r="G176" i="58"/>
  <c r="K176" i="58" s="1"/>
  <c r="N176" i="58" s="1"/>
  <c r="G174" i="58"/>
  <c r="I174" i="58" s="1"/>
  <c r="N174" i="58" s="1"/>
  <c r="G173" i="58"/>
  <c r="I173" i="58" s="1"/>
  <c r="N173" i="58" s="1"/>
  <c r="G172" i="58"/>
  <c r="I172" i="58" s="1"/>
  <c r="N172" i="58" s="1"/>
  <c r="G171" i="58"/>
  <c r="I171" i="58" s="1"/>
  <c r="N171" i="58" s="1"/>
  <c r="I170" i="58"/>
  <c r="N170" i="58" s="1"/>
  <c r="I169" i="58"/>
  <c r="N169" i="58" s="1"/>
  <c r="G168" i="58"/>
  <c r="I168" i="58" s="1"/>
  <c r="N168" i="58" s="1"/>
  <c r="G167" i="58"/>
  <c r="M167" i="58" s="1"/>
  <c r="G166" i="58"/>
  <c r="K166" i="58" s="1"/>
  <c r="N166" i="58" s="1"/>
  <c r="G164" i="58"/>
  <c r="I164" i="58" s="1"/>
  <c r="N164" i="58" s="1"/>
  <c r="G163" i="58"/>
  <c r="I163" i="58" s="1"/>
  <c r="N163" i="58" s="1"/>
  <c r="G162" i="58"/>
  <c r="I162" i="58" s="1"/>
  <c r="G161" i="58"/>
  <c r="K161" i="58" s="1"/>
  <c r="N161" i="58" s="1"/>
  <c r="G159" i="58"/>
  <c r="I159" i="58" s="1"/>
  <c r="N159" i="58" s="1"/>
  <c r="G158" i="58"/>
  <c r="I158" i="58" s="1"/>
  <c r="G157" i="58"/>
  <c r="K157" i="58" s="1"/>
  <c r="N157" i="58" s="1"/>
  <c r="G155" i="58"/>
  <c r="K155" i="58" s="1"/>
  <c r="N155" i="58" s="1"/>
  <c r="G151" i="58"/>
  <c r="K151" i="58" s="1"/>
  <c r="G147" i="58"/>
  <c r="I147" i="58" s="1"/>
  <c r="N147" i="58" s="1"/>
  <c r="G146" i="58"/>
  <c r="I146" i="58" s="1"/>
  <c r="N146" i="58" s="1"/>
  <c r="G145" i="58"/>
  <c r="M145" i="58" s="1"/>
  <c r="N145" i="58" s="1"/>
  <c r="G144" i="58"/>
  <c r="K144" i="58" s="1"/>
  <c r="N144" i="58" s="1"/>
  <c r="G142" i="58"/>
  <c r="I142" i="58" s="1"/>
  <c r="N142" i="58" s="1"/>
  <c r="G141" i="58"/>
  <c r="I141" i="58" s="1"/>
  <c r="N141" i="58" s="1"/>
  <c r="G140" i="58"/>
  <c r="M140" i="58" s="1"/>
  <c r="N140" i="58" s="1"/>
  <c r="G139" i="58"/>
  <c r="K139" i="58" s="1"/>
  <c r="N139" i="58" s="1"/>
  <c r="G137" i="58"/>
  <c r="I137" i="58" s="1"/>
  <c r="N137" i="58" s="1"/>
  <c r="G136" i="58"/>
  <c r="I136" i="58" s="1"/>
  <c r="N136" i="58" s="1"/>
  <c r="G135" i="58"/>
  <c r="I135" i="58" s="1"/>
  <c r="N135" i="58" s="1"/>
  <c r="G134" i="58"/>
  <c r="I134" i="58" s="1"/>
  <c r="N134" i="58" s="1"/>
  <c r="G133" i="58"/>
  <c r="M133" i="58" s="1"/>
  <c r="N133" i="58" s="1"/>
  <c r="G132" i="58"/>
  <c r="M132" i="58" s="1"/>
  <c r="N132" i="58" s="1"/>
  <c r="K131" i="58"/>
  <c r="N131" i="58" s="1"/>
  <c r="G129" i="58"/>
  <c r="I129" i="58" s="1"/>
  <c r="N129" i="58" s="1"/>
  <c r="G128" i="58"/>
  <c r="I128" i="58" s="1"/>
  <c r="N128" i="58" s="1"/>
  <c r="G127" i="58"/>
  <c r="I127" i="58" s="1"/>
  <c r="N127" i="58" s="1"/>
  <c r="G126" i="58"/>
  <c r="I126" i="58" s="1"/>
  <c r="N126" i="58" s="1"/>
  <c r="I125" i="58"/>
  <c r="N125" i="58" s="1"/>
  <c r="G124" i="58"/>
  <c r="M124" i="58" s="1"/>
  <c r="N124" i="58" s="1"/>
  <c r="G123" i="58"/>
  <c r="M123" i="58" s="1"/>
  <c r="N123" i="58" s="1"/>
  <c r="G122" i="58"/>
  <c r="K122" i="58" s="1"/>
  <c r="N122" i="58" s="1"/>
  <c r="G120" i="58"/>
  <c r="I120" i="58" s="1"/>
  <c r="N120" i="58" s="1"/>
  <c r="G119" i="58"/>
  <c r="I119" i="58" s="1"/>
  <c r="N119" i="58" s="1"/>
  <c r="G118" i="58"/>
  <c r="I118" i="58" s="1"/>
  <c r="N118" i="58" s="1"/>
  <c r="G117" i="58"/>
  <c r="I117" i="58" s="1"/>
  <c r="N117" i="58" s="1"/>
  <c r="I116" i="58"/>
  <c r="N116" i="58" s="1"/>
  <c r="G115" i="58"/>
  <c r="M115" i="58" s="1"/>
  <c r="N115" i="58" s="1"/>
  <c r="G114" i="58"/>
  <c r="M114" i="58" s="1"/>
  <c r="N114" i="58" s="1"/>
  <c r="K113" i="58"/>
  <c r="N113" i="58" s="1"/>
  <c r="G111" i="58"/>
  <c r="I111" i="58" s="1"/>
  <c r="N111" i="58" s="1"/>
  <c r="G110" i="58"/>
  <c r="I110" i="58" s="1"/>
  <c r="N110" i="58" s="1"/>
  <c r="G109" i="58"/>
  <c r="I109" i="58" s="1"/>
  <c r="N109" i="58" s="1"/>
  <c r="G108" i="58"/>
  <c r="I108" i="58" s="1"/>
  <c r="N108" i="58" s="1"/>
  <c r="I107" i="58"/>
  <c r="N107" i="58" s="1"/>
  <c r="G106" i="58"/>
  <c r="M106" i="58" s="1"/>
  <c r="N106" i="58" s="1"/>
  <c r="G105" i="58"/>
  <c r="M105" i="58" s="1"/>
  <c r="K104" i="58"/>
  <c r="N104" i="58" s="1"/>
  <c r="G102" i="58"/>
  <c r="I102" i="58" s="1"/>
  <c r="N102" i="58" s="1"/>
  <c r="G101" i="58"/>
  <c r="I101" i="58" s="1"/>
  <c r="N101" i="58" s="1"/>
  <c r="G100" i="58"/>
  <c r="I100" i="58" s="1"/>
  <c r="N100" i="58" s="1"/>
  <c r="G99" i="58"/>
  <c r="I99" i="58" s="1"/>
  <c r="N99" i="58" s="1"/>
  <c r="I98" i="58"/>
  <c r="N98" i="58" s="1"/>
  <c r="I97" i="58"/>
  <c r="N97" i="58" s="1"/>
  <c r="I96" i="58"/>
  <c r="N96" i="58" s="1"/>
  <c r="G95" i="58"/>
  <c r="I95" i="58" s="1"/>
  <c r="N95" i="58" s="1"/>
  <c r="G94" i="58"/>
  <c r="K94" i="58" s="1"/>
  <c r="N94" i="58" s="1"/>
  <c r="G92" i="58"/>
  <c r="I92" i="58" s="1"/>
  <c r="N92" i="58" s="1"/>
  <c r="G91" i="58"/>
  <c r="I91" i="58" s="1"/>
  <c r="N91" i="58" s="1"/>
  <c r="G90" i="58"/>
  <c r="I90" i="58" s="1"/>
  <c r="N90" i="58" s="1"/>
  <c r="G89" i="58"/>
  <c r="K89" i="58" s="1"/>
  <c r="N89" i="58" s="1"/>
  <c r="G87" i="58"/>
  <c r="I87" i="58" s="1"/>
  <c r="N87" i="58" s="1"/>
  <c r="G85" i="58"/>
  <c r="K85" i="58" s="1"/>
  <c r="N85" i="58" s="1"/>
  <c r="G83" i="58"/>
  <c r="I83" i="58" s="1"/>
  <c r="N83" i="58" s="1"/>
  <c r="G82" i="58"/>
  <c r="I82" i="58" s="1"/>
  <c r="N82" i="58" s="1"/>
  <c r="G81" i="58"/>
  <c r="I81" i="58" s="1"/>
  <c r="N81" i="58" s="1"/>
  <c r="G80" i="58"/>
  <c r="I80" i="58" s="1"/>
  <c r="N80" i="58" s="1"/>
  <c r="I79" i="58"/>
  <c r="N79" i="58" s="1"/>
  <c r="I78" i="58"/>
  <c r="N78" i="58" s="1"/>
  <c r="G77" i="58"/>
  <c r="I77" i="58" s="1"/>
  <c r="N77" i="58" s="1"/>
  <c r="G76" i="58"/>
  <c r="K76" i="58" s="1"/>
  <c r="N76" i="58" s="1"/>
  <c r="G74" i="58"/>
  <c r="K74" i="58" s="1"/>
  <c r="N74" i="58" s="1"/>
  <c r="G72" i="58"/>
  <c r="K72" i="58" s="1"/>
  <c r="G68" i="58"/>
  <c r="I68" i="58" s="1"/>
  <c r="N68" i="58" s="1"/>
  <c r="G67" i="58"/>
  <c r="I67" i="58" s="1"/>
  <c r="N67" i="58" s="1"/>
  <c r="G66" i="58"/>
  <c r="K66" i="58" s="1"/>
  <c r="N66" i="58" s="1"/>
  <c r="G64" i="58"/>
  <c r="I64" i="58" s="1"/>
  <c r="N64" i="58" s="1"/>
  <c r="G63" i="58"/>
  <c r="I63" i="58" s="1"/>
  <c r="N63" i="58" s="1"/>
  <c r="G62" i="58"/>
  <c r="I62" i="58" s="1"/>
  <c r="N62" i="58" s="1"/>
  <c r="G61" i="58"/>
  <c r="M61" i="58" s="1"/>
  <c r="N61" i="58" s="1"/>
  <c r="G60" i="58"/>
  <c r="K60" i="58" s="1"/>
  <c r="N60" i="58" s="1"/>
  <c r="G58" i="58"/>
  <c r="I58" i="58" s="1"/>
  <c r="N58" i="58" s="1"/>
  <c r="G57" i="58"/>
  <c r="I57" i="58" s="1"/>
  <c r="N57" i="58" s="1"/>
  <c r="G56" i="58"/>
  <c r="I56" i="58" s="1"/>
  <c r="N56" i="58" s="1"/>
  <c r="I55" i="58"/>
  <c r="N55" i="58" s="1"/>
  <c r="G54" i="58"/>
  <c r="M54" i="58" s="1"/>
  <c r="N54" i="58" s="1"/>
  <c r="G53" i="58"/>
  <c r="K53" i="58" s="1"/>
  <c r="N53" i="58" s="1"/>
  <c r="G51" i="58"/>
  <c r="I51" i="58" s="1"/>
  <c r="N51" i="58" s="1"/>
  <c r="G50" i="58"/>
  <c r="I50" i="58" s="1"/>
  <c r="N50" i="58" s="1"/>
  <c r="G49" i="58"/>
  <c r="K49" i="58" s="1"/>
  <c r="N49" i="58" s="1"/>
  <c r="G47" i="58"/>
  <c r="I47" i="58" s="1"/>
  <c r="N47" i="58" s="1"/>
  <c r="G46" i="58"/>
  <c r="K46" i="58" s="1"/>
  <c r="N46" i="58" s="1"/>
  <c r="G44" i="58"/>
  <c r="I44" i="58" s="1"/>
  <c r="N44" i="58" s="1"/>
  <c r="G43" i="58"/>
  <c r="I43" i="58" s="1"/>
  <c r="N43" i="58" s="1"/>
  <c r="G42" i="58"/>
  <c r="I42" i="58" s="1"/>
  <c r="N42" i="58" s="1"/>
  <c r="G41" i="58"/>
  <c r="K41" i="58" s="1"/>
  <c r="N41" i="58" s="1"/>
  <c r="G39" i="58"/>
  <c r="I39" i="58" s="1"/>
  <c r="N39" i="58" s="1"/>
  <c r="G38" i="58"/>
  <c r="I38" i="58" s="1"/>
  <c r="N38" i="58" s="1"/>
  <c r="G37" i="58"/>
  <c r="K37" i="58" s="1"/>
  <c r="N37" i="58" s="1"/>
  <c r="G35" i="58"/>
  <c r="I35" i="58" s="1"/>
  <c r="N35" i="58" s="1"/>
  <c r="G34" i="58"/>
  <c r="I34" i="58" s="1"/>
  <c r="N34" i="58" s="1"/>
  <c r="G33" i="58"/>
  <c r="I33" i="58" s="1"/>
  <c r="N33" i="58" s="1"/>
  <c r="G32" i="58"/>
  <c r="I32" i="58" s="1"/>
  <c r="N32" i="58" s="1"/>
  <c r="I31" i="58"/>
  <c r="N31" i="58" s="1"/>
  <c r="I30" i="58"/>
  <c r="N30" i="58" s="1"/>
  <c r="G29" i="58"/>
  <c r="I29" i="58" s="1"/>
  <c r="N29" i="58" s="1"/>
  <c r="G28" i="58"/>
  <c r="M28" i="58" s="1"/>
  <c r="G27" i="58"/>
  <c r="K27" i="58" s="1"/>
  <c r="N27" i="58" s="1"/>
  <c r="G25" i="58"/>
  <c r="I25" i="58" s="1"/>
  <c r="N25" i="58" s="1"/>
  <c r="G24" i="58"/>
  <c r="I24" i="58" s="1"/>
  <c r="N24" i="58" s="1"/>
  <c r="G23" i="58"/>
  <c r="I23" i="58" s="1"/>
  <c r="N23" i="58" s="1"/>
  <c r="G22" i="58"/>
  <c r="K22" i="58" s="1"/>
  <c r="N22" i="58" s="1"/>
  <c r="G20" i="58"/>
  <c r="I20" i="58" s="1"/>
  <c r="N20" i="58" s="1"/>
  <c r="G19" i="58"/>
  <c r="I19" i="58" s="1"/>
  <c r="G18" i="58"/>
  <c r="K18" i="58" s="1"/>
  <c r="N18" i="58" s="1"/>
  <c r="G16" i="58"/>
  <c r="K16" i="58" s="1"/>
  <c r="N16" i="58" s="1"/>
  <c r="K211" i="58" l="1"/>
  <c r="M211" i="58"/>
  <c r="N158" i="58"/>
  <c r="I211" i="58"/>
  <c r="N162" i="58"/>
  <c r="K69" i="58"/>
  <c r="N208" i="58"/>
  <c r="N28" i="58"/>
  <c r="M69" i="58"/>
  <c r="K148" i="58"/>
  <c r="N72" i="58"/>
  <c r="I148" i="58"/>
  <c r="N12" i="58"/>
  <c r="M148" i="58"/>
  <c r="N105" i="58"/>
  <c r="N151" i="58"/>
  <c r="I69" i="58"/>
  <c r="N19" i="58"/>
  <c r="N167" i="58"/>
  <c r="M212" i="58" l="1"/>
  <c r="K212" i="58"/>
  <c r="I212" i="58"/>
  <c r="N213" i="58" s="1"/>
  <c r="N69" i="58"/>
  <c r="N211" i="58"/>
  <c r="N148" i="58"/>
  <c r="N212" i="58" l="1"/>
  <c r="N214" i="58" s="1"/>
  <c r="N215" i="58" s="1"/>
  <c r="N216" i="58" s="1"/>
  <c r="N217" i="58" l="1"/>
  <c r="N218" i="58" s="1"/>
  <c r="N219" i="58" s="1"/>
  <c r="N220" i="58" l="1"/>
  <c r="N221" i="58" s="1"/>
  <c r="N222" i="58" l="1"/>
  <c r="L5" i="58" s="1"/>
</calcChain>
</file>

<file path=xl/sharedStrings.xml><?xml version="1.0" encoding="utf-8"?>
<sst xmlns="http://schemas.openxmlformats.org/spreadsheetml/2006/main" count="528" uniqueCount="175">
  <si>
    <t># #</t>
  </si>
  <si>
    <t>samuSaoebisa da danaxarjebis dasaxeleba</t>
  </si>
  <si>
    <t>raodenoba</t>
  </si>
  <si>
    <t>sul</t>
  </si>
  <si>
    <t>mTliani</t>
  </si>
  <si>
    <t>xelfasi</t>
  </si>
  <si>
    <t>masalebi</t>
  </si>
  <si>
    <t>sapr.</t>
  </si>
  <si>
    <t>erT.</t>
  </si>
  <si>
    <t>ganz-ba</t>
  </si>
  <si>
    <t>normat. Sifri</t>
  </si>
  <si>
    <t>sul Rirebuleba</t>
  </si>
  <si>
    <t>lari</t>
  </si>
  <si>
    <t>meqanizmi</t>
  </si>
  <si>
    <t>nrmt. erT.</t>
  </si>
  <si>
    <t>Rirebuleba lari</t>
  </si>
  <si>
    <t>kv.m</t>
  </si>
  <si>
    <t>m</t>
  </si>
  <si>
    <t>kg</t>
  </si>
  <si>
    <t>SromiTi danaxarji</t>
  </si>
  <si>
    <t>k/sT</t>
  </si>
  <si>
    <t>jami</t>
  </si>
  <si>
    <t>11_1_5</t>
  </si>
  <si>
    <t>kac-sT</t>
  </si>
  <si>
    <t>T.4,1;p.317</t>
  </si>
  <si>
    <t>T.5,1;p.125</t>
  </si>
  <si>
    <t>T.5,1;p.13</t>
  </si>
  <si>
    <t>11_1_6</t>
  </si>
  <si>
    <t>Sromis danaxarji</t>
  </si>
  <si>
    <t>sxva masalebi</t>
  </si>
  <si>
    <t>8_4_2</t>
  </si>
  <si>
    <t>6_1_16</t>
  </si>
  <si>
    <t>man</t>
  </si>
  <si>
    <t>T.1,5;p.14</t>
  </si>
  <si>
    <t>m2</t>
  </si>
  <si>
    <t xml:space="preserve">Sromis danaxarjebi </t>
  </si>
  <si>
    <t>kac/sT</t>
  </si>
  <si>
    <t>sxva manqana</t>
  </si>
  <si>
    <t xml:space="preserve">cementis xsnari </t>
  </si>
  <si>
    <t>m3</t>
  </si>
  <si>
    <t>sxva masala</t>
  </si>
  <si>
    <t>samSeneblo manqanebi</t>
  </si>
  <si>
    <t>t</t>
  </si>
  <si>
    <t>manqanebi</t>
  </si>
  <si>
    <t>g.m</t>
  </si>
  <si>
    <t xml:space="preserve">Sromis danaxarji </t>
  </si>
  <si>
    <t>qviSa</t>
  </si>
  <si>
    <t>4,1 p,306</t>
  </si>
  <si>
    <t>_"_         27-19-1</t>
  </si>
  <si>
    <t>4,1 p,277</t>
  </si>
  <si>
    <t>betoni m-200</t>
  </si>
  <si>
    <t xml:space="preserve">q /cementis xsnari </t>
  </si>
  <si>
    <t xml:space="preserve">zednadebi xarjebi </t>
  </si>
  <si>
    <t>saxarjTaRricxvo mogeba</t>
  </si>
  <si>
    <t>yvela Tavebis jami</t>
  </si>
  <si>
    <t>xis masala</t>
  </si>
  <si>
    <t>T.4,1;p.344</t>
  </si>
  <si>
    <t>11_1_3</t>
  </si>
  <si>
    <t>11-30-4</t>
  </si>
  <si>
    <t>srf-4.1-344</t>
  </si>
  <si>
    <t>niCbisis fleTili qva</t>
  </si>
  <si>
    <t>მ3</t>
  </si>
  <si>
    <t>eleqtrodi</t>
  </si>
  <si>
    <t xml:space="preserve">Sromis danaxarji  </t>
  </si>
  <si>
    <t>sxvadasxva masalebi</t>
  </si>
  <si>
    <t>6-16-4</t>
  </si>
  <si>
    <t>xis yalibi sisqiT 25 mm</t>
  </si>
  <si>
    <t xml:space="preserve">qvebs Soris darCenili sivrcis Sevseba qviSiT 0-5mm </t>
  </si>
  <si>
    <t>მშრალ ხევში მარჯვენა ბილიკის მოწყობა (არსებული გრუნტის ბილიკის გაფართოება რეაბილიტაცია)</t>
  </si>
  <si>
    <t>მშრალ ხევში ლითონის ხიდის მოწყობა ფეხით მოსიარულე ვიზიტორთათვის</t>
  </si>
  <si>
    <t>მშრალ ხევში გრუნტის ბილიკის მოწყობა ხევის მარცხენა ფერდზე</t>
  </si>
  <si>
    <t>взер 88 1-129</t>
  </si>
  <si>
    <t>взер 88 1-77</t>
  </si>
  <si>
    <t>ბილიკზე მოჭრილი მიწის მასის გაშლა ხელით იქვე ტერასებზე</t>
  </si>
  <si>
    <t xml:space="preserve">ღორღის ფრაქციით 20-40 მმ ფენის გაშლა სისქით 120 მმ ბილიკის ფუძის მოსაწყობად </t>
  </si>
  <si>
    <t>ღორღი ფრაქციით 20-40 მმ</t>
  </si>
  <si>
    <t>T.4,1;    p.238</t>
  </si>
  <si>
    <t>6_1_1</t>
  </si>
  <si>
    <t>T.4,1;   p.339</t>
  </si>
  <si>
    <t>T.4,4;     p.28</t>
  </si>
  <si>
    <t>გეოტექსტილი</t>
  </si>
  <si>
    <t>ჰიდროიზოლაცხიის ფენის მოწყობა გეოტექსტილით</t>
  </si>
  <si>
    <t>მსხვილმარცვლოვანი ქვიშის საფენის  მომზადება სისქით 70 მმ  ბილიკის საფარის მოსაწყობად</t>
  </si>
  <si>
    <t>T.4,1;    p.222</t>
  </si>
  <si>
    <t>niCbisis fleTili qvis mowyoba (sisqe 3-5 sm) winaswar momzadebuli qviSis zedapirze</t>
  </si>
  <si>
    <t>srf-4.1 p 316</t>
  </si>
  <si>
    <t>4,1 p 165</t>
  </si>
  <si>
    <t>T.1,1;p.4</t>
  </si>
  <si>
    <t>T.1,1;p.6</t>
  </si>
  <si>
    <t>ხრეში</t>
  </si>
  <si>
    <t>T.4,1;    p.224</t>
  </si>
  <si>
    <t>6_1_5</t>
  </si>
  <si>
    <t>T.5,1;p.138</t>
  </si>
  <si>
    <t xml:space="preserve">sayalibo fari </t>
  </si>
  <si>
    <t>T.5,1;p.33</t>
  </si>
  <si>
    <t>ficari Camoganuli III xarisxis sisqiT 40mm da meti</t>
  </si>
  <si>
    <t>ლითონის ჩასატანებელი დეტალები</t>
  </si>
  <si>
    <t>T.1,10;   p.16</t>
  </si>
  <si>
    <t>T.4,1;    p.345</t>
  </si>
  <si>
    <t>რკინაბეტონის ფილის ქვეშ ხრეშის საფუძველის მოწყობა</t>
  </si>
  <si>
    <t>9-8-1</t>
  </si>
  <si>
    <t>ტნ</t>
  </si>
  <si>
    <t>საავტომობილო ამწე 16  t 1,35*1.15</t>
  </si>
  <si>
    <t>man/sT</t>
  </si>
  <si>
    <t>T.2,1;p.61</t>
  </si>
  <si>
    <t>ლითონის სამონტაჟო ელემენტები</t>
  </si>
  <si>
    <t>ჭანჭიკები ქანჩებით</t>
  </si>
  <si>
    <t>eleqtrodebi Э-42</t>
  </si>
  <si>
    <t>9-12-1</t>
  </si>
  <si>
    <t>საავტომობილო ამწე 16  t 1,63*1.15</t>
  </si>
  <si>
    <t>T.2,1;p.14</t>
  </si>
  <si>
    <t>13-15-2</t>
  </si>
  <si>
    <t>liTonis konstruqciebis zedapiris dagruntva erTi fena gruntiT</t>
  </si>
  <si>
    <t>T.4.2;    p.101</t>
  </si>
  <si>
    <t>grunti</t>
  </si>
  <si>
    <t>T.4.2;    p.127</t>
  </si>
  <si>
    <t>gamxsneli</t>
  </si>
  <si>
    <t>13-18-3</t>
  </si>
  <si>
    <t>T.4.2;    p.31</t>
  </si>
  <si>
    <t>zeTovani antikoroziuli saRebavi</t>
  </si>
  <si>
    <t>ლითონის  მილკვადრატების სვეტების მონტაჟი სიხისტის წიბოებით</t>
  </si>
  <si>
    <t>მილკვადრატები და სიხისტის წიბოებით</t>
  </si>
  <si>
    <t xml:space="preserve">ლითონის ორტესებრების და   შველერების კოჭების და ვერტიკალური კავშირების  მონტაჟი </t>
  </si>
  <si>
    <t>ლითონის ორტესებრები და   შველერები</t>
  </si>
  <si>
    <t>9-4-6</t>
  </si>
  <si>
    <t>საფეხმავლო ხიდზე სავალი ნაწილის მოწყობა  ლითონის დაღარული ფურცლებით</t>
  </si>
  <si>
    <t>T.1.6;   p.46</t>
  </si>
  <si>
    <t>ლითონის დაღარული ფურცლები</t>
  </si>
  <si>
    <t xml:space="preserve">liTonis konstruqciebis dagruntuli  zedapiris SeRebvazeTovani antikoroziuli saRebaviT erTi fena </t>
  </si>
  <si>
    <t>საფეხმავლო ხიდის ორივე მხარეს მოაჯირის მოწყობა ლითონის მილკვადრატებით</t>
  </si>
  <si>
    <t>ლითონის  მილკვადრატები</t>
  </si>
  <si>
    <t>ჯამი</t>
  </si>
  <si>
    <t>1-80-3</t>
  </si>
  <si>
    <t>marjvena xevSi კიბეების ქვეშ ხრეშის საფუძველის მოწყობა სისქით 20  სმ</t>
  </si>
  <si>
    <t>ბილიკზე მოჭრილი მიწის მასის გაშლა ხელით იქვე ფერდზე</t>
  </si>
  <si>
    <t>მშრალ ხევში კიბის ქვეშ ხრეშის საფუძველის მოწყობა სისქით 20  სმ</t>
  </si>
  <si>
    <t>ლითონის მოაჯირის მოწყობა  უჟანგავი ფოლადის მილკვადრატებისაგან</t>
  </si>
  <si>
    <t>satransporto xarjebi masalebze</t>
  </si>
  <si>
    <t>Е1-21-1</t>
  </si>
  <si>
    <t>გრუნტის ურიკაზე დატვირთვით და 20 მ მანძილზე გადაადგილებით</t>
  </si>
  <si>
    <t>2.2</t>
  </si>
  <si>
    <t>1-80-3,</t>
  </si>
  <si>
    <t>Е2-1-57-3</t>
  </si>
  <si>
    <t>moajiri foladis milkvadratebisgan</t>
  </si>
  <si>
    <t>9-17-5,</t>
  </si>
  <si>
    <t>sul jami</t>
  </si>
  <si>
    <t>ტურისტული ბილიკის და საფეხმავლო ხიდის მშენებლობა</t>
  </si>
  <si>
    <t xml:space="preserve">    xarjTaRricxva </t>
  </si>
  <si>
    <t>დანართი #1</t>
  </si>
  <si>
    <t>გაუთვალისწინებელი ხარჯები</t>
  </si>
  <si>
    <t>dRg</t>
  </si>
  <si>
    <r>
      <t xml:space="preserve">ბილიკზე </t>
    </r>
    <r>
      <rPr>
        <b/>
        <sz val="10"/>
        <rFont val="Arial "/>
      </rPr>
      <t>III</t>
    </r>
    <r>
      <rPr>
        <b/>
        <sz val="10"/>
        <rFont val="AcadNusx"/>
      </rPr>
      <t xml:space="preserve"> კატ. გრუნტის დამუშავება ხელით, 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</si>
  <si>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</si>
  <si>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b/>
        <vertAlign val="superscript"/>
        <sz val="10"/>
        <rFont val="LitNusx"/>
        <family val="2"/>
      </rPr>
      <t>3</t>
    </r>
  </si>
  <si>
    <r>
      <t>m</t>
    </r>
    <r>
      <rPr>
        <vertAlign val="superscript"/>
        <sz val="10"/>
        <rFont val="LitNusx"/>
        <family val="2"/>
      </rPr>
      <t>3</t>
    </r>
  </si>
  <si>
    <r>
      <t xml:space="preserve">ბეტონის საფუძველის მომზადება კიბეების ქვეშ ბეტონით </t>
    </r>
    <r>
      <rPr>
        <b/>
        <sz val="10"/>
        <rFont val="Arial"/>
        <family val="2"/>
        <charset val="204"/>
      </rPr>
      <t>B</t>
    </r>
    <r>
      <rPr>
        <b/>
        <sz val="10"/>
        <rFont val="AcadNusx"/>
      </rPr>
      <t>7.5 სისქით 100 მმ</t>
    </r>
  </si>
  <si>
    <r>
      <t xml:space="preserve"> betoni </t>
    </r>
    <r>
      <rPr>
        <sz val="10"/>
        <rFont val="Arial"/>
        <family val="2"/>
        <charset val="204"/>
      </rPr>
      <t>B7.5</t>
    </r>
  </si>
  <si>
    <r>
      <t xml:space="preserve">terasebze rkinabetonis  kibeebis mowyoba (sul 13 kibe) </t>
    </r>
    <r>
      <rPr>
        <b/>
        <sz val="10"/>
        <rFont val="Arial"/>
        <family val="2"/>
      </rPr>
      <t>B20</t>
    </r>
    <r>
      <rPr>
        <b/>
        <sz val="10"/>
        <rFont val="AcadNusx"/>
      </rPr>
      <t xml:space="preserve"> markis  betoniT</t>
    </r>
  </si>
  <si>
    <r>
      <t xml:space="preserve">betoni  </t>
    </r>
    <r>
      <rPr>
        <sz val="10"/>
        <rFont val="Arial"/>
        <family val="2"/>
      </rPr>
      <t xml:space="preserve">B20 </t>
    </r>
    <r>
      <rPr>
        <sz val="10"/>
        <rFont val="AcadNusx"/>
      </rPr>
      <t>markis</t>
    </r>
  </si>
  <si>
    <r>
      <t xml:space="preserve">armatura klasi </t>
    </r>
    <r>
      <rPr>
        <b/>
        <sz val="10"/>
        <rFont val="Arial"/>
        <family val="2"/>
      </rPr>
      <t>A</t>
    </r>
    <r>
      <rPr>
        <b/>
        <sz val="10"/>
        <rFont val="AcadNusx"/>
      </rPr>
      <t>240</t>
    </r>
  </si>
  <si>
    <r>
      <t xml:space="preserve">armatura klasi </t>
    </r>
    <r>
      <rPr>
        <b/>
        <sz val="10"/>
        <rFont val="Arial"/>
        <family val="2"/>
      </rPr>
      <t>A400</t>
    </r>
  </si>
  <si>
    <r>
      <t xml:space="preserve">ბეტონის საფუძველის მომზადება სავალი ბილიკის  ფილის ქვეშ ბეტონით </t>
    </r>
    <r>
      <rPr>
        <b/>
        <sz val="10"/>
        <rFont val="Arial"/>
        <family val="2"/>
        <charset val="204"/>
      </rPr>
      <t>B</t>
    </r>
    <r>
      <rPr>
        <b/>
        <sz val="10"/>
        <rFont val="AcadNusx"/>
      </rPr>
      <t>7.5 სისქით 80 მმ</t>
    </r>
  </si>
  <si>
    <r>
      <t>m</t>
    </r>
    <r>
      <rPr>
        <vertAlign val="superscript"/>
        <sz val="10"/>
        <rFont val="LitNusx"/>
        <family val="2"/>
      </rPr>
      <t>2</t>
    </r>
  </si>
  <si>
    <r>
      <t>ბეტონის ბორდიურის მოწყობა კვეთით 220</t>
    </r>
    <r>
      <rPr>
        <b/>
        <sz val="10"/>
        <rFont val="Arial"/>
        <family val="2"/>
        <charset val="204"/>
      </rPr>
      <t>x</t>
    </r>
    <r>
      <rPr>
        <b/>
        <sz val="10"/>
        <rFont val="AcadNusx"/>
      </rPr>
      <t>50 მმ ბეტონის ხსნარზე</t>
    </r>
  </si>
  <si>
    <r>
      <t>ბეტონის ბორდიური კვეთით 220</t>
    </r>
    <r>
      <rPr>
        <b/>
        <sz val="10"/>
        <rFont val="Arial"/>
        <family val="2"/>
        <charset val="204"/>
      </rPr>
      <t>x</t>
    </r>
    <r>
      <rPr>
        <b/>
        <sz val="10"/>
        <rFont val="AcadNusx"/>
      </rPr>
      <t>50 მმ</t>
    </r>
  </si>
  <si>
    <r>
      <t>m</t>
    </r>
    <r>
      <rPr>
        <vertAlign val="superscript"/>
        <sz val="10"/>
        <rFont val="AcadNusx"/>
      </rPr>
      <t>3</t>
    </r>
  </si>
  <si>
    <r>
      <t xml:space="preserve"> </t>
    </r>
    <r>
      <rPr>
        <b/>
        <sz val="10"/>
        <rFont val="Arial "/>
      </rPr>
      <t>III</t>
    </r>
    <r>
      <rPr>
        <b/>
        <sz val="10"/>
        <rFont val="AcadNusx"/>
      </rPr>
      <t xml:space="preserve"> კატ. გრუნტის დამუშავება ხელით რკინაბეტონის ფილის და ხიდის საძირკვლების მოსაწყობად , გრუნტის ურიკაზე დატვირთვით და 20 მ მანძილზე გადაადგილებით</t>
    </r>
  </si>
  <si>
    <r>
      <t xml:space="preserve">monoliTuri rkinabetonis </t>
    </r>
    <r>
      <rPr>
        <b/>
        <sz val="10"/>
        <rFont val="Arial"/>
        <family val="2"/>
        <charset val="204"/>
      </rPr>
      <t xml:space="preserve">B30  </t>
    </r>
    <r>
      <rPr>
        <b/>
        <sz val="10"/>
        <rFont val="AcadNusx"/>
      </rPr>
      <t xml:space="preserve">markis wertilovani  saZirkvlebis  mowyoba </t>
    </r>
  </si>
  <si>
    <r>
      <t xml:space="preserve">betoni </t>
    </r>
    <r>
      <rPr>
        <sz val="10"/>
        <rFont val="Arial"/>
        <family val="2"/>
        <charset val="204"/>
      </rPr>
      <t>B30</t>
    </r>
  </si>
  <si>
    <r>
      <t>m</t>
    </r>
    <r>
      <rPr>
        <vertAlign val="superscript"/>
        <sz val="10"/>
        <rFont val="LitNusx"/>
        <family val="2"/>
      </rPr>
      <t>3</t>
    </r>
    <r>
      <rPr>
        <sz val="10"/>
        <rFont val="Arial"/>
        <family val="2"/>
      </rPr>
      <t/>
    </r>
  </si>
  <si>
    <r>
      <t xml:space="preserve">ბეტონის საფუძველის მომზადება ფილის ქვეშ ბეტონით </t>
    </r>
    <r>
      <rPr>
        <b/>
        <sz val="10"/>
        <rFont val="Arial"/>
        <family val="2"/>
        <charset val="204"/>
      </rPr>
      <t>B</t>
    </r>
    <r>
      <rPr>
        <b/>
        <sz val="10"/>
        <rFont val="AcadNusx"/>
      </rPr>
      <t>7.5 სისქით 80 მმ</t>
    </r>
  </si>
  <si>
    <r>
      <t xml:space="preserve">monoliTuri rkinabetonis </t>
    </r>
    <r>
      <rPr>
        <b/>
        <sz val="10"/>
        <rFont val="Arial"/>
        <family val="2"/>
        <charset val="204"/>
      </rPr>
      <t xml:space="preserve">B30  </t>
    </r>
    <r>
      <rPr>
        <b/>
        <sz val="10"/>
        <rFont val="AcadNusx"/>
      </rPr>
      <t xml:space="preserve">markis  filis  mowyoba </t>
    </r>
  </si>
  <si>
    <r>
      <t>m</t>
    </r>
    <r>
      <rPr>
        <b/>
        <vertAlign val="superscript"/>
        <sz val="10"/>
        <rFont val="LitNusx"/>
        <family val="2"/>
      </rPr>
      <t>2</t>
    </r>
  </si>
  <si>
    <r>
      <t xml:space="preserve">rkinabetonis  kibeebis mowyoba </t>
    </r>
    <r>
      <rPr>
        <b/>
        <sz val="10"/>
        <rFont val="Arial"/>
        <family val="2"/>
      </rPr>
      <t>B20</t>
    </r>
    <r>
      <rPr>
        <b/>
        <sz val="10"/>
        <rFont val="AcadNusx"/>
      </rPr>
      <t xml:space="preserve"> markis  betoniT</t>
    </r>
  </si>
  <si>
    <r>
      <t xml:space="preserve">ბეტონის საფუძველის მომზადება სავალი ბილიკის  ფილის ქვეშ ბეტონით </t>
    </r>
    <r>
      <rPr>
        <b/>
        <sz val="10"/>
        <rFont val="Arial"/>
        <family val="2"/>
        <charset val="204"/>
      </rPr>
      <t>B</t>
    </r>
    <r>
      <rPr>
        <b/>
        <sz val="10"/>
        <rFont val="AcadNusx"/>
      </rPr>
      <t xml:space="preserve">7.5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</si>
</sst>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0.000"/>
    <numFmt numFmtId="167" formatCode="_-* #,##0.00_р_._-;\-* #,##0.00_р_._-;_-* &quot;-&quot;??_р_._-;_-@_-"/>
    <numFmt numFmtId="168" formatCode="0.0000"/>
  </numFmts>
  <fonts count="43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Grigolia"/>
    </font>
    <font>
      <sz val="10"/>
      <name val="AcadNusx"/>
    </font>
    <font>
      <b/>
      <sz val="10"/>
      <name val="AcadNusx"/>
    </font>
    <font>
      <b/>
      <sz val="10"/>
      <name val="Tahoma"/>
      <family val="2"/>
    </font>
    <font>
      <sz val="10"/>
      <color theme="1" tint="0.499984740745262"/>
      <name val="Grigolia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Helv"/>
    </font>
    <font>
      <sz val="10"/>
      <name val="Helv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Grigolia"/>
    </font>
    <font>
      <sz val="10"/>
      <name val="Tahoma"/>
      <family val="2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"/>
    </font>
    <font>
      <b/>
      <vertAlign val="superscript"/>
      <sz val="10"/>
      <name val="AcadNusx"/>
    </font>
    <font>
      <b/>
      <sz val="10"/>
      <color theme="1"/>
      <name val="Times New Roman"/>
      <family val="1"/>
      <charset val="204"/>
    </font>
    <font>
      <b/>
      <sz val="10"/>
      <name val="LitNusx"/>
      <family val="2"/>
    </font>
    <font>
      <b/>
      <vertAlign val="superscript"/>
      <sz val="10"/>
      <name val="LitNusx"/>
      <family val="2"/>
    </font>
    <font>
      <sz val="10"/>
      <name val="LitNusx"/>
      <family val="2"/>
    </font>
    <font>
      <b/>
      <sz val="10"/>
      <name val="LitNusx"/>
    </font>
    <font>
      <vertAlign val="superscript"/>
      <sz val="10"/>
      <name val="LitNusx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i/>
      <sz val="10"/>
      <name val="AcadNusx"/>
    </font>
    <font>
      <vertAlign val="superscript"/>
      <sz val="10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2">
    <xf numFmtId="0" fontId="0" fillId="0" borderId="0"/>
    <xf numFmtId="0" fontId="7" fillId="0" borderId="0"/>
    <xf numFmtId="0" fontId="8" fillId="0" borderId="0"/>
    <xf numFmtId="0" fontId="13" fillId="0" borderId="0"/>
    <xf numFmtId="0" fontId="9" fillId="0" borderId="0"/>
    <xf numFmtId="0" fontId="12" fillId="0" borderId="0"/>
    <xf numFmtId="0" fontId="15" fillId="0" borderId="0"/>
    <xf numFmtId="0" fontId="8" fillId="0" borderId="0"/>
    <xf numFmtId="0" fontId="16" fillId="0" borderId="0"/>
    <xf numFmtId="0" fontId="17" fillId="0" borderId="0"/>
    <xf numFmtId="0" fontId="9" fillId="0" borderId="0"/>
    <xf numFmtId="0" fontId="8" fillId="0" borderId="0"/>
    <xf numFmtId="0" fontId="12" fillId="0" borderId="0"/>
    <xf numFmtId="165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18" fillId="0" borderId="0"/>
    <xf numFmtId="0" fontId="8" fillId="0" borderId="0"/>
    <xf numFmtId="0" fontId="20" fillId="0" borderId="0"/>
    <xf numFmtId="0" fontId="21" fillId="0" borderId="0"/>
    <xf numFmtId="167" fontId="21" fillId="0" borderId="0" applyFont="0" applyFill="0" applyBorder="0" applyAlignment="0" applyProtection="0"/>
    <xf numFmtId="0" fontId="9" fillId="0" borderId="0"/>
    <xf numFmtId="0" fontId="8" fillId="0" borderId="0"/>
    <xf numFmtId="0" fontId="1" fillId="0" borderId="0"/>
    <xf numFmtId="0" fontId="1" fillId="0" borderId="0"/>
    <xf numFmtId="0" fontId="19" fillId="0" borderId="0"/>
    <xf numFmtId="167" fontId="19" fillId="0" borderId="0" applyFont="0" applyFill="0" applyBorder="0" applyAlignment="0" applyProtection="0"/>
    <xf numFmtId="0" fontId="14" fillId="0" borderId="0"/>
    <xf numFmtId="0" fontId="7" fillId="0" borderId="0"/>
    <xf numFmtId="0" fontId="9" fillId="0" borderId="0"/>
    <xf numFmtId="0" fontId="7" fillId="0" borderId="0"/>
    <xf numFmtId="0" fontId="8" fillId="0" borderId="0"/>
  </cellStyleXfs>
  <cellXfs count="106">
    <xf numFmtId="0" fontId="0" fillId="0" borderId="0" xfId="0"/>
    <xf numFmtId="0" fontId="2" fillId="0" borderId="0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7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5" fillId="0" borderId="1" xfId="2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 wrapText="1"/>
    </xf>
    <xf numFmtId="2" fontId="3" fillId="0" borderId="1" xfId="2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6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3" fillId="0" borderId="1" xfId="23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6" fillId="0" borderId="1" xfId="1" applyNumberFormat="1" applyFont="1" applyFill="1" applyBorder="1" applyAlignment="1">
      <alignment horizontal="center" vertical="center"/>
    </xf>
    <xf numFmtId="0" fontId="36" fillId="0" borderId="0" xfId="1" applyFont="1" applyFill="1" applyAlignment="1">
      <alignment vertical="center"/>
    </xf>
    <xf numFmtId="0" fontId="36" fillId="0" borderId="1" xfId="1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center"/>
    </xf>
    <xf numFmtId="0" fontId="4" fillId="0" borderId="1" xfId="27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" xfId="27" applyFont="1" applyFill="1" applyBorder="1" applyAlignment="1">
      <alignment horizontal="left" vertical="center" wrapText="1"/>
    </xf>
    <xf numFmtId="0" fontId="34" fillId="0" borderId="1" xfId="28" applyFont="1" applyFill="1" applyBorder="1" applyAlignment="1">
      <alignment horizontal="center" vertical="center"/>
    </xf>
    <xf numFmtId="0" fontId="41" fillId="0" borderId="0" xfId="7" applyFont="1" applyFill="1" applyAlignment="1">
      <alignment vertical="center"/>
    </xf>
    <xf numFmtId="0" fontId="36" fillId="0" borderId="1" xfId="28" applyFont="1" applyFill="1" applyBorder="1" applyAlignment="1">
      <alignment horizontal="center" vertical="center"/>
    </xf>
    <xf numFmtId="0" fontId="41" fillId="0" borderId="2" xfId="7" applyFont="1" applyFill="1" applyBorder="1" applyAlignment="1">
      <alignment vertical="center"/>
    </xf>
    <xf numFmtId="0" fontId="36" fillId="0" borderId="0" xfId="28" applyFont="1" applyFill="1" applyAlignment="1">
      <alignment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5" fontId="30" fillId="0" borderId="1" xfId="23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3" fillId="0" borderId="1" xfId="29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0" xfId="6" applyFont="1" applyFill="1" applyAlignment="1">
      <alignment vertical="center" wrapText="1"/>
    </xf>
    <xf numFmtId="49" fontId="3" fillId="0" borderId="1" xfId="6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2" fontId="2" fillId="0" borderId="1" xfId="7" applyNumberFormat="1" applyFont="1" applyFill="1" applyBorder="1" applyAlignment="1">
      <alignment horizontal="center" vertical="center" wrapText="1"/>
    </xf>
    <xf numFmtId="2" fontId="27" fillId="0" borderId="1" xfId="7" applyNumberFormat="1" applyFont="1" applyFill="1" applyBorder="1" applyAlignment="1">
      <alignment horizontal="center" vertical="center" wrapText="1"/>
    </xf>
    <xf numFmtId="9" fontId="4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/>
    </xf>
    <xf numFmtId="2" fontId="3" fillId="0" borderId="1" xfId="6" applyNumberFormat="1" applyFont="1" applyFill="1" applyBorder="1" applyAlignment="1">
      <alignment horizontal="center" vertical="center"/>
    </xf>
    <xf numFmtId="2" fontId="4" fillId="0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left" vertical="center"/>
    </xf>
    <xf numFmtId="0" fontId="3" fillId="0" borderId="1" xfId="22" applyFont="1" applyFill="1" applyBorder="1" applyAlignment="1">
      <alignment horizontal="left" vertical="center"/>
    </xf>
    <xf numFmtId="49" fontId="4" fillId="0" borderId="1" xfId="11" applyNumberFormat="1" applyFont="1" applyBorder="1" applyAlignment="1">
      <alignment horizontal="left" vertical="center" wrapText="1"/>
    </xf>
    <xf numFmtId="49" fontId="3" fillId="0" borderId="1" xfId="11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6" applyNumberFormat="1" applyFont="1" applyFill="1" applyAlignment="1">
      <alignment horizontal="center" vertical="center" wrapText="1"/>
    </xf>
    <xf numFmtId="0" fontId="41" fillId="0" borderId="3" xfId="7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3" fillId="0" borderId="1" xfId="23" applyFont="1" applyFill="1" applyBorder="1" applyAlignment="1">
      <alignment horizontal="center" vertical="center"/>
    </xf>
    <xf numFmtId="0" fontId="22" fillId="0" borderId="1" xfId="23" applyFont="1" applyFill="1" applyBorder="1" applyAlignment="1">
      <alignment horizontal="center" vertical="center" wrapText="1"/>
    </xf>
    <xf numFmtId="0" fontId="29" fillId="0" borderId="1" xfId="23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" fontId="37" fillId="0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</cellXfs>
  <cellStyles count="32">
    <cellStyle name="Comma 2 2" xfId="20"/>
    <cellStyle name="Comma 3" xfId="13"/>
    <cellStyle name="Comma 5" xfId="14"/>
    <cellStyle name="Comma 7" xfId="26"/>
    <cellStyle name="Excel Built-in Normal" xfId="15"/>
    <cellStyle name="Normal" xfId="0" builtinId="0"/>
    <cellStyle name="Normal 10" xfId="7"/>
    <cellStyle name="Normal 12" xfId="16"/>
    <cellStyle name="Normal 14 3" xfId="4"/>
    <cellStyle name="Normal 15" xfId="25"/>
    <cellStyle name="Normal 19" xfId="27"/>
    <cellStyle name="Normal 2" xfId="1"/>
    <cellStyle name="Normal 2 2" xfId="30"/>
    <cellStyle name="Normal 2 3" xfId="19"/>
    <cellStyle name="Normal 2 9" xfId="28"/>
    <cellStyle name="Normal 3" xfId="3"/>
    <cellStyle name="Normal 3 2" xfId="22"/>
    <cellStyle name="Normal 4" xfId="6"/>
    <cellStyle name="Normal 4 3" xfId="29"/>
    <cellStyle name="Normal 5" xfId="2"/>
    <cellStyle name="Normal 6" xfId="8"/>
    <cellStyle name="Normal 6 2" xfId="11"/>
    <cellStyle name="Normal 7" xfId="9"/>
    <cellStyle name="Normal 7 2" xfId="18"/>
    <cellStyle name="Normal 8" xfId="23"/>
    <cellStyle name="Normal 9 2" xfId="31"/>
    <cellStyle name="Style 1" xfId="5"/>
    <cellStyle name="Обычный 2" xfId="17"/>
    <cellStyle name="Обычный 3" xfId="21"/>
    <cellStyle name="Обычный 3 2" xfId="24"/>
    <cellStyle name="Обычный 4" xfId="10"/>
    <cellStyle name="Стиль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O222"/>
  <sheetViews>
    <sheetView tabSelected="1" zoomScaleNormal="100" zoomScaleSheetLayoutView="100" workbookViewId="0">
      <selection activeCell="P218" sqref="P218"/>
    </sheetView>
  </sheetViews>
  <sheetFormatPr defaultRowHeight="12.75"/>
  <cols>
    <col min="1" max="1" width="9.140625" style="1"/>
    <col min="2" max="2" width="6.42578125" style="15" bestFit="1" customWidth="1"/>
    <col min="3" max="3" width="16.7109375" style="16" customWidth="1"/>
    <col min="4" max="4" width="60.85546875" style="16" bestFit="1" customWidth="1"/>
    <col min="5" max="5" width="18.85546875" style="16" bestFit="1" customWidth="1"/>
    <col min="6" max="6" width="18.85546875" style="15" bestFit="1" customWidth="1"/>
    <col min="7" max="7" width="8.5703125" style="15" bestFit="1" customWidth="1"/>
    <col min="8" max="8" width="10.42578125" style="15" customWidth="1"/>
    <col min="9" max="9" width="12" style="15" customWidth="1"/>
    <col min="10" max="10" width="8.5703125" style="15" customWidth="1"/>
    <col min="11" max="11" width="10.7109375" style="15" customWidth="1"/>
    <col min="12" max="12" width="7.42578125" style="15" customWidth="1"/>
    <col min="13" max="13" width="9.28515625" style="15" customWidth="1"/>
    <col min="14" max="14" width="10.85546875" style="15" bestFit="1" customWidth="1"/>
    <col min="15" max="16384" width="9.140625" style="1"/>
  </cols>
  <sheetData>
    <row r="2" spans="2:14" ht="13.5">
      <c r="B2" s="95" t="s">
        <v>148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3.5">
      <c r="B3" s="93" t="s">
        <v>146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2:14" s="30" customFormat="1" ht="13.5">
      <c r="B4" s="96" t="s">
        <v>147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s="34" customFormat="1" ht="13.5">
      <c r="B5" s="31"/>
      <c r="C5" s="32"/>
      <c r="D5" s="32"/>
      <c r="E5" s="32"/>
      <c r="F5" s="33"/>
      <c r="G5" s="31"/>
      <c r="H5" s="31"/>
      <c r="I5" s="93" t="s">
        <v>11</v>
      </c>
      <c r="J5" s="93"/>
      <c r="K5" s="93"/>
      <c r="L5" s="94">
        <f>N222</f>
        <v>0</v>
      </c>
      <c r="M5" s="94"/>
      <c r="N5" s="31" t="s">
        <v>12</v>
      </c>
    </row>
    <row r="6" spans="2:14" ht="13.5">
      <c r="B6" s="98" t="s">
        <v>0</v>
      </c>
      <c r="C6" s="99" t="s">
        <v>10</v>
      </c>
      <c r="D6" s="98" t="s">
        <v>1</v>
      </c>
      <c r="E6" s="99" t="s">
        <v>9</v>
      </c>
      <c r="F6" s="98" t="s">
        <v>2</v>
      </c>
      <c r="G6" s="98"/>
      <c r="H6" s="98" t="s">
        <v>15</v>
      </c>
      <c r="I6" s="98"/>
      <c r="J6" s="98"/>
      <c r="K6" s="98"/>
      <c r="L6" s="98"/>
      <c r="M6" s="98"/>
      <c r="N6" s="98"/>
    </row>
    <row r="7" spans="2:14" ht="13.5">
      <c r="B7" s="98"/>
      <c r="C7" s="99"/>
      <c r="D7" s="98"/>
      <c r="E7" s="99"/>
      <c r="F7" s="99" t="s">
        <v>14</v>
      </c>
      <c r="G7" s="99" t="s">
        <v>7</v>
      </c>
      <c r="H7" s="98" t="s">
        <v>6</v>
      </c>
      <c r="I7" s="98"/>
      <c r="J7" s="98" t="s">
        <v>5</v>
      </c>
      <c r="K7" s="98"/>
      <c r="L7" s="98" t="s">
        <v>13</v>
      </c>
      <c r="M7" s="98"/>
      <c r="N7" s="98" t="s">
        <v>4</v>
      </c>
    </row>
    <row r="8" spans="2:14" ht="13.5">
      <c r="B8" s="98"/>
      <c r="C8" s="99"/>
      <c r="D8" s="98"/>
      <c r="E8" s="99"/>
      <c r="F8" s="99"/>
      <c r="G8" s="99"/>
      <c r="H8" s="11" t="s">
        <v>8</v>
      </c>
      <c r="I8" s="11" t="s">
        <v>3</v>
      </c>
      <c r="J8" s="11" t="s">
        <v>8</v>
      </c>
      <c r="K8" s="11" t="s">
        <v>3</v>
      </c>
      <c r="L8" s="11" t="s">
        <v>8</v>
      </c>
      <c r="M8" s="11" t="s">
        <v>3</v>
      </c>
      <c r="N8" s="98"/>
    </row>
    <row r="9" spans="2:14" s="19" customFormat="1">
      <c r="B9" s="35">
        <v>1</v>
      </c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</row>
    <row r="10" spans="2:14" ht="25.5">
      <c r="B10" s="100"/>
      <c r="C10" s="100"/>
      <c r="D10" s="101" t="s">
        <v>68</v>
      </c>
      <c r="E10" s="100"/>
      <c r="F10" s="102"/>
      <c r="G10" s="102"/>
      <c r="H10" s="36"/>
      <c r="I10" s="36"/>
      <c r="J10" s="36"/>
      <c r="K10" s="36"/>
      <c r="L10" s="36"/>
      <c r="M10" s="36"/>
      <c r="N10" s="36"/>
    </row>
    <row r="11" spans="2:14" s="41" customFormat="1" ht="15.75">
      <c r="B11" s="7">
        <v>1</v>
      </c>
      <c r="C11" s="37" t="s">
        <v>141</v>
      </c>
      <c r="D11" s="38" t="s">
        <v>151</v>
      </c>
      <c r="E11" s="7" t="s">
        <v>152</v>
      </c>
      <c r="F11" s="39"/>
      <c r="G11" s="39">
        <v>87.8</v>
      </c>
      <c r="H11" s="40"/>
      <c r="I11" s="40"/>
      <c r="J11" s="40"/>
      <c r="K11" s="40"/>
      <c r="L11" s="40"/>
      <c r="M11" s="40"/>
      <c r="N11" s="40"/>
    </row>
    <row r="12" spans="2:14" s="41" customFormat="1" ht="13.5">
      <c r="B12" s="11"/>
      <c r="C12" s="42"/>
      <c r="D12" s="43" t="s">
        <v>19</v>
      </c>
      <c r="E12" s="11" t="s">
        <v>20</v>
      </c>
      <c r="F12" s="40">
        <v>2.06</v>
      </c>
      <c r="G12" s="40">
        <f>G11*F12</f>
        <v>180.86799999999999</v>
      </c>
      <c r="H12" s="40"/>
      <c r="I12" s="40"/>
      <c r="J12" s="40"/>
      <c r="K12" s="40">
        <f>G12*J12</f>
        <v>0</v>
      </c>
      <c r="L12" s="40"/>
      <c r="M12" s="40"/>
      <c r="N12" s="40">
        <f>I12+K12+M12</f>
        <v>0</v>
      </c>
    </row>
    <row r="13" spans="2:14" s="41" customFormat="1" ht="27">
      <c r="B13" s="7" t="s">
        <v>140</v>
      </c>
      <c r="C13" s="103" t="s">
        <v>138</v>
      </c>
      <c r="D13" s="38" t="s">
        <v>139</v>
      </c>
      <c r="E13" s="12" t="s">
        <v>42</v>
      </c>
      <c r="F13" s="39"/>
      <c r="G13" s="39">
        <f>G11*1.8</f>
        <v>158.04</v>
      </c>
      <c r="H13" s="40"/>
      <c r="I13" s="40"/>
      <c r="J13" s="40"/>
      <c r="K13" s="40"/>
      <c r="L13" s="40"/>
      <c r="M13" s="40"/>
      <c r="N13" s="40"/>
    </row>
    <row r="14" spans="2:14" s="41" customFormat="1" ht="13.5">
      <c r="B14" s="11"/>
      <c r="C14" s="44"/>
      <c r="D14" s="43" t="s">
        <v>19</v>
      </c>
      <c r="E14" s="11" t="s">
        <v>20</v>
      </c>
      <c r="F14" s="40">
        <f>1.1+0.36</f>
        <v>1.46</v>
      </c>
      <c r="G14" s="40">
        <f>G13*F14</f>
        <v>230.73839999999998</v>
      </c>
      <c r="H14" s="40"/>
      <c r="I14" s="40"/>
      <c r="J14" s="40"/>
      <c r="K14" s="40">
        <f>G14*J14</f>
        <v>0</v>
      </c>
      <c r="L14" s="40"/>
      <c r="M14" s="40"/>
      <c r="N14" s="40">
        <f>I14+K14+M14</f>
        <v>0</v>
      </c>
    </row>
    <row r="15" spans="2:14" ht="27">
      <c r="B15" s="18">
        <v>2</v>
      </c>
      <c r="C15" s="103" t="s">
        <v>142</v>
      </c>
      <c r="D15" s="38" t="s">
        <v>73</v>
      </c>
      <c r="E15" s="18"/>
      <c r="F15" s="45"/>
      <c r="G15" s="45">
        <v>87.8</v>
      </c>
      <c r="H15" s="36"/>
      <c r="I15" s="36"/>
      <c r="J15" s="36"/>
      <c r="K15" s="36"/>
      <c r="L15" s="36"/>
      <c r="M15" s="36"/>
      <c r="N15" s="36"/>
    </row>
    <row r="16" spans="2:14" s="41" customFormat="1" ht="13.5">
      <c r="B16" s="11"/>
      <c r="C16" s="42"/>
      <c r="D16" s="43" t="s">
        <v>19</v>
      </c>
      <c r="E16" s="11" t="s">
        <v>20</v>
      </c>
      <c r="F16" s="40">
        <v>0.11</v>
      </c>
      <c r="G16" s="40">
        <f>G15*F16</f>
        <v>9.6579999999999995</v>
      </c>
      <c r="H16" s="40"/>
      <c r="I16" s="40"/>
      <c r="J16" s="40"/>
      <c r="K16" s="40">
        <f>G16*J16</f>
        <v>0</v>
      </c>
      <c r="L16" s="40"/>
      <c r="M16" s="40"/>
      <c r="N16" s="40">
        <f>I16+K16+M16</f>
        <v>0</v>
      </c>
    </row>
    <row r="17" spans="2:15" s="50" customFormat="1" ht="27">
      <c r="B17" s="46">
        <v>3</v>
      </c>
      <c r="C17" s="37" t="s">
        <v>22</v>
      </c>
      <c r="D17" s="47" t="s">
        <v>133</v>
      </c>
      <c r="E17" s="7" t="s">
        <v>153</v>
      </c>
      <c r="F17" s="8"/>
      <c r="G17" s="45">
        <v>0.94</v>
      </c>
      <c r="H17" s="48"/>
      <c r="I17" s="48"/>
      <c r="J17" s="49"/>
      <c r="K17" s="49"/>
      <c r="L17" s="49"/>
      <c r="M17" s="49"/>
      <c r="N17" s="104"/>
    </row>
    <row r="18" spans="2:15" s="50" customFormat="1" ht="13.5">
      <c r="B18" s="51"/>
      <c r="C18" s="17"/>
      <c r="D18" s="43" t="s">
        <v>28</v>
      </c>
      <c r="E18" s="11" t="s">
        <v>23</v>
      </c>
      <c r="F18" s="48">
        <v>3.16</v>
      </c>
      <c r="G18" s="48">
        <f>G17*F18</f>
        <v>2.9704000000000002</v>
      </c>
      <c r="H18" s="48"/>
      <c r="I18" s="48"/>
      <c r="J18" s="48"/>
      <c r="K18" s="48">
        <f>G18*J18</f>
        <v>0</v>
      </c>
      <c r="L18" s="49"/>
      <c r="M18" s="49"/>
      <c r="N18" s="48">
        <f t="shared" ref="N18:N20" si="0">I18+K18+M18</f>
        <v>0</v>
      </c>
    </row>
    <row r="19" spans="2:15" s="50" customFormat="1" ht="15.75">
      <c r="B19" s="51"/>
      <c r="C19" s="17" t="s">
        <v>90</v>
      </c>
      <c r="D19" s="43" t="s">
        <v>89</v>
      </c>
      <c r="E19" s="11" t="s">
        <v>154</v>
      </c>
      <c r="F19" s="48">
        <v>1.24</v>
      </c>
      <c r="G19" s="48">
        <f>G17*F19</f>
        <v>1.1656</v>
      </c>
      <c r="H19" s="48"/>
      <c r="I19" s="48">
        <f>G19*H19</f>
        <v>0</v>
      </c>
      <c r="J19" s="49"/>
      <c r="K19" s="49"/>
      <c r="L19" s="49"/>
      <c r="M19" s="49"/>
      <c r="N19" s="48">
        <f t="shared" si="0"/>
        <v>0</v>
      </c>
    </row>
    <row r="20" spans="2:15" s="52" customFormat="1" ht="13.5">
      <c r="B20" s="51"/>
      <c r="C20" s="17"/>
      <c r="D20" s="43" t="s">
        <v>29</v>
      </c>
      <c r="E20" s="11" t="s">
        <v>12</v>
      </c>
      <c r="F20" s="48">
        <v>0.02</v>
      </c>
      <c r="G20" s="48">
        <f>G17*F20</f>
        <v>1.8800000000000001E-2</v>
      </c>
      <c r="H20" s="48"/>
      <c r="I20" s="48">
        <f>G20*H20</f>
        <v>0</v>
      </c>
      <c r="J20" s="49"/>
      <c r="K20" s="49"/>
      <c r="L20" s="49"/>
      <c r="M20" s="49"/>
      <c r="N20" s="48">
        <f t="shared" si="0"/>
        <v>0</v>
      </c>
    </row>
    <row r="21" spans="2:15" s="55" customFormat="1" ht="27">
      <c r="B21" s="2">
        <v>4</v>
      </c>
      <c r="C21" s="37" t="s">
        <v>77</v>
      </c>
      <c r="D21" s="53" t="s">
        <v>155</v>
      </c>
      <c r="E21" s="2" t="s">
        <v>61</v>
      </c>
      <c r="F21" s="2"/>
      <c r="G21" s="3">
        <v>0.47</v>
      </c>
      <c r="H21" s="54"/>
      <c r="I21" s="54"/>
      <c r="J21" s="54"/>
      <c r="K21" s="54"/>
      <c r="L21" s="54"/>
      <c r="M21" s="54"/>
      <c r="N21" s="54"/>
    </row>
    <row r="22" spans="2:15" s="50" customFormat="1" ht="13.5">
      <c r="B22" s="51"/>
      <c r="C22" s="17"/>
      <c r="D22" s="56" t="s">
        <v>45</v>
      </c>
      <c r="E22" s="11" t="s">
        <v>20</v>
      </c>
      <c r="F22" s="48">
        <v>1.37</v>
      </c>
      <c r="G22" s="48">
        <f>G21*F22</f>
        <v>0.64390000000000003</v>
      </c>
      <c r="H22" s="48"/>
      <c r="I22" s="48"/>
      <c r="J22" s="48"/>
      <c r="K22" s="48">
        <f>G22*J22</f>
        <v>0</v>
      </c>
      <c r="L22" s="51"/>
      <c r="M22" s="51"/>
      <c r="N22" s="48">
        <f>I22+K22+M22</f>
        <v>0</v>
      </c>
    </row>
    <row r="23" spans="2:15" s="50" customFormat="1" ht="13.5">
      <c r="B23" s="51"/>
      <c r="C23" s="17"/>
      <c r="D23" s="56" t="s">
        <v>43</v>
      </c>
      <c r="E23" s="51" t="s">
        <v>12</v>
      </c>
      <c r="F23" s="48">
        <v>0.28299999999999997</v>
      </c>
      <c r="G23" s="48">
        <f>G21*F23</f>
        <v>0.13300999999999999</v>
      </c>
      <c r="H23" s="48"/>
      <c r="I23" s="48">
        <f t="shared" ref="I23:I25" si="1">G23*H23</f>
        <v>0</v>
      </c>
      <c r="J23" s="51"/>
      <c r="K23" s="51"/>
      <c r="L23" s="51"/>
      <c r="M23" s="51"/>
      <c r="N23" s="48">
        <f>I23+K23+M23</f>
        <v>0</v>
      </c>
    </row>
    <row r="24" spans="2:15" s="50" customFormat="1" ht="15.75">
      <c r="B24" s="51"/>
      <c r="C24" s="17" t="s">
        <v>78</v>
      </c>
      <c r="D24" s="56" t="s">
        <v>156</v>
      </c>
      <c r="E24" s="11" t="s">
        <v>154</v>
      </c>
      <c r="F24" s="48">
        <v>1.02</v>
      </c>
      <c r="G24" s="48">
        <f>G21*F24</f>
        <v>0.47939999999999999</v>
      </c>
      <c r="H24" s="48"/>
      <c r="I24" s="48">
        <f t="shared" si="1"/>
        <v>0</v>
      </c>
      <c r="J24" s="51"/>
      <c r="K24" s="51"/>
      <c r="L24" s="51"/>
      <c r="M24" s="51"/>
      <c r="N24" s="48">
        <f>I24+K24+M24</f>
        <v>0</v>
      </c>
    </row>
    <row r="25" spans="2:15" s="50" customFormat="1" ht="13.5">
      <c r="B25" s="51"/>
      <c r="C25" s="17"/>
      <c r="D25" s="56" t="s">
        <v>29</v>
      </c>
      <c r="E25" s="11" t="s">
        <v>12</v>
      </c>
      <c r="F25" s="48">
        <v>0.62</v>
      </c>
      <c r="G25" s="48">
        <f>G21*F25</f>
        <v>0.29139999999999999</v>
      </c>
      <c r="H25" s="48"/>
      <c r="I25" s="48">
        <f t="shared" si="1"/>
        <v>0</v>
      </c>
      <c r="J25" s="51"/>
      <c r="K25" s="51"/>
      <c r="L25" s="51"/>
      <c r="M25" s="51"/>
      <c r="N25" s="48">
        <f>I25+K25+M25</f>
        <v>0</v>
      </c>
    </row>
    <row r="26" spans="2:15" s="58" customFormat="1" ht="27">
      <c r="B26" s="57">
        <v>5</v>
      </c>
      <c r="C26" s="37" t="s">
        <v>65</v>
      </c>
      <c r="D26" s="38" t="s">
        <v>157</v>
      </c>
      <c r="E26" s="7" t="s">
        <v>39</v>
      </c>
      <c r="F26" s="8"/>
      <c r="G26" s="8">
        <v>1.42</v>
      </c>
      <c r="H26" s="48"/>
      <c r="I26" s="48"/>
      <c r="J26" s="48"/>
      <c r="K26" s="48"/>
      <c r="L26" s="48"/>
      <c r="M26" s="48"/>
      <c r="N26" s="8"/>
    </row>
    <row r="27" spans="2:15" s="60" customFormat="1" ht="13.5">
      <c r="B27" s="59"/>
      <c r="C27" s="42"/>
      <c r="D27" s="43" t="s">
        <v>63</v>
      </c>
      <c r="E27" s="11" t="s">
        <v>39</v>
      </c>
      <c r="F27" s="48">
        <v>10.6</v>
      </c>
      <c r="G27" s="48">
        <f>F27*G26</f>
        <v>15.052</v>
      </c>
      <c r="H27" s="48"/>
      <c r="I27" s="48"/>
      <c r="J27" s="48"/>
      <c r="K27" s="48">
        <f>G27*J27</f>
        <v>0</v>
      </c>
      <c r="L27" s="48"/>
      <c r="M27" s="48"/>
      <c r="N27" s="48">
        <f t="shared" ref="N27:N35" si="2">I27+K27+M27</f>
        <v>0</v>
      </c>
      <c r="O27" s="97"/>
    </row>
    <row r="28" spans="2:15" s="61" customFormat="1" ht="13.5">
      <c r="B28" s="59"/>
      <c r="C28" s="42"/>
      <c r="D28" s="43" t="s">
        <v>43</v>
      </c>
      <c r="E28" s="11" t="s">
        <v>12</v>
      </c>
      <c r="F28" s="48">
        <v>1.1499999999999999</v>
      </c>
      <c r="G28" s="48">
        <f>G26*F28</f>
        <v>1.6329999999999998</v>
      </c>
      <c r="H28" s="48"/>
      <c r="I28" s="48"/>
      <c r="J28" s="59"/>
      <c r="K28" s="59"/>
      <c r="L28" s="48"/>
      <c r="M28" s="48">
        <f>G28*L28</f>
        <v>0</v>
      </c>
      <c r="N28" s="48">
        <f t="shared" si="2"/>
        <v>0</v>
      </c>
    </row>
    <row r="29" spans="2:15" s="60" customFormat="1" ht="13.5">
      <c r="B29" s="59"/>
      <c r="C29" s="42" t="s">
        <v>24</v>
      </c>
      <c r="D29" s="43" t="s">
        <v>158</v>
      </c>
      <c r="E29" s="11" t="s">
        <v>39</v>
      </c>
      <c r="F29" s="48">
        <v>1</v>
      </c>
      <c r="G29" s="48">
        <f>F29*G26</f>
        <v>1.42</v>
      </c>
      <c r="H29" s="48"/>
      <c r="I29" s="48">
        <f t="shared" ref="I29:I35" si="3">G29*H29</f>
        <v>0</v>
      </c>
      <c r="J29" s="48"/>
      <c r="K29" s="48"/>
      <c r="L29" s="48"/>
      <c r="M29" s="48"/>
      <c r="N29" s="48">
        <f t="shared" si="2"/>
        <v>0</v>
      </c>
      <c r="O29" s="97"/>
    </row>
    <row r="30" spans="2:15" s="61" customFormat="1" ht="13.5">
      <c r="B30" s="7"/>
      <c r="C30" s="7" t="s">
        <v>87</v>
      </c>
      <c r="D30" s="53" t="s">
        <v>159</v>
      </c>
      <c r="E30" s="7" t="s">
        <v>18</v>
      </c>
      <c r="F30" s="28"/>
      <c r="G30" s="28">
        <v>410</v>
      </c>
      <c r="H30" s="29"/>
      <c r="I30" s="29">
        <f t="shared" si="3"/>
        <v>0</v>
      </c>
      <c r="J30" s="29"/>
      <c r="K30" s="29"/>
      <c r="L30" s="29"/>
      <c r="M30" s="29"/>
      <c r="N30" s="29">
        <f t="shared" si="2"/>
        <v>0</v>
      </c>
    </row>
    <row r="31" spans="2:15" s="61" customFormat="1" ht="13.5">
      <c r="B31" s="7"/>
      <c r="C31" s="7" t="s">
        <v>88</v>
      </c>
      <c r="D31" s="53" t="s">
        <v>160</v>
      </c>
      <c r="E31" s="7" t="s">
        <v>18</v>
      </c>
      <c r="F31" s="28"/>
      <c r="G31" s="28">
        <v>1140</v>
      </c>
      <c r="H31" s="29"/>
      <c r="I31" s="29">
        <f t="shared" si="3"/>
        <v>0</v>
      </c>
      <c r="J31" s="29"/>
      <c r="K31" s="29"/>
      <c r="L31" s="29"/>
      <c r="M31" s="29"/>
      <c r="N31" s="29">
        <f t="shared" si="2"/>
        <v>0</v>
      </c>
    </row>
    <row r="32" spans="2:15" s="60" customFormat="1" ht="13.5">
      <c r="B32" s="59"/>
      <c r="C32" s="17" t="s">
        <v>25</v>
      </c>
      <c r="D32" s="43" t="s">
        <v>66</v>
      </c>
      <c r="E32" s="11" t="s">
        <v>34</v>
      </c>
      <c r="F32" s="48">
        <v>1.89</v>
      </c>
      <c r="G32" s="48">
        <f>F32*G26</f>
        <v>2.6837999999999997</v>
      </c>
      <c r="H32" s="48"/>
      <c r="I32" s="48">
        <f t="shared" si="3"/>
        <v>0</v>
      </c>
      <c r="J32" s="48"/>
      <c r="K32" s="48"/>
      <c r="L32" s="48"/>
      <c r="M32" s="48"/>
      <c r="N32" s="48">
        <f t="shared" si="2"/>
        <v>0</v>
      </c>
      <c r="O32" s="97"/>
    </row>
    <row r="33" spans="2:15" s="60" customFormat="1" ht="13.5">
      <c r="B33" s="59"/>
      <c r="C33" s="17" t="s">
        <v>26</v>
      </c>
      <c r="D33" s="43" t="s">
        <v>55</v>
      </c>
      <c r="E33" s="11" t="s">
        <v>39</v>
      </c>
      <c r="F33" s="62">
        <v>2.4500000000000001E-2</v>
      </c>
      <c r="G33" s="48">
        <f>F33*G26</f>
        <v>3.4790000000000001E-2</v>
      </c>
      <c r="H33" s="48"/>
      <c r="I33" s="48">
        <f t="shared" si="3"/>
        <v>0</v>
      </c>
      <c r="J33" s="48"/>
      <c r="K33" s="48"/>
      <c r="L33" s="48"/>
      <c r="M33" s="48"/>
      <c r="N33" s="48">
        <f t="shared" si="2"/>
        <v>0</v>
      </c>
      <c r="O33" s="97"/>
    </row>
    <row r="34" spans="2:15" s="60" customFormat="1" ht="13.5">
      <c r="B34" s="17"/>
      <c r="C34" s="17"/>
      <c r="D34" s="43" t="s">
        <v>62</v>
      </c>
      <c r="E34" s="11" t="s">
        <v>18</v>
      </c>
      <c r="F34" s="48">
        <v>3.4</v>
      </c>
      <c r="G34" s="48">
        <f>F34*G26</f>
        <v>4.8279999999999994</v>
      </c>
      <c r="H34" s="48"/>
      <c r="I34" s="48">
        <f t="shared" si="3"/>
        <v>0</v>
      </c>
      <c r="J34" s="48"/>
      <c r="K34" s="48"/>
      <c r="L34" s="48"/>
      <c r="M34" s="48"/>
      <c r="N34" s="48">
        <f t="shared" si="2"/>
        <v>0</v>
      </c>
      <c r="O34" s="97"/>
    </row>
    <row r="35" spans="2:15" s="60" customFormat="1" ht="13.5">
      <c r="B35" s="59"/>
      <c r="C35" s="17"/>
      <c r="D35" s="43" t="s">
        <v>64</v>
      </c>
      <c r="E35" s="11" t="s">
        <v>12</v>
      </c>
      <c r="F35" s="48">
        <v>0.76</v>
      </c>
      <c r="G35" s="48">
        <f>F35*G26</f>
        <v>1.0791999999999999</v>
      </c>
      <c r="H35" s="48"/>
      <c r="I35" s="48">
        <f t="shared" si="3"/>
        <v>0</v>
      </c>
      <c r="J35" s="48"/>
      <c r="K35" s="48"/>
      <c r="L35" s="48"/>
      <c r="M35" s="48"/>
      <c r="N35" s="48">
        <f t="shared" si="2"/>
        <v>0</v>
      </c>
      <c r="O35" s="97"/>
    </row>
    <row r="36" spans="2:15" s="50" customFormat="1" ht="27">
      <c r="B36" s="46">
        <v>6</v>
      </c>
      <c r="C36" s="37" t="s">
        <v>27</v>
      </c>
      <c r="D36" s="47" t="s">
        <v>74</v>
      </c>
      <c r="E36" s="7" t="s">
        <v>153</v>
      </c>
      <c r="F36" s="8"/>
      <c r="G36" s="45">
        <v>25.79</v>
      </c>
      <c r="H36" s="48"/>
      <c r="I36" s="48"/>
      <c r="J36" s="49"/>
      <c r="K36" s="49"/>
      <c r="L36" s="49"/>
      <c r="M36" s="49"/>
      <c r="N36" s="104"/>
    </row>
    <row r="37" spans="2:15" s="50" customFormat="1" ht="13.5">
      <c r="B37" s="51"/>
      <c r="C37" s="17"/>
      <c r="D37" s="43" t="s">
        <v>28</v>
      </c>
      <c r="E37" s="11" t="s">
        <v>23</v>
      </c>
      <c r="F37" s="48">
        <v>3.52</v>
      </c>
      <c r="G37" s="48">
        <f>G36*F37</f>
        <v>90.780799999999999</v>
      </c>
      <c r="H37" s="48"/>
      <c r="I37" s="48"/>
      <c r="J37" s="48"/>
      <c r="K37" s="48">
        <f>G37*J37</f>
        <v>0</v>
      </c>
      <c r="L37" s="49"/>
      <c r="M37" s="49"/>
      <c r="N37" s="48">
        <f t="shared" ref="N37:N39" si="4">I37+K37+M37</f>
        <v>0</v>
      </c>
    </row>
    <row r="38" spans="2:15" s="50" customFormat="1" ht="15.75">
      <c r="B38" s="51"/>
      <c r="C38" s="17" t="s">
        <v>76</v>
      </c>
      <c r="D38" s="43" t="s">
        <v>75</v>
      </c>
      <c r="E38" s="11" t="s">
        <v>154</v>
      </c>
      <c r="F38" s="48">
        <v>1.24</v>
      </c>
      <c r="G38" s="48">
        <f>G36*F38</f>
        <v>31.979599999999998</v>
      </c>
      <c r="H38" s="48"/>
      <c r="I38" s="48">
        <f>G38*H38</f>
        <v>0</v>
      </c>
      <c r="J38" s="49"/>
      <c r="K38" s="49"/>
      <c r="L38" s="49"/>
      <c r="M38" s="49"/>
      <c r="N38" s="48">
        <f t="shared" si="4"/>
        <v>0</v>
      </c>
    </row>
    <row r="39" spans="2:15" s="50" customFormat="1" ht="13.5">
      <c r="B39" s="51"/>
      <c r="C39" s="17"/>
      <c r="D39" s="43" t="s">
        <v>29</v>
      </c>
      <c r="E39" s="11" t="s">
        <v>12</v>
      </c>
      <c r="F39" s="48">
        <v>0.02</v>
      </c>
      <c r="G39" s="48">
        <f>G36*F39</f>
        <v>0.51580000000000004</v>
      </c>
      <c r="H39" s="48"/>
      <c r="I39" s="48">
        <f>G39*H39</f>
        <v>0</v>
      </c>
      <c r="J39" s="49"/>
      <c r="K39" s="49"/>
      <c r="L39" s="49"/>
      <c r="M39" s="49"/>
      <c r="N39" s="48">
        <f t="shared" si="4"/>
        <v>0</v>
      </c>
    </row>
    <row r="40" spans="2:15" s="55" customFormat="1" ht="27">
      <c r="B40" s="2">
        <v>7</v>
      </c>
      <c r="C40" s="37" t="s">
        <v>77</v>
      </c>
      <c r="D40" s="53" t="s">
        <v>161</v>
      </c>
      <c r="E40" s="2" t="s">
        <v>61</v>
      </c>
      <c r="F40" s="2"/>
      <c r="G40" s="3">
        <v>13.12</v>
      </c>
      <c r="H40" s="54"/>
      <c r="I40" s="54"/>
      <c r="J40" s="54"/>
      <c r="K40" s="54"/>
      <c r="L40" s="54"/>
      <c r="M40" s="54"/>
      <c r="N40" s="54"/>
    </row>
    <row r="41" spans="2:15" s="50" customFormat="1" ht="13.5">
      <c r="B41" s="51"/>
      <c r="C41" s="17"/>
      <c r="D41" s="56" t="s">
        <v>45</v>
      </c>
      <c r="E41" s="11" t="s">
        <v>20</v>
      </c>
      <c r="F41" s="48">
        <v>1.37</v>
      </c>
      <c r="G41" s="48">
        <f>G40*F41</f>
        <v>17.974399999999999</v>
      </c>
      <c r="H41" s="48"/>
      <c r="I41" s="48"/>
      <c r="J41" s="48"/>
      <c r="K41" s="48">
        <f>G41*J41</f>
        <v>0</v>
      </c>
      <c r="L41" s="51"/>
      <c r="M41" s="51"/>
      <c r="N41" s="48">
        <f>I41+K41+M41</f>
        <v>0</v>
      </c>
    </row>
    <row r="42" spans="2:15" s="50" customFormat="1" ht="13.5">
      <c r="B42" s="51"/>
      <c r="C42" s="17"/>
      <c r="D42" s="56" t="s">
        <v>43</v>
      </c>
      <c r="E42" s="51" t="s">
        <v>12</v>
      </c>
      <c r="F42" s="48">
        <v>0.28299999999999997</v>
      </c>
      <c r="G42" s="48">
        <f>G40*F42</f>
        <v>3.7129599999999994</v>
      </c>
      <c r="H42" s="48"/>
      <c r="I42" s="48">
        <f t="shared" ref="I42:I44" si="5">G42*H42</f>
        <v>0</v>
      </c>
      <c r="J42" s="51"/>
      <c r="K42" s="51"/>
      <c r="L42" s="51"/>
      <c r="M42" s="51"/>
      <c r="N42" s="48">
        <f>I42+K42+M42</f>
        <v>0</v>
      </c>
    </row>
    <row r="43" spans="2:15" s="50" customFormat="1" ht="15.75">
      <c r="B43" s="51"/>
      <c r="C43" s="17" t="s">
        <v>78</v>
      </c>
      <c r="D43" s="56" t="s">
        <v>156</v>
      </c>
      <c r="E43" s="11" t="s">
        <v>154</v>
      </c>
      <c r="F43" s="48">
        <v>1.02</v>
      </c>
      <c r="G43" s="48">
        <f>G40*F43</f>
        <v>13.382399999999999</v>
      </c>
      <c r="H43" s="48"/>
      <c r="I43" s="48">
        <f t="shared" si="5"/>
        <v>0</v>
      </c>
      <c r="J43" s="51"/>
      <c r="K43" s="51"/>
      <c r="L43" s="51"/>
      <c r="M43" s="51"/>
      <c r="N43" s="48">
        <f>I43+K43+M43</f>
        <v>0</v>
      </c>
    </row>
    <row r="44" spans="2:15" s="50" customFormat="1" ht="13.5">
      <c r="B44" s="51"/>
      <c r="C44" s="17"/>
      <c r="D44" s="56" t="s">
        <v>29</v>
      </c>
      <c r="E44" s="11" t="s">
        <v>12</v>
      </c>
      <c r="F44" s="48">
        <v>0.62</v>
      </c>
      <c r="G44" s="48">
        <f>G40*F44</f>
        <v>8.1343999999999994</v>
      </c>
      <c r="H44" s="48"/>
      <c r="I44" s="48">
        <f t="shared" si="5"/>
        <v>0</v>
      </c>
      <c r="J44" s="51"/>
      <c r="K44" s="51"/>
      <c r="L44" s="51"/>
      <c r="M44" s="51"/>
      <c r="N44" s="48">
        <f>I44+K44+M44</f>
        <v>0</v>
      </c>
    </row>
    <row r="45" spans="2:15" s="4" customFormat="1" ht="13.5">
      <c r="B45" s="12">
        <v>8</v>
      </c>
      <c r="C45" s="37" t="s">
        <v>30</v>
      </c>
      <c r="D45" s="38" t="s">
        <v>81</v>
      </c>
      <c r="E45" s="12" t="s">
        <v>16</v>
      </c>
      <c r="F45" s="12"/>
      <c r="G45" s="28">
        <v>129</v>
      </c>
      <c r="H45" s="29"/>
      <c r="I45" s="29"/>
      <c r="J45" s="29"/>
      <c r="K45" s="29"/>
      <c r="L45" s="29"/>
      <c r="M45" s="29"/>
      <c r="N45" s="28"/>
    </row>
    <row r="46" spans="2:15" s="50" customFormat="1" ht="13.5">
      <c r="B46" s="51"/>
      <c r="C46" s="17"/>
      <c r="D46" s="43" t="s">
        <v>28</v>
      </c>
      <c r="E46" s="11" t="s">
        <v>23</v>
      </c>
      <c r="F46" s="48">
        <v>0.14000000000000001</v>
      </c>
      <c r="G46" s="48">
        <f>G45*F46</f>
        <v>18.060000000000002</v>
      </c>
      <c r="H46" s="48"/>
      <c r="I46" s="48"/>
      <c r="J46" s="48"/>
      <c r="K46" s="48">
        <f>G46*J46</f>
        <v>0</v>
      </c>
      <c r="L46" s="51"/>
      <c r="M46" s="51"/>
      <c r="N46" s="48">
        <f>I46+K46+M46</f>
        <v>0</v>
      </c>
    </row>
    <row r="47" spans="2:15" s="50" customFormat="1" ht="15.75">
      <c r="B47" s="51"/>
      <c r="C47" s="17" t="s">
        <v>79</v>
      </c>
      <c r="D47" s="43" t="s">
        <v>80</v>
      </c>
      <c r="E47" s="11" t="s">
        <v>162</v>
      </c>
      <c r="F47" s="48">
        <v>1.1000000000000001</v>
      </c>
      <c r="G47" s="48">
        <f>G45*F47</f>
        <v>141.9</v>
      </c>
      <c r="H47" s="48"/>
      <c r="I47" s="48">
        <f>G47*H47</f>
        <v>0</v>
      </c>
      <c r="J47" s="51"/>
      <c r="K47" s="51"/>
      <c r="L47" s="51"/>
      <c r="M47" s="51"/>
      <c r="N47" s="48">
        <f>I47+K47+M47</f>
        <v>0</v>
      </c>
    </row>
    <row r="48" spans="2:15" s="50" customFormat="1" ht="27">
      <c r="B48" s="46">
        <v>9</v>
      </c>
      <c r="C48" s="37" t="s">
        <v>57</v>
      </c>
      <c r="D48" s="47" t="s">
        <v>82</v>
      </c>
      <c r="E48" s="7" t="s">
        <v>153</v>
      </c>
      <c r="F48" s="8"/>
      <c r="G48" s="63">
        <v>10.3</v>
      </c>
      <c r="H48" s="48"/>
      <c r="I48" s="48"/>
      <c r="J48" s="49"/>
      <c r="K48" s="49"/>
      <c r="L48" s="49"/>
      <c r="M48" s="49"/>
      <c r="N48" s="104"/>
    </row>
    <row r="49" spans="2:14" s="50" customFormat="1" ht="13.5">
      <c r="B49" s="51"/>
      <c r="C49" s="17"/>
      <c r="D49" s="43" t="s">
        <v>28</v>
      </c>
      <c r="E49" s="11" t="s">
        <v>23</v>
      </c>
      <c r="F49" s="48">
        <v>3</v>
      </c>
      <c r="G49" s="48">
        <f>G48*F49</f>
        <v>30.900000000000002</v>
      </c>
      <c r="H49" s="48"/>
      <c r="I49" s="48"/>
      <c r="J49" s="48"/>
      <c r="K49" s="48">
        <f>G49*J49</f>
        <v>0</v>
      </c>
      <c r="L49" s="49"/>
      <c r="M49" s="49"/>
      <c r="N49" s="48">
        <f t="shared" ref="N49:N51" si="6">I49+K49+M49</f>
        <v>0</v>
      </c>
    </row>
    <row r="50" spans="2:14" s="50" customFormat="1" ht="15.75">
      <c r="B50" s="51"/>
      <c r="C50" s="17" t="s">
        <v>83</v>
      </c>
      <c r="D50" s="43" t="s">
        <v>46</v>
      </c>
      <c r="E50" s="11" t="s">
        <v>154</v>
      </c>
      <c r="F50" s="48">
        <v>1.1200000000000001</v>
      </c>
      <c r="G50" s="48">
        <f>G48*F50</f>
        <v>11.536000000000001</v>
      </c>
      <c r="H50" s="48"/>
      <c r="I50" s="48">
        <f>G50*H50</f>
        <v>0</v>
      </c>
      <c r="J50" s="49"/>
      <c r="K50" s="49"/>
      <c r="L50" s="49"/>
      <c r="M50" s="49"/>
      <c r="N50" s="48">
        <f t="shared" si="6"/>
        <v>0</v>
      </c>
    </row>
    <row r="51" spans="2:14" s="50" customFormat="1" ht="13.5">
      <c r="B51" s="51"/>
      <c r="C51" s="17"/>
      <c r="D51" s="43" t="s">
        <v>29</v>
      </c>
      <c r="E51" s="11" t="s">
        <v>12</v>
      </c>
      <c r="F51" s="48">
        <v>0.01</v>
      </c>
      <c r="G51" s="48">
        <f>G48*F51</f>
        <v>0.10300000000000001</v>
      </c>
      <c r="H51" s="48"/>
      <c r="I51" s="48">
        <f>G51*H51</f>
        <v>0</v>
      </c>
      <c r="J51" s="49"/>
      <c r="K51" s="49"/>
      <c r="L51" s="49"/>
      <c r="M51" s="49"/>
      <c r="N51" s="48">
        <f t="shared" si="6"/>
        <v>0</v>
      </c>
    </row>
    <row r="52" spans="2:14" s="69" customFormat="1" ht="27">
      <c r="B52" s="64">
        <v>10</v>
      </c>
      <c r="C52" s="65" t="s">
        <v>48</v>
      </c>
      <c r="D52" s="47" t="s">
        <v>163</v>
      </c>
      <c r="E52" s="64" t="s">
        <v>44</v>
      </c>
      <c r="F52" s="64"/>
      <c r="G52" s="64">
        <v>210</v>
      </c>
      <c r="H52" s="66"/>
      <c r="I52" s="67"/>
      <c r="J52" s="66"/>
      <c r="K52" s="68"/>
      <c r="L52" s="66"/>
      <c r="M52" s="68"/>
      <c r="N52" s="72"/>
    </row>
    <row r="53" spans="2:14" s="69" customFormat="1" ht="13.5">
      <c r="B53" s="68"/>
      <c r="C53" s="70"/>
      <c r="D53" s="71" t="s">
        <v>19</v>
      </c>
      <c r="E53" s="68" t="s">
        <v>20</v>
      </c>
      <c r="F53" s="68">
        <v>0.74</v>
      </c>
      <c r="G53" s="68">
        <f>G52*F53</f>
        <v>155.4</v>
      </c>
      <c r="H53" s="66"/>
      <c r="I53" s="67"/>
      <c r="J53" s="23"/>
      <c r="K53" s="67">
        <f>G53*J53</f>
        <v>0</v>
      </c>
      <c r="L53" s="66"/>
      <c r="M53" s="68"/>
      <c r="N53" s="67">
        <f>I53+K53+M53</f>
        <v>0</v>
      </c>
    </row>
    <row r="54" spans="2:14" s="69" customFormat="1" ht="13.5">
      <c r="B54" s="68"/>
      <c r="C54" s="70"/>
      <c r="D54" s="71" t="s">
        <v>41</v>
      </c>
      <c r="E54" s="68" t="s">
        <v>12</v>
      </c>
      <c r="F54" s="68">
        <v>7.1000000000000004E-3</v>
      </c>
      <c r="G54" s="67">
        <f>G52*F54</f>
        <v>1.4910000000000001</v>
      </c>
      <c r="H54" s="66"/>
      <c r="I54" s="67"/>
      <c r="J54" s="66"/>
      <c r="K54" s="68"/>
      <c r="L54" s="66"/>
      <c r="M54" s="67">
        <f>G54*L54</f>
        <v>0</v>
      </c>
      <c r="N54" s="67">
        <f t="shared" ref="N54:N58" si="7">I54+K54+M54</f>
        <v>0</v>
      </c>
    </row>
    <row r="55" spans="2:14" s="69" customFormat="1" ht="13.5">
      <c r="B55" s="64"/>
      <c r="C55" s="65" t="s">
        <v>86</v>
      </c>
      <c r="D55" s="47" t="s">
        <v>164</v>
      </c>
      <c r="E55" s="64" t="s">
        <v>44</v>
      </c>
      <c r="F55" s="64"/>
      <c r="G55" s="72">
        <v>432</v>
      </c>
      <c r="H55" s="23"/>
      <c r="I55" s="67">
        <f>G55*H55</f>
        <v>0</v>
      </c>
      <c r="J55" s="66"/>
      <c r="K55" s="68"/>
      <c r="L55" s="66"/>
      <c r="M55" s="68"/>
      <c r="N55" s="67">
        <f t="shared" si="7"/>
        <v>0</v>
      </c>
    </row>
    <row r="56" spans="2:14" s="69" customFormat="1" ht="15.75">
      <c r="B56" s="68"/>
      <c r="C56" s="73" t="s">
        <v>49</v>
      </c>
      <c r="D56" s="71" t="s">
        <v>50</v>
      </c>
      <c r="E56" s="68" t="s">
        <v>165</v>
      </c>
      <c r="F56" s="68">
        <v>3.9E-2</v>
      </c>
      <c r="G56" s="67">
        <f>G52*F56</f>
        <v>8.19</v>
      </c>
      <c r="H56" s="23"/>
      <c r="I56" s="67">
        <f>G56*H56</f>
        <v>0</v>
      </c>
      <c r="J56" s="66"/>
      <c r="K56" s="68"/>
      <c r="L56" s="66"/>
      <c r="M56" s="68"/>
      <c r="N56" s="67">
        <f t="shared" si="7"/>
        <v>0</v>
      </c>
    </row>
    <row r="57" spans="2:14" s="69" customFormat="1" ht="15.75">
      <c r="B57" s="68"/>
      <c r="C57" s="73" t="s">
        <v>47</v>
      </c>
      <c r="D57" s="71" t="s">
        <v>51</v>
      </c>
      <c r="E57" s="68" t="s">
        <v>165</v>
      </c>
      <c r="F57" s="68">
        <v>6.0000000000000001E-3</v>
      </c>
      <c r="G57" s="67">
        <f>G52*F57</f>
        <v>1.26</v>
      </c>
      <c r="H57" s="23"/>
      <c r="I57" s="67">
        <f>G57*H57</f>
        <v>0</v>
      </c>
      <c r="J57" s="66"/>
      <c r="K57" s="68"/>
      <c r="L57" s="66"/>
      <c r="M57" s="68"/>
      <c r="N57" s="67">
        <f t="shared" si="7"/>
        <v>0</v>
      </c>
    </row>
    <row r="58" spans="2:14" s="69" customFormat="1" ht="13.5">
      <c r="B58" s="68"/>
      <c r="C58" s="70"/>
      <c r="D58" s="71" t="s">
        <v>29</v>
      </c>
      <c r="E58" s="68" t="s">
        <v>12</v>
      </c>
      <c r="F58" s="68">
        <v>9.6000000000000002E-2</v>
      </c>
      <c r="G58" s="67">
        <f>G52*F58</f>
        <v>20.16</v>
      </c>
      <c r="H58" s="66"/>
      <c r="I58" s="67">
        <f>G58*H58</f>
        <v>0</v>
      </c>
      <c r="J58" s="66"/>
      <c r="K58" s="68"/>
      <c r="L58" s="66"/>
      <c r="M58" s="68"/>
      <c r="N58" s="67">
        <f t="shared" si="7"/>
        <v>0</v>
      </c>
    </row>
    <row r="59" spans="2:14" s="5" customFormat="1" ht="27">
      <c r="B59" s="7">
        <v>11</v>
      </c>
      <c r="C59" s="38" t="s">
        <v>58</v>
      </c>
      <c r="D59" s="47" t="s">
        <v>84</v>
      </c>
      <c r="E59" s="8" t="s">
        <v>34</v>
      </c>
      <c r="F59" s="8"/>
      <c r="G59" s="8">
        <v>129</v>
      </c>
      <c r="H59" s="48"/>
      <c r="I59" s="48"/>
      <c r="J59" s="48"/>
      <c r="K59" s="48"/>
      <c r="L59" s="48"/>
      <c r="M59" s="48"/>
      <c r="N59" s="8"/>
    </row>
    <row r="60" spans="2:14" s="6" customFormat="1" ht="13.5">
      <c r="B60" s="11"/>
      <c r="C60" s="43"/>
      <c r="D60" s="43" t="s">
        <v>35</v>
      </c>
      <c r="E60" s="48" t="s">
        <v>36</v>
      </c>
      <c r="F60" s="48">
        <v>2.42</v>
      </c>
      <c r="G60" s="48">
        <f>G59*F60</f>
        <v>312.18</v>
      </c>
      <c r="H60" s="48"/>
      <c r="I60" s="48"/>
      <c r="J60" s="48"/>
      <c r="K60" s="48">
        <f>G60*J60</f>
        <v>0</v>
      </c>
      <c r="L60" s="48"/>
      <c r="M60" s="48"/>
      <c r="N60" s="48">
        <f t="shared" ref="N60:N64" si="8">I60+K60+M60</f>
        <v>0</v>
      </c>
    </row>
    <row r="61" spans="2:14" s="6" customFormat="1" ht="13.5">
      <c r="B61" s="11"/>
      <c r="C61" s="43"/>
      <c r="D61" s="43" t="s">
        <v>37</v>
      </c>
      <c r="E61" s="48" t="s">
        <v>12</v>
      </c>
      <c r="F61" s="62">
        <v>4.4999999999999998E-2</v>
      </c>
      <c r="G61" s="48">
        <f>G59*F61</f>
        <v>5.8049999999999997</v>
      </c>
      <c r="H61" s="48"/>
      <c r="I61" s="48"/>
      <c r="J61" s="48"/>
      <c r="K61" s="48"/>
      <c r="L61" s="48"/>
      <c r="M61" s="48">
        <f>G61*L61</f>
        <v>0</v>
      </c>
      <c r="N61" s="48">
        <f t="shared" si="8"/>
        <v>0</v>
      </c>
    </row>
    <row r="62" spans="2:14" s="6" customFormat="1" ht="15.75">
      <c r="B62" s="11"/>
      <c r="C62" s="17" t="s">
        <v>59</v>
      </c>
      <c r="D62" s="43" t="s">
        <v>38</v>
      </c>
      <c r="E62" s="11" t="s">
        <v>154</v>
      </c>
      <c r="F62" s="62">
        <v>2.5000000000000001E-2</v>
      </c>
      <c r="G62" s="48">
        <f>G59*F62</f>
        <v>3.2250000000000001</v>
      </c>
      <c r="H62" s="48"/>
      <c r="I62" s="48">
        <f>G62*H62</f>
        <v>0</v>
      </c>
      <c r="J62" s="48"/>
      <c r="K62" s="48"/>
      <c r="L62" s="48"/>
      <c r="M62" s="48"/>
      <c r="N62" s="48">
        <f t="shared" si="8"/>
        <v>0</v>
      </c>
    </row>
    <row r="63" spans="2:14" s="6" customFormat="1" ht="13.5">
      <c r="B63" s="11"/>
      <c r="C63" s="17" t="s">
        <v>85</v>
      </c>
      <c r="D63" s="43" t="s">
        <v>60</v>
      </c>
      <c r="E63" s="48" t="s">
        <v>34</v>
      </c>
      <c r="F63" s="48">
        <v>1.02</v>
      </c>
      <c r="G63" s="48">
        <f>G59*F63</f>
        <v>131.58000000000001</v>
      </c>
      <c r="H63" s="48"/>
      <c r="I63" s="48">
        <f>G63*H63</f>
        <v>0</v>
      </c>
      <c r="J63" s="48"/>
      <c r="K63" s="48"/>
      <c r="L63" s="48"/>
      <c r="M63" s="48"/>
      <c r="N63" s="48">
        <f t="shared" si="8"/>
        <v>0</v>
      </c>
    </row>
    <row r="64" spans="2:14" s="6" customFormat="1" ht="13.5">
      <c r="B64" s="11"/>
      <c r="C64" s="43"/>
      <c r="D64" s="43" t="s">
        <v>40</v>
      </c>
      <c r="E64" s="48" t="s">
        <v>12</v>
      </c>
      <c r="F64" s="48">
        <v>4.6600000000000003E-2</v>
      </c>
      <c r="G64" s="48">
        <f>G59*F64</f>
        <v>6.0114000000000001</v>
      </c>
      <c r="H64" s="48"/>
      <c r="I64" s="48">
        <f>G64*H64</f>
        <v>0</v>
      </c>
      <c r="J64" s="48"/>
      <c r="K64" s="48"/>
      <c r="L64" s="48"/>
      <c r="M64" s="48"/>
      <c r="N64" s="48">
        <f t="shared" si="8"/>
        <v>0</v>
      </c>
    </row>
    <row r="65" spans="2:14" s="50" customFormat="1" ht="15.75">
      <c r="B65" s="46">
        <v>12</v>
      </c>
      <c r="C65" s="37" t="s">
        <v>57</v>
      </c>
      <c r="D65" s="47" t="s">
        <v>67</v>
      </c>
      <c r="E65" s="7" t="s">
        <v>153</v>
      </c>
      <c r="F65" s="8"/>
      <c r="G65" s="8">
        <v>1</v>
      </c>
      <c r="H65" s="48"/>
      <c r="I65" s="48"/>
      <c r="J65" s="49"/>
      <c r="K65" s="49"/>
      <c r="L65" s="49"/>
      <c r="M65" s="49"/>
      <c r="N65" s="104"/>
    </row>
    <row r="66" spans="2:14" s="50" customFormat="1" ht="13.5">
      <c r="B66" s="51"/>
      <c r="C66" s="17"/>
      <c r="D66" s="43" t="s">
        <v>28</v>
      </c>
      <c r="E66" s="11" t="s">
        <v>23</v>
      </c>
      <c r="F66" s="48">
        <v>3</v>
      </c>
      <c r="G66" s="48">
        <f>G65*F66</f>
        <v>3</v>
      </c>
      <c r="H66" s="48"/>
      <c r="I66" s="48"/>
      <c r="J66" s="48"/>
      <c r="K66" s="48">
        <f>G66*J66</f>
        <v>0</v>
      </c>
      <c r="L66" s="49"/>
      <c r="M66" s="49"/>
      <c r="N66" s="48">
        <f t="shared" ref="N66:N69" si="9">I66+K66+M66</f>
        <v>0</v>
      </c>
    </row>
    <row r="67" spans="2:14" s="50" customFormat="1" ht="15.75">
      <c r="B67" s="51"/>
      <c r="C67" s="17" t="s">
        <v>83</v>
      </c>
      <c r="D67" s="43" t="s">
        <v>46</v>
      </c>
      <c r="E67" s="11" t="s">
        <v>154</v>
      </c>
      <c r="F67" s="48">
        <v>1.1200000000000001</v>
      </c>
      <c r="G67" s="48">
        <f>G65*F67</f>
        <v>1.1200000000000001</v>
      </c>
      <c r="H67" s="48"/>
      <c r="I67" s="48">
        <f>G67*H67</f>
        <v>0</v>
      </c>
      <c r="J67" s="49"/>
      <c r="K67" s="49"/>
      <c r="L67" s="49"/>
      <c r="M67" s="49"/>
      <c r="N67" s="48">
        <f t="shared" si="9"/>
        <v>0</v>
      </c>
    </row>
    <row r="68" spans="2:14" s="50" customFormat="1" ht="13.5">
      <c r="B68" s="51"/>
      <c r="C68" s="17"/>
      <c r="D68" s="43" t="s">
        <v>29</v>
      </c>
      <c r="E68" s="11" t="s">
        <v>12</v>
      </c>
      <c r="F68" s="48">
        <v>0.01</v>
      </c>
      <c r="G68" s="48">
        <f>G65*F68</f>
        <v>0.01</v>
      </c>
      <c r="H68" s="48"/>
      <c r="I68" s="48">
        <f>G68*H68</f>
        <v>0</v>
      </c>
      <c r="J68" s="49"/>
      <c r="K68" s="49"/>
      <c r="L68" s="49"/>
      <c r="M68" s="49"/>
      <c r="N68" s="48">
        <f t="shared" si="9"/>
        <v>0</v>
      </c>
    </row>
    <row r="69" spans="2:14" s="6" customFormat="1" ht="13.5">
      <c r="B69" s="46"/>
      <c r="C69" s="37"/>
      <c r="D69" s="53" t="s">
        <v>131</v>
      </c>
      <c r="E69" s="7"/>
      <c r="F69" s="74"/>
      <c r="G69" s="8"/>
      <c r="H69" s="48"/>
      <c r="I69" s="8">
        <f>SUM(I11:I68)</f>
        <v>0</v>
      </c>
      <c r="J69" s="8"/>
      <c r="K69" s="8">
        <f t="shared" ref="K69:M69" si="10">SUM(K11:K68)</f>
        <v>0</v>
      </c>
      <c r="L69" s="8"/>
      <c r="M69" s="8">
        <f t="shared" si="10"/>
        <v>0</v>
      </c>
      <c r="N69" s="8">
        <f t="shared" si="9"/>
        <v>0</v>
      </c>
    </row>
    <row r="70" spans="2:14" ht="25.5">
      <c r="B70" s="18"/>
      <c r="C70" s="18"/>
      <c r="D70" s="101" t="s">
        <v>69</v>
      </c>
      <c r="E70" s="18"/>
      <c r="F70" s="18"/>
      <c r="G70" s="18"/>
      <c r="H70" s="75"/>
      <c r="I70" s="75"/>
      <c r="J70" s="75"/>
      <c r="K70" s="75"/>
      <c r="L70" s="75"/>
      <c r="M70" s="75"/>
      <c r="N70" s="75"/>
    </row>
    <row r="71" spans="2:14" s="41" customFormat="1" ht="54">
      <c r="B71" s="7">
        <v>13</v>
      </c>
      <c r="C71" s="37" t="s">
        <v>71</v>
      </c>
      <c r="D71" s="38" t="s">
        <v>166</v>
      </c>
      <c r="E71" s="7" t="s">
        <v>152</v>
      </c>
      <c r="F71" s="39"/>
      <c r="G71" s="39">
        <v>2.8</v>
      </c>
      <c r="H71" s="40"/>
      <c r="I71" s="40"/>
      <c r="J71" s="40"/>
      <c r="K71" s="40"/>
      <c r="L71" s="40"/>
      <c r="M71" s="40"/>
      <c r="N71" s="40"/>
    </row>
    <row r="72" spans="2:14" s="41" customFormat="1" ht="13.5">
      <c r="B72" s="11"/>
      <c r="C72" s="42"/>
      <c r="D72" s="43" t="s">
        <v>19</v>
      </c>
      <c r="E72" s="11" t="s">
        <v>20</v>
      </c>
      <c r="F72" s="40">
        <v>4.2</v>
      </c>
      <c r="G72" s="40">
        <f>G71*F72</f>
        <v>11.76</v>
      </c>
      <c r="H72" s="40"/>
      <c r="I72" s="40"/>
      <c r="J72" s="40"/>
      <c r="K72" s="40">
        <f>G72*J72</f>
        <v>0</v>
      </c>
      <c r="L72" s="40"/>
      <c r="M72" s="40"/>
      <c r="N72" s="40">
        <f>I72+K72+M72</f>
        <v>0</v>
      </c>
    </row>
    <row r="73" spans="2:14" ht="27">
      <c r="B73" s="18">
        <v>14</v>
      </c>
      <c r="C73" s="37" t="s">
        <v>72</v>
      </c>
      <c r="D73" s="38" t="s">
        <v>73</v>
      </c>
      <c r="E73" s="18"/>
      <c r="F73" s="45"/>
      <c r="G73" s="45">
        <v>2.8</v>
      </c>
      <c r="H73" s="36"/>
      <c r="I73" s="36"/>
      <c r="J73" s="36"/>
      <c r="K73" s="36"/>
      <c r="L73" s="36"/>
      <c r="M73" s="36"/>
      <c r="N73" s="36"/>
    </row>
    <row r="74" spans="2:14" s="41" customFormat="1" ht="13.5">
      <c r="B74" s="11"/>
      <c r="C74" s="42"/>
      <c r="D74" s="43" t="s">
        <v>19</v>
      </c>
      <c r="E74" s="11" t="s">
        <v>20</v>
      </c>
      <c r="F74" s="40">
        <v>1.21</v>
      </c>
      <c r="G74" s="40">
        <f>G73*F74</f>
        <v>3.3879999999999999</v>
      </c>
      <c r="H74" s="40"/>
      <c r="I74" s="40"/>
      <c r="J74" s="40"/>
      <c r="K74" s="40">
        <f>G74*J74</f>
        <v>0</v>
      </c>
      <c r="L74" s="40"/>
      <c r="M74" s="40"/>
      <c r="N74" s="40">
        <f>I74+K74+M74</f>
        <v>0</v>
      </c>
    </row>
    <row r="75" spans="2:14" s="61" customFormat="1" ht="27">
      <c r="B75" s="57">
        <v>15</v>
      </c>
      <c r="C75" s="37" t="s">
        <v>91</v>
      </c>
      <c r="D75" s="53" t="s">
        <v>167</v>
      </c>
      <c r="E75" s="7" t="s">
        <v>153</v>
      </c>
      <c r="F75" s="28"/>
      <c r="G75" s="28">
        <v>2.5</v>
      </c>
      <c r="H75" s="29"/>
      <c r="I75" s="29"/>
      <c r="J75" s="29"/>
      <c r="K75" s="29"/>
      <c r="L75" s="29"/>
      <c r="M75" s="29"/>
      <c r="N75" s="29"/>
    </row>
    <row r="76" spans="2:14" s="61" customFormat="1" ht="13.5">
      <c r="B76" s="59"/>
      <c r="C76" s="17"/>
      <c r="D76" s="56" t="s">
        <v>45</v>
      </c>
      <c r="E76" s="11" t="s">
        <v>20</v>
      </c>
      <c r="F76" s="29">
        <v>6.66</v>
      </c>
      <c r="G76" s="29">
        <f>G75*F76</f>
        <v>16.649999999999999</v>
      </c>
      <c r="H76" s="29"/>
      <c r="I76" s="29"/>
      <c r="J76" s="29"/>
      <c r="K76" s="29">
        <f>G76*J76</f>
        <v>0</v>
      </c>
      <c r="L76" s="29"/>
      <c r="M76" s="29"/>
      <c r="N76" s="29">
        <f t="shared" ref="N76:N83" si="11">I76+K76+M76</f>
        <v>0</v>
      </c>
    </row>
    <row r="77" spans="2:14" s="61" customFormat="1" ht="13.5">
      <c r="B77" s="59"/>
      <c r="C77" s="17"/>
      <c r="D77" s="56" t="s">
        <v>43</v>
      </c>
      <c r="E77" s="11" t="s">
        <v>12</v>
      </c>
      <c r="F77" s="29">
        <v>0.59</v>
      </c>
      <c r="G77" s="29">
        <f>G75*F77</f>
        <v>1.4749999999999999</v>
      </c>
      <c r="H77" s="29"/>
      <c r="I77" s="29">
        <f t="shared" ref="I77:I83" si="12">G77*H77</f>
        <v>0</v>
      </c>
      <c r="J77" s="29"/>
      <c r="K77" s="29"/>
      <c r="L77" s="29"/>
      <c r="M77" s="29"/>
      <c r="N77" s="29">
        <f t="shared" si="11"/>
        <v>0</v>
      </c>
    </row>
    <row r="78" spans="2:14" s="61" customFormat="1" ht="13.5">
      <c r="B78" s="7"/>
      <c r="C78" s="7" t="s">
        <v>88</v>
      </c>
      <c r="D78" s="53" t="s">
        <v>160</v>
      </c>
      <c r="E78" s="7" t="s">
        <v>18</v>
      </c>
      <c r="F78" s="28"/>
      <c r="G78" s="28">
        <v>133.69999999999999</v>
      </c>
      <c r="H78" s="29"/>
      <c r="I78" s="29">
        <f t="shared" si="12"/>
        <v>0</v>
      </c>
      <c r="J78" s="29"/>
      <c r="K78" s="29"/>
      <c r="L78" s="29"/>
      <c r="M78" s="29"/>
      <c r="N78" s="29">
        <f t="shared" si="11"/>
        <v>0</v>
      </c>
    </row>
    <row r="79" spans="2:14" s="61" customFormat="1" ht="13.5">
      <c r="B79" s="7"/>
      <c r="C79" s="7" t="s">
        <v>97</v>
      </c>
      <c r="D79" s="53" t="s">
        <v>96</v>
      </c>
      <c r="E79" s="7" t="s">
        <v>18</v>
      </c>
      <c r="F79" s="28"/>
      <c r="G79" s="28">
        <v>18.3</v>
      </c>
      <c r="H79" s="29"/>
      <c r="I79" s="29">
        <f t="shared" si="12"/>
        <v>0</v>
      </c>
      <c r="J79" s="29"/>
      <c r="K79" s="29"/>
      <c r="L79" s="29"/>
      <c r="M79" s="29"/>
      <c r="N79" s="29">
        <f t="shared" si="11"/>
        <v>0</v>
      </c>
    </row>
    <row r="80" spans="2:14" s="61" customFormat="1" ht="15.75">
      <c r="B80" s="59"/>
      <c r="C80" s="17" t="s">
        <v>98</v>
      </c>
      <c r="D80" s="56" t="s">
        <v>168</v>
      </c>
      <c r="E80" s="11" t="s">
        <v>154</v>
      </c>
      <c r="F80" s="29">
        <v>1.0149999999999999</v>
      </c>
      <c r="G80" s="29">
        <f>G75*F80</f>
        <v>2.5374999999999996</v>
      </c>
      <c r="H80" s="29"/>
      <c r="I80" s="29">
        <f t="shared" si="12"/>
        <v>0</v>
      </c>
      <c r="J80" s="29"/>
      <c r="K80" s="29"/>
      <c r="L80" s="29"/>
      <c r="M80" s="29"/>
      <c r="N80" s="29">
        <f t="shared" si="11"/>
        <v>0</v>
      </c>
    </row>
    <row r="81" spans="2:14" s="61" customFormat="1" ht="15.75">
      <c r="B81" s="59"/>
      <c r="C81" s="17" t="s">
        <v>92</v>
      </c>
      <c r="D81" s="56" t="s">
        <v>93</v>
      </c>
      <c r="E81" s="11" t="s">
        <v>162</v>
      </c>
      <c r="F81" s="29">
        <v>1.61</v>
      </c>
      <c r="G81" s="29">
        <f>G75*F81</f>
        <v>4.0250000000000004</v>
      </c>
      <c r="H81" s="29"/>
      <c r="I81" s="29">
        <f t="shared" si="12"/>
        <v>0</v>
      </c>
      <c r="J81" s="29"/>
      <c r="K81" s="29"/>
      <c r="L81" s="29"/>
      <c r="M81" s="29"/>
      <c r="N81" s="29">
        <f t="shared" si="11"/>
        <v>0</v>
      </c>
    </row>
    <row r="82" spans="2:14" s="61" customFormat="1" ht="15.75">
      <c r="B82" s="59"/>
      <c r="C82" s="17" t="s">
        <v>94</v>
      </c>
      <c r="D82" s="56" t="s">
        <v>95</v>
      </c>
      <c r="E82" s="11" t="s">
        <v>169</v>
      </c>
      <c r="F82" s="29">
        <v>1.72E-2</v>
      </c>
      <c r="G82" s="29">
        <f>G75*F82</f>
        <v>4.2999999999999997E-2</v>
      </c>
      <c r="H82" s="29"/>
      <c r="I82" s="29">
        <f t="shared" si="12"/>
        <v>0</v>
      </c>
      <c r="J82" s="29"/>
      <c r="K82" s="29"/>
      <c r="L82" s="29"/>
      <c r="M82" s="29"/>
      <c r="N82" s="29">
        <f t="shared" si="11"/>
        <v>0</v>
      </c>
    </row>
    <row r="83" spans="2:14" s="61" customFormat="1" ht="13.5">
      <c r="B83" s="59"/>
      <c r="C83" s="17"/>
      <c r="D83" s="56" t="s">
        <v>29</v>
      </c>
      <c r="E83" s="11" t="s">
        <v>12</v>
      </c>
      <c r="F83" s="29">
        <v>0.28000000000000003</v>
      </c>
      <c r="G83" s="29">
        <f>G75*F83</f>
        <v>0.70000000000000007</v>
      </c>
      <c r="H83" s="29"/>
      <c r="I83" s="29">
        <f t="shared" si="12"/>
        <v>0</v>
      </c>
      <c r="J83" s="29"/>
      <c r="K83" s="29"/>
      <c r="L83" s="29"/>
      <c r="M83" s="29"/>
      <c r="N83" s="29">
        <f t="shared" si="11"/>
        <v>0</v>
      </c>
    </row>
    <row r="84" spans="2:14" s="50" customFormat="1" ht="27">
      <c r="B84" s="46">
        <v>16</v>
      </c>
      <c r="C84" s="37" t="s">
        <v>22</v>
      </c>
      <c r="D84" s="47" t="s">
        <v>99</v>
      </c>
      <c r="E84" s="7" t="s">
        <v>153</v>
      </c>
      <c r="F84" s="8"/>
      <c r="G84" s="45">
        <v>2.2000000000000002</v>
      </c>
      <c r="H84" s="48"/>
      <c r="I84" s="48"/>
      <c r="J84" s="49"/>
      <c r="K84" s="49"/>
      <c r="L84" s="49"/>
      <c r="M84" s="49"/>
      <c r="N84" s="104"/>
    </row>
    <row r="85" spans="2:14" s="50" customFormat="1" ht="13.5">
      <c r="B85" s="51"/>
      <c r="C85" s="17"/>
      <c r="D85" s="43" t="s">
        <v>28</v>
      </c>
      <c r="E85" s="11" t="s">
        <v>23</v>
      </c>
      <c r="F85" s="48">
        <v>3.16</v>
      </c>
      <c r="G85" s="48">
        <f>G84*F85</f>
        <v>6.9520000000000008</v>
      </c>
      <c r="H85" s="48"/>
      <c r="I85" s="48"/>
      <c r="J85" s="48"/>
      <c r="K85" s="48">
        <f>G85*J85</f>
        <v>0</v>
      </c>
      <c r="L85" s="49"/>
      <c r="M85" s="49"/>
      <c r="N85" s="48">
        <f t="shared" ref="N85:N87" si="13">I85+K85+M85</f>
        <v>0</v>
      </c>
    </row>
    <row r="86" spans="2:14" s="50" customFormat="1" ht="15.75">
      <c r="B86" s="51"/>
      <c r="C86" s="17" t="s">
        <v>90</v>
      </c>
      <c r="D86" s="43" t="s">
        <v>75</v>
      </c>
      <c r="E86" s="11" t="s">
        <v>154</v>
      </c>
      <c r="F86" s="48">
        <v>1.24</v>
      </c>
      <c r="G86" s="48">
        <f>G84*F86</f>
        <v>2.7280000000000002</v>
      </c>
      <c r="H86" s="48"/>
      <c r="I86" s="48">
        <f>G86*H86</f>
        <v>0</v>
      </c>
      <c r="J86" s="49"/>
      <c r="K86" s="49"/>
      <c r="L86" s="49"/>
      <c r="M86" s="49"/>
      <c r="N86" s="48">
        <f t="shared" si="13"/>
        <v>0</v>
      </c>
    </row>
    <row r="87" spans="2:14" s="50" customFormat="1" ht="13.5">
      <c r="B87" s="51"/>
      <c r="C87" s="17"/>
      <c r="D87" s="43" t="s">
        <v>29</v>
      </c>
      <c r="E87" s="11" t="s">
        <v>12</v>
      </c>
      <c r="F87" s="48">
        <v>0.02</v>
      </c>
      <c r="G87" s="48">
        <f>G84*F87</f>
        <v>4.4000000000000004E-2</v>
      </c>
      <c r="H87" s="48"/>
      <c r="I87" s="48">
        <f>G87*H87</f>
        <v>0</v>
      </c>
      <c r="J87" s="49"/>
      <c r="K87" s="49"/>
      <c r="L87" s="49"/>
      <c r="M87" s="49"/>
      <c r="N87" s="48">
        <f t="shared" si="13"/>
        <v>0</v>
      </c>
    </row>
    <row r="88" spans="2:14" s="55" customFormat="1" ht="27">
      <c r="B88" s="2">
        <v>17</v>
      </c>
      <c r="C88" s="37" t="s">
        <v>77</v>
      </c>
      <c r="D88" s="53" t="s">
        <v>170</v>
      </c>
      <c r="E88" s="2" t="s">
        <v>61</v>
      </c>
      <c r="F88" s="2"/>
      <c r="G88" s="3">
        <v>1.1000000000000001</v>
      </c>
      <c r="H88" s="54"/>
      <c r="I88" s="54"/>
      <c r="J88" s="54"/>
      <c r="K88" s="54"/>
      <c r="L88" s="54"/>
      <c r="M88" s="54"/>
      <c r="N88" s="54"/>
    </row>
    <row r="89" spans="2:14" s="50" customFormat="1" ht="13.5">
      <c r="B89" s="51"/>
      <c r="C89" s="17"/>
      <c r="D89" s="56" t="s">
        <v>45</v>
      </c>
      <c r="E89" s="11" t="s">
        <v>20</v>
      </c>
      <c r="F89" s="48">
        <v>1.37</v>
      </c>
      <c r="G89" s="48">
        <f>G88*F89</f>
        <v>1.5070000000000003</v>
      </c>
      <c r="H89" s="48"/>
      <c r="I89" s="48"/>
      <c r="J89" s="48"/>
      <c r="K89" s="48">
        <f>G89*J89</f>
        <v>0</v>
      </c>
      <c r="L89" s="51"/>
      <c r="M89" s="51"/>
      <c r="N89" s="48">
        <f>I89+K89+M89</f>
        <v>0</v>
      </c>
    </row>
    <row r="90" spans="2:14" s="50" customFormat="1" ht="13.5">
      <c r="B90" s="51"/>
      <c r="C90" s="17"/>
      <c r="D90" s="56" t="s">
        <v>43</v>
      </c>
      <c r="E90" s="51" t="s">
        <v>12</v>
      </c>
      <c r="F90" s="48">
        <v>0.28299999999999997</v>
      </c>
      <c r="G90" s="48">
        <f>G88*F90</f>
        <v>0.31130000000000002</v>
      </c>
      <c r="H90" s="48"/>
      <c r="I90" s="48">
        <f t="shared" ref="I90:I92" si="14">G90*H90</f>
        <v>0</v>
      </c>
      <c r="J90" s="51"/>
      <c r="K90" s="51"/>
      <c r="L90" s="51"/>
      <c r="M90" s="51"/>
      <c r="N90" s="48">
        <f>I90+K90+M90</f>
        <v>0</v>
      </c>
    </row>
    <row r="91" spans="2:14" s="50" customFormat="1" ht="15.75">
      <c r="B91" s="51"/>
      <c r="C91" s="17" t="s">
        <v>78</v>
      </c>
      <c r="D91" s="56" t="s">
        <v>156</v>
      </c>
      <c r="E91" s="11" t="s">
        <v>154</v>
      </c>
      <c r="F91" s="48">
        <v>1.02</v>
      </c>
      <c r="G91" s="48">
        <f>G88*F91</f>
        <v>1.1220000000000001</v>
      </c>
      <c r="H91" s="48"/>
      <c r="I91" s="48">
        <f t="shared" si="14"/>
        <v>0</v>
      </c>
      <c r="J91" s="51"/>
      <c r="K91" s="51"/>
      <c r="L91" s="51"/>
      <c r="M91" s="51"/>
      <c r="N91" s="48">
        <f>I91+K91+M91</f>
        <v>0</v>
      </c>
    </row>
    <row r="92" spans="2:14" s="50" customFormat="1" ht="13.5">
      <c r="B92" s="51"/>
      <c r="C92" s="17"/>
      <c r="D92" s="56" t="s">
        <v>29</v>
      </c>
      <c r="E92" s="11" t="s">
        <v>12</v>
      </c>
      <c r="F92" s="48">
        <v>0.62</v>
      </c>
      <c r="G92" s="48">
        <f>G88*F92</f>
        <v>0.68200000000000005</v>
      </c>
      <c r="H92" s="48"/>
      <c r="I92" s="48">
        <f t="shared" si="14"/>
        <v>0</v>
      </c>
      <c r="J92" s="51"/>
      <c r="K92" s="51"/>
      <c r="L92" s="51"/>
      <c r="M92" s="51"/>
      <c r="N92" s="48">
        <f>I92+K92+M92</f>
        <v>0</v>
      </c>
    </row>
    <row r="93" spans="2:14" s="61" customFormat="1" ht="27">
      <c r="B93" s="57">
        <v>18</v>
      </c>
      <c r="C93" s="37" t="s">
        <v>31</v>
      </c>
      <c r="D93" s="53" t="s">
        <v>171</v>
      </c>
      <c r="E93" s="7" t="s">
        <v>153</v>
      </c>
      <c r="F93" s="28"/>
      <c r="G93" s="28">
        <v>2.2999999999999998</v>
      </c>
      <c r="H93" s="29"/>
      <c r="I93" s="29"/>
      <c r="J93" s="29"/>
      <c r="K93" s="29"/>
      <c r="L93" s="29"/>
      <c r="M93" s="29"/>
      <c r="N93" s="29"/>
    </row>
    <row r="94" spans="2:14" s="61" customFormat="1" ht="13.5">
      <c r="B94" s="59"/>
      <c r="C94" s="17"/>
      <c r="D94" s="56" t="s">
        <v>45</v>
      </c>
      <c r="E94" s="11" t="s">
        <v>20</v>
      </c>
      <c r="F94" s="29">
        <v>1.87</v>
      </c>
      <c r="G94" s="29">
        <f>G93*F94</f>
        <v>4.3010000000000002</v>
      </c>
      <c r="H94" s="29"/>
      <c r="I94" s="29"/>
      <c r="J94" s="29"/>
      <c r="K94" s="29">
        <f>G94*J94</f>
        <v>0</v>
      </c>
      <c r="L94" s="29"/>
      <c r="M94" s="29"/>
      <c r="N94" s="29">
        <f t="shared" ref="N94:N102" si="15">I94+K94+M94</f>
        <v>0</v>
      </c>
    </row>
    <row r="95" spans="2:14" s="61" customFormat="1" ht="13.5">
      <c r="B95" s="59"/>
      <c r="C95" s="17"/>
      <c r="D95" s="56" t="s">
        <v>43</v>
      </c>
      <c r="E95" s="11" t="s">
        <v>12</v>
      </c>
      <c r="F95" s="29">
        <v>0.77</v>
      </c>
      <c r="G95" s="29">
        <f>G93*F95</f>
        <v>1.7709999999999999</v>
      </c>
      <c r="H95" s="29"/>
      <c r="I95" s="29">
        <f t="shared" ref="I95:I102" si="16">G95*H95</f>
        <v>0</v>
      </c>
      <c r="J95" s="29"/>
      <c r="K95" s="29"/>
      <c r="L95" s="29"/>
      <c r="M95" s="29"/>
      <c r="N95" s="29">
        <f t="shared" si="15"/>
        <v>0</v>
      </c>
    </row>
    <row r="96" spans="2:14" s="61" customFormat="1" ht="13.5">
      <c r="B96" s="7"/>
      <c r="C96" s="7" t="s">
        <v>87</v>
      </c>
      <c r="D96" s="53" t="s">
        <v>159</v>
      </c>
      <c r="E96" s="7" t="s">
        <v>18</v>
      </c>
      <c r="F96" s="28"/>
      <c r="G96" s="28">
        <v>3.6</v>
      </c>
      <c r="H96" s="29"/>
      <c r="I96" s="29">
        <f t="shared" si="16"/>
        <v>0</v>
      </c>
      <c r="J96" s="29"/>
      <c r="K96" s="29"/>
      <c r="L96" s="29"/>
      <c r="M96" s="29"/>
      <c r="N96" s="29">
        <f t="shared" si="15"/>
        <v>0</v>
      </c>
    </row>
    <row r="97" spans="2:14" s="61" customFormat="1" ht="13.5">
      <c r="B97" s="7"/>
      <c r="C97" s="7" t="s">
        <v>88</v>
      </c>
      <c r="D97" s="53" t="s">
        <v>160</v>
      </c>
      <c r="E97" s="7" t="s">
        <v>18</v>
      </c>
      <c r="F97" s="28"/>
      <c r="G97" s="28">
        <v>349.1</v>
      </c>
      <c r="H97" s="29"/>
      <c r="I97" s="29">
        <f t="shared" si="16"/>
        <v>0</v>
      </c>
      <c r="J97" s="29"/>
      <c r="K97" s="29"/>
      <c r="L97" s="29"/>
      <c r="M97" s="29"/>
      <c r="N97" s="29">
        <f t="shared" si="15"/>
        <v>0</v>
      </c>
    </row>
    <row r="98" spans="2:14" s="61" customFormat="1" ht="13.5">
      <c r="B98" s="7"/>
      <c r="C98" s="7" t="s">
        <v>97</v>
      </c>
      <c r="D98" s="53" t="s">
        <v>96</v>
      </c>
      <c r="E98" s="7" t="s">
        <v>18</v>
      </c>
      <c r="F98" s="28"/>
      <c r="G98" s="28">
        <v>60.4</v>
      </c>
      <c r="H98" s="29"/>
      <c r="I98" s="29">
        <f t="shared" si="16"/>
        <v>0</v>
      </c>
      <c r="J98" s="29"/>
      <c r="K98" s="29"/>
      <c r="L98" s="29"/>
      <c r="M98" s="29"/>
      <c r="N98" s="29">
        <f t="shared" si="15"/>
        <v>0</v>
      </c>
    </row>
    <row r="99" spans="2:14" s="61" customFormat="1" ht="15.75">
      <c r="B99" s="59"/>
      <c r="C99" s="17" t="s">
        <v>56</v>
      </c>
      <c r="D99" s="56" t="s">
        <v>168</v>
      </c>
      <c r="E99" s="11" t="s">
        <v>154</v>
      </c>
      <c r="F99" s="29">
        <v>1.0149999999999999</v>
      </c>
      <c r="G99" s="29">
        <f>G93*F99</f>
        <v>2.3344999999999998</v>
      </c>
      <c r="H99" s="29"/>
      <c r="I99" s="29">
        <f t="shared" si="16"/>
        <v>0</v>
      </c>
      <c r="J99" s="29"/>
      <c r="K99" s="29"/>
      <c r="L99" s="29"/>
      <c r="M99" s="29"/>
      <c r="N99" s="29">
        <f t="shared" si="15"/>
        <v>0</v>
      </c>
    </row>
    <row r="100" spans="2:14" s="61" customFormat="1" ht="15.75">
      <c r="B100" s="59"/>
      <c r="C100" s="17" t="s">
        <v>92</v>
      </c>
      <c r="D100" s="56" t="s">
        <v>93</v>
      </c>
      <c r="E100" s="11" t="s">
        <v>162</v>
      </c>
      <c r="F100" s="29">
        <v>7.5399999999999995E-2</v>
      </c>
      <c r="G100" s="29">
        <f>G93*F100</f>
        <v>0.17341999999999996</v>
      </c>
      <c r="H100" s="29"/>
      <c r="I100" s="29">
        <f t="shared" si="16"/>
        <v>0</v>
      </c>
      <c r="J100" s="29"/>
      <c r="K100" s="29"/>
      <c r="L100" s="29"/>
      <c r="M100" s="29"/>
      <c r="N100" s="29">
        <f t="shared" si="15"/>
        <v>0</v>
      </c>
    </row>
    <row r="101" spans="2:14" s="61" customFormat="1" ht="15.75">
      <c r="B101" s="59"/>
      <c r="C101" s="17" t="s">
        <v>94</v>
      </c>
      <c r="D101" s="56" t="s">
        <v>95</v>
      </c>
      <c r="E101" s="11" t="s">
        <v>169</v>
      </c>
      <c r="F101" s="29">
        <v>8.0000000000000002E-3</v>
      </c>
      <c r="G101" s="29">
        <f>G93*F101</f>
        <v>1.84E-2</v>
      </c>
      <c r="H101" s="29"/>
      <c r="I101" s="29">
        <f t="shared" si="16"/>
        <v>0</v>
      </c>
      <c r="J101" s="29"/>
      <c r="K101" s="29"/>
      <c r="L101" s="29"/>
      <c r="M101" s="29"/>
      <c r="N101" s="29">
        <f t="shared" si="15"/>
        <v>0</v>
      </c>
    </row>
    <row r="102" spans="2:14" s="61" customFormat="1" ht="13.5">
      <c r="B102" s="59"/>
      <c r="C102" s="17"/>
      <c r="D102" s="56" t="s">
        <v>29</v>
      </c>
      <c r="E102" s="11" t="s">
        <v>12</v>
      </c>
      <c r="F102" s="29">
        <v>7.0000000000000007E-2</v>
      </c>
      <c r="G102" s="29">
        <f>G93*F102</f>
        <v>0.161</v>
      </c>
      <c r="H102" s="29"/>
      <c r="I102" s="29">
        <f t="shared" si="16"/>
        <v>0</v>
      </c>
      <c r="J102" s="29"/>
      <c r="K102" s="29"/>
      <c r="L102" s="29"/>
      <c r="M102" s="29"/>
      <c r="N102" s="29">
        <f t="shared" si="15"/>
        <v>0</v>
      </c>
    </row>
    <row r="103" spans="2:14" s="50" customFormat="1" ht="25.5">
      <c r="B103" s="7">
        <v>19</v>
      </c>
      <c r="C103" s="37" t="s">
        <v>100</v>
      </c>
      <c r="D103" s="76" t="s">
        <v>120</v>
      </c>
      <c r="E103" s="7" t="s">
        <v>101</v>
      </c>
      <c r="F103" s="8"/>
      <c r="G103" s="74">
        <v>0.20200000000000001</v>
      </c>
      <c r="H103" s="48"/>
      <c r="I103" s="48"/>
      <c r="J103" s="48"/>
      <c r="K103" s="48"/>
      <c r="L103" s="48"/>
      <c r="M103" s="48"/>
      <c r="N103" s="48"/>
    </row>
    <row r="104" spans="2:14" s="50" customFormat="1" ht="13.5">
      <c r="B104" s="7"/>
      <c r="C104" s="7"/>
      <c r="D104" s="38" t="s">
        <v>28</v>
      </c>
      <c r="E104" s="11" t="s">
        <v>20</v>
      </c>
      <c r="F104" s="8">
        <v>9.15</v>
      </c>
      <c r="G104" s="74">
        <f>F104*G103</f>
        <v>1.8483000000000003</v>
      </c>
      <c r="H104" s="48"/>
      <c r="I104" s="48"/>
      <c r="J104" s="48"/>
      <c r="K104" s="48">
        <f>G104*J104</f>
        <v>0</v>
      </c>
      <c r="L104" s="48"/>
      <c r="M104" s="48"/>
      <c r="N104" s="48">
        <f>I104+K104+M104</f>
        <v>0</v>
      </c>
    </row>
    <row r="105" spans="2:14" s="20" customFormat="1" ht="13.5">
      <c r="B105" s="13"/>
      <c r="C105" s="105"/>
      <c r="D105" s="43" t="s">
        <v>102</v>
      </c>
      <c r="E105" s="13" t="s">
        <v>103</v>
      </c>
      <c r="F105" s="48">
        <v>1.35</v>
      </c>
      <c r="G105" s="48">
        <f>F105*G103</f>
        <v>0.27270000000000005</v>
      </c>
      <c r="H105" s="48"/>
      <c r="I105" s="48"/>
      <c r="J105" s="48"/>
      <c r="K105" s="48"/>
      <c r="L105" s="48"/>
      <c r="M105" s="48">
        <f>G105*L105</f>
        <v>0</v>
      </c>
      <c r="N105" s="48">
        <f t="shared" ref="N105" si="17">I105+K105+M105</f>
        <v>0</v>
      </c>
    </row>
    <row r="106" spans="2:14" s="50" customFormat="1" ht="13.5">
      <c r="B106" s="11"/>
      <c r="C106" s="11"/>
      <c r="D106" s="43" t="s">
        <v>43</v>
      </c>
      <c r="E106" s="11" t="s">
        <v>32</v>
      </c>
      <c r="F106" s="48">
        <v>1.92</v>
      </c>
      <c r="G106" s="48">
        <f>G103*F106</f>
        <v>0.38784000000000002</v>
      </c>
      <c r="H106" s="48"/>
      <c r="I106" s="48"/>
      <c r="J106" s="48"/>
      <c r="K106" s="48"/>
      <c r="L106" s="51"/>
      <c r="M106" s="51">
        <f>L106*G106</f>
        <v>0</v>
      </c>
      <c r="N106" s="48">
        <f>I106+K106+M106</f>
        <v>0</v>
      </c>
    </row>
    <row r="107" spans="2:14" s="50" customFormat="1" ht="13.5">
      <c r="B107" s="46"/>
      <c r="C107" s="37" t="s">
        <v>104</v>
      </c>
      <c r="D107" s="76" t="s">
        <v>121</v>
      </c>
      <c r="E107" s="7" t="s">
        <v>101</v>
      </c>
      <c r="F107" s="74"/>
      <c r="G107" s="74">
        <v>0.20200000000000001</v>
      </c>
      <c r="H107" s="48"/>
      <c r="I107" s="48">
        <f>G107*H107</f>
        <v>0</v>
      </c>
      <c r="J107" s="51"/>
      <c r="K107" s="51"/>
      <c r="L107" s="51"/>
      <c r="M107" s="51"/>
      <c r="N107" s="48">
        <f>I107+K107+M107</f>
        <v>0</v>
      </c>
    </row>
    <row r="108" spans="2:14" s="50" customFormat="1" ht="13.5">
      <c r="B108" s="51"/>
      <c r="C108" s="17"/>
      <c r="D108" s="77" t="s">
        <v>105</v>
      </c>
      <c r="E108" s="51" t="s">
        <v>18</v>
      </c>
      <c r="F108" s="48">
        <v>0.6</v>
      </c>
      <c r="G108" s="48">
        <f>G103*F108</f>
        <v>0.1212</v>
      </c>
      <c r="H108" s="48"/>
      <c r="I108" s="48">
        <f t="shared" ref="I108:I109" si="18">G108*H108</f>
        <v>0</v>
      </c>
      <c r="J108" s="48"/>
      <c r="K108" s="48"/>
      <c r="L108" s="48"/>
      <c r="M108" s="48"/>
      <c r="N108" s="48">
        <f t="shared" ref="N108:N111" si="19">I108+K108+M108</f>
        <v>0</v>
      </c>
    </row>
    <row r="109" spans="2:14" s="50" customFormat="1" ht="13.5">
      <c r="B109" s="51"/>
      <c r="C109" s="17"/>
      <c r="D109" s="77" t="s">
        <v>106</v>
      </c>
      <c r="E109" s="51" t="s">
        <v>18</v>
      </c>
      <c r="F109" s="48">
        <v>0.15</v>
      </c>
      <c r="G109" s="48">
        <f>G103*F109</f>
        <v>3.0300000000000001E-2</v>
      </c>
      <c r="H109" s="48"/>
      <c r="I109" s="48">
        <f t="shared" si="18"/>
        <v>0</v>
      </c>
      <c r="J109" s="48"/>
      <c r="K109" s="48"/>
      <c r="L109" s="48"/>
      <c r="M109" s="48"/>
      <c r="N109" s="48">
        <f t="shared" si="19"/>
        <v>0</v>
      </c>
    </row>
    <row r="110" spans="2:14" s="50" customFormat="1" ht="13.5">
      <c r="B110" s="11"/>
      <c r="C110" s="11" t="s">
        <v>33</v>
      </c>
      <c r="D110" s="43" t="s">
        <v>107</v>
      </c>
      <c r="E110" s="51" t="s">
        <v>18</v>
      </c>
      <c r="F110" s="48">
        <v>2</v>
      </c>
      <c r="G110" s="48">
        <f>G103*F110</f>
        <v>0.40400000000000003</v>
      </c>
      <c r="H110" s="48"/>
      <c r="I110" s="48">
        <f>G110*H110</f>
        <v>0</v>
      </c>
      <c r="J110" s="48"/>
      <c r="K110" s="48"/>
      <c r="L110" s="48"/>
      <c r="M110" s="48"/>
      <c r="N110" s="48">
        <f t="shared" si="19"/>
        <v>0</v>
      </c>
    </row>
    <row r="111" spans="2:14" s="50" customFormat="1" ht="13.5">
      <c r="B111" s="11"/>
      <c r="C111" s="11"/>
      <c r="D111" s="43" t="s">
        <v>29</v>
      </c>
      <c r="E111" s="51" t="s">
        <v>12</v>
      </c>
      <c r="F111" s="48">
        <v>2.78</v>
      </c>
      <c r="G111" s="48">
        <f>G103*F111</f>
        <v>0.56155999999999995</v>
      </c>
      <c r="H111" s="48"/>
      <c r="I111" s="48">
        <f>G111*H111</f>
        <v>0</v>
      </c>
      <c r="J111" s="48"/>
      <c r="K111" s="48"/>
      <c r="L111" s="48"/>
      <c r="M111" s="48"/>
      <c r="N111" s="48">
        <f t="shared" si="19"/>
        <v>0</v>
      </c>
    </row>
    <row r="112" spans="2:14" s="50" customFormat="1" ht="25.5">
      <c r="B112" s="7">
        <v>20</v>
      </c>
      <c r="C112" s="37" t="s">
        <v>108</v>
      </c>
      <c r="D112" s="76" t="s">
        <v>122</v>
      </c>
      <c r="E112" s="7" t="s">
        <v>101</v>
      </c>
      <c r="F112" s="8"/>
      <c r="G112" s="74">
        <v>1.097</v>
      </c>
      <c r="H112" s="48"/>
      <c r="I112" s="48"/>
      <c r="J112" s="48"/>
      <c r="K112" s="48"/>
      <c r="L112" s="48"/>
      <c r="M112" s="48"/>
      <c r="N112" s="48"/>
    </row>
    <row r="113" spans="2:14" s="50" customFormat="1" ht="13.5">
      <c r="B113" s="7"/>
      <c r="C113" s="7"/>
      <c r="D113" s="38" t="s">
        <v>28</v>
      </c>
      <c r="E113" s="11" t="s">
        <v>20</v>
      </c>
      <c r="F113" s="8">
        <v>13.5</v>
      </c>
      <c r="G113" s="74">
        <f>F113*G112</f>
        <v>14.8095</v>
      </c>
      <c r="H113" s="48"/>
      <c r="I113" s="48"/>
      <c r="J113" s="48"/>
      <c r="K113" s="48">
        <f>G113*J113</f>
        <v>0</v>
      </c>
      <c r="L113" s="48"/>
      <c r="M113" s="48"/>
      <c r="N113" s="48">
        <f>I113+K113+M113</f>
        <v>0</v>
      </c>
    </row>
    <row r="114" spans="2:14" s="20" customFormat="1" ht="13.5">
      <c r="B114" s="13"/>
      <c r="C114" s="105"/>
      <c r="D114" s="43" t="s">
        <v>109</v>
      </c>
      <c r="E114" s="13" t="s">
        <v>103</v>
      </c>
      <c r="F114" s="48">
        <v>1.8740000000000001</v>
      </c>
      <c r="G114" s="48">
        <f>F114*G112</f>
        <v>2.0557780000000001</v>
      </c>
      <c r="H114" s="48"/>
      <c r="I114" s="48"/>
      <c r="J114" s="48"/>
      <c r="K114" s="48"/>
      <c r="L114" s="48"/>
      <c r="M114" s="48">
        <f>G114*L114</f>
        <v>0</v>
      </c>
      <c r="N114" s="48">
        <f t="shared" ref="N114" si="20">I114+K114+M114</f>
        <v>0</v>
      </c>
    </row>
    <row r="115" spans="2:14" s="50" customFormat="1" ht="13.5">
      <c r="B115" s="11"/>
      <c r="C115" s="11"/>
      <c r="D115" s="43" t="s">
        <v>43</v>
      </c>
      <c r="E115" s="11" t="s">
        <v>32</v>
      </c>
      <c r="F115" s="48">
        <v>2.2599999999999998</v>
      </c>
      <c r="G115" s="48">
        <f>G112*F115</f>
        <v>2.4792199999999998</v>
      </c>
      <c r="H115" s="48"/>
      <c r="I115" s="48"/>
      <c r="J115" s="48"/>
      <c r="K115" s="48"/>
      <c r="L115" s="51"/>
      <c r="M115" s="51">
        <f>L115*G115</f>
        <v>0</v>
      </c>
      <c r="N115" s="48">
        <f>I115+K115+M115</f>
        <v>0</v>
      </c>
    </row>
    <row r="116" spans="2:14" s="50" customFormat="1" ht="13.5">
      <c r="B116" s="46"/>
      <c r="C116" s="37" t="s">
        <v>104</v>
      </c>
      <c r="D116" s="76" t="s">
        <v>123</v>
      </c>
      <c r="E116" s="7" t="s">
        <v>101</v>
      </c>
      <c r="F116" s="74"/>
      <c r="G116" s="74">
        <v>1.097</v>
      </c>
      <c r="H116" s="48"/>
      <c r="I116" s="48">
        <f>G116*H116</f>
        <v>0</v>
      </c>
      <c r="J116" s="51"/>
      <c r="K116" s="51"/>
      <c r="L116" s="51"/>
      <c r="M116" s="51"/>
      <c r="N116" s="48">
        <f>I116+K116+M116</f>
        <v>0</v>
      </c>
    </row>
    <row r="117" spans="2:14" s="50" customFormat="1" ht="13.5">
      <c r="B117" s="51"/>
      <c r="C117" s="17"/>
      <c r="D117" s="77" t="s">
        <v>105</v>
      </c>
      <c r="E117" s="13" t="s">
        <v>18</v>
      </c>
      <c r="F117" s="48">
        <v>0.1</v>
      </c>
      <c r="G117" s="48">
        <f>G112*F117</f>
        <v>0.10970000000000001</v>
      </c>
      <c r="H117" s="48"/>
      <c r="I117" s="48">
        <f t="shared" ref="I117:I118" si="21">G117*H117</f>
        <v>0</v>
      </c>
      <c r="J117" s="48"/>
      <c r="K117" s="48"/>
      <c r="L117" s="48"/>
      <c r="M117" s="48"/>
      <c r="N117" s="48">
        <f t="shared" ref="N117:N120" si="22">I117+K117+M117</f>
        <v>0</v>
      </c>
    </row>
    <row r="118" spans="2:14" s="50" customFormat="1" ht="13.5">
      <c r="B118" s="51"/>
      <c r="C118" s="17"/>
      <c r="D118" s="77" t="s">
        <v>106</v>
      </c>
      <c r="E118" s="13" t="s">
        <v>18</v>
      </c>
      <c r="F118" s="48">
        <v>3.5</v>
      </c>
      <c r="G118" s="48">
        <f>G112*F118</f>
        <v>3.8395000000000001</v>
      </c>
      <c r="H118" s="48"/>
      <c r="I118" s="48">
        <f t="shared" si="21"/>
        <v>0</v>
      </c>
      <c r="J118" s="48"/>
      <c r="K118" s="48"/>
      <c r="L118" s="48"/>
      <c r="M118" s="48"/>
      <c r="N118" s="48">
        <f t="shared" si="22"/>
        <v>0</v>
      </c>
    </row>
    <row r="119" spans="2:14" s="50" customFormat="1" ht="13.5">
      <c r="B119" s="11"/>
      <c r="C119" s="11" t="s">
        <v>33</v>
      </c>
      <c r="D119" s="43" t="s">
        <v>107</v>
      </c>
      <c r="E119" s="11" t="s">
        <v>18</v>
      </c>
      <c r="F119" s="48">
        <v>2.5</v>
      </c>
      <c r="G119" s="48">
        <f>G112*F119</f>
        <v>2.7424999999999997</v>
      </c>
      <c r="H119" s="48"/>
      <c r="I119" s="48">
        <f>G119*H119</f>
        <v>0</v>
      </c>
      <c r="J119" s="48"/>
      <c r="K119" s="48"/>
      <c r="L119" s="48"/>
      <c r="M119" s="48"/>
      <c r="N119" s="48">
        <f t="shared" si="22"/>
        <v>0</v>
      </c>
    </row>
    <row r="120" spans="2:14" s="50" customFormat="1" ht="13.5">
      <c r="B120" s="11"/>
      <c r="C120" s="11"/>
      <c r="D120" s="43" t="s">
        <v>29</v>
      </c>
      <c r="E120" s="51" t="s">
        <v>12</v>
      </c>
      <c r="F120" s="48">
        <v>2.78</v>
      </c>
      <c r="G120" s="48">
        <f>G112*F120</f>
        <v>3.0496599999999998</v>
      </c>
      <c r="H120" s="48"/>
      <c r="I120" s="48">
        <f>G120*H120</f>
        <v>0</v>
      </c>
      <c r="J120" s="48"/>
      <c r="K120" s="48"/>
      <c r="L120" s="48"/>
      <c r="M120" s="48"/>
      <c r="N120" s="48">
        <f t="shared" si="22"/>
        <v>0</v>
      </c>
    </row>
    <row r="121" spans="2:14" s="50" customFormat="1" ht="25.5">
      <c r="B121" s="7">
        <v>21</v>
      </c>
      <c r="C121" s="37" t="s">
        <v>124</v>
      </c>
      <c r="D121" s="76" t="s">
        <v>125</v>
      </c>
      <c r="E121" s="46" t="s">
        <v>172</v>
      </c>
      <c r="F121" s="8"/>
      <c r="G121" s="8">
        <v>19.5</v>
      </c>
      <c r="H121" s="48"/>
      <c r="I121" s="48"/>
      <c r="J121" s="48"/>
      <c r="K121" s="48"/>
      <c r="L121" s="48"/>
      <c r="M121" s="48"/>
      <c r="N121" s="48"/>
    </row>
    <row r="122" spans="2:14" s="50" customFormat="1" ht="13.5">
      <c r="B122" s="11"/>
      <c r="C122" s="11"/>
      <c r="D122" s="43" t="s">
        <v>28</v>
      </c>
      <c r="E122" s="11"/>
      <c r="F122" s="48">
        <v>0.94</v>
      </c>
      <c r="G122" s="62">
        <f>G121*F122</f>
        <v>18.329999999999998</v>
      </c>
      <c r="H122" s="48"/>
      <c r="I122" s="48"/>
      <c r="J122" s="48"/>
      <c r="K122" s="48">
        <f>G122*J122</f>
        <v>0</v>
      </c>
      <c r="L122" s="48"/>
      <c r="M122" s="48"/>
      <c r="N122" s="48">
        <f>I122+K122+M122</f>
        <v>0</v>
      </c>
    </row>
    <row r="123" spans="2:14" s="20" customFormat="1" ht="13.5">
      <c r="B123" s="13"/>
      <c r="C123" s="105"/>
      <c r="D123" s="43" t="s">
        <v>109</v>
      </c>
      <c r="E123" s="13" t="s">
        <v>103</v>
      </c>
      <c r="F123" s="48">
        <v>0.12239999999999999</v>
      </c>
      <c r="G123" s="48">
        <f>F123*G121</f>
        <v>2.3868</v>
      </c>
      <c r="H123" s="48"/>
      <c r="I123" s="48"/>
      <c r="J123" s="48"/>
      <c r="K123" s="48"/>
      <c r="L123" s="48"/>
      <c r="M123" s="48">
        <f>G123*L123</f>
        <v>0</v>
      </c>
      <c r="N123" s="48">
        <f t="shared" ref="N123" si="23">I123+K123+M123</f>
        <v>0</v>
      </c>
    </row>
    <row r="124" spans="2:14" s="50" customFormat="1" ht="13.5">
      <c r="B124" s="11"/>
      <c r="C124" s="11"/>
      <c r="D124" s="43" t="s">
        <v>43</v>
      </c>
      <c r="E124" s="11" t="s">
        <v>32</v>
      </c>
      <c r="F124" s="62">
        <v>9.7799999999999998E-2</v>
      </c>
      <c r="G124" s="48">
        <f>G121*F124</f>
        <v>1.9071</v>
      </c>
      <c r="H124" s="48"/>
      <c r="I124" s="48"/>
      <c r="J124" s="48"/>
      <c r="K124" s="48"/>
      <c r="L124" s="51"/>
      <c r="M124" s="49">
        <f>L124*G124</f>
        <v>0</v>
      </c>
      <c r="N124" s="48">
        <f>I124+K124+M124</f>
        <v>0</v>
      </c>
    </row>
    <row r="125" spans="2:14" s="50" customFormat="1" ht="15.75">
      <c r="B125" s="46"/>
      <c r="C125" s="37" t="s">
        <v>126</v>
      </c>
      <c r="D125" s="76" t="s">
        <v>127</v>
      </c>
      <c r="E125" s="46" t="s">
        <v>172</v>
      </c>
      <c r="F125" s="8"/>
      <c r="G125" s="8">
        <v>19.5</v>
      </c>
      <c r="H125" s="48"/>
      <c r="I125" s="48">
        <f>G125*H125</f>
        <v>0</v>
      </c>
      <c r="J125" s="51"/>
      <c r="K125" s="51"/>
      <c r="L125" s="51"/>
      <c r="M125" s="51"/>
      <c r="N125" s="48">
        <f>I125+K125+M125</f>
        <v>0</v>
      </c>
    </row>
    <row r="126" spans="2:14" s="50" customFormat="1" ht="13.5">
      <c r="B126" s="51"/>
      <c r="C126" s="17"/>
      <c r="D126" s="77" t="s">
        <v>105</v>
      </c>
      <c r="E126" s="13" t="s">
        <v>18</v>
      </c>
      <c r="F126" s="48">
        <v>0.76800000000000002</v>
      </c>
      <c r="G126" s="48">
        <f>G121*F126</f>
        <v>14.976000000000001</v>
      </c>
      <c r="H126" s="48"/>
      <c r="I126" s="48">
        <f t="shared" ref="I126:I127" si="24">G126*H126</f>
        <v>0</v>
      </c>
      <c r="J126" s="48"/>
      <c r="K126" s="48"/>
      <c r="L126" s="48"/>
      <c r="M126" s="48"/>
      <c r="N126" s="48">
        <f t="shared" ref="N126:N129" si="25">I126+K126+M126</f>
        <v>0</v>
      </c>
    </row>
    <row r="127" spans="2:14" s="50" customFormat="1" ht="13.5">
      <c r="B127" s="51"/>
      <c r="C127" s="17"/>
      <c r="D127" s="77" t="s">
        <v>106</v>
      </c>
      <c r="E127" s="13" t="s">
        <v>18</v>
      </c>
      <c r="F127" s="48">
        <v>7.0000000000000007E-2</v>
      </c>
      <c r="G127" s="48">
        <f>G121*F127</f>
        <v>1.3650000000000002</v>
      </c>
      <c r="H127" s="48"/>
      <c r="I127" s="48">
        <f t="shared" si="24"/>
        <v>0</v>
      </c>
      <c r="J127" s="48"/>
      <c r="K127" s="48"/>
      <c r="L127" s="48"/>
      <c r="M127" s="48"/>
      <c r="N127" s="48">
        <f t="shared" si="25"/>
        <v>0</v>
      </c>
    </row>
    <row r="128" spans="2:14" s="50" customFormat="1" ht="13.5">
      <c r="B128" s="11"/>
      <c r="C128" s="11" t="s">
        <v>33</v>
      </c>
      <c r="D128" s="43" t="s">
        <v>107</v>
      </c>
      <c r="E128" s="11" t="s">
        <v>18</v>
      </c>
      <c r="F128" s="62">
        <v>3.4000000000000002E-2</v>
      </c>
      <c r="G128" s="48">
        <f>G121*F128</f>
        <v>0.66300000000000003</v>
      </c>
      <c r="H128" s="48"/>
      <c r="I128" s="48">
        <f>G128*H128</f>
        <v>0</v>
      </c>
      <c r="J128" s="48"/>
      <c r="K128" s="48"/>
      <c r="L128" s="48"/>
      <c r="M128" s="48"/>
      <c r="N128" s="48">
        <f t="shared" si="25"/>
        <v>0</v>
      </c>
    </row>
    <row r="129" spans="2:14" s="50" customFormat="1" ht="13.5">
      <c r="B129" s="11"/>
      <c r="C129" s="11"/>
      <c r="D129" s="43" t="s">
        <v>29</v>
      </c>
      <c r="E129" s="51" t="s">
        <v>12</v>
      </c>
      <c r="F129" s="62">
        <v>5.5599999999999997E-2</v>
      </c>
      <c r="G129" s="48">
        <f>G121*F129</f>
        <v>1.0841999999999998</v>
      </c>
      <c r="H129" s="48"/>
      <c r="I129" s="48">
        <f>G129*H129</f>
        <v>0</v>
      </c>
      <c r="J129" s="48"/>
      <c r="K129" s="48"/>
      <c r="L129" s="48"/>
      <c r="M129" s="48"/>
      <c r="N129" s="48">
        <f t="shared" si="25"/>
        <v>0</v>
      </c>
    </row>
    <row r="130" spans="2:14" s="50" customFormat="1" ht="25.5">
      <c r="B130" s="7">
        <v>22</v>
      </c>
      <c r="C130" s="37" t="s">
        <v>108</v>
      </c>
      <c r="D130" s="76" t="s">
        <v>129</v>
      </c>
      <c r="E130" s="7" t="s">
        <v>101</v>
      </c>
      <c r="F130" s="8"/>
      <c r="G130" s="74">
        <v>0.48</v>
      </c>
      <c r="H130" s="48"/>
      <c r="I130" s="48"/>
      <c r="J130" s="48"/>
      <c r="K130" s="48"/>
      <c r="L130" s="48"/>
      <c r="M130" s="48"/>
      <c r="N130" s="48"/>
    </row>
    <row r="131" spans="2:14" s="50" customFormat="1" ht="13.5">
      <c r="B131" s="7"/>
      <c r="C131" s="7"/>
      <c r="D131" s="38" t="s">
        <v>28</v>
      </c>
      <c r="E131" s="11" t="s">
        <v>20</v>
      </c>
      <c r="F131" s="8">
        <v>13.5</v>
      </c>
      <c r="G131" s="74">
        <f>F131*G130</f>
        <v>6.4799999999999995</v>
      </c>
      <c r="H131" s="48"/>
      <c r="I131" s="48"/>
      <c r="J131" s="48"/>
      <c r="K131" s="48">
        <f>G131*J131</f>
        <v>0</v>
      </c>
      <c r="L131" s="48"/>
      <c r="M131" s="48"/>
      <c r="N131" s="48">
        <f>I131+K131+M131</f>
        <v>0</v>
      </c>
    </row>
    <row r="132" spans="2:14" s="20" customFormat="1" ht="13.5">
      <c r="B132" s="13"/>
      <c r="C132" s="105"/>
      <c r="D132" s="43" t="s">
        <v>109</v>
      </c>
      <c r="E132" s="13" t="s">
        <v>103</v>
      </c>
      <c r="F132" s="48">
        <v>5.45</v>
      </c>
      <c r="G132" s="48">
        <f>F132*G130</f>
        <v>2.6160000000000001</v>
      </c>
      <c r="H132" s="48"/>
      <c r="I132" s="48"/>
      <c r="J132" s="48"/>
      <c r="K132" s="48"/>
      <c r="L132" s="48"/>
      <c r="M132" s="48">
        <f>G132*L132</f>
        <v>0</v>
      </c>
      <c r="N132" s="48">
        <f t="shared" ref="N132" si="26">I132+K132+M132</f>
        <v>0</v>
      </c>
    </row>
    <row r="133" spans="2:14" s="50" customFormat="1" ht="13.5">
      <c r="B133" s="11"/>
      <c r="C133" s="11"/>
      <c r="D133" s="43" t="s">
        <v>43</v>
      </c>
      <c r="E133" s="11" t="s">
        <v>32</v>
      </c>
      <c r="F133" s="48">
        <v>1.33</v>
      </c>
      <c r="G133" s="48">
        <f>G130*F133</f>
        <v>0.63839999999999997</v>
      </c>
      <c r="H133" s="48"/>
      <c r="I133" s="48"/>
      <c r="J133" s="48"/>
      <c r="K133" s="48"/>
      <c r="L133" s="51"/>
      <c r="M133" s="51">
        <f>L133*G133</f>
        <v>0</v>
      </c>
      <c r="N133" s="48">
        <f>I133+K133+M133</f>
        <v>0</v>
      </c>
    </row>
    <row r="134" spans="2:14" s="50" customFormat="1" ht="13.5">
      <c r="B134" s="46"/>
      <c r="C134" s="37" t="s">
        <v>110</v>
      </c>
      <c r="D134" s="76" t="s">
        <v>130</v>
      </c>
      <c r="E134" s="7" t="s">
        <v>101</v>
      </c>
      <c r="F134" s="74"/>
      <c r="G134" s="74">
        <f>G130</f>
        <v>0.48</v>
      </c>
      <c r="H134" s="48"/>
      <c r="I134" s="48">
        <f>G134*H134</f>
        <v>0</v>
      </c>
      <c r="J134" s="51"/>
      <c r="K134" s="51"/>
      <c r="L134" s="51"/>
      <c r="M134" s="51"/>
      <c r="N134" s="48">
        <f>I134+K134+M134</f>
        <v>0</v>
      </c>
    </row>
    <row r="135" spans="2:14" s="50" customFormat="1" ht="13.5">
      <c r="B135" s="51"/>
      <c r="C135" s="17"/>
      <c r="D135" s="77" t="s">
        <v>106</v>
      </c>
      <c r="E135" s="13" t="s">
        <v>18</v>
      </c>
      <c r="F135" s="48">
        <v>13.4</v>
      </c>
      <c r="G135" s="48">
        <f>G130*F135</f>
        <v>6.4319999999999995</v>
      </c>
      <c r="H135" s="48"/>
      <c r="I135" s="48">
        <f t="shared" ref="I135" si="27">G135*H135</f>
        <v>0</v>
      </c>
      <c r="J135" s="48"/>
      <c r="K135" s="48"/>
      <c r="L135" s="48"/>
      <c r="M135" s="48"/>
      <c r="N135" s="48">
        <f t="shared" ref="N135:N137" si="28">I135+K135+M135</f>
        <v>0</v>
      </c>
    </row>
    <row r="136" spans="2:14" s="50" customFormat="1" ht="13.5">
      <c r="B136" s="11"/>
      <c r="C136" s="11" t="s">
        <v>33</v>
      </c>
      <c r="D136" s="43" t="s">
        <v>107</v>
      </c>
      <c r="E136" s="11" t="s">
        <v>18</v>
      </c>
      <c r="F136" s="48">
        <v>2.4</v>
      </c>
      <c r="G136" s="48">
        <f>G130*F136</f>
        <v>1.1519999999999999</v>
      </c>
      <c r="H136" s="48"/>
      <c r="I136" s="48">
        <f>G136*H136</f>
        <v>0</v>
      </c>
      <c r="J136" s="48"/>
      <c r="K136" s="48"/>
      <c r="L136" s="48"/>
      <c r="M136" s="48"/>
      <c r="N136" s="48">
        <f t="shared" si="28"/>
        <v>0</v>
      </c>
    </row>
    <row r="137" spans="2:14" s="50" customFormat="1" ht="13.5">
      <c r="B137" s="11"/>
      <c r="C137" s="11"/>
      <c r="D137" s="43" t="s">
        <v>29</v>
      </c>
      <c r="E137" s="51" t="s">
        <v>12</v>
      </c>
      <c r="F137" s="48">
        <v>2.78</v>
      </c>
      <c r="G137" s="48">
        <f>G130*F137</f>
        <v>1.3343999999999998</v>
      </c>
      <c r="H137" s="48"/>
      <c r="I137" s="48">
        <f>G137*H137</f>
        <v>0</v>
      </c>
      <c r="J137" s="48"/>
      <c r="K137" s="48"/>
      <c r="L137" s="48"/>
      <c r="M137" s="48"/>
      <c r="N137" s="48">
        <f t="shared" si="28"/>
        <v>0</v>
      </c>
    </row>
    <row r="138" spans="2:14" s="10" customFormat="1" ht="27">
      <c r="B138" s="12">
        <v>23</v>
      </c>
      <c r="C138" s="37" t="s">
        <v>111</v>
      </c>
      <c r="D138" s="38" t="s">
        <v>112</v>
      </c>
      <c r="E138" s="8" t="s">
        <v>34</v>
      </c>
      <c r="F138" s="7"/>
      <c r="G138" s="8">
        <v>74</v>
      </c>
      <c r="H138" s="8"/>
      <c r="I138" s="21"/>
      <c r="J138" s="9"/>
      <c r="K138" s="21"/>
      <c r="L138" s="8"/>
      <c r="M138" s="21"/>
      <c r="N138" s="21"/>
    </row>
    <row r="139" spans="2:14" s="6" customFormat="1" ht="13.5">
      <c r="B139" s="51"/>
      <c r="C139" s="11"/>
      <c r="D139" s="56" t="s">
        <v>35</v>
      </c>
      <c r="E139" s="11" t="s">
        <v>20</v>
      </c>
      <c r="F139" s="62">
        <v>2.3800000000000002E-2</v>
      </c>
      <c r="G139" s="48">
        <f>G138*F139</f>
        <v>1.7612000000000001</v>
      </c>
      <c r="H139" s="48"/>
      <c r="I139" s="48"/>
      <c r="J139" s="48"/>
      <c r="K139" s="48">
        <f>G139*J139</f>
        <v>0</v>
      </c>
      <c r="L139" s="48"/>
      <c r="M139" s="48"/>
      <c r="N139" s="48">
        <f>I139+K139+M139</f>
        <v>0</v>
      </c>
    </row>
    <row r="140" spans="2:14" s="6" customFormat="1" ht="13.5">
      <c r="B140" s="51"/>
      <c r="C140" s="22"/>
      <c r="D140" s="56" t="s">
        <v>37</v>
      </c>
      <c r="E140" s="62" t="s">
        <v>12</v>
      </c>
      <c r="F140" s="62">
        <v>2.3999999999999998E-3</v>
      </c>
      <c r="G140" s="48">
        <f>G138*F140</f>
        <v>0.17759999999999998</v>
      </c>
      <c r="H140" s="48"/>
      <c r="I140" s="48"/>
      <c r="J140" s="48"/>
      <c r="K140" s="48"/>
      <c r="L140" s="48"/>
      <c r="M140" s="48">
        <f>G140*L140</f>
        <v>0</v>
      </c>
      <c r="N140" s="48">
        <f>I140+K140+M140</f>
        <v>0</v>
      </c>
    </row>
    <row r="141" spans="2:14" s="6" customFormat="1" ht="13.5">
      <c r="B141" s="51"/>
      <c r="C141" s="17" t="s">
        <v>113</v>
      </c>
      <c r="D141" s="56" t="s">
        <v>114</v>
      </c>
      <c r="E141" s="11" t="s">
        <v>18</v>
      </c>
      <c r="F141" s="62">
        <v>0.127</v>
      </c>
      <c r="G141" s="48">
        <f>G138*F141</f>
        <v>9.3979999999999997</v>
      </c>
      <c r="H141" s="48"/>
      <c r="I141" s="48">
        <f>G141*H141</f>
        <v>0</v>
      </c>
      <c r="J141" s="48"/>
      <c r="K141" s="48"/>
      <c r="L141" s="48"/>
      <c r="M141" s="48"/>
      <c r="N141" s="48">
        <f>I141+K141+M141</f>
        <v>0</v>
      </c>
    </row>
    <row r="142" spans="2:14" s="6" customFormat="1" ht="13.5">
      <c r="B142" s="51"/>
      <c r="C142" s="17" t="s">
        <v>115</v>
      </c>
      <c r="D142" s="56" t="s">
        <v>116</v>
      </c>
      <c r="E142" s="11" t="s">
        <v>18</v>
      </c>
      <c r="F142" s="62">
        <v>6.3E-2</v>
      </c>
      <c r="G142" s="48">
        <f>G138*F142</f>
        <v>4.6619999999999999</v>
      </c>
      <c r="H142" s="48"/>
      <c r="I142" s="48">
        <f>G142*H142</f>
        <v>0</v>
      </c>
      <c r="J142" s="48"/>
      <c r="K142" s="48"/>
      <c r="L142" s="48"/>
      <c r="M142" s="48"/>
      <c r="N142" s="48">
        <f>I142+K142+M142</f>
        <v>0</v>
      </c>
    </row>
    <row r="143" spans="2:14" s="10" customFormat="1" ht="40.5">
      <c r="B143" s="12">
        <v>24</v>
      </c>
      <c r="C143" s="37" t="s">
        <v>117</v>
      </c>
      <c r="D143" s="38" t="s">
        <v>128</v>
      </c>
      <c r="E143" s="8" t="s">
        <v>34</v>
      </c>
      <c r="F143" s="7"/>
      <c r="G143" s="8">
        <v>74</v>
      </c>
      <c r="H143" s="8"/>
      <c r="I143" s="21"/>
      <c r="J143" s="9"/>
      <c r="K143" s="21"/>
      <c r="L143" s="8"/>
      <c r="M143" s="21"/>
      <c r="N143" s="21"/>
    </row>
    <row r="144" spans="2:14" s="6" customFormat="1" ht="13.5">
      <c r="B144" s="51"/>
      <c r="C144" s="11"/>
      <c r="D144" s="56" t="s">
        <v>35</v>
      </c>
      <c r="E144" s="11" t="s">
        <v>20</v>
      </c>
      <c r="F144" s="62">
        <v>2.3300000000000001E-2</v>
      </c>
      <c r="G144" s="48">
        <f>G143*F144</f>
        <v>1.7242000000000002</v>
      </c>
      <c r="H144" s="48"/>
      <c r="I144" s="48"/>
      <c r="J144" s="48"/>
      <c r="K144" s="48">
        <f>G144*J144</f>
        <v>0</v>
      </c>
      <c r="L144" s="48"/>
      <c r="M144" s="48"/>
      <c r="N144" s="48">
        <f>I144+K144+M144</f>
        <v>0</v>
      </c>
    </row>
    <row r="145" spans="2:14" s="6" customFormat="1" ht="13.5">
      <c r="B145" s="51"/>
      <c r="C145" s="22"/>
      <c r="D145" s="56" t="s">
        <v>37</v>
      </c>
      <c r="E145" s="62" t="s">
        <v>12</v>
      </c>
      <c r="F145" s="78">
        <v>1.4E-3</v>
      </c>
      <c r="G145" s="48">
        <f>G143*F145</f>
        <v>0.1036</v>
      </c>
      <c r="H145" s="48"/>
      <c r="I145" s="48"/>
      <c r="J145" s="48"/>
      <c r="K145" s="48"/>
      <c r="L145" s="48"/>
      <c r="M145" s="48">
        <f>G145*L145</f>
        <v>0</v>
      </c>
      <c r="N145" s="48">
        <f>I145+K145+M145</f>
        <v>0</v>
      </c>
    </row>
    <row r="146" spans="2:14" s="6" customFormat="1" ht="13.5">
      <c r="B146" s="51"/>
      <c r="C146" s="17" t="s">
        <v>118</v>
      </c>
      <c r="D146" s="56" t="s">
        <v>119</v>
      </c>
      <c r="E146" s="11" t="s">
        <v>18</v>
      </c>
      <c r="F146" s="62">
        <v>0.15</v>
      </c>
      <c r="G146" s="48">
        <f>G143*F146</f>
        <v>11.1</v>
      </c>
      <c r="H146" s="48"/>
      <c r="I146" s="48">
        <f>G146*H146</f>
        <v>0</v>
      </c>
      <c r="J146" s="48"/>
      <c r="K146" s="48"/>
      <c r="L146" s="48"/>
      <c r="M146" s="48"/>
      <c r="N146" s="48">
        <f>I146+K146+M146</f>
        <v>0</v>
      </c>
    </row>
    <row r="147" spans="2:14" s="6" customFormat="1" ht="13.5">
      <c r="B147" s="51"/>
      <c r="C147" s="17" t="s">
        <v>115</v>
      </c>
      <c r="D147" s="56" t="s">
        <v>116</v>
      </c>
      <c r="E147" s="11" t="s">
        <v>18</v>
      </c>
      <c r="F147" s="62">
        <v>0.04</v>
      </c>
      <c r="G147" s="48">
        <f>G143*F147</f>
        <v>2.96</v>
      </c>
      <c r="H147" s="48"/>
      <c r="I147" s="48">
        <f>G147*H147</f>
        <v>0</v>
      </c>
      <c r="J147" s="48"/>
      <c r="K147" s="48"/>
      <c r="L147" s="48"/>
      <c r="M147" s="48"/>
      <c r="N147" s="48">
        <f>I147+K147+M147</f>
        <v>0</v>
      </c>
    </row>
    <row r="148" spans="2:14" s="6" customFormat="1" ht="13.5">
      <c r="B148" s="46"/>
      <c r="C148" s="37"/>
      <c r="D148" s="53" t="s">
        <v>131</v>
      </c>
      <c r="E148" s="7"/>
      <c r="F148" s="74"/>
      <c r="G148" s="8"/>
      <c r="H148" s="48"/>
      <c r="I148" s="8">
        <f>SUM(I72:I147)</f>
        <v>0</v>
      </c>
      <c r="J148" s="8"/>
      <c r="K148" s="8">
        <f>SUM(K72:K147)</f>
        <v>0</v>
      </c>
      <c r="L148" s="8"/>
      <c r="M148" s="8">
        <f>SUM(M72:M147)</f>
        <v>0</v>
      </c>
      <c r="N148" s="8">
        <f>SUM(N71:N147)</f>
        <v>0</v>
      </c>
    </row>
    <row r="149" spans="2:14" ht="25.5">
      <c r="B149" s="18"/>
      <c r="C149" s="18"/>
      <c r="D149" s="101" t="s">
        <v>70</v>
      </c>
      <c r="E149" s="18"/>
      <c r="F149" s="18"/>
      <c r="G149" s="18"/>
      <c r="H149" s="75"/>
      <c r="I149" s="75"/>
      <c r="J149" s="75"/>
      <c r="K149" s="75"/>
      <c r="L149" s="75"/>
      <c r="M149" s="75"/>
      <c r="N149" s="75"/>
    </row>
    <row r="150" spans="2:14" s="41" customFormat="1" ht="15.75">
      <c r="B150" s="7">
        <v>25</v>
      </c>
      <c r="C150" s="37" t="s">
        <v>132</v>
      </c>
      <c r="D150" s="38" t="s">
        <v>151</v>
      </c>
      <c r="E150" s="7" t="s">
        <v>152</v>
      </c>
      <c r="F150" s="39"/>
      <c r="G150" s="39">
        <v>61.32</v>
      </c>
      <c r="H150" s="40"/>
      <c r="I150" s="40"/>
      <c r="J150" s="40"/>
      <c r="K150" s="40"/>
      <c r="L150" s="40"/>
      <c r="M150" s="40"/>
      <c r="N150" s="40"/>
    </row>
    <row r="151" spans="2:14" s="41" customFormat="1" ht="13.5">
      <c r="B151" s="11"/>
      <c r="C151" s="42"/>
      <c r="D151" s="43" t="s">
        <v>19</v>
      </c>
      <c r="E151" s="11" t="s">
        <v>20</v>
      </c>
      <c r="F151" s="40">
        <v>2.06</v>
      </c>
      <c r="G151" s="40">
        <f>G150*F151</f>
        <v>126.31920000000001</v>
      </c>
      <c r="H151" s="40"/>
      <c r="I151" s="40"/>
      <c r="J151" s="40"/>
      <c r="K151" s="40">
        <f>G151*J151</f>
        <v>0</v>
      </c>
      <c r="L151" s="40"/>
      <c r="M151" s="40"/>
      <c r="N151" s="40">
        <f>I151+K151+M151</f>
        <v>0</v>
      </c>
    </row>
    <row r="152" spans="2:14" s="41" customFormat="1" ht="27">
      <c r="B152" s="7" t="s">
        <v>140</v>
      </c>
      <c r="C152" s="103" t="s">
        <v>138</v>
      </c>
      <c r="D152" s="38" t="s">
        <v>139</v>
      </c>
      <c r="E152" s="12" t="s">
        <v>42</v>
      </c>
      <c r="F152" s="39"/>
      <c r="G152" s="39">
        <f>G150*1.8</f>
        <v>110.376</v>
      </c>
      <c r="H152" s="40"/>
      <c r="I152" s="40"/>
      <c r="J152" s="40"/>
      <c r="K152" s="40"/>
      <c r="L152" s="40"/>
      <c r="M152" s="40"/>
      <c r="N152" s="40"/>
    </row>
    <row r="153" spans="2:14" s="41" customFormat="1" ht="13.5">
      <c r="B153" s="11"/>
      <c r="C153" s="44"/>
      <c r="D153" s="43" t="s">
        <v>19</v>
      </c>
      <c r="E153" s="11" t="s">
        <v>20</v>
      </c>
      <c r="F153" s="40">
        <f>1.1+0.36</f>
        <v>1.46</v>
      </c>
      <c r="G153" s="40">
        <f>G152*F153</f>
        <v>161.14896000000002</v>
      </c>
      <c r="H153" s="40"/>
      <c r="I153" s="40"/>
      <c r="J153" s="40"/>
      <c r="K153" s="40">
        <f>G153*J153</f>
        <v>0</v>
      </c>
      <c r="L153" s="40"/>
      <c r="M153" s="40"/>
      <c r="N153" s="40">
        <f>I153+K153+M153</f>
        <v>0</v>
      </c>
    </row>
    <row r="154" spans="2:14" ht="27">
      <c r="B154" s="18">
        <v>26</v>
      </c>
      <c r="C154" s="103" t="s">
        <v>142</v>
      </c>
      <c r="D154" s="38" t="s">
        <v>134</v>
      </c>
      <c r="E154" s="18"/>
      <c r="F154" s="45"/>
      <c r="G154" s="45">
        <v>61.32</v>
      </c>
      <c r="H154" s="36"/>
      <c r="I154" s="36"/>
      <c r="J154" s="36"/>
      <c r="K154" s="36"/>
      <c r="L154" s="36"/>
      <c r="M154" s="36"/>
      <c r="N154" s="36"/>
    </row>
    <row r="155" spans="2:14" s="41" customFormat="1" ht="13.5">
      <c r="B155" s="11"/>
      <c r="C155" s="42"/>
      <c r="D155" s="43" t="s">
        <v>19</v>
      </c>
      <c r="E155" s="11" t="s">
        <v>20</v>
      </c>
      <c r="F155" s="40">
        <v>0.11</v>
      </c>
      <c r="G155" s="40">
        <f>G154*F155</f>
        <v>6.7451999999999996</v>
      </c>
      <c r="H155" s="40"/>
      <c r="I155" s="40"/>
      <c r="J155" s="40"/>
      <c r="K155" s="40">
        <f>G155*J155</f>
        <v>0</v>
      </c>
      <c r="L155" s="40"/>
      <c r="M155" s="40"/>
      <c r="N155" s="40">
        <f>I155+K155+M155</f>
        <v>0</v>
      </c>
    </row>
    <row r="156" spans="2:14" s="50" customFormat="1" ht="27">
      <c r="B156" s="46">
        <v>27</v>
      </c>
      <c r="C156" s="37" t="s">
        <v>22</v>
      </c>
      <c r="D156" s="47" t="s">
        <v>135</v>
      </c>
      <c r="E156" s="7" t="s">
        <v>153</v>
      </c>
      <c r="F156" s="8"/>
      <c r="G156" s="45">
        <v>5.49</v>
      </c>
      <c r="H156" s="48"/>
      <c r="I156" s="48"/>
      <c r="J156" s="49"/>
      <c r="K156" s="49"/>
      <c r="L156" s="49"/>
      <c r="M156" s="49"/>
      <c r="N156" s="104"/>
    </row>
    <row r="157" spans="2:14" s="50" customFormat="1" ht="13.5">
      <c r="B157" s="51"/>
      <c r="C157" s="17"/>
      <c r="D157" s="43" t="s">
        <v>28</v>
      </c>
      <c r="E157" s="11" t="s">
        <v>23</v>
      </c>
      <c r="F157" s="48">
        <v>3.16</v>
      </c>
      <c r="G157" s="48">
        <f>G156*F157</f>
        <v>17.348400000000002</v>
      </c>
      <c r="H157" s="48"/>
      <c r="I157" s="48"/>
      <c r="J157" s="48"/>
      <c r="K157" s="48">
        <f>G157*J157</f>
        <v>0</v>
      </c>
      <c r="L157" s="49"/>
      <c r="M157" s="49"/>
      <c r="N157" s="48">
        <f t="shared" ref="N157:N159" si="29">I157+K157+M157</f>
        <v>0</v>
      </c>
    </row>
    <row r="158" spans="2:14" s="50" customFormat="1" ht="15.75">
      <c r="B158" s="51"/>
      <c r="C158" s="17" t="s">
        <v>90</v>
      </c>
      <c r="D158" s="43" t="s">
        <v>89</v>
      </c>
      <c r="E158" s="11" t="s">
        <v>154</v>
      </c>
      <c r="F158" s="48">
        <v>1.24</v>
      </c>
      <c r="G158" s="48">
        <f>G156*F158</f>
        <v>6.8075999999999999</v>
      </c>
      <c r="H158" s="48"/>
      <c r="I158" s="48">
        <f>G158*H158</f>
        <v>0</v>
      </c>
      <c r="J158" s="49"/>
      <c r="K158" s="49"/>
      <c r="L158" s="49"/>
      <c r="M158" s="49"/>
      <c r="N158" s="48">
        <f t="shared" si="29"/>
        <v>0</v>
      </c>
    </row>
    <row r="159" spans="2:14" s="50" customFormat="1" ht="13.5">
      <c r="B159" s="51"/>
      <c r="C159" s="17"/>
      <c r="D159" s="43" t="s">
        <v>29</v>
      </c>
      <c r="E159" s="11" t="s">
        <v>12</v>
      </c>
      <c r="F159" s="48">
        <v>0.02</v>
      </c>
      <c r="G159" s="48">
        <f>G156*F159</f>
        <v>0.10980000000000001</v>
      </c>
      <c r="H159" s="48"/>
      <c r="I159" s="48">
        <f>G159*H159</f>
        <v>0</v>
      </c>
      <c r="J159" s="49"/>
      <c r="K159" s="49"/>
      <c r="L159" s="49"/>
      <c r="M159" s="49"/>
      <c r="N159" s="48">
        <f t="shared" si="29"/>
        <v>0</v>
      </c>
    </row>
    <row r="160" spans="2:14" s="55" customFormat="1" ht="27">
      <c r="B160" s="2">
        <v>28</v>
      </c>
      <c r="C160" s="37" t="s">
        <v>77</v>
      </c>
      <c r="D160" s="53" t="s">
        <v>155</v>
      </c>
      <c r="E160" s="2" t="s">
        <v>61</v>
      </c>
      <c r="F160" s="2"/>
      <c r="G160" s="3">
        <v>2.74</v>
      </c>
      <c r="H160" s="54"/>
      <c r="I160" s="54"/>
      <c r="J160" s="54"/>
      <c r="K160" s="54"/>
      <c r="L160" s="54"/>
      <c r="M160" s="54"/>
      <c r="N160" s="54"/>
    </row>
    <row r="161" spans="2:15" s="50" customFormat="1" ht="13.5">
      <c r="B161" s="51"/>
      <c r="C161" s="17"/>
      <c r="D161" s="56" t="s">
        <v>45</v>
      </c>
      <c r="E161" s="11" t="s">
        <v>20</v>
      </c>
      <c r="F161" s="48">
        <v>1.37</v>
      </c>
      <c r="G161" s="48">
        <f>G160*F161</f>
        <v>3.7538000000000005</v>
      </c>
      <c r="H161" s="48"/>
      <c r="I161" s="48"/>
      <c r="J161" s="48"/>
      <c r="K161" s="48">
        <f>G161*J161</f>
        <v>0</v>
      </c>
      <c r="L161" s="51"/>
      <c r="M161" s="51"/>
      <c r="N161" s="48">
        <f>I161+K161+M161</f>
        <v>0</v>
      </c>
    </row>
    <row r="162" spans="2:15" s="50" customFormat="1" ht="13.5">
      <c r="B162" s="51"/>
      <c r="C162" s="17"/>
      <c r="D162" s="56" t="s">
        <v>43</v>
      </c>
      <c r="E162" s="51" t="s">
        <v>12</v>
      </c>
      <c r="F162" s="48">
        <v>0.28299999999999997</v>
      </c>
      <c r="G162" s="48">
        <f>G160*F162</f>
        <v>0.77542</v>
      </c>
      <c r="H162" s="48"/>
      <c r="I162" s="48">
        <f t="shared" ref="I162:I164" si="30">G162*H162</f>
        <v>0</v>
      </c>
      <c r="J162" s="51"/>
      <c r="K162" s="51"/>
      <c r="L162" s="51"/>
      <c r="M162" s="51"/>
      <c r="N162" s="48">
        <f>I162+K162+M162</f>
        <v>0</v>
      </c>
    </row>
    <row r="163" spans="2:15" s="50" customFormat="1" ht="15.75">
      <c r="B163" s="51"/>
      <c r="C163" s="17" t="s">
        <v>78</v>
      </c>
      <c r="D163" s="56" t="s">
        <v>156</v>
      </c>
      <c r="E163" s="11" t="s">
        <v>154</v>
      </c>
      <c r="F163" s="48">
        <v>1.02</v>
      </c>
      <c r="G163" s="48">
        <f>G160*F163</f>
        <v>2.7948000000000004</v>
      </c>
      <c r="H163" s="48"/>
      <c r="I163" s="48">
        <f t="shared" si="30"/>
        <v>0</v>
      </c>
      <c r="J163" s="51"/>
      <c r="K163" s="51"/>
      <c r="L163" s="51"/>
      <c r="M163" s="51"/>
      <c r="N163" s="48">
        <f>I163+K163+M163</f>
        <v>0</v>
      </c>
    </row>
    <row r="164" spans="2:15" s="50" customFormat="1" ht="13.5">
      <c r="B164" s="51"/>
      <c r="C164" s="17"/>
      <c r="D164" s="56" t="s">
        <v>29</v>
      </c>
      <c r="E164" s="11" t="s">
        <v>12</v>
      </c>
      <c r="F164" s="48">
        <v>0.62</v>
      </c>
      <c r="G164" s="48">
        <f>G160*F164</f>
        <v>1.6988000000000001</v>
      </c>
      <c r="H164" s="48"/>
      <c r="I164" s="48">
        <f t="shared" si="30"/>
        <v>0</v>
      </c>
      <c r="J164" s="51"/>
      <c r="K164" s="51"/>
      <c r="L164" s="51"/>
      <c r="M164" s="51"/>
      <c r="N164" s="48">
        <f>I164+K164+M164</f>
        <v>0</v>
      </c>
    </row>
    <row r="165" spans="2:15" s="58" customFormat="1" ht="13.5">
      <c r="B165" s="57">
        <v>29</v>
      </c>
      <c r="C165" s="37" t="s">
        <v>65</v>
      </c>
      <c r="D165" s="38" t="s">
        <v>173</v>
      </c>
      <c r="E165" s="7" t="s">
        <v>39</v>
      </c>
      <c r="F165" s="8"/>
      <c r="G165" s="8">
        <v>4.1500000000000004</v>
      </c>
      <c r="H165" s="48"/>
      <c r="I165" s="48"/>
      <c r="J165" s="48"/>
      <c r="K165" s="48"/>
      <c r="L165" s="48"/>
      <c r="M165" s="48"/>
      <c r="N165" s="8"/>
    </row>
    <row r="166" spans="2:15" s="60" customFormat="1" ht="13.5">
      <c r="B166" s="59"/>
      <c r="C166" s="42"/>
      <c r="D166" s="43" t="s">
        <v>63</v>
      </c>
      <c r="E166" s="11" t="s">
        <v>39</v>
      </c>
      <c r="F166" s="48">
        <v>10.6</v>
      </c>
      <c r="G166" s="48">
        <f>F166*G165</f>
        <v>43.99</v>
      </c>
      <c r="H166" s="48"/>
      <c r="I166" s="48"/>
      <c r="J166" s="48"/>
      <c r="K166" s="48">
        <f>G166*J166</f>
        <v>0</v>
      </c>
      <c r="L166" s="48"/>
      <c r="M166" s="48"/>
      <c r="N166" s="48">
        <f t="shared" ref="N166:N174" si="31">I166+K166+M166</f>
        <v>0</v>
      </c>
      <c r="O166" s="97"/>
    </row>
    <row r="167" spans="2:15" s="61" customFormat="1" ht="13.5">
      <c r="B167" s="59"/>
      <c r="C167" s="42"/>
      <c r="D167" s="43" t="s">
        <v>43</v>
      </c>
      <c r="E167" s="11" t="s">
        <v>12</v>
      </c>
      <c r="F167" s="48">
        <v>1.1499999999999999</v>
      </c>
      <c r="G167" s="48">
        <f>G165*F167</f>
        <v>4.7725</v>
      </c>
      <c r="H167" s="48"/>
      <c r="I167" s="48"/>
      <c r="J167" s="59"/>
      <c r="K167" s="59"/>
      <c r="L167" s="48"/>
      <c r="M167" s="48">
        <f>G167*L167</f>
        <v>0</v>
      </c>
      <c r="N167" s="48">
        <f t="shared" si="31"/>
        <v>0</v>
      </c>
    </row>
    <row r="168" spans="2:15" s="60" customFormat="1" ht="13.5">
      <c r="B168" s="59"/>
      <c r="C168" s="42" t="s">
        <v>24</v>
      </c>
      <c r="D168" s="43" t="s">
        <v>158</v>
      </c>
      <c r="E168" s="11" t="s">
        <v>39</v>
      </c>
      <c r="F168" s="48">
        <v>1</v>
      </c>
      <c r="G168" s="48">
        <f>F168*G165</f>
        <v>4.1500000000000004</v>
      </c>
      <c r="H168" s="48"/>
      <c r="I168" s="48">
        <f t="shared" ref="I168:I174" si="32">G168*H168</f>
        <v>0</v>
      </c>
      <c r="J168" s="48"/>
      <c r="K168" s="48"/>
      <c r="L168" s="48"/>
      <c r="M168" s="48"/>
      <c r="N168" s="48">
        <f t="shared" si="31"/>
        <v>0</v>
      </c>
      <c r="O168" s="97"/>
    </row>
    <row r="169" spans="2:15" s="61" customFormat="1" ht="13.5">
      <c r="B169" s="7"/>
      <c r="C169" s="7" t="s">
        <v>87</v>
      </c>
      <c r="D169" s="53" t="s">
        <v>159</v>
      </c>
      <c r="E169" s="7" t="s">
        <v>18</v>
      </c>
      <c r="F169" s="28"/>
      <c r="G169" s="28">
        <v>343</v>
      </c>
      <c r="H169" s="29"/>
      <c r="I169" s="29">
        <f t="shared" si="32"/>
        <v>0</v>
      </c>
      <c r="J169" s="29"/>
      <c r="K169" s="29"/>
      <c r="L169" s="29"/>
      <c r="M169" s="29"/>
      <c r="N169" s="29">
        <f t="shared" si="31"/>
        <v>0</v>
      </c>
    </row>
    <row r="170" spans="2:15" s="61" customFormat="1" ht="13.5">
      <c r="B170" s="7"/>
      <c r="C170" s="7" t="s">
        <v>88</v>
      </c>
      <c r="D170" s="53" t="s">
        <v>160</v>
      </c>
      <c r="E170" s="7" t="s">
        <v>18</v>
      </c>
      <c r="F170" s="28"/>
      <c r="G170" s="28">
        <v>483</v>
      </c>
      <c r="H170" s="29"/>
      <c r="I170" s="29">
        <f t="shared" si="32"/>
        <v>0</v>
      </c>
      <c r="J170" s="29"/>
      <c r="K170" s="29"/>
      <c r="L170" s="29"/>
      <c r="M170" s="29"/>
      <c r="N170" s="29">
        <f t="shared" si="31"/>
        <v>0</v>
      </c>
    </row>
    <row r="171" spans="2:15" s="60" customFormat="1" ht="13.5">
      <c r="B171" s="59"/>
      <c r="C171" s="17" t="s">
        <v>25</v>
      </c>
      <c r="D171" s="43" t="s">
        <v>66</v>
      </c>
      <c r="E171" s="11" t="s">
        <v>34</v>
      </c>
      <c r="F171" s="48">
        <v>1.89</v>
      </c>
      <c r="G171" s="48">
        <f>F171*G165</f>
        <v>7.8435000000000006</v>
      </c>
      <c r="H171" s="48"/>
      <c r="I171" s="48">
        <f t="shared" si="32"/>
        <v>0</v>
      </c>
      <c r="J171" s="48"/>
      <c r="K171" s="48"/>
      <c r="L171" s="48"/>
      <c r="M171" s="48"/>
      <c r="N171" s="48">
        <f t="shared" si="31"/>
        <v>0</v>
      </c>
      <c r="O171" s="97"/>
    </row>
    <row r="172" spans="2:15" s="60" customFormat="1" ht="13.5">
      <c r="B172" s="59"/>
      <c r="C172" s="17" t="s">
        <v>26</v>
      </c>
      <c r="D172" s="43" t="s">
        <v>55</v>
      </c>
      <c r="E172" s="11" t="s">
        <v>39</v>
      </c>
      <c r="F172" s="62">
        <v>2.4500000000000001E-2</v>
      </c>
      <c r="G172" s="48">
        <f>F172*G165</f>
        <v>0.10167500000000002</v>
      </c>
      <c r="H172" s="48"/>
      <c r="I172" s="48">
        <f t="shared" si="32"/>
        <v>0</v>
      </c>
      <c r="J172" s="48"/>
      <c r="K172" s="48"/>
      <c r="L172" s="48"/>
      <c r="M172" s="48"/>
      <c r="N172" s="48">
        <f t="shared" si="31"/>
        <v>0</v>
      </c>
      <c r="O172" s="97"/>
    </row>
    <row r="173" spans="2:15" s="60" customFormat="1" ht="13.5">
      <c r="B173" s="17"/>
      <c r="C173" s="17"/>
      <c r="D173" s="43" t="s">
        <v>62</v>
      </c>
      <c r="E173" s="11" t="s">
        <v>18</v>
      </c>
      <c r="F173" s="48">
        <v>3.4</v>
      </c>
      <c r="G173" s="48">
        <f>F173*G165</f>
        <v>14.110000000000001</v>
      </c>
      <c r="H173" s="48"/>
      <c r="I173" s="48">
        <f t="shared" si="32"/>
        <v>0</v>
      </c>
      <c r="J173" s="48"/>
      <c r="K173" s="48"/>
      <c r="L173" s="48"/>
      <c r="M173" s="48"/>
      <c r="N173" s="48">
        <f t="shared" si="31"/>
        <v>0</v>
      </c>
      <c r="O173" s="97"/>
    </row>
    <row r="174" spans="2:15" s="60" customFormat="1" ht="13.5">
      <c r="B174" s="59"/>
      <c r="C174" s="17"/>
      <c r="D174" s="43" t="s">
        <v>64</v>
      </c>
      <c r="E174" s="11" t="s">
        <v>12</v>
      </c>
      <c r="F174" s="48">
        <v>0.76</v>
      </c>
      <c r="G174" s="48">
        <f>F174*G165</f>
        <v>3.1540000000000004</v>
      </c>
      <c r="H174" s="48"/>
      <c r="I174" s="48">
        <f t="shared" si="32"/>
        <v>0</v>
      </c>
      <c r="J174" s="48"/>
      <c r="K174" s="48"/>
      <c r="L174" s="48"/>
      <c r="M174" s="48"/>
      <c r="N174" s="48">
        <f t="shared" si="31"/>
        <v>0</v>
      </c>
      <c r="O174" s="97"/>
    </row>
    <row r="175" spans="2:15" s="50" customFormat="1" ht="27">
      <c r="B175" s="46">
        <v>30</v>
      </c>
      <c r="C175" s="37" t="s">
        <v>27</v>
      </c>
      <c r="D175" s="47" t="s">
        <v>74</v>
      </c>
      <c r="E175" s="7" t="s">
        <v>153</v>
      </c>
      <c r="F175" s="8"/>
      <c r="G175" s="45">
        <v>16.670000000000002</v>
      </c>
      <c r="H175" s="48"/>
      <c r="I175" s="48"/>
      <c r="J175" s="49"/>
      <c r="K175" s="49"/>
      <c r="L175" s="49"/>
      <c r="M175" s="49"/>
      <c r="N175" s="104"/>
    </row>
    <row r="176" spans="2:15" s="50" customFormat="1" ht="13.5">
      <c r="B176" s="51"/>
      <c r="C176" s="17"/>
      <c r="D176" s="43" t="s">
        <v>28</v>
      </c>
      <c r="E176" s="11" t="s">
        <v>23</v>
      </c>
      <c r="F176" s="48">
        <v>3.52</v>
      </c>
      <c r="G176" s="48">
        <f>G175*F176</f>
        <v>58.678400000000003</v>
      </c>
      <c r="H176" s="48"/>
      <c r="I176" s="48"/>
      <c r="J176" s="48"/>
      <c r="K176" s="48">
        <f>G176*J176</f>
        <v>0</v>
      </c>
      <c r="L176" s="49"/>
      <c r="M176" s="49"/>
      <c r="N176" s="48">
        <f t="shared" ref="N176:N178" si="33">I176+K176+M176</f>
        <v>0</v>
      </c>
    </row>
    <row r="177" spans="2:14" s="50" customFormat="1" ht="15.75">
      <c r="B177" s="51"/>
      <c r="C177" s="17" t="s">
        <v>76</v>
      </c>
      <c r="D177" s="43" t="s">
        <v>75</v>
      </c>
      <c r="E177" s="11" t="s">
        <v>154</v>
      </c>
      <c r="F177" s="48">
        <v>1.24</v>
      </c>
      <c r="G177" s="48">
        <f>G175*F177</f>
        <v>20.670800000000003</v>
      </c>
      <c r="H177" s="48"/>
      <c r="I177" s="48">
        <f>G177*H177</f>
        <v>0</v>
      </c>
      <c r="J177" s="49"/>
      <c r="K177" s="49"/>
      <c r="L177" s="49"/>
      <c r="M177" s="49"/>
      <c r="N177" s="48">
        <f t="shared" si="33"/>
        <v>0</v>
      </c>
    </row>
    <row r="178" spans="2:14" s="50" customFormat="1" ht="13.5">
      <c r="B178" s="51"/>
      <c r="C178" s="17"/>
      <c r="D178" s="43" t="s">
        <v>29</v>
      </c>
      <c r="E178" s="11" t="s">
        <v>12</v>
      </c>
      <c r="F178" s="48">
        <v>0.02</v>
      </c>
      <c r="G178" s="48">
        <f>G175*F178</f>
        <v>0.33340000000000003</v>
      </c>
      <c r="H178" s="48"/>
      <c r="I178" s="48">
        <f>G178*H178</f>
        <v>0</v>
      </c>
      <c r="J178" s="49"/>
      <c r="K178" s="49"/>
      <c r="L178" s="49"/>
      <c r="M178" s="49"/>
      <c r="N178" s="48">
        <f t="shared" si="33"/>
        <v>0</v>
      </c>
    </row>
    <row r="179" spans="2:14" s="55" customFormat="1" ht="27">
      <c r="B179" s="2">
        <v>31</v>
      </c>
      <c r="C179" s="37" t="s">
        <v>77</v>
      </c>
      <c r="D179" s="53" t="s">
        <v>174</v>
      </c>
      <c r="E179" s="2" t="s">
        <v>61</v>
      </c>
      <c r="F179" s="2"/>
      <c r="G179" s="3">
        <v>9.31</v>
      </c>
      <c r="H179" s="54"/>
      <c r="I179" s="54"/>
      <c r="J179" s="54"/>
      <c r="K179" s="54"/>
      <c r="L179" s="54"/>
      <c r="M179" s="54"/>
      <c r="N179" s="54"/>
    </row>
    <row r="180" spans="2:14" s="50" customFormat="1" ht="13.5">
      <c r="B180" s="51"/>
      <c r="C180" s="17"/>
      <c r="D180" s="56" t="s">
        <v>45</v>
      </c>
      <c r="E180" s="11" t="s">
        <v>20</v>
      </c>
      <c r="F180" s="48">
        <v>1.37</v>
      </c>
      <c r="G180" s="48">
        <f>G179*F180</f>
        <v>12.754700000000001</v>
      </c>
      <c r="H180" s="48"/>
      <c r="I180" s="48"/>
      <c r="J180" s="48"/>
      <c r="K180" s="48">
        <f>G180*J180</f>
        <v>0</v>
      </c>
      <c r="L180" s="51"/>
      <c r="M180" s="51"/>
      <c r="N180" s="48">
        <f>I180+K180+M180</f>
        <v>0</v>
      </c>
    </row>
    <row r="181" spans="2:14" s="50" customFormat="1" ht="13.5">
      <c r="B181" s="51"/>
      <c r="C181" s="17"/>
      <c r="D181" s="56" t="s">
        <v>43</v>
      </c>
      <c r="E181" s="51" t="s">
        <v>12</v>
      </c>
      <c r="F181" s="48">
        <v>0.28299999999999997</v>
      </c>
      <c r="G181" s="48">
        <f>G179*F181</f>
        <v>2.6347299999999998</v>
      </c>
      <c r="H181" s="48"/>
      <c r="I181" s="48">
        <f t="shared" ref="I181:I183" si="34">G181*H181</f>
        <v>0</v>
      </c>
      <c r="J181" s="51"/>
      <c r="K181" s="51"/>
      <c r="L181" s="51"/>
      <c r="M181" s="51"/>
      <c r="N181" s="48">
        <f>I181+K181+M181</f>
        <v>0</v>
      </c>
    </row>
    <row r="182" spans="2:14" s="50" customFormat="1" ht="15.75">
      <c r="B182" s="51"/>
      <c r="C182" s="17" t="s">
        <v>78</v>
      </c>
      <c r="D182" s="56" t="s">
        <v>156</v>
      </c>
      <c r="E182" s="11" t="s">
        <v>154</v>
      </c>
      <c r="F182" s="48">
        <v>1.02</v>
      </c>
      <c r="G182" s="48">
        <f>G179*F182</f>
        <v>9.4962</v>
      </c>
      <c r="H182" s="48"/>
      <c r="I182" s="48">
        <f t="shared" si="34"/>
        <v>0</v>
      </c>
      <c r="J182" s="51"/>
      <c r="K182" s="51"/>
      <c r="L182" s="51"/>
      <c r="M182" s="51"/>
      <c r="N182" s="48">
        <f>I182+K182+M182</f>
        <v>0</v>
      </c>
    </row>
    <row r="183" spans="2:14" s="50" customFormat="1" ht="13.5">
      <c r="B183" s="51"/>
      <c r="C183" s="17"/>
      <c r="D183" s="56" t="s">
        <v>29</v>
      </c>
      <c r="E183" s="11" t="s">
        <v>12</v>
      </c>
      <c r="F183" s="48">
        <v>0.62</v>
      </c>
      <c r="G183" s="48">
        <f>G179*F183</f>
        <v>5.7722000000000007</v>
      </c>
      <c r="H183" s="48"/>
      <c r="I183" s="48">
        <f t="shared" si="34"/>
        <v>0</v>
      </c>
      <c r="J183" s="51"/>
      <c r="K183" s="51"/>
      <c r="L183" s="51"/>
      <c r="M183" s="51"/>
      <c r="N183" s="48">
        <f>I183+K183+M183</f>
        <v>0</v>
      </c>
    </row>
    <row r="184" spans="2:14" s="4" customFormat="1" ht="13.5">
      <c r="B184" s="12">
        <v>32</v>
      </c>
      <c r="C184" s="37" t="s">
        <v>30</v>
      </c>
      <c r="D184" s="38" t="s">
        <v>81</v>
      </c>
      <c r="E184" s="12" t="s">
        <v>16</v>
      </c>
      <c r="F184" s="12"/>
      <c r="G184" s="28">
        <v>109.2</v>
      </c>
      <c r="H184" s="29"/>
      <c r="I184" s="29"/>
      <c r="J184" s="29"/>
      <c r="K184" s="29"/>
      <c r="L184" s="29"/>
      <c r="M184" s="29"/>
      <c r="N184" s="28"/>
    </row>
    <row r="185" spans="2:14" s="50" customFormat="1" ht="13.5">
      <c r="B185" s="51"/>
      <c r="C185" s="17"/>
      <c r="D185" s="43" t="s">
        <v>28</v>
      </c>
      <c r="E185" s="11" t="s">
        <v>23</v>
      </c>
      <c r="F185" s="48">
        <v>0.14000000000000001</v>
      </c>
      <c r="G185" s="48">
        <f>G184*F185</f>
        <v>15.288000000000002</v>
      </c>
      <c r="H185" s="48"/>
      <c r="I185" s="48"/>
      <c r="J185" s="48"/>
      <c r="K185" s="48">
        <f>G185*J185</f>
        <v>0</v>
      </c>
      <c r="L185" s="51"/>
      <c r="M185" s="51"/>
      <c r="N185" s="48">
        <f>I185+K185+M185</f>
        <v>0</v>
      </c>
    </row>
    <row r="186" spans="2:14" s="50" customFormat="1" ht="15.75">
      <c r="B186" s="51"/>
      <c r="C186" s="17" t="s">
        <v>79</v>
      </c>
      <c r="D186" s="43" t="s">
        <v>80</v>
      </c>
      <c r="E186" s="11" t="s">
        <v>162</v>
      </c>
      <c r="F186" s="48">
        <v>1.1000000000000001</v>
      </c>
      <c r="G186" s="48">
        <f>G184*F186</f>
        <v>120.12000000000002</v>
      </c>
      <c r="H186" s="48"/>
      <c r="I186" s="48">
        <f>G186*H186</f>
        <v>0</v>
      </c>
      <c r="J186" s="51"/>
      <c r="K186" s="51"/>
      <c r="L186" s="51"/>
      <c r="M186" s="51"/>
      <c r="N186" s="48">
        <f>I186+K186+M186</f>
        <v>0</v>
      </c>
    </row>
    <row r="187" spans="2:14" s="50" customFormat="1" ht="27">
      <c r="B187" s="46">
        <v>33</v>
      </c>
      <c r="C187" s="37" t="s">
        <v>57</v>
      </c>
      <c r="D187" s="47" t="s">
        <v>82</v>
      </c>
      <c r="E187" s="7" t="s">
        <v>153</v>
      </c>
      <c r="F187" s="8"/>
      <c r="G187" s="63">
        <v>7.5</v>
      </c>
      <c r="H187" s="48"/>
      <c r="I187" s="48"/>
      <c r="J187" s="49"/>
      <c r="K187" s="49"/>
      <c r="L187" s="49"/>
      <c r="M187" s="49"/>
      <c r="N187" s="104"/>
    </row>
    <row r="188" spans="2:14" s="50" customFormat="1" ht="13.5">
      <c r="B188" s="51"/>
      <c r="C188" s="17"/>
      <c r="D188" s="43" t="s">
        <v>28</v>
      </c>
      <c r="E188" s="11" t="s">
        <v>23</v>
      </c>
      <c r="F188" s="48">
        <v>3</v>
      </c>
      <c r="G188" s="48">
        <f>G187*F188</f>
        <v>22.5</v>
      </c>
      <c r="H188" s="48"/>
      <c r="I188" s="48"/>
      <c r="J188" s="48"/>
      <c r="K188" s="48">
        <f>G188*J188</f>
        <v>0</v>
      </c>
      <c r="L188" s="49"/>
      <c r="M188" s="49"/>
      <c r="N188" s="48">
        <f t="shared" ref="N188:N190" si="35">I188+K188+M188</f>
        <v>0</v>
      </c>
    </row>
    <row r="189" spans="2:14" s="50" customFormat="1" ht="15.75">
      <c r="B189" s="51"/>
      <c r="C189" s="17" t="s">
        <v>83</v>
      </c>
      <c r="D189" s="43" t="s">
        <v>46</v>
      </c>
      <c r="E189" s="11" t="s">
        <v>154</v>
      </c>
      <c r="F189" s="48">
        <v>1.1200000000000001</v>
      </c>
      <c r="G189" s="48">
        <f>G187*F189</f>
        <v>8.4</v>
      </c>
      <c r="H189" s="48"/>
      <c r="I189" s="48">
        <f>G189*H189</f>
        <v>0</v>
      </c>
      <c r="J189" s="49"/>
      <c r="K189" s="49"/>
      <c r="L189" s="49"/>
      <c r="M189" s="49"/>
      <c r="N189" s="48">
        <f t="shared" si="35"/>
        <v>0</v>
      </c>
    </row>
    <row r="190" spans="2:14" s="50" customFormat="1" ht="13.5">
      <c r="B190" s="51"/>
      <c r="C190" s="17"/>
      <c r="D190" s="43" t="s">
        <v>29</v>
      </c>
      <c r="E190" s="11" t="s">
        <v>12</v>
      </c>
      <c r="F190" s="48">
        <v>0.01</v>
      </c>
      <c r="G190" s="48">
        <f>G187*F190</f>
        <v>7.4999999999999997E-2</v>
      </c>
      <c r="H190" s="48"/>
      <c r="I190" s="48">
        <f>G190*H190</f>
        <v>0</v>
      </c>
      <c r="J190" s="49"/>
      <c r="K190" s="49"/>
      <c r="L190" s="49"/>
      <c r="M190" s="49"/>
      <c r="N190" s="48">
        <f t="shared" si="35"/>
        <v>0</v>
      </c>
    </row>
    <row r="191" spans="2:14" s="69" customFormat="1" ht="27">
      <c r="B191" s="64">
        <v>100</v>
      </c>
      <c r="C191" s="65" t="s">
        <v>48</v>
      </c>
      <c r="D191" s="47" t="s">
        <v>163</v>
      </c>
      <c r="E191" s="64" t="s">
        <v>44</v>
      </c>
      <c r="F191" s="64"/>
      <c r="G191" s="64">
        <v>155.19999999999999</v>
      </c>
      <c r="H191" s="66"/>
      <c r="I191" s="67"/>
      <c r="J191" s="66"/>
      <c r="K191" s="68"/>
      <c r="L191" s="66"/>
      <c r="M191" s="68"/>
      <c r="N191" s="72"/>
    </row>
    <row r="192" spans="2:14" s="69" customFormat="1" ht="13.5">
      <c r="B192" s="68"/>
      <c r="C192" s="70"/>
      <c r="D192" s="71" t="s">
        <v>19</v>
      </c>
      <c r="E192" s="68" t="s">
        <v>20</v>
      </c>
      <c r="F192" s="68">
        <v>0.74</v>
      </c>
      <c r="G192" s="68">
        <f>G191*F192</f>
        <v>114.84799999999998</v>
      </c>
      <c r="H192" s="66"/>
      <c r="I192" s="67"/>
      <c r="J192" s="23"/>
      <c r="K192" s="67">
        <f>G192*J192</f>
        <v>0</v>
      </c>
      <c r="L192" s="66"/>
      <c r="M192" s="68"/>
      <c r="N192" s="67">
        <f>I192+K192+M192</f>
        <v>0</v>
      </c>
    </row>
    <row r="193" spans="2:14" s="69" customFormat="1" ht="13.5">
      <c r="B193" s="68"/>
      <c r="C193" s="70"/>
      <c r="D193" s="71" t="s">
        <v>41</v>
      </c>
      <c r="E193" s="68" t="s">
        <v>12</v>
      </c>
      <c r="F193" s="68">
        <v>7.1000000000000004E-3</v>
      </c>
      <c r="G193" s="67">
        <f>G191*F193</f>
        <v>1.10192</v>
      </c>
      <c r="H193" s="66"/>
      <c r="I193" s="67"/>
      <c r="J193" s="66"/>
      <c r="K193" s="68"/>
      <c r="L193" s="66"/>
      <c r="M193" s="67">
        <f>G193*L193</f>
        <v>0</v>
      </c>
      <c r="N193" s="67">
        <f t="shared" ref="N193:N197" si="36">I193+K193+M193</f>
        <v>0</v>
      </c>
    </row>
    <row r="194" spans="2:14" s="69" customFormat="1" ht="13.5">
      <c r="B194" s="64"/>
      <c r="C194" s="65" t="s">
        <v>86</v>
      </c>
      <c r="D194" s="47" t="s">
        <v>164</v>
      </c>
      <c r="E194" s="64" t="s">
        <v>44</v>
      </c>
      <c r="F194" s="64"/>
      <c r="G194" s="72">
        <v>432</v>
      </c>
      <c r="H194" s="23"/>
      <c r="I194" s="67">
        <f>G194*H194</f>
        <v>0</v>
      </c>
      <c r="J194" s="66"/>
      <c r="K194" s="68"/>
      <c r="L194" s="66"/>
      <c r="M194" s="68"/>
      <c r="N194" s="67">
        <f t="shared" si="36"/>
        <v>0</v>
      </c>
    </row>
    <row r="195" spans="2:14" s="69" customFormat="1" ht="15.75">
      <c r="B195" s="68"/>
      <c r="C195" s="73" t="s">
        <v>49</v>
      </c>
      <c r="D195" s="71" t="s">
        <v>50</v>
      </c>
      <c r="E195" s="68" t="s">
        <v>165</v>
      </c>
      <c r="F195" s="68">
        <v>3.9E-2</v>
      </c>
      <c r="G195" s="67">
        <f>G191*F195</f>
        <v>6.0527999999999995</v>
      </c>
      <c r="H195" s="23"/>
      <c r="I195" s="67">
        <f>G195*H195</f>
        <v>0</v>
      </c>
      <c r="J195" s="66"/>
      <c r="K195" s="68"/>
      <c r="L195" s="66"/>
      <c r="M195" s="68"/>
      <c r="N195" s="67">
        <f t="shared" si="36"/>
        <v>0</v>
      </c>
    </row>
    <row r="196" spans="2:14" s="69" customFormat="1" ht="15.75">
      <c r="B196" s="68"/>
      <c r="C196" s="73" t="s">
        <v>47</v>
      </c>
      <c r="D196" s="71" t="s">
        <v>51</v>
      </c>
      <c r="E196" s="68" t="s">
        <v>165</v>
      </c>
      <c r="F196" s="68">
        <v>6.0000000000000001E-3</v>
      </c>
      <c r="G196" s="67">
        <f>G191*F196</f>
        <v>0.93119999999999992</v>
      </c>
      <c r="H196" s="23"/>
      <c r="I196" s="67">
        <f>G196*H196</f>
        <v>0</v>
      </c>
      <c r="J196" s="66"/>
      <c r="K196" s="68"/>
      <c r="L196" s="66"/>
      <c r="M196" s="68"/>
      <c r="N196" s="67">
        <f t="shared" si="36"/>
        <v>0</v>
      </c>
    </row>
    <row r="197" spans="2:14" s="69" customFormat="1" ht="13.5">
      <c r="B197" s="68"/>
      <c r="C197" s="70"/>
      <c r="D197" s="71" t="s">
        <v>29</v>
      </c>
      <c r="E197" s="68" t="s">
        <v>12</v>
      </c>
      <c r="F197" s="68">
        <v>9.6000000000000002E-2</v>
      </c>
      <c r="G197" s="67">
        <f>G191*F197</f>
        <v>14.899199999999999</v>
      </c>
      <c r="H197" s="66"/>
      <c r="I197" s="67">
        <f>G197*H197</f>
        <v>0</v>
      </c>
      <c r="J197" s="66"/>
      <c r="K197" s="68"/>
      <c r="L197" s="66"/>
      <c r="M197" s="68"/>
      <c r="N197" s="67">
        <f t="shared" si="36"/>
        <v>0</v>
      </c>
    </row>
    <row r="198" spans="2:14" s="5" customFormat="1" ht="27">
      <c r="B198" s="7">
        <v>34</v>
      </c>
      <c r="C198" s="38" t="s">
        <v>58</v>
      </c>
      <c r="D198" s="47" t="s">
        <v>84</v>
      </c>
      <c r="E198" s="8" t="s">
        <v>34</v>
      </c>
      <c r="F198" s="8"/>
      <c r="G198" s="8">
        <v>109.2</v>
      </c>
      <c r="H198" s="48"/>
      <c r="I198" s="48"/>
      <c r="J198" s="48"/>
      <c r="K198" s="48"/>
      <c r="L198" s="48"/>
      <c r="M198" s="48"/>
      <c r="N198" s="8"/>
    </row>
    <row r="199" spans="2:14" s="6" customFormat="1" ht="13.5">
      <c r="B199" s="11"/>
      <c r="C199" s="43"/>
      <c r="D199" s="43" t="s">
        <v>35</v>
      </c>
      <c r="E199" s="48" t="s">
        <v>36</v>
      </c>
      <c r="F199" s="48">
        <v>2.42</v>
      </c>
      <c r="G199" s="48">
        <f>G198*F199</f>
        <v>264.26400000000001</v>
      </c>
      <c r="H199" s="48"/>
      <c r="I199" s="48"/>
      <c r="J199" s="48"/>
      <c r="K199" s="48">
        <f>G199*J199</f>
        <v>0</v>
      </c>
      <c r="L199" s="48"/>
      <c r="M199" s="48"/>
      <c r="N199" s="48">
        <f t="shared" ref="N199:N203" si="37">I199+K199+M199</f>
        <v>0</v>
      </c>
    </row>
    <row r="200" spans="2:14" s="6" customFormat="1" ht="13.5">
      <c r="B200" s="11"/>
      <c r="C200" s="43"/>
      <c r="D200" s="43" t="s">
        <v>37</v>
      </c>
      <c r="E200" s="48" t="s">
        <v>12</v>
      </c>
      <c r="F200" s="62">
        <v>4.4999999999999998E-2</v>
      </c>
      <c r="G200" s="48">
        <f>G198*F200</f>
        <v>4.9139999999999997</v>
      </c>
      <c r="H200" s="48"/>
      <c r="I200" s="48"/>
      <c r="J200" s="48"/>
      <c r="K200" s="48"/>
      <c r="L200" s="48"/>
      <c r="M200" s="48">
        <f>G200*L200</f>
        <v>0</v>
      </c>
      <c r="N200" s="48">
        <f t="shared" si="37"/>
        <v>0</v>
      </c>
    </row>
    <row r="201" spans="2:14" s="6" customFormat="1" ht="15.75">
      <c r="B201" s="11"/>
      <c r="C201" s="17" t="s">
        <v>59</v>
      </c>
      <c r="D201" s="43" t="s">
        <v>38</v>
      </c>
      <c r="E201" s="11" t="s">
        <v>154</v>
      </c>
      <c r="F201" s="62">
        <v>2.5000000000000001E-2</v>
      </c>
      <c r="G201" s="48">
        <f>G198*F201</f>
        <v>2.7300000000000004</v>
      </c>
      <c r="H201" s="48"/>
      <c r="I201" s="48">
        <f>G201*H201</f>
        <v>0</v>
      </c>
      <c r="J201" s="48"/>
      <c r="K201" s="48"/>
      <c r="L201" s="48"/>
      <c r="M201" s="48"/>
      <c r="N201" s="48">
        <f t="shared" si="37"/>
        <v>0</v>
      </c>
    </row>
    <row r="202" spans="2:14" s="6" customFormat="1" ht="13.5">
      <c r="B202" s="11"/>
      <c r="C202" s="17" t="s">
        <v>85</v>
      </c>
      <c r="D202" s="43" t="s">
        <v>60</v>
      </c>
      <c r="E202" s="48" t="s">
        <v>34</v>
      </c>
      <c r="F202" s="48">
        <v>1.02</v>
      </c>
      <c r="G202" s="48">
        <f>G198*F202</f>
        <v>111.384</v>
      </c>
      <c r="H202" s="48"/>
      <c r="I202" s="48">
        <f>G202*H202</f>
        <v>0</v>
      </c>
      <c r="J202" s="48"/>
      <c r="K202" s="48"/>
      <c r="L202" s="48"/>
      <c r="M202" s="48"/>
      <c r="N202" s="48">
        <f t="shared" si="37"/>
        <v>0</v>
      </c>
    </row>
    <row r="203" spans="2:14" s="6" customFormat="1" ht="13.5">
      <c r="B203" s="11"/>
      <c r="C203" s="43"/>
      <c r="D203" s="43" t="s">
        <v>40</v>
      </c>
      <c r="E203" s="48" t="s">
        <v>12</v>
      </c>
      <c r="F203" s="48">
        <v>4.6600000000000003E-2</v>
      </c>
      <c r="G203" s="48">
        <f>G198*F203</f>
        <v>5.0887200000000004</v>
      </c>
      <c r="H203" s="48"/>
      <c r="I203" s="48">
        <f>G203*H203</f>
        <v>0</v>
      </c>
      <c r="J203" s="48"/>
      <c r="K203" s="48"/>
      <c r="L203" s="48"/>
      <c r="M203" s="48"/>
      <c r="N203" s="48">
        <f t="shared" si="37"/>
        <v>0</v>
      </c>
    </row>
    <row r="204" spans="2:14" s="50" customFormat="1" ht="15.75">
      <c r="B204" s="46">
        <v>35</v>
      </c>
      <c r="C204" s="37" t="s">
        <v>57</v>
      </c>
      <c r="D204" s="47" t="s">
        <v>67</v>
      </c>
      <c r="E204" s="7" t="s">
        <v>153</v>
      </c>
      <c r="F204" s="8"/>
      <c r="G204" s="8">
        <v>1</v>
      </c>
      <c r="H204" s="48"/>
      <c r="I204" s="48"/>
      <c r="J204" s="49"/>
      <c r="K204" s="49"/>
      <c r="L204" s="49"/>
      <c r="M204" s="49"/>
      <c r="N204" s="104"/>
    </row>
    <row r="205" spans="2:14" s="50" customFormat="1" ht="13.5">
      <c r="B205" s="51"/>
      <c r="C205" s="17"/>
      <c r="D205" s="43" t="s">
        <v>28</v>
      </c>
      <c r="E205" s="11" t="s">
        <v>23</v>
      </c>
      <c r="F205" s="48">
        <v>3</v>
      </c>
      <c r="G205" s="48">
        <f>G204*F205</f>
        <v>3</v>
      </c>
      <c r="H205" s="48"/>
      <c r="I205" s="48"/>
      <c r="J205" s="48"/>
      <c r="K205" s="48">
        <f>G205*J205</f>
        <v>0</v>
      </c>
      <c r="L205" s="49"/>
      <c r="M205" s="49"/>
      <c r="N205" s="48">
        <f t="shared" ref="N205:N211" si="38">I205+K205+M205</f>
        <v>0</v>
      </c>
    </row>
    <row r="206" spans="2:14" s="50" customFormat="1" ht="15.75">
      <c r="B206" s="51"/>
      <c r="C206" s="17" t="s">
        <v>83</v>
      </c>
      <c r="D206" s="43" t="s">
        <v>46</v>
      </c>
      <c r="E206" s="11" t="s">
        <v>154</v>
      </c>
      <c r="F206" s="48">
        <v>1.1200000000000001</v>
      </c>
      <c r="G206" s="48">
        <f>G204*F206</f>
        <v>1.1200000000000001</v>
      </c>
      <c r="H206" s="48"/>
      <c r="I206" s="48">
        <f>G206*H206</f>
        <v>0</v>
      </c>
      <c r="J206" s="49"/>
      <c r="K206" s="49"/>
      <c r="L206" s="49"/>
      <c r="M206" s="49"/>
      <c r="N206" s="48">
        <f t="shared" si="38"/>
        <v>0</v>
      </c>
    </row>
    <row r="207" spans="2:14" s="50" customFormat="1" ht="13.5">
      <c r="B207" s="51"/>
      <c r="C207" s="17"/>
      <c r="D207" s="43" t="s">
        <v>29</v>
      </c>
      <c r="E207" s="11" t="s">
        <v>12</v>
      </c>
      <c r="F207" s="48">
        <v>0.01</v>
      </c>
      <c r="G207" s="48">
        <f>G204*F207</f>
        <v>0.01</v>
      </c>
      <c r="H207" s="48"/>
      <c r="I207" s="48">
        <f>G207*H207</f>
        <v>0</v>
      </c>
      <c r="J207" s="49"/>
      <c r="K207" s="49"/>
      <c r="L207" s="49"/>
      <c r="M207" s="49"/>
      <c r="N207" s="48">
        <f t="shared" si="38"/>
        <v>0</v>
      </c>
    </row>
    <row r="208" spans="2:14" ht="27">
      <c r="B208" s="18">
        <v>36</v>
      </c>
      <c r="C208" s="18" t="s">
        <v>144</v>
      </c>
      <c r="D208" s="38" t="s">
        <v>136</v>
      </c>
      <c r="E208" s="7" t="s">
        <v>42</v>
      </c>
      <c r="F208" s="45"/>
      <c r="G208" s="8">
        <f>0.45</f>
        <v>0.45</v>
      </c>
      <c r="H208" s="48"/>
      <c r="I208" s="48"/>
      <c r="J208" s="48"/>
      <c r="K208" s="48"/>
      <c r="L208" s="48"/>
      <c r="M208" s="48"/>
      <c r="N208" s="48">
        <f t="shared" si="38"/>
        <v>0</v>
      </c>
    </row>
    <row r="209" spans="2:14" s="41" customFormat="1" ht="13.5">
      <c r="B209" s="11"/>
      <c r="C209" s="44"/>
      <c r="D209" s="43" t="s">
        <v>19</v>
      </c>
      <c r="E209" s="11" t="s">
        <v>20</v>
      </c>
      <c r="F209" s="40">
        <v>34.9</v>
      </c>
      <c r="G209" s="40">
        <f>G208*F209</f>
        <v>15.705</v>
      </c>
      <c r="H209" s="40"/>
      <c r="I209" s="40"/>
      <c r="J209" s="40"/>
      <c r="K209" s="40">
        <f>G209*J209</f>
        <v>0</v>
      </c>
      <c r="L209" s="40"/>
      <c r="M209" s="40"/>
      <c r="N209" s="40">
        <f>I209+K209+M209</f>
        <v>0</v>
      </c>
    </row>
    <row r="210" spans="2:14" ht="13.5">
      <c r="B210" s="18"/>
      <c r="C210" s="18"/>
      <c r="D210" s="43" t="s">
        <v>143</v>
      </c>
      <c r="E210" s="7" t="s">
        <v>17</v>
      </c>
      <c r="F210" s="45"/>
      <c r="G210" s="8">
        <v>40</v>
      </c>
      <c r="H210" s="48"/>
      <c r="I210" s="48">
        <f t="shared" ref="I210" si="39">G210*H210</f>
        <v>0</v>
      </c>
      <c r="J210" s="48"/>
      <c r="K210" s="48"/>
      <c r="L210" s="48"/>
      <c r="M210" s="48"/>
      <c r="N210" s="40">
        <f>I210+K210+M210</f>
        <v>0</v>
      </c>
    </row>
    <row r="211" spans="2:14" ht="13.5">
      <c r="B211" s="24"/>
      <c r="C211" s="24"/>
      <c r="D211" s="47" t="s">
        <v>21</v>
      </c>
      <c r="E211" s="13"/>
      <c r="F211" s="25"/>
      <c r="G211" s="25"/>
      <c r="H211" s="25"/>
      <c r="I211" s="79">
        <f>SUM(I151:I210)</f>
        <v>0</v>
      </c>
      <c r="J211" s="79"/>
      <c r="K211" s="79">
        <f>SUM(K151:K210)</f>
        <v>0</v>
      </c>
      <c r="L211" s="79"/>
      <c r="M211" s="79">
        <f>SUM(M151:M210)</f>
        <v>0</v>
      </c>
      <c r="N211" s="79">
        <f t="shared" si="38"/>
        <v>0</v>
      </c>
    </row>
    <row r="212" spans="2:14" s="14" customFormat="1" ht="13.5">
      <c r="B212" s="68"/>
      <c r="C212" s="80"/>
      <c r="D212" s="81" t="s">
        <v>54</v>
      </c>
      <c r="E212" s="80"/>
      <c r="F212" s="82"/>
      <c r="G212" s="82"/>
      <c r="H212" s="82"/>
      <c r="I212" s="83">
        <f>I211+I148+I69</f>
        <v>0</v>
      </c>
      <c r="J212" s="83"/>
      <c r="K212" s="83">
        <f>K211+K148+K69</f>
        <v>0</v>
      </c>
      <c r="L212" s="83"/>
      <c r="M212" s="83">
        <f>M211+M148+M69</f>
        <v>0</v>
      </c>
      <c r="N212" s="83">
        <f>N211+N148+N69</f>
        <v>0</v>
      </c>
    </row>
    <row r="213" spans="2:14" s="14" customFormat="1" ht="13.5">
      <c r="B213" s="68"/>
      <c r="C213" s="80"/>
      <c r="D213" s="81" t="s">
        <v>137</v>
      </c>
      <c r="E213" s="80"/>
      <c r="F213" s="84">
        <v>0.05</v>
      </c>
      <c r="G213" s="82"/>
      <c r="H213" s="82"/>
      <c r="I213" s="83"/>
      <c r="J213" s="83"/>
      <c r="K213" s="83"/>
      <c r="L213" s="83"/>
      <c r="M213" s="83"/>
      <c r="N213" s="82">
        <f>I212*F213</f>
        <v>0</v>
      </c>
    </row>
    <row r="214" spans="2:14" s="14" customFormat="1" ht="13.5">
      <c r="B214" s="68"/>
      <c r="C214" s="80"/>
      <c r="D214" s="81" t="s">
        <v>21</v>
      </c>
      <c r="E214" s="80"/>
      <c r="F214" s="82"/>
      <c r="G214" s="82"/>
      <c r="H214" s="82"/>
      <c r="I214" s="83"/>
      <c r="J214" s="83"/>
      <c r="K214" s="83"/>
      <c r="L214" s="83"/>
      <c r="M214" s="83"/>
      <c r="N214" s="83">
        <f>N212+N213</f>
        <v>0</v>
      </c>
    </row>
    <row r="215" spans="2:14" s="69" customFormat="1" ht="13.5">
      <c r="B215" s="68"/>
      <c r="C215" s="73"/>
      <c r="D215" s="85" t="s">
        <v>52</v>
      </c>
      <c r="E215" s="68"/>
      <c r="F215" s="84">
        <v>0.1</v>
      </c>
      <c r="G215" s="86"/>
      <c r="H215" s="86"/>
      <c r="I215" s="87"/>
      <c r="J215" s="67"/>
      <c r="K215" s="67"/>
      <c r="L215" s="67"/>
      <c r="M215" s="67"/>
      <c r="N215" s="67">
        <f>N214*F215</f>
        <v>0</v>
      </c>
    </row>
    <row r="216" spans="2:14" s="69" customFormat="1" ht="13.5">
      <c r="B216" s="68"/>
      <c r="C216" s="73"/>
      <c r="D216" s="88" t="s">
        <v>21</v>
      </c>
      <c r="E216" s="68"/>
      <c r="F216" s="64"/>
      <c r="G216" s="67"/>
      <c r="H216" s="67"/>
      <c r="I216" s="72"/>
      <c r="J216" s="67"/>
      <c r="K216" s="67"/>
      <c r="L216" s="67"/>
      <c r="M216" s="67"/>
      <c r="N216" s="72">
        <f>N212+N215</f>
        <v>0</v>
      </c>
    </row>
    <row r="217" spans="2:14" s="69" customFormat="1" ht="13.5">
      <c r="B217" s="68"/>
      <c r="C217" s="73"/>
      <c r="D217" s="85" t="s">
        <v>53</v>
      </c>
      <c r="E217" s="68"/>
      <c r="F217" s="84">
        <v>0.08</v>
      </c>
      <c r="G217" s="67"/>
      <c r="H217" s="67"/>
      <c r="I217" s="72"/>
      <c r="J217" s="67"/>
      <c r="K217" s="67"/>
      <c r="L217" s="67"/>
      <c r="M217" s="67"/>
      <c r="N217" s="67">
        <f>N216*F217</f>
        <v>0</v>
      </c>
    </row>
    <row r="218" spans="2:14" s="69" customFormat="1" ht="13.5">
      <c r="B218" s="68"/>
      <c r="C218" s="73"/>
      <c r="D218" s="88" t="s">
        <v>131</v>
      </c>
      <c r="E218" s="68"/>
      <c r="F218" s="67"/>
      <c r="G218" s="67"/>
      <c r="H218" s="67"/>
      <c r="I218" s="72"/>
      <c r="J218" s="67"/>
      <c r="K218" s="67"/>
      <c r="L218" s="67"/>
      <c r="M218" s="67"/>
      <c r="N218" s="72">
        <f>N216+N217</f>
        <v>0</v>
      </c>
    </row>
    <row r="219" spans="2:14" ht="13.5">
      <c r="B219" s="24"/>
      <c r="C219" s="26"/>
      <c r="D219" s="89" t="s">
        <v>149</v>
      </c>
      <c r="E219" s="24"/>
      <c r="F219" s="27">
        <v>0.03</v>
      </c>
      <c r="G219" s="24"/>
      <c r="H219" s="24"/>
      <c r="I219" s="24"/>
      <c r="J219" s="24"/>
      <c r="K219" s="24"/>
      <c r="L219" s="24"/>
      <c r="M219" s="24"/>
      <c r="N219" s="25">
        <f>N218*F219</f>
        <v>0</v>
      </c>
    </row>
    <row r="220" spans="2:14" ht="13.5">
      <c r="B220" s="24"/>
      <c r="C220" s="26"/>
      <c r="D220" s="90" t="s">
        <v>21</v>
      </c>
      <c r="E220" s="24"/>
      <c r="F220" s="24"/>
      <c r="G220" s="24"/>
      <c r="H220" s="24"/>
      <c r="I220" s="24"/>
      <c r="J220" s="24"/>
      <c r="K220" s="24"/>
      <c r="L220" s="24"/>
      <c r="M220" s="24"/>
      <c r="N220" s="28">
        <f>N218+N219</f>
        <v>0</v>
      </c>
    </row>
    <row r="221" spans="2:14" ht="13.5">
      <c r="B221" s="24"/>
      <c r="C221" s="26"/>
      <c r="D221" s="91" t="s">
        <v>150</v>
      </c>
      <c r="E221" s="24"/>
      <c r="F221" s="27">
        <v>0.18</v>
      </c>
      <c r="G221" s="24"/>
      <c r="H221" s="24"/>
      <c r="I221" s="24"/>
      <c r="J221" s="24"/>
      <c r="K221" s="24"/>
      <c r="L221" s="24"/>
      <c r="M221" s="24"/>
      <c r="N221" s="25">
        <f>N220*F221</f>
        <v>0</v>
      </c>
    </row>
    <row r="222" spans="2:14" ht="13.5">
      <c r="B222" s="24"/>
      <c r="C222" s="26"/>
      <c r="D222" s="92" t="s">
        <v>145</v>
      </c>
      <c r="E222" s="24"/>
      <c r="F222" s="24"/>
      <c r="G222" s="24"/>
      <c r="H222" s="24"/>
      <c r="I222" s="24"/>
      <c r="J222" s="24"/>
      <c r="K222" s="24"/>
      <c r="L222" s="24"/>
      <c r="M222" s="24"/>
      <c r="N222" s="28">
        <f>N220+N221</f>
        <v>0</v>
      </c>
    </row>
  </sheetData>
  <mergeCells count="17">
    <mergeCell ref="H6:N6"/>
    <mergeCell ref="F7:F8"/>
    <mergeCell ref="G7:G8"/>
    <mergeCell ref="H7:I7"/>
    <mergeCell ref="J7:K7"/>
    <mergeCell ref="L7:M7"/>
    <mergeCell ref="N7:N8"/>
    <mergeCell ref="I5:K5"/>
    <mergeCell ref="L5:M5"/>
    <mergeCell ref="B2:N2"/>
    <mergeCell ref="B3:N3"/>
    <mergeCell ref="B4:N4"/>
    <mergeCell ref="B6:B8"/>
    <mergeCell ref="C6:C8"/>
    <mergeCell ref="D6:D8"/>
    <mergeCell ref="E6:E8"/>
    <mergeCell ref="F6:G6"/>
  </mergeCells>
  <pageMargins left="0.27559055118110237" right="0.15748031496062992" top="0.27559055118110237" bottom="0.35433070866141736" header="0.19685039370078741" footer="0.19685039370078741"/>
  <pageSetup paperSize="9" scale="60" firstPageNumber="23" orientation="portrait" useFirstPageNumber="1" verticalDpi="1200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ხარჯთაღრიცხვა!Print_Area</vt:lpstr>
      <vt:lpstr>ხარჯთაღრიცხვა!Print_Titles</vt:lpstr>
    </vt:vector>
  </TitlesOfParts>
  <Company>Konex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admin</cp:lastModifiedBy>
  <cp:lastPrinted>2018-05-31T07:08:00Z</cp:lastPrinted>
  <dcterms:created xsi:type="dcterms:W3CDTF">2004-12-20T11:27:35Z</dcterms:created>
  <dcterms:modified xsi:type="dcterms:W3CDTF">2019-03-12T12:06:00Z</dcterms:modified>
</cp:coreProperties>
</file>