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10" windowHeight="13170" tabRatio="694" activeTab="2"/>
  </bookViews>
  <sheets>
    <sheet name="Tbodanakargi sast.&quot;" sheetId="1" r:id="rId1"/>
    <sheet name="kedlis koef.koefic" sheetId="2" r:id="rId2"/>
    <sheet name="sicive" sheetId="3" r:id="rId3"/>
  </sheets>
  <definedNames>
    <definedName name="_xlnm.Print_Area" localSheetId="0">'Tbodanakargi sast."'!$A$1:$Q$37</definedName>
  </definedNames>
  <calcPr fullCalcOnLoad="1"/>
</workbook>
</file>

<file path=xl/sharedStrings.xml><?xml version="1.0" encoding="utf-8"?>
<sst xmlns="http://schemas.openxmlformats.org/spreadsheetml/2006/main" count="259" uniqueCount="124">
  <si>
    <t>saTavsis #</t>
  </si>
  <si>
    <t>ZiriTadi Tbodanakargebi, vt</t>
  </si>
  <si>
    <t xml:space="preserve">     Tbodanakargebi vt</t>
  </si>
  <si>
    <t>gadamRobi konstruqcia</t>
  </si>
  <si>
    <t>sigrZe, m</t>
  </si>
  <si>
    <t>simaRle,m</t>
  </si>
  <si>
    <t>Sida</t>
  </si>
  <si>
    <t>gare</t>
  </si>
  <si>
    <t>horizontis mxareebze orientaciaze</t>
  </si>
  <si>
    <t>infiltraciaze</t>
  </si>
  <si>
    <t>saTavsis</t>
  </si>
  <si>
    <t>raodenoba, N</t>
  </si>
  <si>
    <r>
      <t>farTi, m</t>
    </r>
    <r>
      <rPr>
        <vertAlign val="superscript"/>
        <sz val="12"/>
        <rFont val="AcadNusx"/>
        <family val="0"/>
      </rPr>
      <t>2</t>
    </r>
  </si>
  <si>
    <r>
      <t xml:space="preserve">                                    </t>
    </r>
    <r>
      <rPr>
        <b/>
        <sz val="14"/>
        <rFont val="AcadNusx"/>
        <family val="0"/>
      </rPr>
      <t>saTavsebis Tbodanakargebis angariSi</t>
    </r>
  </si>
  <si>
    <t xml:space="preserve">       gadamRobi konstruqciis maxasiaTeblebi         </t>
  </si>
  <si>
    <t xml:space="preserve">g.k </t>
  </si>
  <si>
    <t>gare temp</t>
  </si>
  <si>
    <t>Siga temp</t>
  </si>
  <si>
    <t>konstruqciis dasaxeleba</t>
  </si>
  <si>
    <t>konstruqciebidan</t>
  </si>
  <si>
    <t>karebi</t>
  </si>
  <si>
    <t xml:space="preserve">                    0 1         </t>
  </si>
  <si>
    <t>vitraJi</t>
  </si>
  <si>
    <t>#</t>
  </si>
  <si>
    <t>konstruqciis                                                                Sreebi</t>
  </si>
  <si>
    <r>
      <t xml:space="preserve">R </t>
    </r>
    <r>
      <rPr>
        <sz val="10"/>
        <color indexed="8"/>
        <rFont val="AcadMtavr"/>
        <family val="0"/>
      </rPr>
      <t>SeT.</t>
    </r>
  </si>
  <si>
    <r>
      <t>R</t>
    </r>
    <r>
      <rPr>
        <sz val="10"/>
        <rFont val="AcadMtavr"/>
        <family val="0"/>
      </rPr>
      <t xml:space="preserve"> gac</t>
    </r>
    <r>
      <rPr>
        <sz val="10"/>
        <rFont val="Arial"/>
        <family val="0"/>
      </rPr>
      <t>.</t>
    </r>
  </si>
  <si>
    <r>
      <t>R</t>
    </r>
    <r>
      <rPr>
        <sz val="10"/>
        <rFont val="AcadMtavr"/>
        <family val="0"/>
      </rPr>
      <t xml:space="preserve"> saerTo</t>
    </r>
  </si>
  <si>
    <r>
      <t>K</t>
    </r>
    <r>
      <rPr>
        <sz val="10"/>
        <rFont val="AcadMtavr"/>
        <family val="0"/>
      </rPr>
      <t xml:space="preserve"> saerTo</t>
    </r>
  </si>
  <si>
    <t>S.k.</t>
  </si>
  <si>
    <t>oTaxis  #</t>
  </si>
  <si>
    <t>gadamRobi konstruqciebidan Tbogamtarobis Sedegad Semosuli siTbo</t>
  </si>
  <si>
    <t>mzis energiidan</t>
  </si>
  <si>
    <t>siTbos modinebis sxva wyaroebi</t>
  </si>
  <si>
    <r>
      <t xml:space="preserve">sigrZe  </t>
    </r>
    <r>
      <rPr>
        <b/>
        <sz val="12"/>
        <rFont val="AcadNusx"/>
        <family val="0"/>
      </rPr>
      <t>m.</t>
    </r>
  </si>
  <si>
    <r>
      <t xml:space="preserve">simaRle </t>
    </r>
    <r>
      <rPr>
        <b/>
        <sz val="12"/>
        <rFont val="AcadNusx"/>
        <family val="0"/>
      </rPr>
      <t>m.</t>
    </r>
  </si>
  <si>
    <t>raodenoba</t>
  </si>
  <si>
    <r>
      <t xml:space="preserve">farTi </t>
    </r>
    <r>
      <rPr>
        <b/>
        <sz val="12"/>
        <rFont val="AcadNusx"/>
        <family val="0"/>
      </rPr>
      <t>m</t>
    </r>
    <r>
      <rPr>
        <b/>
        <vertAlign val="superscript"/>
        <sz val="12"/>
        <rFont val="AcadNusx"/>
        <family val="0"/>
      </rPr>
      <t>2</t>
    </r>
  </si>
  <si>
    <t>haeris temperaturli parametrebi</t>
  </si>
  <si>
    <t>orientacia</t>
  </si>
  <si>
    <t>wyaros            dasaxeleba</t>
  </si>
  <si>
    <t>maTi raodenoba</t>
  </si>
  <si>
    <t>jami</t>
  </si>
  <si>
    <t>ganaTeba</t>
  </si>
  <si>
    <t>Siga</t>
  </si>
  <si>
    <t>sxvaoba</t>
  </si>
  <si>
    <r>
      <t xml:space="preserve"> </t>
    </r>
    <r>
      <rPr>
        <sz val="12"/>
        <rFont val="AcadNusx"/>
        <family val="0"/>
      </rPr>
      <t>mTliani farTi m</t>
    </r>
    <r>
      <rPr>
        <vertAlign val="superscript"/>
        <sz val="12"/>
        <rFont val="AcadNusx"/>
        <family val="0"/>
      </rPr>
      <t>2</t>
    </r>
  </si>
  <si>
    <t>adamiani</t>
  </si>
  <si>
    <t>Sreebis                                                                                                   sisqe,m</t>
  </si>
  <si>
    <t>Tbogamtarobis                                                                                 koeficienti        vt/mgrad.</t>
  </si>
  <si>
    <r>
      <t xml:space="preserve">Sreebis Termuli             winaRoba  </t>
    </r>
    <r>
      <rPr>
        <b/>
        <sz val="10"/>
        <color indexed="10"/>
        <rFont val="Arial"/>
        <family val="2"/>
      </rPr>
      <t>R</t>
    </r>
    <r>
      <rPr>
        <sz val="10"/>
        <rFont val="AcadMtavr"/>
        <family val="0"/>
      </rPr>
      <t xml:space="preserve">  m2.grad./vt.                                                              </t>
    </r>
  </si>
  <si>
    <t>rkina-betoni</t>
  </si>
  <si>
    <t>E</t>
  </si>
  <si>
    <t xml:space="preserve">gare kedeli </t>
  </si>
  <si>
    <t>meTlaxi</t>
  </si>
  <si>
    <t>Senobis jamuri Tbodanakargi</t>
  </si>
  <si>
    <t>g.k gruntxe</t>
  </si>
  <si>
    <t>iataki gruntze</t>
  </si>
  <si>
    <t xml:space="preserve">iataki </t>
  </si>
  <si>
    <t>g.k qviT</t>
  </si>
  <si>
    <t>Weri</t>
  </si>
  <si>
    <t xml:space="preserve"> iataki </t>
  </si>
  <si>
    <t>Tboizolacia</t>
  </si>
  <si>
    <t xml:space="preserve">iataki  </t>
  </si>
  <si>
    <t xml:space="preserve"> </t>
  </si>
  <si>
    <t xml:space="preserve">   </t>
  </si>
  <si>
    <t>hidroizolacia</t>
  </si>
  <si>
    <t xml:space="preserve">gaxurva </t>
  </si>
  <si>
    <t>gadaxurva</t>
  </si>
  <si>
    <t>cementis mowimva</t>
  </si>
  <si>
    <t>Tbogacemis koeficientebi vt/m2.grad.</t>
  </si>
  <si>
    <t>Cr.</t>
  </si>
  <si>
    <t>sam.</t>
  </si>
  <si>
    <t>aR..</t>
  </si>
  <si>
    <t>komp.</t>
  </si>
  <si>
    <t>s.აღმ</t>
  </si>
  <si>
    <t>s.დას</t>
  </si>
  <si>
    <t>Cr.aR.</t>
  </si>
  <si>
    <t>CR.das.</t>
  </si>
  <si>
    <t>gadax.</t>
  </si>
  <si>
    <t>das.</t>
  </si>
  <si>
    <t xml:space="preserve"> vit. </t>
  </si>
  <si>
    <t>aR.</t>
  </si>
  <si>
    <t xml:space="preserve"> g karebi</t>
  </si>
  <si>
    <t>g.karebi</t>
  </si>
  <si>
    <t>vitraJi.</t>
  </si>
  <si>
    <t>Cr</t>
  </si>
  <si>
    <t>gaxurva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</si>
  <si>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</si>
  <si>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II sarTulis gegma 6.55 niS-ze</t>
  </si>
  <si>
    <t>201           Sexvedrebis oTaxi</t>
  </si>
  <si>
    <r>
      <t xml:space="preserve">202              mosasvenebeli sivrce      </t>
    </r>
  </si>
  <si>
    <t>205-206             kafe zamTris baRi</t>
  </si>
  <si>
    <t>203              damxmare saTavso</t>
  </si>
  <si>
    <t>207           sasadilo darbazi 50 adamianze</t>
  </si>
  <si>
    <t>208             samzareulo</t>
  </si>
  <si>
    <t>209            damxmare  saTavso</t>
  </si>
  <si>
    <t>203               damxmare saTavso</t>
  </si>
  <si>
    <t>205-206   kafe; zamTris baRi</t>
  </si>
  <si>
    <t>207    sasdilo darbazi 50 adamianze</t>
  </si>
  <si>
    <t>saWmelebi</t>
  </si>
  <si>
    <t>208    samzareulo</t>
  </si>
  <si>
    <t>el.Rumeli</t>
  </si>
  <si>
    <t>209    nomeri</t>
  </si>
  <si>
    <t>II sarTulis niS-ze 6.55</t>
  </si>
  <si>
    <t>universitetis daSeneba</t>
  </si>
  <si>
    <t xml:space="preserve">universitetis daSeneba </t>
  </si>
  <si>
    <r>
      <t xml:space="preserve">gadamRobi konstruqciis Tbogadacemis koeficienti                                                                                                                                                                                         </t>
    </r>
    <r>
      <rPr>
        <b/>
        <sz val="12"/>
        <rFont val="AcadNusx"/>
        <family val="0"/>
      </rPr>
      <t>k, wat/(m</t>
    </r>
    <r>
      <rPr>
        <b/>
        <vertAlign val="superscript"/>
        <sz val="12"/>
        <rFont val="AcadNusx"/>
        <family val="0"/>
      </rPr>
      <t>2</t>
    </r>
    <r>
      <rPr>
        <b/>
        <sz val="12"/>
        <rFont val="AcadNusx"/>
        <family val="0"/>
      </rPr>
      <t>.</t>
    </r>
    <r>
      <rPr>
        <b/>
        <vertAlign val="superscript"/>
        <sz val="12"/>
        <rFont val="AcadNusx"/>
        <family val="0"/>
      </rPr>
      <t>0</t>
    </r>
    <r>
      <rPr>
        <b/>
        <sz val="12"/>
        <rFont val="AcadNusx"/>
        <family val="0"/>
      </rPr>
      <t xml:space="preserve">C)  </t>
    </r>
  </si>
  <si>
    <t>damatebiTi Tbodanakargebi b</t>
  </si>
  <si>
    <t>koeficienti (1+b)</t>
  </si>
  <si>
    <r>
      <t xml:space="preserve">temperatura                                                                                                                                                                                         </t>
    </r>
    <r>
      <rPr>
        <b/>
        <sz val="12"/>
        <rFont val="AcadNusx"/>
        <family val="0"/>
      </rPr>
      <t>t,</t>
    </r>
    <r>
      <rPr>
        <b/>
        <vertAlign val="superscript"/>
        <sz val="12"/>
        <rFont val="AcadNusx"/>
        <family val="0"/>
      </rPr>
      <t>0</t>
    </r>
    <r>
      <rPr>
        <b/>
        <sz val="12"/>
        <rFont val="AcadNusx"/>
        <family val="0"/>
      </rPr>
      <t>C</t>
    </r>
  </si>
  <si>
    <r>
      <t>gadamRobi konstruqciis Tbogadacemis koeficienti k, vt/(m</t>
    </r>
    <r>
      <rPr>
        <vertAlign val="superscript"/>
        <sz val="12"/>
        <color indexed="10"/>
        <rFont val="AcadNusx"/>
        <family val="0"/>
      </rPr>
      <t>2</t>
    </r>
    <r>
      <rPr>
        <sz val="12"/>
        <color indexed="10"/>
        <rFont val="AcadNusx"/>
        <family val="0"/>
      </rPr>
      <t>.</t>
    </r>
    <r>
      <rPr>
        <vertAlign val="superscript"/>
        <sz val="12"/>
        <color indexed="10"/>
        <rFont val="AcadNusx"/>
        <family val="0"/>
      </rPr>
      <t>0</t>
    </r>
    <r>
      <rPr>
        <sz val="12"/>
        <color indexed="10"/>
        <rFont val="AcadNusx"/>
        <family val="0"/>
      </rPr>
      <t xml:space="preserve">C)  </t>
    </r>
  </si>
  <si>
    <r>
      <t xml:space="preserve">zamTris saangariSo temperatura,  </t>
    </r>
    <r>
      <rPr>
        <vertAlign val="superscript"/>
        <sz val="12"/>
        <rFont val="AcadNusx"/>
        <family val="0"/>
      </rPr>
      <t>0</t>
    </r>
    <r>
      <rPr>
        <sz val="12"/>
        <rFont val="AcadNusx"/>
        <family val="0"/>
      </rPr>
      <t>C</t>
    </r>
  </si>
  <si>
    <r>
      <t xml:space="preserve">temperaturuli sxvaoba </t>
    </r>
    <r>
      <rPr>
        <b/>
        <sz val="12"/>
        <rFont val="AcadNusx"/>
        <family val="0"/>
      </rPr>
      <t>(t</t>
    </r>
    <r>
      <rPr>
        <b/>
        <vertAlign val="subscript"/>
        <sz val="12"/>
        <rFont val="AcadNusx"/>
        <family val="0"/>
      </rPr>
      <t>S</t>
    </r>
    <r>
      <rPr>
        <b/>
        <sz val="12"/>
        <rFont val="AcadNusx"/>
        <family val="0"/>
      </rPr>
      <t>-t</t>
    </r>
    <r>
      <rPr>
        <b/>
        <vertAlign val="subscript"/>
        <sz val="12"/>
        <rFont val="AcadNusx"/>
        <family val="0"/>
      </rPr>
      <t>g</t>
    </r>
    <r>
      <rPr>
        <b/>
        <sz val="12"/>
        <rFont val="AcadNusx"/>
        <family val="0"/>
      </rPr>
      <t xml:space="preserve">)n, </t>
    </r>
  </si>
  <si>
    <t>sicivis simzlavre mTlianad w.</t>
  </si>
  <si>
    <r>
      <t xml:space="preserve">Tbogadacemis           koeficienti </t>
    </r>
    <r>
      <rPr>
        <b/>
        <sz val="12"/>
        <color indexed="12"/>
        <rFont val="AcadNusx"/>
        <family val="0"/>
      </rPr>
      <t>w*m</t>
    </r>
    <r>
      <rPr>
        <b/>
        <vertAlign val="superscript"/>
        <sz val="12"/>
        <color indexed="12"/>
        <rFont val="AcadNusx"/>
        <family val="0"/>
      </rPr>
      <t>2</t>
    </r>
    <r>
      <rPr>
        <b/>
        <sz val="12"/>
        <color indexed="12"/>
        <rFont val="AcadNusx"/>
        <family val="0"/>
      </rPr>
      <t>/°c</t>
    </r>
  </si>
  <si>
    <r>
      <t xml:space="preserve">Semosuli siTbo </t>
    </r>
    <r>
      <rPr>
        <b/>
        <sz val="12"/>
        <color indexed="12"/>
        <rFont val="AcadNusx"/>
        <family val="0"/>
      </rPr>
      <t xml:space="preserve">w. </t>
    </r>
  </si>
  <si>
    <r>
      <t xml:space="preserve">erTeuli                       </t>
    </r>
    <r>
      <rPr>
        <b/>
        <sz val="12"/>
        <color indexed="12"/>
        <rFont val="AcadNusx"/>
        <family val="0"/>
      </rPr>
      <t>w/m</t>
    </r>
    <r>
      <rPr>
        <b/>
        <vertAlign val="superscript"/>
        <sz val="12"/>
        <color indexed="12"/>
        <rFont val="AcadNusx"/>
        <family val="0"/>
      </rPr>
      <t>2</t>
    </r>
  </si>
  <si>
    <r>
      <t xml:space="preserve">Semasworebeli koeficienti </t>
    </r>
    <r>
      <rPr>
        <b/>
        <sz val="12"/>
        <rFont val="AcadNusx"/>
        <family val="0"/>
      </rPr>
      <t>K1</t>
    </r>
  </si>
  <si>
    <r>
      <t>erTeulze mosuli siTbo</t>
    </r>
    <r>
      <rPr>
        <b/>
        <sz val="12"/>
        <color indexed="12"/>
        <rFont val="AcadNusx"/>
        <family val="0"/>
      </rPr>
      <t xml:space="preserve">  w</t>
    </r>
  </si>
  <si>
    <t>Semasworebeli koeficienti K2</t>
  </si>
  <si>
    <t>201             Sexvedrebis OoTaxi</t>
  </si>
  <si>
    <r>
      <t xml:space="preserve">saboloo sidideebi </t>
    </r>
    <r>
      <rPr>
        <b/>
        <sz val="12"/>
        <color indexed="12"/>
        <rFont val="AcadNusx"/>
        <family val="0"/>
      </rPr>
      <t>w.</t>
    </r>
  </si>
  <si>
    <t>202               mosasvenebeli oTaxi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</si>
</sst>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"/>
    <numFmt numFmtId="189" formatCode="0.0000"/>
    <numFmt numFmtId="190" formatCode="0.000"/>
    <numFmt numFmtId="191" formatCode="0.0000000"/>
    <numFmt numFmtId="192" formatCode="0.00000000"/>
    <numFmt numFmtId="193" formatCode="0.000000"/>
    <numFmt numFmtId="194" formatCode="0.00000"/>
    <numFmt numFmtId="195" formatCode="_(* #,##0.0_);_(* \(#,##0.0\);_(* &quot;-&quot;??_);_(@_)"/>
    <numFmt numFmtId="196" formatCode="0.00;[Red]0.00"/>
    <numFmt numFmtId="197" formatCode="[$-437]yyyy\ &quot;წლის&quot;\ dd\ mm\,\ dddd"/>
  </numFmts>
  <fonts count="98">
    <font>
      <sz val="10"/>
      <name val="Arial"/>
      <family val="0"/>
    </font>
    <font>
      <vertAlign val="superscript"/>
      <sz val="10"/>
      <name val="Times New Roman"/>
      <family val="1"/>
    </font>
    <font>
      <b/>
      <sz val="12"/>
      <color indexed="10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Nusx"/>
      <family val="0"/>
    </font>
    <font>
      <sz val="12"/>
      <name val="AcadNusx"/>
      <family val="0"/>
    </font>
    <font>
      <sz val="8"/>
      <name val="Arial"/>
      <family val="2"/>
    </font>
    <font>
      <vertAlign val="superscript"/>
      <sz val="12"/>
      <name val="AcadNusx"/>
      <family val="0"/>
    </font>
    <font>
      <b/>
      <i/>
      <sz val="12"/>
      <name val="AcadNusx"/>
      <family val="0"/>
    </font>
    <font>
      <b/>
      <sz val="12"/>
      <color indexed="61"/>
      <name val="AcadNusx"/>
      <family val="0"/>
    </font>
    <font>
      <sz val="14"/>
      <name val="AcadNusx"/>
      <family val="0"/>
    </font>
    <font>
      <b/>
      <sz val="14"/>
      <name val="AcadNusx"/>
      <family val="0"/>
    </font>
    <font>
      <b/>
      <sz val="14"/>
      <name val="Arial Black"/>
      <family val="2"/>
    </font>
    <font>
      <b/>
      <sz val="12"/>
      <color indexed="14"/>
      <name val="Arial"/>
      <family val="2"/>
    </font>
    <font>
      <b/>
      <vertAlign val="subscript"/>
      <sz val="12"/>
      <name val="AcadNusx"/>
      <family val="0"/>
    </font>
    <font>
      <b/>
      <sz val="16"/>
      <color indexed="14"/>
      <name val="AcadNusx"/>
      <family val="0"/>
    </font>
    <font>
      <sz val="12"/>
      <color indexed="10"/>
      <name val="AcadNusx"/>
      <family val="0"/>
    </font>
    <font>
      <vertAlign val="superscript"/>
      <sz val="12"/>
      <color indexed="10"/>
      <name val="AcadNusx"/>
      <family val="0"/>
    </font>
    <font>
      <sz val="14"/>
      <color indexed="10"/>
      <name val="AcadNusx"/>
      <family val="0"/>
    </font>
    <font>
      <b/>
      <i/>
      <sz val="12"/>
      <color indexed="10"/>
      <name val="AcadNusx"/>
      <family val="0"/>
    </font>
    <font>
      <b/>
      <sz val="12"/>
      <color indexed="10"/>
      <name val="AcadMtavr"/>
      <family val="0"/>
    </font>
    <font>
      <sz val="10"/>
      <name val="AcadMtavr"/>
      <family val="0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cadMtavr"/>
      <family val="0"/>
    </font>
    <font>
      <sz val="10"/>
      <color indexed="10"/>
      <name val="AcadMtavr"/>
      <family val="0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sz val="10"/>
      <name val="AcadNusx"/>
      <family val="0"/>
    </font>
    <font>
      <sz val="12"/>
      <color indexed="8"/>
      <name val="AcadNusx"/>
      <family val="0"/>
    </font>
    <font>
      <b/>
      <sz val="10"/>
      <color indexed="10"/>
      <name val="AcadMtavr"/>
      <family val="0"/>
    </font>
    <font>
      <b/>
      <sz val="12"/>
      <color indexed="12"/>
      <name val="AcadNusx"/>
      <family val="0"/>
    </font>
    <font>
      <b/>
      <sz val="12"/>
      <color indexed="12"/>
      <name val="Arial"/>
      <family val="2"/>
    </font>
    <font>
      <b/>
      <vertAlign val="superscript"/>
      <sz val="12"/>
      <name val="AcadNusx"/>
      <family val="0"/>
    </font>
    <font>
      <b/>
      <sz val="12"/>
      <color indexed="16"/>
      <name val="AcadNusx"/>
      <family val="0"/>
    </font>
    <font>
      <sz val="12"/>
      <name val="Arial"/>
      <family val="2"/>
    </font>
    <font>
      <sz val="16"/>
      <name val="AcadNusx"/>
      <family val="0"/>
    </font>
    <font>
      <sz val="14"/>
      <name val="AcadMtavr"/>
      <family val="0"/>
    </font>
    <font>
      <sz val="8"/>
      <name val="AcadMtavr"/>
      <family val="0"/>
    </font>
    <font>
      <sz val="10"/>
      <color indexed="14"/>
      <name val="AcadMtavr"/>
      <family val="0"/>
    </font>
    <font>
      <sz val="10"/>
      <color indexed="57"/>
      <name val="Arial Cyr"/>
      <family val="2"/>
    </font>
    <font>
      <b/>
      <sz val="10"/>
      <name val="AcadNusx"/>
      <family val="0"/>
    </font>
    <font>
      <sz val="11"/>
      <name val="AcadNusx"/>
      <family val="0"/>
    </font>
    <font>
      <b/>
      <sz val="12"/>
      <color indexed="60"/>
      <name val="AcadNusx"/>
      <family val="0"/>
    </font>
    <font>
      <b/>
      <sz val="14"/>
      <name val="AcadMtavr"/>
      <family val="0"/>
    </font>
    <font>
      <sz val="10"/>
      <name val="Arial Cyr"/>
      <family val="2"/>
    </font>
    <font>
      <b/>
      <sz val="12"/>
      <color indexed="8"/>
      <name val="AcadNusx"/>
      <family val="0"/>
    </font>
    <font>
      <sz val="16"/>
      <color indexed="10"/>
      <name val="AcadNusx"/>
      <family val="0"/>
    </font>
    <font>
      <b/>
      <sz val="16"/>
      <color indexed="17"/>
      <name val="AcadNusx"/>
      <family val="0"/>
    </font>
    <font>
      <b/>
      <sz val="12"/>
      <color indexed="20"/>
      <name val="AcadNusx"/>
      <family val="0"/>
    </font>
    <font>
      <b/>
      <sz val="12"/>
      <color indexed="52"/>
      <name val="AcadNusx"/>
      <family val="0"/>
    </font>
    <font>
      <b/>
      <sz val="16"/>
      <color indexed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AcadNusx"/>
      <family val="0"/>
    </font>
    <font>
      <b/>
      <sz val="20"/>
      <color indexed="10"/>
      <name val="AcadNusx"/>
      <family val="0"/>
    </font>
    <font>
      <b/>
      <sz val="12"/>
      <color indexed="14"/>
      <name val="AcadNusx"/>
      <family val="0"/>
    </font>
    <font>
      <b/>
      <vertAlign val="superscript"/>
      <sz val="12"/>
      <color indexed="12"/>
      <name val="AcadNusx"/>
      <family val="0"/>
    </font>
    <font>
      <b/>
      <sz val="12"/>
      <color indexed="30"/>
      <name val="AcadNusx"/>
      <family val="0"/>
    </font>
    <font>
      <sz val="12"/>
      <color indexed="26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cadNusx"/>
      <family val="0"/>
    </font>
    <font>
      <b/>
      <sz val="12"/>
      <color rgb="FF1360DD"/>
      <name val="AcadNusx"/>
      <family val="0"/>
    </font>
    <font>
      <b/>
      <sz val="12"/>
      <color theme="1"/>
      <name val="AcadNusx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29" borderId="1" applyNumberFormat="0" applyAlignment="0" applyProtection="0"/>
    <xf numFmtId="0" fontId="89" fillId="0" borderId="6" applyNumberFormat="0" applyFill="0" applyAlignment="0" applyProtection="0"/>
    <xf numFmtId="0" fontId="9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91" fillId="26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2" fontId="6" fillId="32" borderId="11" xfId="0" applyNumberFormat="1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 textRotation="90" wrapText="1"/>
    </xf>
    <xf numFmtId="2" fontId="6" fillId="32" borderId="0" xfId="0" applyNumberFormat="1" applyFont="1" applyFill="1" applyBorder="1" applyAlignment="1">
      <alignment horizontal="center" vertical="center" wrapText="1"/>
    </xf>
    <xf numFmtId="2" fontId="19" fillId="32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2" fontId="20" fillId="3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90" fontId="23" fillId="0" borderId="10" xfId="0" applyNumberFormat="1" applyFont="1" applyBorder="1" applyAlignment="1">
      <alignment horizontal="center"/>
    </xf>
    <xf numFmtId="190" fontId="24" fillId="0" borderId="10" xfId="0" applyNumberFormat="1" applyFont="1" applyBorder="1" applyAlignment="1">
      <alignment horizontal="center"/>
    </xf>
    <xf numFmtId="190" fontId="25" fillId="0" borderId="10" xfId="0" applyNumberFormat="1" applyFont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/>
    </xf>
    <xf numFmtId="19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1" fillId="0" borderId="0" xfId="57" applyFont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textRotation="90" wrapText="1"/>
      <protection/>
    </xf>
    <xf numFmtId="0" fontId="32" fillId="0" borderId="10" xfId="57" applyFont="1" applyBorder="1" applyAlignment="1">
      <alignment vertical="center" textRotation="90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0" fillId="3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32" borderId="0" xfId="0" applyFill="1" applyBorder="1" applyAlignment="1">
      <alignment horizontal="center"/>
    </xf>
    <xf numFmtId="190" fontId="0" fillId="32" borderId="0" xfId="0" applyNumberFormat="1" applyFill="1" applyBorder="1" applyAlignment="1">
      <alignment horizontal="center"/>
    </xf>
    <xf numFmtId="0" fontId="33" fillId="0" borderId="0" xfId="0" applyFont="1" applyBorder="1" applyAlignment="1">
      <alignment/>
    </xf>
    <xf numFmtId="0" fontId="50" fillId="32" borderId="0" xfId="0" applyFont="1" applyFill="1" applyBorder="1" applyAlignment="1">
      <alignment/>
    </xf>
    <xf numFmtId="0" fontId="39" fillId="32" borderId="0" xfId="0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vertical="center" wrapText="1"/>
    </xf>
    <xf numFmtId="0" fontId="24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90" fontId="0" fillId="0" borderId="0" xfId="0" applyNumberFormat="1" applyBorder="1" applyAlignment="1">
      <alignment horizontal="center"/>
    </xf>
    <xf numFmtId="190" fontId="31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9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90" fontId="0" fillId="0" borderId="0" xfId="0" applyNumberForma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6" fillId="0" borderId="10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textRotation="90"/>
      <protection/>
    </xf>
    <xf numFmtId="0" fontId="6" fillId="0" borderId="0" xfId="0" applyFont="1" applyBorder="1" applyAlignment="1">
      <alignment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/>
      <protection/>
    </xf>
    <xf numFmtId="188" fontId="6" fillId="0" borderId="13" xfId="57" applyNumberFormat="1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10" xfId="57" applyFont="1" applyFill="1" applyBorder="1" applyAlignment="1">
      <alignment horizontal="center" vertical="center" textRotation="90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0" fillId="32" borderId="10" xfId="0" applyFont="1" applyFill="1" applyBorder="1" applyAlignment="1">
      <alignment horizontal="center"/>
    </xf>
    <xf numFmtId="190" fontId="48" fillId="0" borderId="10" xfId="0" applyNumberFormat="1" applyFont="1" applyBorder="1" applyAlignment="1">
      <alignment horizontal="center"/>
    </xf>
    <xf numFmtId="190" fontId="30" fillId="0" borderId="10" xfId="0" applyNumberFormat="1" applyFont="1" applyBorder="1" applyAlignment="1">
      <alignment horizontal="center"/>
    </xf>
    <xf numFmtId="196" fontId="24" fillId="0" borderId="10" xfId="0" applyNumberFormat="1" applyFont="1" applyBorder="1" applyAlignment="1">
      <alignment horizontal="center"/>
    </xf>
    <xf numFmtId="0" fontId="49" fillId="0" borderId="10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6" fillId="0" borderId="12" xfId="57" applyFont="1" applyBorder="1" applyAlignment="1">
      <alignment horizontal="center" vertical="center" wrapText="1"/>
      <protection/>
    </xf>
    <xf numFmtId="2" fontId="6" fillId="0" borderId="0" xfId="0" applyNumberFormat="1" applyFont="1" applyAlignment="1">
      <alignment wrapText="1"/>
    </xf>
    <xf numFmtId="2" fontId="38" fillId="0" borderId="0" xfId="0" applyNumberFormat="1" applyFont="1" applyAlignment="1">
      <alignment/>
    </xf>
    <xf numFmtId="2" fontId="11" fillId="32" borderId="0" xfId="0" applyNumberFormat="1" applyFont="1" applyFill="1" applyAlignment="1">
      <alignment/>
    </xf>
    <xf numFmtId="2" fontId="11" fillId="3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/>
    </xf>
    <xf numFmtId="2" fontId="13" fillId="32" borderId="0" xfId="0" applyNumberFormat="1" applyFont="1" applyFill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32" borderId="19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0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2" fillId="32" borderId="20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188" fontId="54" fillId="33" borderId="2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 wrapText="1"/>
      <protection/>
    </xf>
    <xf numFmtId="188" fontId="35" fillId="0" borderId="18" xfId="57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188" fontId="54" fillId="34" borderId="2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95" fillId="0" borderId="10" xfId="57" applyFont="1" applyBorder="1" applyAlignment="1">
      <alignment horizontal="center" vertical="center"/>
      <protection/>
    </xf>
    <xf numFmtId="0" fontId="6" fillId="0" borderId="23" xfId="57" applyFont="1" applyBorder="1" applyAlignment="1">
      <alignment horizontal="center" vertical="center"/>
      <protection/>
    </xf>
    <xf numFmtId="0" fontId="31" fillId="34" borderId="0" xfId="57" applyFont="1" applyFill="1" applyAlignment="1">
      <alignment horizontal="center" vertical="center"/>
      <protection/>
    </xf>
    <xf numFmtId="2" fontId="10" fillId="32" borderId="24" xfId="0" applyNumberFormat="1" applyFont="1" applyFill="1" applyBorder="1" applyAlignment="1">
      <alignment wrapText="1"/>
    </xf>
    <xf numFmtId="188" fontId="31" fillId="0" borderId="0" xfId="57" applyNumberFormat="1" applyFont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6" fillId="0" borderId="25" xfId="57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37" fillId="0" borderId="0" xfId="57" applyFont="1" applyFill="1" applyBorder="1" applyAlignment="1">
      <alignment horizontal="center" vertical="center" wrapText="1"/>
      <protection/>
    </xf>
    <xf numFmtId="2" fontId="10" fillId="32" borderId="0" xfId="0" applyNumberFormat="1" applyFont="1" applyFill="1" applyBorder="1" applyAlignment="1">
      <alignment horizontal="center" vertical="center" wrapText="1"/>
    </xf>
    <xf numFmtId="2" fontId="51" fillId="32" borderId="24" xfId="0" applyNumberFormat="1" applyFont="1" applyFill="1" applyBorder="1" applyAlignment="1">
      <alignment horizontal="center" vertical="center"/>
    </xf>
    <xf numFmtId="2" fontId="51" fillId="32" borderId="27" xfId="0" applyNumberFormat="1" applyFont="1" applyFill="1" applyBorder="1" applyAlignment="1">
      <alignment horizontal="center" vertical="center"/>
    </xf>
    <xf numFmtId="2" fontId="14" fillId="32" borderId="28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47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textRotation="90" wrapText="1"/>
    </xf>
    <xf numFmtId="2" fontId="6" fillId="0" borderId="12" xfId="0" applyNumberFormat="1" applyFont="1" applyBorder="1" applyAlignment="1">
      <alignment horizontal="center" vertical="center" textRotation="90" wrapText="1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32" borderId="11" xfId="0" applyNumberFormat="1" applyFont="1" applyFill="1" applyBorder="1" applyAlignment="1">
      <alignment horizontal="center" vertical="center" textRotation="90" wrapText="1"/>
    </xf>
    <xf numFmtId="2" fontId="6" fillId="32" borderId="12" xfId="0" applyNumberFormat="1" applyFont="1" applyFill="1" applyBorder="1" applyAlignment="1">
      <alignment horizontal="center" vertical="center" textRotation="90" wrapText="1"/>
    </xf>
    <xf numFmtId="2" fontId="6" fillId="0" borderId="11" xfId="0" applyNumberFormat="1" applyFont="1" applyBorder="1" applyAlignment="1">
      <alignment horizontal="center" vertical="center" textRotation="90"/>
    </xf>
    <xf numFmtId="2" fontId="6" fillId="0" borderId="12" xfId="0" applyNumberFormat="1" applyFont="1" applyBorder="1" applyAlignment="1">
      <alignment horizontal="center" vertical="center" textRotation="90"/>
    </xf>
    <xf numFmtId="2" fontId="6" fillId="0" borderId="13" xfId="0" applyNumberFormat="1" applyFont="1" applyBorder="1" applyAlignment="1">
      <alignment horizontal="center" vertical="center" textRotation="90" wrapText="1"/>
    </xf>
    <xf numFmtId="2" fontId="6" fillId="0" borderId="15" xfId="44" applyNumberFormat="1" applyFont="1" applyBorder="1" applyAlignment="1">
      <alignment horizontal="center" vertical="center"/>
    </xf>
    <xf numFmtId="2" fontId="6" fillId="0" borderId="14" xfId="44" applyNumberFormat="1" applyFont="1" applyBorder="1" applyAlignment="1">
      <alignment horizontal="center" vertical="center"/>
    </xf>
    <xf numFmtId="2" fontId="6" fillId="0" borderId="18" xfId="44" applyNumberFormat="1" applyFont="1" applyBorder="1" applyAlignment="1">
      <alignment horizontal="center" vertical="center"/>
    </xf>
    <xf numFmtId="2" fontId="16" fillId="32" borderId="15" xfId="0" applyNumberFormat="1" applyFont="1" applyFill="1" applyBorder="1" applyAlignment="1">
      <alignment horizontal="center" vertical="center"/>
    </xf>
    <xf numFmtId="2" fontId="16" fillId="32" borderId="14" xfId="0" applyNumberFormat="1" applyFont="1" applyFill="1" applyBorder="1" applyAlignment="1">
      <alignment horizontal="center" vertical="center"/>
    </xf>
    <xf numFmtId="2" fontId="16" fillId="32" borderId="18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1" fillId="32" borderId="29" xfId="0" applyNumberFormat="1" applyFont="1" applyFill="1" applyBorder="1" applyAlignment="1">
      <alignment horizontal="center" vertical="center"/>
    </xf>
    <xf numFmtId="2" fontId="51" fillId="32" borderId="30" xfId="0" applyNumberFormat="1" applyFont="1" applyFill="1" applyBorder="1" applyAlignment="1">
      <alignment horizontal="center" vertical="center"/>
    </xf>
    <xf numFmtId="2" fontId="51" fillId="32" borderId="31" xfId="0" applyNumberFormat="1" applyFont="1" applyFill="1" applyBorder="1" applyAlignment="1">
      <alignment horizontal="center" vertical="center"/>
    </xf>
    <xf numFmtId="2" fontId="10" fillId="32" borderId="32" xfId="0" applyNumberFormat="1" applyFont="1" applyFill="1" applyBorder="1" applyAlignment="1">
      <alignment horizontal="center" vertical="center" wrapText="1"/>
    </xf>
    <xf numFmtId="2" fontId="10" fillId="32" borderId="25" xfId="0" applyNumberFormat="1" applyFont="1" applyFill="1" applyBorder="1" applyAlignment="1">
      <alignment horizontal="center" vertical="center" wrapText="1"/>
    </xf>
    <xf numFmtId="2" fontId="10" fillId="32" borderId="33" xfId="0" applyNumberFormat="1" applyFont="1" applyFill="1" applyBorder="1" applyAlignment="1">
      <alignment horizontal="center" vertical="center" wrapText="1"/>
    </xf>
    <xf numFmtId="2" fontId="10" fillId="32" borderId="34" xfId="0" applyNumberFormat="1" applyFont="1" applyFill="1" applyBorder="1" applyAlignment="1">
      <alignment wrapText="1"/>
    </xf>
    <xf numFmtId="2" fontId="10" fillId="32" borderId="35" xfId="0" applyNumberFormat="1" applyFont="1" applyFill="1" applyBorder="1" applyAlignment="1">
      <alignment wrapText="1"/>
    </xf>
    <xf numFmtId="2" fontId="51" fillId="32" borderId="36" xfId="0" applyNumberFormat="1" applyFont="1" applyFill="1" applyBorder="1" applyAlignment="1">
      <alignment horizontal="center" vertical="center" wrapText="1"/>
    </xf>
    <xf numFmtId="2" fontId="51" fillId="32" borderId="35" xfId="0" applyNumberFormat="1" applyFont="1" applyFill="1" applyBorder="1" applyAlignment="1">
      <alignment horizontal="center" vertical="center" wrapText="1"/>
    </xf>
    <xf numFmtId="2" fontId="10" fillId="32" borderId="34" xfId="0" applyNumberFormat="1" applyFont="1" applyFill="1" applyBorder="1" applyAlignment="1">
      <alignment horizontal="center" vertical="center" wrapText="1"/>
    </xf>
    <xf numFmtId="2" fontId="10" fillId="32" borderId="35" xfId="0" applyNumberFormat="1" applyFont="1" applyFill="1" applyBorder="1" applyAlignment="1">
      <alignment horizontal="center" vertical="center" wrapText="1"/>
    </xf>
    <xf numFmtId="2" fontId="10" fillId="32" borderId="37" xfId="0" applyNumberFormat="1" applyFont="1" applyFill="1" applyBorder="1" applyAlignment="1">
      <alignment horizontal="center" vertical="center" wrapText="1"/>
    </xf>
    <xf numFmtId="2" fontId="51" fillId="32" borderId="34" xfId="0" applyNumberFormat="1" applyFont="1" applyFill="1" applyBorder="1" applyAlignment="1">
      <alignment horizontal="center" vertical="center"/>
    </xf>
    <xf numFmtId="2" fontId="51" fillId="32" borderId="35" xfId="0" applyNumberFormat="1" applyFont="1" applyFill="1" applyBorder="1" applyAlignment="1">
      <alignment horizontal="center" vertical="center"/>
    </xf>
    <xf numFmtId="2" fontId="51" fillId="32" borderId="38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190" fontId="0" fillId="32" borderId="0" xfId="0" applyNumberFormat="1" applyFill="1" applyBorder="1" applyAlignment="1">
      <alignment horizont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2" xfId="57" applyFont="1" applyBorder="1" applyAlignment="1">
      <alignment horizontal="center" vertical="center" wrapText="1"/>
      <protection/>
    </xf>
    <xf numFmtId="0" fontId="6" fillId="0" borderId="43" xfId="57" applyFont="1" applyBorder="1" applyAlignment="1">
      <alignment horizontal="center" vertical="center" wrapText="1"/>
      <protection/>
    </xf>
    <xf numFmtId="44" fontId="6" fillId="0" borderId="15" xfId="44" applyFont="1" applyBorder="1" applyAlignment="1">
      <alignment horizontal="center" vertical="center"/>
    </xf>
    <xf numFmtId="44" fontId="6" fillId="0" borderId="14" xfId="44" applyFont="1" applyBorder="1" applyAlignment="1">
      <alignment horizontal="center" vertical="center"/>
    </xf>
    <xf numFmtId="44" fontId="6" fillId="0" borderId="18" xfId="44" applyFont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6" fillId="32" borderId="14" xfId="0" applyFont="1" applyFill="1" applyBorder="1" applyAlignment="1">
      <alignment horizontal="center" vertical="center"/>
    </xf>
    <xf numFmtId="0" fontId="16" fillId="32" borderId="18" xfId="0" applyFont="1" applyFill="1" applyBorder="1" applyAlignment="1">
      <alignment horizontal="center" vertical="center"/>
    </xf>
    <xf numFmtId="0" fontId="6" fillId="0" borderId="10" xfId="57" applyFont="1" applyBorder="1" applyAlignment="1">
      <alignment horizontal="center" vertical="center" textRotation="90" wrapText="1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 textRotation="90" wrapText="1"/>
      <protection/>
    </xf>
    <xf numFmtId="0" fontId="5" fillId="0" borderId="10" xfId="57" applyFont="1" applyBorder="1" applyAlignment="1">
      <alignment horizontal="center" vertical="center" textRotation="90"/>
      <protection/>
    </xf>
    <xf numFmtId="0" fontId="6" fillId="0" borderId="42" xfId="57" applyFont="1" applyBorder="1" applyAlignment="1">
      <alignment horizontal="center" vertical="center" textRotation="90" wrapText="1"/>
      <protection/>
    </xf>
    <xf numFmtId="0" fontId="6" fillId="0" borderId="44" xfId="57" applyFont="1" applyBorder="1" applyAlignment="1">
      <alignment horizontal="center" vertical="center" wrapText="1"/>
      <protection/>
    </xf>
    <xf numFmtId="0" fontId="6" fillId="0" borderId="45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37" fillId="0" borderId="16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horizontal="center" vertical="center" textRotation="90" wrapText="1"/>
      <protection/>
    </xf>
    <xf numFmtId="0" fontId="34" fillId="0" borderId="13" xfId="57" applyFont="1" applyBorder="1" applyAlignment="1">
      <alignment horizontal="center" vertical="center" textRotation="90" wrapText="1"/>
      <protection/>
    </xf>
    <xf numFmtId="0" fontId="34" fillId="0" borderId="12" xfId="57" applyFont="1" applyBorder="1" applyAlignment="1">
      <alignment horizontal="center" vertical="center" textRotation="90" wrapText="1"/>
      <protection/>
    </xf>
    <xf numFmtId="0" fontId="6" fillId="0" borderId="11" xfId="57" applyFont="1" applyBorder="1" applyAlignment="1">
      <alignment horizontal="center" vertical="center" textRotation="90" wrapText="1"/>
      <protection/>
    </xf>
    <xf numFmtId="0" fontId="6" fillId="0" borderId="12" xfId="57" applyFont="1" applyBorder="1" applyAlignment="1">
      <alignment horizontal="center" vertical="center" textRotation="90" wrapText="1"/>
      <protection/>
    </xf>
    <xf numFmtId="0" fontId="6" fillId="0" borderId="10" xfId="57" applyFont="1" applyBorder="1" applyAlignment="1">
      <alignment horizontal="center" vertical="center" textRotation="90"/>
      <protection/>
    </xf>
    <xf numFmtId="188" fontId="6" fillId="0" borderId="10" xfId="57" applyNumberFormat="1" applyFont="1" applyBorder="1" applyAlignment="1">
      <alignment horizontal="center" vertical="center" textRotation="90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37" fillId="0" borderId="13" xfId="57" applyFont="1" applyBorder="1" applyAlignment="1">
      <alignment horizontal="center" vertical="center" wrapText="1"/>
      <protection/>
    </xf>
    <xf numFmtId="0" fontId="6" fillId="0" borderId="21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46" xfId="57" applyFont="1" applyBorder="1" applyAlignment="1">
      <alignment horizontal="center" vertical="center"/>
      <protection/>
    </xf>
    <xf numFmtId="0" fontId="37" fillId="0" borderId="47" xfId="57" applyFont="1" applyBorder="1" applyAlignment="1">
      <alignment horizontal="center" vertical="center" wrapText="1"/>
      <protection/>
    </xf>
    <xf numFmtId="0" fontId="37" fillId="0" borderId="48" xfId="57" applyFont="1" applyBorder="1" applyAlignment="1">
      <alignment horizontal="center" vertical="center" wrapText="1"/>
      <protection/>
    </xf>
    <xf numFmtId="0" fontId="37" fillId="0" borderId="49" xfId="57" applyFont="1" applyBorder="1" applyAlignment="1">
      <alignment horizontal="center" vertical="center" wrapText="1"/>
      <protection/>
    </xf>
    <xf numFmtId="0" fontId="6" fillId="0" borderId="24" xfId="57" applyFont="1" applyBorder="1" applyAlignment="1">
      <alignment horizontal="center" vertical="center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28" xfId="57" applyFont="1" applyBorder="1" applyAlignment="1">
      <alignment horizontal="center" vertical="center"/>
      <protection/>
    </xf>
    <xf numFmtId="2" fontId="10" fillId="32" borderId="2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32" borderId="10" xfId="0" applyNumberFormat="1" applyFont="1" applyFill="1" applyBorder="1" applyAlignment="1">
      <alignment horizontal="center" vertical="center"/>
    </xf>
    <xf numFmtId="2" fontId="17" fillId="32" borderId="0" xfId="0" applyNumberFormat="1" applyFont="1" applyFill="1" applyBorder="1" applyAlignment="1">
      <alignment horizontal="center"/>
    </xf>
    <xf numFmtId="2" fontId="17" fillId="32" borderId="11" xfId="0" applyNumberFormat="1" applyFont="1" applyFill="1" applyBorder="1" applyAlignment="1">
      <alignment horizontal="center" vertical="center" textRotation="90" wrapText="1"/>
    </xf>
    <xf numFmtId="2" fontId="17" fillId="32" borderId="13" xfId="0" applyNumberFormat="1" applyFont="1" applyFill="1" applyBorder="1" applyAlignment="1">
      <alignment horizontal="center" vertical="center" textRotation="90" wrapText="1"/>
    </xf>
    <xf numFmtId="2" fontId="17" fillId="32" borderId="12" xfId="0" applyNumberFormat="1" applyFont="1" applyFill="1" applyBorder="1" applyAlignment="1">
      <alignment horizontal="center" vertical="center" textRotation="90" wrapText="1"/>
    </xf>
    <xf numFmtId="2" fontId="2" fillId="32" borderId="10" xfId="0" applyNumberFormat="1" applyFont="1" applyFill="1" applyBorder="1" applyAlignment="1">
      <alignment horizontal="center"/>
    </xf>
    <xf numFmtId="189" fontId="73" fillId="4" borderId="10" xfId="0" applyNumberFormat="1" applyFont="1" applyFill="1" applyBorder="1" applyAlignment="1">
      <alignment horizontal="center"/>
    </xf>
    <xf numFmtId="2" fontId="74" fillId="32" borderId="20" xfId="0" applyNumberFormat="1" applyFont="1" applyFill="1" applyBorder="1" applyAlignment="1">
      <alignment horizontal="center"/>
    </xf>
    <xf numFmtId="2" fontId="6" fillId="32" borderId="12" xfId="0" applyNumberFormat="1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/>
    </xf>
    <xf numFmtId="2" fontId="17" fillId="32" borderId="12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/>
    </xf>
    <xf numFmtId="2" fontId="17" fillId="32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/>
    </xf>
    <xf numFmtId="2" fontId="17" fillId="32" borderId="11" xfId="0" applyNumberFormat="1" applyFont="1" applyFill="1" applyBorder="1" applyAlignment="1">
      <alignment horizontal="center"/>
    </xf>
    <xf numFmtId="2" fontId="74" fillId="35" borderId="10" xfId="0" applyNumberFormat="1" applyFont="1" applyFill="1" applyBorder="1" applyAlignment="1">
      <alignment horizontal="center"/>
    </xf>
    <xf numFmtId="2" fontId="10" fillId="32" borderId="5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/>
    </xf>
    <xf numFmtId="2" fontId="74" fillId="0" borderId="20" xfId="0" applyNumberFormat="1" applyFont="1" applyFill="1" applyBorder="1" applyAlignment="1">
      <alignment horizontal="center"/>
    </xf>
    <xf numFmtId="2" fontId="2" fillId="32" borderId="23" xfId="0" applyNumberFormat="1" applyFont="1" applyFill="1" applyBorder="1" applyAlignment="1">
      <alignment horizontal="center" vertical="center"/>
    </xf>
    <xf numFmtId="2" fontId="74" fillId="36" borderId="39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14" xfId="0" applyFont="1" applyBorder="1" applyAlignment="1">
      <alignment/>
    </xf>
    <xf numFmtId="0" fontId="31" fillId="0" borderId="18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188" fontId="11" fillId="32" borderId="10" xfId="0" applyNumberFormat="1" applyFont="1" applyFill="1" applyBorder="1" applyAlignment="1">
      <alignment horizontal="center" vertical="center"/>
    </xf>
    <xf numFmtId="2" fontId="17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50" fillId="0" borderId="15" xfId="57" applyFont="1" applyBorder="1" applyAlignment="1">
      <alignment horizontal="center" vertical="center" wrapText="1"/>
      <protection/>
    </xf>
    <xf numFmtId="190" fontId="96" fillId="37" borderId="22" xfId="57" applyNumberFormat="1" applyFont="1" applyFill="1" applyBorder="1" applyAlignment="1">
      <alignment horizontal="center" vertical="center" wrapText="1"/>
      <protection/>
    </xf>
    <xf numFmtId="188" fontId="97" fillId="33" borderId="12" xfId="0" applyNumberFormat="1" applyFont="1" applyFill="1" applyBorder="1" applyAlignment="1">
      <alignment horizontal="center"/>
    </xf>
    <xf numFmtId="0" fontId="46" fillId="0" borderId="11" xfId="57" applyFont="1" applyBorder="1" applyAlignment="1">
      <alignment horizontal="center" vertical="center" wrapText="1"/>
      <protection/>
    </xf>
    <xf numFmtId="188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188" fontId="6" fillId="0" borderId="10" xfId="0" applyNumberFormat="1" applyFont="1" applyBorder="1" applyAlignment="1">
      <alignment horizontal="center" vertical="center"/>
    </xf>
    <xf numFmtId="0" fontId="6" fillId="0" borderId="10" xfId="57" applyFont="1" applyFill="1" applyBorder="1" applyAlignment="1">
      <alignment horizontal="center" vertical="center"/>
      <protection/>
    </xf>
    <xf numFmtId="1" fontId="34" fillId="0" borderId="10" xfId="57" applyNumberFormat="1" applyFont="1" applyBorder="1" applyAlignment="1">
      <alignment horizontal="center" vertical="center"/>
      <protection/>
    </xf>
    <xf numFmtId="0" fontId="32" fillId="0" borderId="10" xfId="57" applyFont="1" applyBorder="1" applyAlignment="1">
      <alignment horizontal="center" vertical="center" wrapText="1"/>
      <protection/>
    </xf>
    <xf numFmtId="1" fontId="34" fillId="0" borderId="10" xfId="57" applyNumberFormat="1" applyFont="1" applyBorder="1" applyAlignment="1">
      <alignment horizontal="center" vertical="center" wrapText="1"/>
      <protection/>
    </xf>
    <xf numFmtId="190" fontId="6" fillId="0" borderId="10" xfId="57" applyNumberFormat="1" applyFont="1" applyBorder="1" applyAlignment="1">
      <alignment horizontal="center" vertical="center"/>
      <protection/>
    </xf>
    <xf numFmtId="188" fontId="34" fillId="0" borderId="11" xfId="57" applyNumberFormat="1" applyFont="1" applyBorder="1" applyAlignment="1">
      <alignment horizontal="center" vertical="center"/>
      <protection/>
    </xf>
    <xf numFmtId="190" fontId="6" fillId="0" borderId="11" xfId="57" applyNumberFormat="1" applyFont="1" applyBorder="1" applyAlignment="1">
      <alignment horizontal="center" vertical="center"/>
      <protection/>
    </xf>
    <xf numFmtId="188" fontId="6" fillId="0" borderId="11" xfId="57" applyNumberFormat="1" applyFont="1" applyFill="1" applyBorder="1" applyAlignment="1">
      <alignment horizontal="center" vertical="center"/>
      <protection/>
    </xf>
    <xf numFmtId="188" fontId="6" fillId="0" borderId="11" xfId="57" applyNumberFormat="1" applyFont="1" applyBorder="1" applyAlignment="1">
      <alignment horizontal="center" vertical="center"/>
      <protection/>
    </xf>
    <xf numFmtId="188" fontId="34" fillId="0" borderId="11" xfId="57" applyNumberFormat="1" applyFont="1" applyFill="1" applyBorder="1" applyAlignment="1">
      <alignment horizontal="center" vertical="center" wrapText="1"/>
      <protection/>
    </xf>
    <xf numFmtId="0" fontId="46" fillId="0" borderId="13" xfId="57" applyFont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1" fontId="34" fillId="0" borderId="12" xfId="57" applyNumberFormat="1" applyFont="1" applyBorder="1" applyAlignment="1">
      <alignment horizontal="center" vertical="center"/>
      <protection/>
    </xf>
    <xf numFmtId="0" fontId="77" fillId="0" borderId="12" xfId="57" applyFont="1" applyBorder="1" applyAlignment="1">
      <alignment horizontal="center" vertical="center" wrapText="1"/>
      <protection/>
    </xf>
    <xf numFmtId="190" fontId="6" fillId="0" borderId="13" xfId="57" applyNumberFormat="1" applyFont="1" applyBorder="1" applyAlignment="1">
      <alignment horizontal="center" vertical="center"/>
      <protection/>
    </xf>
    <xf numFmtId="0" fontId="32" fillId="0" borderId="12" xfId="57" applyFont="1" applyBorder="1" applyAlignment="1">
      <alignment horizontal="center" vertical="center" wrapText="1"/>
      <protection/>
    </xf>
    <xf numFmtId="188" fontId="34" fillId="0" borderId="10" xfId="57" applyNumberFormat="1" applyFont="1" applyBorder="1" applyAlignment="1">
      <alignment horizontal="center" vertical="center"/>
      <protection/>
    </xf>
    <xf numFmtId="188" fontId="49" fillId="0" borderId="11" xfId="57" applyNumberFormat="1" applyFont="1" applyFill="1" applyBorder="1" applyAlignment="1">
      <alignment horizontal="center" vertical="center" wrapText="1"/>
      <protection/>
    </xf>
    <xf numFmtId="0" fontId="17" fillId="0" borderId="10" xfId="57" applyFont="1" applyBorder="1" applyAlignment="1">
      <alignment vertical="center" wrapText="1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17" fillId="0" borderId="11" xfId="57" applyFont="1" applyBorder="1" applyAlignment="1">
      <alignment horizontal="center" vertical="center" wrapText="1"/>
      <protection/>
    </xf>
    <xf numFmtId="188" fontId="6" fillId="32" borderId="12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39" xfId="57" applyNumberFormat="1" applyFont="1" applyBorder="1" applyAlignment="1">
      <alignment horizontal="center" vertic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188" fontId="34" fillId="0" borderId="39" xfId="57" applyNumberFormat="1" applyFont="1" applyBorder="1" applyAlignment="1">
      <alignment horizontal="center" vertical="center"/>
      <protection/>
    </xf>
    <xf numFmtId="188" fontId="6" fillId="0" borderId="23" xfId="57" applyNumberFormat="1" applyFont="1" applyFill="1" applyBorder="1" applyAlignment="1">
      <alignment horizontal="center" vertical="center"/>
      <protection/>
    </xf>
    <xf numFmtId="188" fontId="34" fillId="4" borderId="40" xfId="57" applyNumberFormat="1" applyFont="1" applyFill="1" applyBorder="1" applyAlignment="1">
      <alignment horizontal="center" vertical="center"/>
      <protection/>
    </xf>
    <xf numFmtId="0" fontId="50" fillId="0" borderId="21" xfId="57" applyFont="1" applyBorder="1" applyAlignment="1">
      <alignment horizontal="center" vertical="center" wrapText="1"/>
      <protection/>
    </xf>
    <xf numFmtId="0" fontId="50" fillId="0" borderId="20" xfId="57" applyFont="1" applyBorder="1" applyAlignment="1">
      <alignment horizontal="center" vertical="center" wrapText="1"/>
      <protection/>
    </xf>
    <xf numFmtId="0" fontId="50" fillId="0" borderId="46" xfId="57" applyFont="1" applyBorder="1" applyAlignment="1">
      <alignment horizontal="center" vertical="center" wrapText="1"/>
      <protection/>
    </xf>
    <xf numFmtId="188" fontId="34" fillId="38" borderId="11" xfId="57" applyNumberFormat="1" applyFont="1" applyFill="1" applyBorder="1" applyAlignment="1">
      <alignment horizontal="center" vertical="center"/>
      <protection/>
    </xf>
    <xf numFmtId="190" fontId="6" fillId="0" borderId="12" xfId="57" applyNumberFormat="1" applyFont="1" applyBorder="1" applyAlignment="1">
      <alignment horizontal="center" vertical="center"/>
      <protection/>
    </xf>
    <xf numFmtId="188" fontId="34" fillId="0" borderId="13" xfId="57" applyNumberFormat="1" applyFont="1" applyBorder="1" applyAlignment="1">
      <alignment horizontal="center" vertical="center"/>
      <protection/>
    </xf>
    <xf numFmtId="188" fontId="6" fillId="0" borderId="13" xfId="57" applyNumberFormat="1" applyFont="1" applyFill="1" applyBorder="1" applyAlignment="1">
      <alignment horizontal="center" vertical="center"/>
      <protection/>
    </xf>
    <xf numFmtId="188" fontId="6" fillId="0" borderId="13" xfId="57" applyNumberFormat="1" applyFont="1" applyBorder="1" applyAlignment="1">
      <alignment horizontal="center" vertical="center"/>
      <protection/>
    </xf>
    <xf numFmtId="188" fontId="34" fillId="4" borderId="14" xfId="57" applyNumberFormat="1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center" vertical="center"/>
      <protection/>
    </xf>
    <xf numFmtId="0" fontId="6" fillId="0" borderId="46" xfId="57" applyFont="1" applyFill="1" applyBorder="1" applyAlignment="1">
      <alignment horizontal="center" vertical="center"/>
      <protection/>
    </xf>
    <xf numFmtId="1" fontId="6" fillId="0" borderId="12" xfId="57" applyNumberFormat="1" applyFont="1" applyBorder="1" applyAlignment="1">
      <alignment horizontal="center" vertical="center" wrapText="1"/>
      <protection/>
    </xf>
    <xf numFmtId="188" fontId="6" fillId="0" borderId="12" xfId="57" applyNumberFormat="1" applyFont="1" applyFill="1" applyBorder="1" applyAlignment="1">
      <alignment horizontal="center" vertical="center"/>
      <protection/>
    </xf>
    <xf numFmtId="188" fontId="6" fillId="0" borderId="10" xfId="57" applyNumberFormat="1" applyFont="1" applyBorder="1" applyAlignment="1">
      <alignment horizontal="center" vertical="center"/>
      <protection/>
    </xf>
    <xf numFmtId="188" fontId="6" fillId="0" borderId="0" xfId="57" applyNumberFormat="1" applyFont="1" applyBorder="1" applyAlignment="1">
      <alignment horizontal="center" vertical="center"/>
      <protection/>
    </xf>
    <xf numFmtId="0" fontId="32" fillId="0" borderId="25" xfId="57" applyFont="1" applyBorder="1" applyAlignment="1">
      <alignment horizontal="center" vertical="center" wrapText="1"/>
      <protection/>
    </xf>
    <xf numFmtId="190" fontId="6" fillId="0" borderId="39" xfId="57" applyNumberFormat="1" applyFont="1" applyBorder="1" applyAlignment="1">
      <alignment horizontal="center" vertical="center"/>
      <protection/>
    </xf>
    <xf numFmtId="188" fontId="34" fillId="38" borderId="10" xfId="57" applyNumberFormat="1" applyFont="1" applyFill="1" applyBorder="1" applyAlignment="1">
      <alignment horizontal="center" vertical="center"/>
      <protection/>
    </xf>
    <xf numFmtId="0" fontId="32" fillId="0" borderId="13" xfId="57" applyFont="1" applyBorder="1" applyAlignment="1">
      <alignment horizontal="center" vertical="center" wrapText="1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27" xfId="57" applyFont="1" applyFill="1" applyBorder="1" applyAlignment="1">
      <alignment horizontal="center" vertical="center"/>
      <protection/>
    </xf>
    <xf numFmtId="0" fontId="6" fillId="0" borderId="28" xfId="57" applyFont="1" applyFill="1" applyBorder="1" applyAlignment="1">
      <alignment horizontal="center" vertical="center"/>
      <protection/>
    </xf>
    <xf numFmtId="188" fontId="34" fillId="4" borderId="23" xfId="57" applyNumberFormat="1" applyFont="1" applyFill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188" fontId="6" fillId="0" borderId="10" xfId="57" applyNumberFormat="1" applyFont="1" applyFill="1" applyBorder="1" applyAlignment="1">
      <alignment horizontal="center" vertical="center"/>
      <protection/>
    </xf>
    <xf numFmtId="188" fontId="34" fillId="4" borderId="30" xfId="57" applyNumberFormat="1" applyFont="1" applyFill="1" applyBorder="1" applyAlignment="1">
      <alignment horizontal="center" vertical="center"/>
      <protection/>
    </xf>
    <xf numFmtId="1" fontId="34" fillId="0" borderId="12" xfId="57" applyNumberFormat="1" applyFont="1" applyBorder="1" applyAlignment="1">
      <alignment horizontal="center" vertical="center" wrapText="1"/>
      <protection/>
    </xf>
    <xf numFmtId="190" fontId="6" fillId="0" borderId="18" xfId="57" applyNumberFormat="1" applyFont="1" applyBorder="1" applyAlignment="1">
      <alignment horizontal="center" vertical="center"/>
      <protection/>
    </xf>
    <xf numFmtId="188" fontId="6" fillId="0" borderId="15" xfId="57" applyNumberFormat="1" applyFont="1" applyBorder="1" applyAlignment="1">
      <alignment horizontal="center" vertical="center"/>
      <protection/>
    </xf>
    <xf numFmtId="0" fontId="6" fillId="0" borderId="42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421875" style="88" customWidth="1"/>
    <col min="2" max="2" width="11.28125" style="92" customWidth="1"/>
    <col min="3" max="3" width="8.00390625" style="89" customWidth="1"/>
    <col min="4" max="4" width="8.140625" style="92" customWidth="1"/>
    <col min="5" max="5" width="11.28125" style="92" customWidth="1"/>
    <col min="6" max="6" width="18.8515625" style="92" customWidth="1"/>
    <col min="7" max="7" width="17.00390625" style="13" customWidth="1"/>
    <col min="8" max="8" width="8.8515625" style="92" customWidth="1"/>
    <col min="9" max="9" width="7.421875" style="92" customWidth="1"/>
    <col min="10" max="10" width="17.7109375" style="92" customWidth="1"/>
    <col min="11" max="11" width="19.00390625" style="92" customWidth="1"/>
    <col min="12" max="12" width="10.7109375" style="92" customWidth="1"/>
    <col min="13" max="13" width="12.140625" style="92" customWidth="1"/>
    <col min="14" max="14" width="8.57421875" style="92" customWidth="1"/>
    <col min="15" max="15" width="18.140625" style="92" customWidth="1"/>
    <col min="16" max="16" width="13.28125" style="92" bestFit="1" customWidth="1"/>
    <col min="17" max="17" width="27.8515625" style="92" customWidth="1"/>
    <col min="18" max="18" width="11.00390625" style="92" customWidth="1"/>
    <col min="19" max="16384" width="9.140625" style="92" customWidth="1"/>
  </cols>
  <sheetData>
    <row r="1" spans="2:17" ht="21">
      <c r="B1" s="6"/>
      <c r="D1" s="90"/>
      <c r="E1" s="91"/>
      <c r="F1" s="6"/>
      <c r="G1" s="12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28.5" customHeight="1">
      <c r="B2" s="6"/>
      <c r="C2" s="138" t="s">
        <v>52</v>
      </c>
      <c r="D2" s="138"/>
      <c r="E2" s="138"/>
      <c r="F2" s="138"/>
      <c r="G2" s="138"/>
      <c r="H2" s="138"/>
      <c r="I2" s="138"/>
      <c r="J2" s="138"/>
      <c r="K2" s="138"/>
      <c r="L2" s="138"/>
      <c r="M2" s="140"/>
      <c r="N2" s="140"/>
      <c r="O2" s="6"/>
      <c r="P2" s="6"/>
      <c r="Q2" s="6"/>
    </row>
    <row r="3" spans="2:17" ht="22.5">
      <c r="B3" s="6"/>
      <c r="D3" s="90"/>
      <c r="E3" s="90"/>
      <c r="F3" s="6" t="s">
        <v>52</v>
      </c>
      <c r="G3" s="12"/>
      <c r="H3" s="6"/>
      <c r="I3" s="7"/>
      <c r="J3" s="7"/>
      <c r="K3" s="93"/>
      <c r="L3" s="6"/>
      <c r="M3" s="6"/>
      <c r="N3" s="6"/>
      <c r="O3" s="6"/>
      <c r="P3" s="6"/>
      <c r="Q3" s="6"/>
    </row>
    <row r="4" spans="1:17" ht="22.5" customHeight="1">
      <c r="A4" s="94"/>
      <c r="B4" s="95"/>
      <c r="C4" s="147" t="s">
        <v>106</v>
      </c>
      <c r="D4" s="148"/>
      <c r="E4" s="148"/>
      <c r="F4" s="148"/>
      <c r="G4" s="148"/>
      <c r="H4" s="148"/>
      <c r="I4" s="148"/>
      <c r="J4" s="148"/>
      <c r="K4" s="149"/>
      <c r="L4" s="6"/>
      <c r="M4" s="6"/>
      <c r="N4" s="6"/>
      <c r="O4" s="6"/>
      <c r="P4" s="6"/>
      <c r="Q4" s="6"/>
    </row>
    <row r="5" spans="1:17" ht="91.5" customHeight="1">
      <c r="A5" s="94"/>
      <c r="B5" s="95"/>
      <c r="C5" s="141" t="s">
        <v>18</v>
      </c>
      <c r="D5" s="142"/>
      <c r="E5" s="143"/>
      <c r="F5" s="9" t="s">
        <v>107</v>
      </c>
      <c r="G5" s="247"/>
      <c r="H5" s="141" t="s">
        <v>18</v>
      </c>
      <c r="I5" s="142"/>
      <c r="J5" s="143"/>
      <c r="K5" s="9" t="s">
        <v>110</v>
      </c>
      <c r="L5" s="6"/>
      <c r="M5" s="6"/>
      <c r="N5" s="6"/>
      <c r="O5" s="6"/>
      <c r="P5" s="10"/>
      <c r="Q5" s="6"/>
    </row>
    <row r="6" spans="1:17" ht="21">
      <c r="A6" s="94"/>
      <c r="B6" s="95"/>
      <c r="C6" s="144" t="s">
        <v>15</v>
      </c>
      <c r="D6" s="145"/>
      <c r="E6" s="146"/>
      <c r="F6" s="248">
        <v>1</v>
      </c>
      <c r="G6" s="12"/>
      <c r="H6" s="144" t="s">
        <v>68</v>
      </c>
      <c r="I6" s="145"/>
      <c r="J6" s="146"/>
      <c r="K6" s="248">
        <v>1</v>
      </c>
      <c r="L6" s="6"/>
      <c r="M6" s="6"/>
      <c r="N6" s="6"/>
      <c r="O6" s="6"/>
      <c r="P6" s="11"/>
      <c r="Q6" s="6"/>
    </row>
    <row r="7" spans="1:17" ht="21">
      <c r="A7" s="94"/>
      <c r="B7" s="95"/>
      <c r="C7" s="152" t="s">
        <v>20</v>
      </c>
      <c r="D7" s="153"/>
      <c r="E7" s="154"/>
      <c r="F7" s="248">
        <v>3</v>
      </c>
      <c r="G7" s="12"/>
      <c r="H7" s="144" t="s">
        <v>63</v>
      </c>
      <c r="I7" s="145"/>
      <c r="J7" s="146"/>
      <c r="K7" s="248">
        <v>1.2</v>
      </c>
      <c r="L7" s="6"/>
      <c r="M7" s="6"/>
      <c r="N7" s="6"/>
      <c r="O7" s="6"/>
      <c r="P7" s="11"/>
      <c r="Q7" s="6"/>
    </row>
    <row r="8" spans="1:17" ht="21">
      <c r="A8" s="94"/>
      <c r="B8" s="95"/>
      <c r="C8" s="144" t="s">
        <v>22</v>
      </c>
      <c r="D8" s="145"/>
      <c r="E8" s="146"/>
      <c r="F8" s="249">
        <v>3</v>
      </c>
      <c r="G8" s="12"/>
      <c r="H8" s="144" t="s">
        <v>16</v>
      </c>
      <c r="I8" s="145"/>
      <c r="J8" s="146"/>
      <c r="K8" s="248">
        <v>-8</v>
      </c>
      <c r="L8" s="6"/>
      <c r="M8" s="6"/>
      <c r="N8" s="6"/>
      <c r="O8" s="6"/>
      <c r="P8" s="10"/>
      <c r="Q8" s="6"/>
    </row>
    <row r="9" spans="1:17" ht="21">
      <c r="A9" s="94"/>
      <c r="B9" s="95"/>
      <c r="C9" s="160" t="s">
        <v>60</v>
      </c>
      <c r="D9" s="161"/>
      <c r="E9" s="162"/>
      <c r="F9" s="249">
        <v>1.2</v>
      </c>
      <c r="G9" s="12"/>
      <c r="H9" s="144" t="s">
        <v>17</v>
      </c>
      <c r="I9" s="145"/>
      <c r="J9" s="146"/>
      <c r="K9" s="248">
        <v>22</v>
      </c>
      <c r="L9" s="6"/>
      <c r="M9" s="6"/>
      <c r="N9" s="6"/>
      <c r="O9" s="6"/>
      <c r="P9" s="95"/>
      <c r="Q9" s="6"/>
    </row>
    <row r="10" spans="1:17" ht="21">
      <c r="A10" s="139" t="s">
        <v>13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</row>
    <row r="11" spans="1:17" ht="16.5">
      <c r="A11" s="97"/>
      <c r="B11" s="98"/>
      <c r="C11" s="98"/>
      <c r="D11" s="99"/>
      <c r="E11" s="99"/>
      <c r="F11" s="98"/>
      <c r="G11" s="250"/>
      <c r="H11" s="98"/>
      <c r="I11" s="98"/>
      <c r="J11" s="98"/>
      <c r="K11" s="100"/>
      <c r="L11" s="98"/>
      <c r="M11" s="98"/>
      <c r="N11" s="100"/>
      <c r="O11" s="98"/>
      <c r="P11" s="98"/>
      <c r="Q11" s="98"/>
    </row>
    <row r="12" spans="1:17" ht="48" customHeight="1">
      <c r="A12" s="150" t="s">
        <v>0</v>
      </c>
      <c r="B12" s="144" t="s">
        <v>14</v>
      </c>
      <c r="C12" s="145"/>
      <c r="D12" s="145"/>
      <c r="E12" s="145"/>
      <c r="F12" s="146"/>
      <c r="G12" s="251" t="s">
        <v>111</v>
      </c>
      <c r="H12" s="141" t="s">
        <v>112</v>
      </c>
      <c r="I12" s="142"/>
      <c r="J12" s="143"/>
      <c r="K12" s="150" t="s">
        <v>1</v>
      </c>
      <c r="L12" s="141" t="s">
        <v>108</v>
      </c>
      <c r="M12" s="143"/>
      <c r="N12" s="150" t="s">
        <v>109</v>
      </c>
      <c r="O12" s="144" t="s">
        <v>2</v>
      </c>
      <c r="P12" s="145"/>
      <c r="Q12" s="146"/>
    </row>
    <row r="13" spans="1:17" ht="101.25" customHeight="1">
      <c r="A13" s="159"/>
      <c r="B13" s="150" t="s">
        <v>3</v>
      </c>
      <c r="C13" s="155" t="s">
        <v>4</v>
      </c>
      <c r="D13" s="155" t="s">
        <v>5</v>
      </c>
      <c r="E13" s="155" t="s">
        <v>11</v>
      </c>
      <c r="F13" s="150" t="s">
        <v>12</v>
      </c>
      <c r="G13" s="252"/>
      <c r="H13" s="157" t="s">
        <v>6</v>
      </c>
      <c r="I13" s="157" t="s">
        <v>7</v>
      </c>
      <c r="J13" s="150" t="s">
        <v>113</v>
      </c>
      <c r="K13" s="159"/>
      <c r="L13" s="150" t="s">
        <v>8</v>
      </c>
      <c r="M13" s="150" t="s">
        <v>39</v>
      </c>
      <c r="N13" s="159"/>
      <c r="O13" s="150" t="s">
        <v>19</v>
      </c>
      <c r="P13" s="150" t="s">
        <v>9</v>
      </c>
      <c r="Q13" s="150" t="s">
        <v>10</v>
      </c>
    </row>
    <row r="14" spans="1:17" ht="16.5">
      <c r="A14" s="151"/>
      <c r="B14" s="151"/>
      <c r="C14" s="156"/>
      <c r="D14" s="156"/>
      <c r="E14" s="156"/>
      <c r="F14" s="151"/>
      <c r="G14" s="253"/>
      <c r="H14" s="158"/>
      <c r="I14" s="158"/>
      <c r="J14" s="151"/>
      <c r="K14" s="151"/>
      <c r="L14" s="151"/>
      <c r="M14" s="151"/>
      <c r="N14" s="151"/>
      <c r="O14" s="151"/>
      <c r="P14" s="151"/>
      <c r="Q14" s="151"/>
    </row>
    <row r="15" spans="1:17" s="103" customFormat="1" ht="16.5">
      <c r="A15" s="101">
        <v>1</v>
      </c>
      <c r="B15" s="102">
        <v>3</v>
      </c>
      <c r="C15" s="102">
        <v>5</v>
      </c>
      <c r="D15" s="102">
        <v>6</v>
      </c>
      <c r="E15" s="102">
        <v>7</v>
      </c>
      <c r="F15" s="102">
        <v>8</v>
      </c>
      <c r="G15" s="254">
        <v>9</v>
      </c>
      <c r="H15" s="102">
        <v>10</v>
      </c>
      <c r="I15" s="102">
        <v>11</v>
      </c>
      <c r="J15" s="102">
        <v>12</v>
      </c>
      <c r="K15" s="102">
        <v>13</v>
      </c>
      <c r="L15" s="102">
        <v>14</v>
      </c>
      <c r="M15" s="102">
        <v>15</v>
      </c>
      <c r="N15" s="102">
        <v>16</v>
      </c>
      <c r="O15" s="102">
        <v>17</v>
      </c>
      <c r="P15" s="102">
        <v>18</v>
      </c>
      <c r="Q15" s="102">
        <v>19</v>
      </c>
    </row>
    <row r="16" spans="1:17" s="106" customFormat="1" ht="16.5">
      <c r="A16" s="104"/>
      <c r="B16" s="105"/>
      <c r="C16" s="105"/>
      <c r="D16" s="105"/>
      <c r="E16" s="105"/>
      <c r="F16" s="105"/>
      <c r="G16" s="14"/>
      <c r="H16" s="105"/>
      <c r="I16" s="105"/>
      <c r="J16" s="105"/>
      <c r="K16" s="105"/>
      <c r="L16" s="105"/>
      <c r="M16" s="105"/>
      <c r="N16" s="105"/>
      <c r="O16" s="105"/>
      <c r="P16" s="105"/>
      <c r="Q16" s="105"/>
    </row>
    <row r="17" spans="1:17" s="106" customFormat="1" ht="29.25" thickBot="1">
      <c r="A17" s="163" t="s">
        <v>55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255"/>
    </row>
    <row r="18" spans="1:17" s="106" customFormat="1" ht="23.25" thickBot="1">
      <c r="A18" s="169" t="s">
        <v>89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1"/>
      <c r="Q18" s="114">
        <f>Q24+Q31+Q36+Q42+Q52+Q57+Q62</f>
        <v>52906.1514</v>
      </c>
    </row>
    <row r="19" spans="1:17" s="106" customFormat="1" ht="16.5" customHeight="1" thickBot="1">
      <c r="A19" s="127" t="s">
        <v>21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256" t="s">
        <v>64</v>
      </c>
    </row>
    <row r="20" spans="1:17" s="106" customFormat="1" ht="16.5" customHeight="1">
      <c r="A20" s="166" t="s">
        <v>91</v>
      </c>
      <c r="B20" s="108" t="s">
        <v>15</v>
      </c>
      <c r="C20" s="257">
        <v>8</v>
      </c>
      <c r="D20" s="257">
        <v>4.5</v>
      </c>
      <c r="E20" s="257">
        <v>1</v>
      </c>
      <c r="F20" s="258">
        <f>C20*D20*E20</f>
        <v>36</v>
      </c>
      <c r="G20" s="259">
        <f>$F$6</f>
        <v>1</v>
      </c>
      <c r="H20" s="260">
        <f>K9</f>
        <v>22</v>
      </c>
      <c r="I20" s="261">
        <f>$K$8</f>
        <v>-8</v>
      </c>
      <c r="J20" s="261">
        <f>H20-I20</f>
        <v>30</v>
      </c>
      <c r="K20" s="108">
        <f>F20*G20*J20</f>
        <v>1080</v>
      </c>
      <c r="L20" s="109">
        <v>0.2</v>
      </c>
      <c r="M20" s="108" t="s">
        <v>71</v>
      </c>
      <c r="N20" s="109">
        <v>1.2</v>
      </c>
      <c r="O20" s="109">
        <f>K20*N20</f>
        <v>1296</v>
      </c>
      <c r="P20" s="109">
        <v>1</v>
      </c>
      <c r="Q20" s="137">
        <f>P20*O20</f>
        <v>1296</v>
      </c>
    </row>
    <row r="21" spans="1:17" s="106" customFormat="1" ht="16.5" customHeight="1">
      <c r="A21" s="167"/>
      <c r="B21" s="96" t="s">
        <v>15</v>
      </c>
      <c r="C21" s="262">
        <v>4.7</v>
      </c>
      <c r="D21" s="262">
        <v>4.5</v>
      </c>
      <c r="E21" s="262">
        <v>1</v>
      </c>
      <c r="F21" s="96">
        <f>C21*D21*E21</f>
        <v>21.150000000000002</v>
      </c>
      <c r="G21" s="263">
        <f>$F$6</f>
        <v>1</v>
      </c>
      <c r="H21" s="261">
        <f>K9</f>
        <v>22</v>
      </c>
      <c r="I21" s="264">
        <f>$K$8</f>
        <v>-8</v>
      </c>
      <c r="J21" s="264">
        <f>H21-I21</f>
        <v>30</v>
      </c>
      <c r="K21" s="109">
        <f>F21*G21*J21</f>
        <v>634.5000000000001</v>
      </c>
      <c r="L21" s="109">
        <v>0.15</v>
      </c>
      <c r="M21" s="108" t="s">
        <v>80</v>
      </c>
      <c r="N21" s="109">
        <v>1.15</v>
      </c>
      <c r="O21" s="109">
        <f>N21*K21</f>
        <v>729.6750000000001</v>
      </c>
      <c r="P21" s="109">
        <v>1</v>
      </c>
      <c r="Q21" s="109">
        <f>P21*O21</f>
        <v>729.6750000000001</v>
      </c>
    </row>
    <row r="22" spans="1:17" s="106" customFormat="1" ht="16.5" customHeight="1">
      <c r="A22" s="167"/>
      <c r="B22" s="96" t="s">
        <v>81</v>
      </c>
      <c r="C22" s="262">
        <v>0.4</v>
      </c>
      <c r="D22" s="262">
        <v>1.8</v>
      </c>
      <c r="E22" s="262">
        <v>10</v>
      </c>
      <c r="F22" s="109">
        <f>C22*D22*E22</f>
        <v>7.200000000000001</v>
      </c>
      <c r="G22" s="263">
        <f>$F$8-$F$6</f>
        <v>2</v>
      </c>
      <c r="H22" s="261">
        <f>$K$9</f>
        <v>22</v>
      </c>
      <c r="I22" s="264">
        <f>$K$8</f>
        <v>-8</v>
      </c>
      <c r="J22" s="264">
        <f>H22-I22</f>
        <v>30</v>
      </c>
      <c r="K22" s="109">
        <f>F22*G22*J22</f>
        <v>432.00000000000006</v>
      </c>
      <c r="L22" s="109">
        <v>0.2</v>
      </c>
      <c r="M22" s="108" t="s">
        <v>71</v>
      </c>
      <c r="N22" s="109">
        <v>1.2</v>
      </c>
      <c r="O22" s="109">
        <f>K22*N22</f>
        <v>518.4000000000001</v>
      </c>
      <c r="P22" s="109">
        <v>1.1</v>
      </c>
      <c r="Q22" s="109">
        <f>P22*O22</f>
        <v>570.2400000000001</v>
      </c>
    </row>
    <row r="23" spans="1:17" s="106" customFormat="1" ht="16.5" customHeight="1">
      <c r="A23" s="167"/>
      <c r="B23" s="110" t="s">
        <v>79</v>
      </c>
      <c r="C23" s="265"/>
      <c r="D23" s="265"/>
      <c r="E23" s="265"/>
      <c r="F23" s="109">
        <v>32</v>
      </c>
      <c r="G23" s="266">
        <f>K6</f>
        <v>1</v>
      </c>
      <c r="H23" s="261">
        <f>$K$9</f>
        <v>22</v>
      </c>
      <c r="I23" s="264">
        <f>$K$8</f>
        <v>-8</v>
      </c>
      <c r="J23" s="261">
        <f>H23-I23</f>
        <v>30</v>
      </c>
      <c r="K23" s="109">
        <f>F23*G23*J23</f>
        <v>960</v>
      </c>
      <c r="L23" s="109">
        <v>1</v>
      </c>
      <c r="M23" s="108"/>
      <c r="N23" s="109">
        <v>1</v>
      </c>
      <c r="O23" s="109">
        <f>N23*K23</f>
        <v>960</v>
      </c>
      <c r="P23" s="109">
        <v>1</v>
      </c>
      <c r="Q23" s="109">
        <f>P23*O23</f>
        <v>960</v>
      </c>
    </row>
    <row r="24" spans="1:17" s="106" customFormat="1" ht="17.25" thickBot="1">
      <c r="A24" s="168"/>
      <c r="B24" s="110"/>
      <c r="C24" s="265"/>
      <c r="D24" s="265"/>
      <c r="E24" s="265"/>
      <c r="F24" s="109"/>
      <c r="G24" s="266"/>
      <c r="H24" s="261"/>
      <c r="I24" s="264"/>
      <c r="J24" s="264"/>
      <c r="K24" s="109"/>
      <c r="L24" s="109"/>
      <c r="M24" s="108"/>
      <c r="N24" s="109"/>
      <c r="O24" s="109"/>
      <c r="P24" s="109"/>
      <c r="Q24" s="267">
        <f>SUM(Q20:Q23)</f>
        <v>3555.9150000000004</v>
      </c>
    </row>
    <row r="25" spans="1:17" s="106" customFormat="1" ht="23.25" customHeight="1" thickBo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19"/>
    </row>
    <row r="26" spans="1:17" s="106" customFormat="1" ht="16.5" customHeight="1">
      <c r="A26" s="246" t="s">
        <v>90</v>
      </c>
      <c r="B26" s="108" t="s">
        <v>15</v>
      </c>
      <c r="C26" s="257">
        <v>20</v>
      </c>
      <c r="D26" s="257">
        <v>4.5</v>
      </c>
      <c r="E26" s="257">
        <v>1</v>
      </c>
      <c r="F26" s="258">
        <f>C26*D26*E26</f>
        <v>90</v>
      </c>
      <c r="G26" s="259">
        <f>$F$6</f>
        <v>1</v>
      </c>
      <c r="H26" s="261">
        <f>$K$9</f>
        <v>22</v>
      </c>
      <c r="I26" s="261">
        <f>$K$8</f>
        <v>-8</v>
      </c>
      <c r="J26" s="261">
        <f>H26-I26</f>
        <v>30</v>
      </c>
      <c r="K26" s="108">
        <f>F26*G26*J26</f>
        <v>2700</v>
      </c>
      <c r="L26" s="108">
        <v>0.15</v>
      </c>
      <c r="M26" s="108" t="s">
        <v>80</v>
      </c>
      <c r="N26" s="109">
        <v>1.15</v>
      </c>
      <c r="O26" s="109">
        <f>N26*K26</f>
        <v>3104.9999999999995</v>
      </c>
      <c r="P26" s="109">
        <v>1</v>
      </c>
      <c r="Q26" s="109">
        <f>P26*O26</f>
        <v>3104.9999999999995</v>
      </c>
    </row>
    <row r="27" spans="1:17" s="106" customFormat="1" ht="16.5" customHeight="1">
      <c r="A27" s="167"/>
      <c r="B27" s="108" t="s">
        <v>15</v>
      </c>
      <c r="C27" s="257">
        <v>13</v>
      </c>
      <c r="D27" s="257">
        <v>4.5</v>
      </c>
      <c r="E27" s="257">
        <v>1</v>
      </c>
      <c r="F27" s="258">
        <f>C27*D27*E27</f>
        <v>58.5</v>
      </c>
      <c r="G27" s="259">
        <f>$F$6</f>
        <v>1</v>
      </c>
      <c r="H27" s="261">
        <f>$K$9</f>
        <v>22</v>
      </c>
      <c r="I27" s="261">
        <f>$K$8</f>
        <v>-8</v>
      </c>
      <c r="J27" s="261">
        <f>H27-I27</f>
        <v>30</v>
      </c>
      <c r="K27" s="108">
        <f>F27*G27*J27</f>
        <v>1755</v>
      </c>
      <c r="L27" s="109">
        <v>0.1</v>
      </c>
      <c r="M27" s="108" t="s">
        <v>72</v>
      </c>
      <c r="N27" s="109">
        <v>1.1</v>
      </c>
      <c r="O27" s="109">
        <f>K27*N27</f>
        <v>1930.5000000000002</v>
      </c>
      <c r="P27" s="109">
        <v>1</v>
      </c>
      <c r="Q27" s="109">
        <f>P27*O27</f>
        <v>1930.5000000000002</v>
      </c>
    </row>
    <row r="28" spans="1:17" s="106" customFormat="1" ht="16.5" customHeight="1">
      <c r="A28" s="167"/>
      <c r="B28" s="108" t="s">
        <v>15</v>
      </c>
      <c r="C28" s="257">
        <v>3.7</v>
      </c>
      <c r="D28" s="257">
        <v>4.5</v>
      </c>
      <c r="E28" s="257">
        <v>1</v>
      </c>
      <c r="F28" s="108">
        <f>C28*D28*E28</f>
        <v>16.650000000000002</v>
      </c>
      <c r="G28" s="259">
        <f>$F$6</f>
        <v>1</v>
      </c>
      <c r="H28" s="261">
        <f>$K$9</f>
        <v>22</v>
      </c>
      <c r="I28" s="261">
        <f>$K$8</f>
        <v>-8</v>
      </c>
      <c r="J28" s="261">
        <f>H28-I28</f>
        <v>30</v>
      </c>
      <c r="K28" s="108">
        <f>F28*G28*J28</f>
        <v>499.50000000000006</v>
      </c>
      <c r="L28" s="108">
        <v>0.2</v>
      </c>
      <c r="M28" s="108" t="s">
        <v>82</v>
      </c>
      <c r="N28" s="109">
        <v>1.2</v>
      </c>
      <c r="O28" s="109">
        <f>N28*K28</f>
        <v>599.4000000000001</v>
      </c>
      <c r="P28" s="109">
        <v>1</v>
      </c>
      <c r="Q28" s="109">
        <f>P28*O28</f>
        <v>599.4000000000001</v>
      </c>
    </row>
    <row r="29" spans="1:17" s="106" customFormat="1" ht="16.5" customHeight="1">
      <c r="A29" s="167"/>
      <c r="B29" s="96" t="s">
        <v>22</v>
      </c>
      <c r="C29" s="262">
        <v>0.35</v>
      </c>
      <c r="D29" s="262">
        <v>1.8</v>
      </c>
      <c r="E29" s="262">
        <v>17</v>
      </c>
      <c r="F29" s="109">
        <f>C29*D29*E29</f>
        <v>10.71</v>
      </c>
      <c r="G29" s="263">
        <f>$F$8-$F$6</f>
        <v>2</v>
      </c>
      <c r="H29" s="261">
        <f>$K$9</f>
        <v>22</v>
      </c>
      <c r="I29" s="264">
        <f>$K$8</f>
        <v>-8</v>
      </c>
      <c r="J29" s="264">
        <f>H29-I29</f>
        <v>30</v>
      </c>
      <c r="K29" s="109">
        <f>F29*G29*J29</f>
        <v>642.6</v>
      </c>
      <c r="L29" s="109">
        <v>0.1</v>
      </c>
      <c r="M29" s="108" t="s">
        <v>72</v>
      </c>
      <c r="N29" s="109">
        <v>1.1</v>
      </c>
      <c r="O29" s="109">
        <f>N29*K29</f>
        <v>706.8600000000001</v>
      </c>
      <c r="P29" s="109">
        <v>1.1</v>
      </c>
      <c r="Q29" s="109">
        <f>P29*O29</f>
        <v>777.5460000000002</v>
      </c>
    </row>
    <row r="30" spans="1:17" s="106" customFormat="1" ht="16.5" customHeight="1">
      <c r="A30" s="167"/>
      <c r="B30" s="110" t="s">
        <v>79</v>
      </c>
      <c r="C30" s="265"/>
      <c r="D30" s="265"/>
      <c r="E30" s="265"/>
      <c r="F30" s="109">
        <v>212</v>
      </c>
      <c r="G30" s="266">
        <f>$K$6</f>
        <v>1</v>
      </c>
      <c r="H30" s="261">
        <f>$K$9</f>
        <v>22</v>
      </c>
      <c r="I30" s="264">
        <f>$K$8</f>
        <v>-8</v>
      </c>
      <c r="J30" s="261">
        <f>H30-I30</f>
        <v>30</v>
      </c>
      <c r="K30" s="109">
        <f>F30*G30*J30</f>
        <v>6360</v>
      </c>
      <c r="L30" s="109">
        <v>1</v>
      </c>
      <c r="M30" s="108"/>
      <c r="N30" s="109">
        <v>1</v>
      </c>
      <c r="O30" s="109">
        <f>N30*K30</f>
        <v>6360</v>
      </c>
      <c r="P30" s="109">
        <v>1</v>
      </c>
      <c r="Q30" s="109">
        <f>P30*O30</f>
        <v>6360</v>
      </c>
    </row>
    <row r="31" spans="1:17" s="106" customFormat="1" ht="21.75" thickBot="1">
      <c r="A31" s="268"/>
      <c r="B31" s="109"/>
      <c r="C31" s="262"/>
      <c r="D31" s="269"/>
      <c r="E31" s="262"/>
      <c r="F31" s="109"/>
      <c r="G31" s="249"/>
      <c r="H31" s="261"/>
      <c r="I31" s="264"/>
      <c r="J31" s="264"/>
      <c r="K31" s="109"/>
      <c r="L31" s="109"/>
      <c r="M31" s="109"/>
      <c r="N31" s="109"/>
      <c r="O31" s="109"/>
      <c r="P31" s="109"/>
      <c r="Q31" s="267">
        <f>SUM(Q26:Q30)</f>
        <v>12772.446</v>
      </c>
    </row>
    <row r="32" spans="1:17" s="106" customFormat="1" ht="22.5" customHeight="1" thickBot="1">
      <c r="A32" s="111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270"/>
    </row>
    <row r="33" spans="1:17" s="106" customFormat="1" ht="16.5" customHeight="1">
      <c r="A33" s="246" t="s">
        <v>93</v>
      </c>
      <c r="B33" s="108" t="s">
        <v>15</v>
      </c>
      <c r="C33" s="257">
        <v>5</v>
      </c>
      <c r="D33" s="257">
        <v>4.5</v>
      </c>
      <c r="E33" s="257">
        <v>1</v>
      </c>
      <c r="F33" s="258">
        <f>C33*D33*E33</f>
        <v>22.5</v>
      </c>
      <c r="G33" s="259">
        <f>$F$6</f>
        <v>1</v>
      </c>
      <c r="H33" s="261">
        <f>$K$9</f>
        <v>22</v>
      </c>
      <c r="I33" s="261">
        <f>$K$8</f>
        <v>-8</v>
      </c>
      <c r="J33" s="261">
        <f>H33-I33</f>
        <v>30</v>
      </c>
      <c r="K33" s="108">
        <f>F33*G33*J33</f>
        <v>675</v>
      </c>
      <c r="L33" s="109">
        <v>0.2</v>
      </c>
      <c r="M33" s="108" t="s">
        <v>71</v>
      </c>
      <c r="N33" s="109">
        <v>1.2</v>
      </c>
      <c r="O33" s="109">
        <f>K33*N33</f>
        <v>810</v>
      </c>
      <c r="P33" s="109">
        <v>1</v>
      </c>
      <c r="Q33" s="137">
        <f>P33*O33</f>
        <v>810</v>
      </c>
    </row>
    <row r="34" spans="1:17" s="106" customFormat="1" ht="16.5">
      <c r="A34" s="167"/>
      <c r="B34" s="96" t="s">
        <v>81</v>
      </c>
      <c r="C34" s="262">
        <v>0.4</v>
      </c>
      <c r="D34" s="262">
        <v>1.8</v>
      </c>
      <c r="E34" s="262">
        <v>6</v>
      </c>
      <c r="F34" s="109">
        <f>C34*D34*E34</f>
        <v>4.32</v>
      </c>
      <c r="G34" s="263">
        <f>$F$8-$F$6</f>
        <v>2</v>
      </c>
      <c r="H34" s="261">
        <f>$K$9</f>
        <v>22</v>
      </c>
      <c r="I34" s="264">
        <f>$K$8</f>
        <v>-8</v>
      </c>
      <c r="J34" s="264">
        <f>H34-I34</f>
        <v>30</v>
      </c>
      <c r="K34" s="109">
        <f>F34*G34*J34</f>
        <v>259.20000000000005</v>
      </c>
      <c r="L34" s="109">
        <v>0.2</v>
      </c>
      <c r="M34" s="108" t="s">
        <v>71</v>
      </c>
      <c r="N34" s="109">
        <v>1.2</v>
      </c>
      <c r="O34" s="109">
        <f>K34*N34</f>
        <v>311.04</v>
      </c>
      <c r="P34" s="109">
        <v>1.1</v>
      </c>
      <c r="Q34" s="109">
        <f>P34*O34</f>
        <v>342.14400000000006</v>
      </c>
    </row>
    <row r="35" spans="1:17" s="106" customFormat="1" ht="16.5">
      <c r="A35" s="167"/>
      <c r="B35" s="110" t="s">
        <v>79</v>
      </c>
      <c r="C35" s="265"/>
      <c r="D35" s="265"/>
      <c r="E35" s="265"/>
      <c r="F35" s="109">
        <v>20</v>
      </c>
      <c r="G35" s="266">
        <f>$K$6</f>
        <v>1</v>
      </c>
      <c r="H35" s="261">
        <f>$K$9</f>
        <v>22</v>
      </c>
      <c r="I35" s="264">
        <f>$K$8</f>
        <v>-8</v>
      </c>
      <c r="J35" s="261">
        <f>H35-I35</f>
        <v>30</v>
      </c>
      <c r="K35" s="109">
        <f>F35*G35*J35</f>
        <v>600</v>
      </c>
      <c r="L35" s="109">
        <v>1</v>
      </c>
      <c r="M35" s="108"/>
      <c r="N35" s="109">
        <v>1</v>
      </c>
      <c r="O35" s="109">
        <f>N35*K35</f>
        <v>600</v>
      </c>
      <c r="P35" s="109">
        <v>1</v>
      </c>
      <c r="Q35" s="109">
        <f>P35*O35</f>
        <v>600</v>
      </c>
    </row>
    <row r="36" spans="1:17" s="106" customFormat="1" ht="18.75" customHeight="1" thickBot="1">
      <c r="A36" s="268"/>
      <c r="B36" s="109"/>
      <c r="C36" s="262"/>
      <c r="D36" s="269"/>
      <c r="E36" s="262"/>
      <c r="F36" s="109"/>
      <c r="G36" s="249"/>
      <c r="H36" s="261"/>
      <c r="I36" s="264"/>
      <c r="J36" s="264"/>
      <c r="K36" s="109"/>
      <c r="L36" s="109"/>
      <c r="M36" s="109"/>
      <c r="N36" s="109"/>
      <c r="O36" s="109"/>
      <c r="P36" s="109"/>
      <c r="Q36" s="267">
        <f>SUM(Q33:Q35)</f>
        <v>1752.144</v>
      </c>
    </row>
    <row r="37" spans="1:17" s="106" customFormat="1" ht="16.5" customHeight="1" thickBot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1:17" s="106" customFormat="1" ht="16.5" customHeight="1">
      <c r="A38" s="246" t="s">
        <v>92</v>
      </c>
      <c r="B38" s="108" t="s">
        <v>15</v>
      </c>
      <c r="C38" s="257">
        <v>27.5</v>
      </c>
      <c r="D38" s="257">
        <v>4.7</v>
      </c>
      <c r="E38" s="257">
        <v>1</v>
      </c>
      <c r="F38" s="258">
        <f>C38*D38*E38</f>
        <v>129.25</v>
      </c>
      <c r="G38" s="259">
        <f>$F$6</f>
        <v>1</v>
      </c>
      <c r="H38" s="261">
        <f>$K$9</f>
        <v>22</v>
      </c>
      <c r="I38" s="261">
        <f>$K$8</f>
        <v>-8</v>
      </c>
      <c r="J38" s="261">
        <f>H38-I38</f>
        <v>30</v>
      </c>
      <c r="K38" s="108">
        <f>F38*G38*J38</f>
        <v>3877.5</v>
      </c>
      <c r="L38" s="109">
        <v>0.1</v>
      </c>
      <c r="M38" s="108" t="s">
        <v>72</v>
      </c>
      <c r="N38" s="109">
        <v>1.1</v>
      </c>
      <c r="O38" s="109">
        <f>K38*N38</f>
        <v>4265.25</v>
      </c>
      <c r="P38" s="109">
        <v>1</v>
      </c>
      <c r="Q38" s="109">
        <f>P38*O38</f>
        <v>4265.25</v>
      </c>
    </row>
    <row r="39" spans="1:17" s="106" customFormat="1" ht="16.5" customHeight="1">
      <c r="A39" s="167"/>
      <c r="B39" s="96" t="s">
        <v>22</v>
      </c>
      <c r="C39" s="262">
        <v>8.5</v>
      </c>
      <c r="D39" s="262">
        <v>3.5</v>
      </c>
      <c r="E39" s="262">
        <v>1</v>
      </c>
      <c r="F39" s="109">
        <f>C39*D39*E39</f>
        <v>29.75</v>
      </c>
      <c r="G39" s="263">
        <f>$F$8-$F$6</f>
        <v>2</v>
      </c>
      <c r="H39" s="261">
        <f>$K$9</f>
        <v>22</v>
      </c>
      <c r="I39" s="264">
        <f>$K$8</f>
        <v>-8</v>
      </c>
      <c r="J39" s="264">
        <f>H39-I39</f>
        <v>30</v>
      </c>
      <c r="K39" s="109">
        <f>F39*G39*J39</f>
        <v>1785</v>
      </c>
      <c r="L39" s="109">
        <v>0.1</v>
      </c>
      <c r="M39" s="108" t="s">
        <v>72</v>
      </c>
      <c r="N39" s="109">
        <v>1.1</v>
      </c>
      <c r="O39" s="109">
        <f>N39*K39</f>
        <v>1963.5000000000002</v>
      </c>
      <c r="P39" s="109">
        <v>1.1</v>
      </c>
      <c r="Q39" s="109">
        <f>P39*O39</f>
        <v>2159.8500000000004</v>
      </c>
    </row>
    <row r="40" spans="1:17" s="106" customFormat="1" ht="16.5">
      <c r="A40" s="167"/>
      <c r="B40" s="96" t="s">
        <v>22</v>
      </c>
      <c r="C40" s="262">
        <v>8.8</v>
      </c>
      <c r="D40" s="262">
        <v>3.5</v>
      </c>
      <c r="E40" s="262">
        <v>1</v>
      </c>
      <c r="F40" s="109">
        <f>C40*D40*E40</f>
        <v>30.800000000000004</v>
      </c>
      <c r="G40" s="263">
        <f>$F$8-$F$6</f>
        <v>2</v>
      </c>
      <c r="H40" s="261">
        <f>$K$9</f>
        <v>22</v>
      </c>
      <c r="I40" s="264">
        <f>$K$8</f>
        <v>-8</v>
      </c>
      <c r="J40" s="264">
        <f>H40-I40</f>
        <v>30</v>
      </c>
      <c r="K40" s="109">
        <f>F40*G40*J40</f>
        <v>1848.0000000000002</v>
      </c>
      <c r="L40" s="109">
        <v>0.1</v>
      </c>
      <c r="M40" s="108" t="s">
        <v>72</v>
      </c>
      <c r="N40" s="109">
        <v>1.1</v>
      </c>
      <c r="O40" s="109">
        <f>N40*K40</f>
        <v>2032.8000000000004</v>
      </c>
      <c r="P40" s="109">
        <v>1.1</v>
      </c>
      <c r="Q40" s="109">
        <f>P40*O40</f>
        <v>2236.080000000001</v>
      </c>
    </row>
    <row r="41" spans="1:17" s="106" customFormat="1" ht="16.5">
      <c r="A41" s="167"/>
      <c r="B41" s="110" t="s">
        <v>79</v>
      </c>
      <c r="C41" s="265"/>
      <c r="D41" s="265"/>
      <c r="E41" s="265"/>
      <c r="F41" s="109">
        <v>268</v>
      </c>
      <c r="G41" s="266">
        <f>$K$6</f>
        <v>1</v>
      </c>
      <c r="H41" s="261">
        <f>$K$9</f>
        <v>22</v>
      </c>
      <c r="I41" s="264">
        <f>$K$8</f>
        <v>-8</v>
      </c>
      <c r="J41" s="261">
        <f>H41-I41</f>
        <v>30</v>
      </c>
      <c r="K41" s="109">
        <f>F41*G41*J41</f>
        <v>8040</v>
      </c>
      <c r="L41" s="109">
        <v>1</v>
      </c>
      <c r="M41" s="108"/>
      <c r="N41" s="109">
        <v>1</v>
      </c>
      <c r="O41" s="109">
        <f>N41*K41</f>
        <v>8040</v>
      </c>
      <c r="P41" s="109">
        <v>1</v>
      </c>
      <c r="Q41" s="109">
        <f>P41*O41</f>
        <v>8040</v>
      </c>
    </row>
    <row r="42" spans="1:17" s="113" customFormat="1" ht="21.75" thickBot="1">
      <c r="A42" s="268"/>
      <c r="B42" s="109"/>
      <c r="C42" s="262"/>
      <c r="D42" s="269"/>
      <c r="E42" s="262"/>
      <c r="F42" s="109"/>
      <c r="G42" s="249"/>
      <c r="H42" s="261"/>
      <c r="I42" s="264"/>
      <c r="J42" s="264"/>
      <c r="K42" s="109"/>
      <c r="L42" s="109"/>
      <c r="M42" s="109"/>
      <c r="N42" s="109"/>
      <c r="O42" s="109"/>
      <c r="P42" s="109"/>
      <c r="Q42" s="267">
        <f>SUM(Q38:Q41)</f>
        <v>16701.18</v>
      </c>
    </row>
    <row r="43" spans="1:18" s="106" customFormat="1" ht="16.5" customHeight="1" thickBo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13"/>
    </row>
    <row r="44" spans="1:17" s="106" customFormat="1" ht="16.5" customHeight="1">
      <c r="A44" s="172" t="s">
        <v>94</v>
      </c>
      <c r="B44" s="109" t="s">
        <v>15</v>
      </c>
      <c r="C44" s="262">
        <v>19</v>
      </c>
      <c r="D44" s="262">
        <v>4.7</v>
      </c>
      <c r="E44" s="262">
        <v>1</v>
      </c>
      <c r="F44" s="109">
        <f aca="true" t="shared" si="0" ref="F44:F50">C44*D44*E44</f>
        <v>89.3</v>
      </c>
      <c r="G44" s="259">
        <f>$F$6</f>
        <v>1</v>
      </c>
      <c r="H44" s="261">
        <f aca="true" t="shared" si="1" ref="H44:H49">$K$9</f>
        <v>22</v>
      </c>
      <c r="I44" s="264">
        <f aca="true" t="shared" si="2" ref="I44:I51">$K$8</f>
        <v>-8</v>
      </c>
      <c r="J44" s="264">
        <f aca="true" t="shared" si="3" ref="J44:J51">H44-I44</f>
        <v>30</v>
      </c>
      <c r="K44" s="109">
        <f aca="true" t="shared" si="4" ref="K44:K51">F44*G44*J44</f>
        <v>2679</v>
      </c>
      <c r="L44" s="109">
        <v>0.1</v>
      </c>
      <c r="M44" s="108" t="s">
        <v>72</v>
      </c>
      <c r="N44" s="109">
        <v>1.1</v>
      </c>
      <c r="O44" s="109">
        <f>K44*N44</f>
        <v>2946.9</v>
      </c>
      <c r="P44" s="109">
        <v>1</v>
      </c>
      <c r="Q44" s="109">
        <f aca="true" t="shared" si="5" ref="Q44:Q51">P44*O44</f>
        <v>2946.9</v>
      </c>
    </row>
    <row r="45" spans="1:17" s="106" customFormat="1" ht="16.5">
      <c r="A45" s="173"/>
      <c r="B45" s="109" t="s">
        <v>15</v>
      </c>
      <c r="C45" s="262">
        <v>11</v>
      </c>
      <c r="D45" s="262">
        <v>4.7</v>
      </c>
      <c r="E45" s="262">
        <v>1</v>
      </c>
      <c r="F45" s="109">
        <f t="shared" si="0"/>
        <v>51.7</v>
      </c>
      <c r="G45" s="259">
        <f>$F$6</f>
        <v>1</v>
      </c>
      <c r="H45" s="261">
        <f t="shared" si="1"/>
        <v>22</v>
      </c>
      <c r="I45" s="264">
        <f t="shared" si="2"/>
        <v>-8</v>
      </c>
      <c r="J45" s="264">
        <f t="shared" si="3"/>
        <v>30</v>
      </c>
      <c r="K45" s="109">
        <f t="shared" si="4"/>
        <v>1551</v>
      </c>
      <c r="L45" s="109">
        <v>0.2</v>
      </c>
      <c r="M45" s="108" t="s">
        <v>71</v>
      </c>
      <c r="N45" s="109">
        <v>1.2</v>
      </c>
      <c r="O45" s="109">
        <f>K45*N45</f>
        <v>1861.1999999999998</v>
      </c>
      <c r="P45" s="109">
        <v>1</v>
      </c>
      <c r="Q45" s="109">
        <f t="shared" si="5"/>
        <v>1861.1999999999998</v>
      </c>
    </row>
    <row r="46" spans="1:17" s="106" customFormat="1" ht="16.5">
      <c r="A46" s="173"/>
      <c r="B46" s="96" t="s">
        <v>22</v>
      </c>
      <c r="C46" s="262">
        <v>0.88</v>
      </c>
      <c r="D46" s="262">
        <v>3.85</v>
      </c>
      <c r="E46" s="262">
        <v>8</v>
      </c>
      <c r="F46" s="109">
        <f t="shared" si="0"/>
        <v>27.104</v>
      </c>
      <c r="G46" s="263">
        <f>$F$8-$F$6</f>
        <v>2</v>
      </c>
      <c r="H46" s="261">
        <f t="shared" si="1"/>
        <v>22</v>
      </c>
      <c r="I46" s="264">
        <f t="shared" si="2"/>
        <v>-8</v>
      </c>
      <c r="J46" s="264">
        <f t="shared" si="3"/>
        <v>30</v>
      </c>
      <c r="K46" s="109">
        <f t="shared" si="4"/>
        <v>1626.24</v>
      </c>
      <c r="L46" s="109">
        <v>0.1</v>
      </c>
      <c r="M46" s="108" t="s">
        <v>72</v>
      </c>
      <c r="N46" s="109">
        <v>1.1</v>
      </c>
      <c r="O46" s="109">
        <f>N46*K46</f>
        <v>1788.8640000000003</v>
      </c>
      <c r="P46" s="109">
        <v>1.1</v>
      </c>
      <c r="Q46" s="109">
        <f t="shared" si="5"/>
        <v>1967.7504000000004</v>
      </c>
    </row>
    <row r="47" spans="1:17" s="106" customFormat="1" ht="16.5">
      <c r="A47" s="173"/>
      <c r="B47" s="109" t="s">
        <v>22</v>
      </c>
      <c r="C47" s="262">
        <v>0.88</v>
      </c>
      <c r="D47" s="262">
        <v>3.85</v>
      </c>
      <c r="E47" s="262">
        <v>5</v>
      </c>
      <c r="F47" s="109">
        <f t="shared" si="0"/>
        <v>16.939999999999998</v>
      </c>
      <c r="G47" s="263">
        <f>$F$8-$F$6</f>
        <v>2</v>
      </c>
      <c r="H47" s="261">
        <f t="shared" si="1"/>
        <v>22</v>
      </c>
      <c r="I47" s="264">
        <f t="shared" si="2"/>
        <v>-8</v>
      </c>
      <c r="J47" s="264">
        <f t="shared" si="3"/>
        <v>30</v>
      </c>
      <c r="K47" s="109">
        <f t="shared" si="4"/>
        <v>1016.3999999999999</v>
      </c>
      <c r="L47" s="108">
        <v>0.2</v>
      </c>
      <c r="M47" s="108" t="s">
        <v>82</v>
      </c>
      <c r="N47" s="109">
        <v>1.2</v>
      </c>
      <c r="O47" s="109">
        <f>K47*N47</f>
        <v>1219.6799999999998</v>
      </c>
      <c r="P47" s="109">
        <v>1.1</v>
      </c>
      <c r="Q47" s="109">
        <f t="shared" si="5"/>
        <v>1341.648</v>
      </c>
    </row>
    <row r="48" spans="1:17" s="106" customFormat="1" ht="16.5">
      <c r="A48" s="173"/>
      <c r="B48" s="108" t="s">
        <v>15</v>
      </c>
      <c r="C48" s="257">
        <v>7.7</v>
      </c>
      <c r="D48" s="257">
        <v>4.7</v>
      </c>
      <c r="E48" s="257">
        <v>1</v>
      </c>
      <c r="F48" s="258">
        <f t="shared" si="0"/>
        <v>36.190000000000005</v>
      </c>
      <c r="G48" s="259">
        <f>$F$6</f>
        <v>1</v>
      </c>
      <c r="H48" s="261">
        <f t="shared" si="1"/>
        <v>22</v>
      </c>
      <c r="I48" s="261">
        <f t="shared" si="2"/>
        <v>-8</v>
      </c>
      <c r="J48" s="261">
        <f t="shared" si="3"/>
        <v>30</v>
      </c>
      <c r="K48" s="108">
        <f t="shared" si="4"/>
        <v>1085.7</v>
      </c>
      <c r="L48" s="109">
        <v>0.2</v>
      </c>
      <c r="M48" s="108" t="s">
        <v>71</v>
      </c>
      <c r="N48" s="109">
        <v>1.2</v>
      </c>
      <c r="O48" s="109">
        <f>K48*N48</f>
        <v>1302.84</v>
      </c>
      <c r="P48" s="109">
        <v>1</v>
      </c>
      <c r="Q48" s="137">
        <f t="shared" si="5"/>
        <v>1302.84</v>
      </c>
    </row>
    <row r="49" spans="1:17" s="106" customFormat="1" ht="16.5">
      <c r="A49" s="173"/>
      <c r="B49" s="96" t="s">
        <v>81</v>
      </c>
      <c r="C49" s="262">
        <v>4.8</v>
      </c>
      <c r="D49" s="262">
        <v>0.8</v>
      </c>
      <c r="E49" s="262">
        <v>1</v>
      </c>
      <c r="F49" s="109">
        <f t="shared" si="0"/>
        <v>3.84</v>
      </c>
      <c r="G49" s="263">
        <f>$F$8-$F$6</f>
        <v>2</v>
      </c>
      <c r="H49" s="261">
        <f t="shared" si="1"/>
        <v>22</v>
      </c>
      <c r="I49" s="264">
        <f t="shared" si="2"/>
        <v>-8</v>
      </c>
      <c r="J49" s="264">
        <f t="shared" si="3"/>
        <v>30</v>
      </c>
      <c r="K49" s="109">
        <f t="shared" si="4"/>
        <v>230.39999999999998</v>
      </c>
      <c r="L49" s="109">
        <v>0.2</v>
      </c>
      <c r="M49" s="108" t="s">
        <v>71</v>
      </c>
      <c r="N49" s="109">
        <v>1.2</v>
      </c>
      <c r="O49" s="109">
        <f>K49*N49</f>
        <v>276.47999999999996</v>
      </c>
      <c r="P49" s="109">
        <v>1.1</v>
      </c>
      <c r="Q49" s="109">
        <f t="shared" si="5"/>
        <v>304.128</v>
      </c>
    </row>
    <row r="50" spans="1:17" s="106" customFormat="1" ht="16.5">
      <c r="A50" s="173"/>
      <c r="B50" s="96" t="s">
        <v>83</v>
      </c>
      <c r="C50" s="262">
        <v>1</v>
      </c>
      <c r="D50" s="262">
        <v>3</v>
      </c>
      <c r="E50" s="262">
        <v>2</v>
      </c>
      <c r="F50" s="109">
        <f t="shared" si="0"/>
        <v>6</v>
      </c>
      <c r="G50" s="263">
        <f>$F$8-$F$6</f>
        <v>2</v>
      </c>
      <c r="H50" s="261">
        <v>20</v>
      </c>
      <c r="I50" s="264">
        <f t="shared" si="2"/>
        <v>-8</v>
      </c>
      <c r="J50" s="264">
        <f t="shared" si="3"/>
        <v>28</v>
      </c>
      <c r="K50" s="109">
        <f t="shared" si="4"/>
        <v>336</v>
      </c>
      <c r="L50" s="108">
        <v>0.2</v>
      </c>
      <c r="M50" s="108" t="s">
        <v>71</v>
      </c>
      <c r="N50" s="109">
        <v>1.2</v>
      </c>
      <c r="O50" s="109">
        <f>K50*N50</f>
        <v>403.2</v>
      </c>
      <c r="P50" s="109">
        <v>1.5</v>
      </c>
      <c r="Q50" s="109">
        <f t="shared" si="5"/>
        <v>604.8</v>
      </c>
    </row>
    <row r="51" spans="1:17" s="106" customFormat="1" ht="16.5">
      <c r="A51" s="173"/>
      <c r="B51" s="110" t="s">
        <v>79</v>
      </c>
      <c r="C51" s="265"/>
      <c r="D51" s="265"/>
      <c r="E51" s="265"/>
      <c r="F51" s="109">
        <v>165</v>
      </c>
      <c r="G51" s="266">
        <f>$K$6</f>
        <v>1</v>
      </c>
      <c r="H51" s="261">
        <f>$K$9</f>
        <v>22</v>
      </c>
      <c r="I51" s="264">
        <f t="shared" si="2"/>
        <v>-8</v>
      </c>
      <c r="J51" s="261">
        <f t="shared" si="3"/>
        <v>30</v>
      </c>
      <c r="K51" s="109">
        <f t="shared" si="4"/>
        <v>4950</v>
      </c>
      <c r="L51" s="109">
        <v>1</v>
      </c>
      <c r="M51" s="108"/>
      <c r="N51" s="109">
        <v>1</v>
      </c>
      <c r="O51" s="109">
        <f>N51*K51</f>
        <v>4950</v>
      </c>
      <c r="P51" s="109">
        <v>1</v>
      </c>
      <c r="Q51" s="109">
        <f t="shared" si="5"/>
        <v>4950</v>
      </c>
    </row>
    <row r="52" spans="1:17" s="106" customFormat="1" ht="17.25" thickBot="1">
      <c r="A52" s="174"/>
      <c r="B52" s="120"/>
      <c r="C52" s="120"/>
      <c r="D52" s="120"/>
      <c r="E52" s="120"/>
      <c r="F52" s="271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272">
        <f>SUM(Q44:Q51)</f>
        <v>15279.2664</v>
      </c>
    </row>
    <row r="53" spans="1:17" s="106" customFormat="1" ht="16.5" customHeight="1" thickBot="1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1"/>
    </row>
    <row r="54" spans="1:17" s="106" customFormat="1" ht="16.5" customHeight="1">
      <c r="A54" s="246" t="s">
        <v>95</v>
      </c>
      <c r="B54" s="109" t="s">
        <v>15</v>
      </c>
      <c r="C54" s="262">
        <v>5.2</v>
      </c>
      <c r="D54" s="262">
        <v>4.7</v>
      </c>
      <c r="E54" s="262">
        <v>1</v>
      </c>
      <c r="F54" s="109">
        <f>C54*D54*E54</f>
        <v>24.44</v>
      </c>
      <c r="G54" s="259">
        <f>$F$6</f>
        <v>1</v>
      </c>
      <c r="H54" s="261">
        <f>$K$9</f>
        <v>22</v>
      </c>
      <c r="I54" s="264">
        <f>$K$8</f>
        <v>-8</v>
      </c>
      <c r="J54" s="264">
        <f>H54-I54</f>
        <v>30</v>
      </c>
      <c r="K54" s="109">
        <f>F54*G54*J54</f>
        <v>733.2</v>
      </c>
      <c r="L54" s="109">
        <v>0.2</v>
      </c>
      <c r="M54" s="108" t="s">
        <v>71</v>
      </c>
      <c r="N54" s="109">
        <v>1.2</v>
      </c>
      <c r="O54" s="109">
        <f>K54*N54</f>
        <v>879.84</v>
      </c>
      <c r="P54" s="109">
        <v>1</v>
      </c>
      <c r="Q54" s="109">
        <f>P54*O54</f>
        <v>879.84</v>
      </c>
    </row>
    <row r="55" spans="1:17" s="106" customFormat="1" ht="16.5">
      <c r="A55" s="167"/>
      <c r="B55" s="96" t="s">
        <v>81</v>
      </c>
      <c r="C55" s="262">
        <v>4.8</v>
      </c>
      <c r="D55" s="262">
        <v>0.8</v>
      </c>
      <c r="E55" s="262">
        <v>1</v>
      </c>
      <c r="F55" s="109">
        <f>C55*D55*E55</f>
        <v>3.84</v>
      </c>
      <c r="G55" s="263">
        <f>$F$8-$F$6</f>
        <v>2</v>
      </c>
      <c r="H55" s="261">
        <f>$K$9</f>
        <v>22</v>
      </c>
      <c r="I55" s="264">
        <f>$K$8</f>
        <v>-8</v>
      </c>
      <c r="J55" s="264">
        <f>H55-I55</f>
        <v>30</v>
      </c>
      <c r="K55" s="109">
        <f>F55*G55*J55</f>
        <v>230.39999999999998</v>
      </c>
      <c r="L55" s="109">
        <v>0.2</v>
      </c>
      <c r="M55" s="108" t="s">
        <v>71</v>
      </c>
      <c r="N55" s="109">
        <v>1.2</v>
      </c>
      <c r="O55" s="109">
        <f>K55*N55</f>
        <v>276.47999999999996</v>
      </c>
      <c r="P55" s="109">
        <v>1.1</v>
      </c>
      <c r="Q55" s="109">
        <f>P55*O55</f>
        <v>304.128</v>
      </c>
    </row>
    <row r="56" spans="1:17" s="106" customFormat="1" ht="16.5">
      <c r="A56" s="167"/>
      <c r="B56" s="110" t="s">
        <v>79</v>
      </c>
      <c r="C56" s="265"/>
      <c r="D56" s="265"/>
      <c r="E56" s="265"/>
      <c r="F56" s="109">
        <v>17</v>
      </c>
      <c r="G56" s="266">
        <f>$K$6</f>
        <v>1</v>
      </c>
      <c r="H56" s="261">
        <f>$K$9</f>
        <v>22</v>
      </c>
      <c r="I56" s="264">
        <f>$K$8</f>
        <v>-8</v>
      </c>
      <c r="J56" s="261">
        <f>H56-I56</f>
        <v>30</v>
      </c>
      <c r="K56" s="109">
        <f>F56*G56*J56</f>
        <v>510</v>
      </c>
      <c r="L56" s="109">
        <v>1</v>
      </c>
      <c r="M56" s="108"/>
      <c r="N56" s="109">
        <v>1</v>
      </c>
      <c r="O56" s="109">
        <f>N56*K56</f>
        <v>510</v>
      </c>
      <c r="P56" s="109">
        <v>1</v>
      </c>
      <c r="Q56" s="109">
        <f>P56*O56</f>
        <v>510</v>
      </c>
    </row>
    <row r="57" spans="1:17" s="106" customFormat="1" ht="22.5" customHeight="1" thickBot="1">
      <c r="A57" s="268"/>
      <c r="B57" s="109"/>
      <c r="C57" s="262"/>
      <c r="D57" s="269"/>
      <c r="E57" s="262"/>
      <c r="F57" s="109"/>
      <c r="G57" s="249"/>
      <c r="H57" s="261"/>
      <c r="I57" s="264"/>
      <c r="J57" s="264"/>
      <c r="K57" s="109"/>
      <c r="L57" s="109"/>
      <c r="M57" s="109"/>
      <c r="N57" s="109"/>
      <c r="O57" s="109"/>
      <c r="P57" s="109"/>
      <c r="Q57" s="267">
        <f>SUM(Q54:Q56)</f>
        <v>1693.968</v>
      </c>
    </row>
    <row r="58" spans="1:17" s="106" customFormat="1" ht="20.25" customHeight="1" thickBot="1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4"/>
    </row>
    <row r="59" spans="1:17" s="106" customFormat="1" ht="16.5" customHeight="1">
      <c r="A59" s="246" t="s">
        <v>96</v>
      </c>
      <c r="B59" s="109" t="s">
        <v>15</v>
      </c>
      <c r="C59" s="262">
        <v>4</v>
      </c>
      <c r="D59" s="262">
        <v>4.7</v>
      </c>
      <c r="E59" s="262">
        <v>1</v>
      </c>
      <c r="F59" s="109">
        <f>C59*D59*E59</f>
        <v>18.8</v>
      </c>
      <c r="G59" s="259">
        <f>$F$6</f>
        <v>1</v>
      </c>
      <c r="H59" s="261">
        <f>$K$9</f>
        <v>22</v>
      </c>
      <c r="I59" s="264">
        <f>$K$8</f>
        <v>-8</v>
      </c>
      <c r="J59" s="264">
        <f>H59-I59</f>
        <v>30</v>
      </c>
      <c r="K59" s="109">
        <f>F59*G59*J59</f>
        <v>564</v>
      </c>
      <c r="L59" s="109">
        <v>0.2</v>
      </c>
      <c r="M59" s="108" t="s">
        <v>71</v>
      </c>
      <c r="N59" s="109">
        <v>1.2</v>
      </c>
      <c r="O59" s="109">
        <f>K59*N59</f>
        <v>676.8</v>
      </c>
      <c r="P59" s="109">
        <v>1</v>
      </c>
      <c r="Q59" s="109">
        <f>P59*O59</f>
        <v>676.8</v>
      </c>
    </row>
    <row r="60" spans="1:17" s="106" customFormat="1" ht="16.5" customHeight="1">
      <c r="A60" s="167"/>
      <c r="B60" s="96" t="s">
        <v>81</v>
      </c>
      <c r="C60" s="262">
        <v>3.7</v>
      </c>
      <c r="D60" s="262">
        <v>0.8</v>
      </c>
      <c r="E60" s="262">
        <v>1</v>
      </c>
      <c r="F60" s="109">
        <f>C60*D60*E60</f>
        <v>2.9600000000000004</v>
      </c>
      <c r="G60" s="263">
        <f>$F$8-$F$6</f>
        <v>2</v>
      </c>
      <c r="H60" s="261">
        <f>$K$9</f>
        <v>22</v>
      </c>
      <c r="I60" s="264">
        <f>$K$8</f>
        <v>-8</v>
      </c>
      <c r="J60" s="264">
        <f>H60-I60</f>
        <v>30</v>
      </c>
      <c r="K60" s="109">
        <f>F60*G60*J60</f>
        <v>177.60000000000002</v>
      </c>
      <c r="L60" s="109">
        <v>0.2</v>
      </c>
      <c r="M60" s="108" t="s">
        <v>71</v>
      </c>
      <c r="N60" s="109">
        <v>1.2</v>
      </c>
      <c r="O60" s="109">
        <f>K60*N60</f>
        <v>213.12000000000003</v>
      </c>
      <c r="P60" s="109">
        <v>1.1</v>
      </c>
      <c r="Q60" s="109">
        <f>P60*O60</f>
        <v>234.43200000000004</v>
      </c>
    </row>
    <row r="61" spans="1:17" s="106" customFormat="1" ht="16.5" customHeight="1">
      <c r="A61" s="167"/>
      <c r="B61" s="110" t="s">
        <v>79</v>
      </c>
      <c r="C61" s="265"/>
      <c r="D61" s="265"/>
      <c r="E61" s="265"/>
      <c r="F61" s="109">
        <v>8</v>
      </c>
      <c r="G61" s="266">
        <f>$K$6</f>
        <v>1</v>
      </c>
      <c r="H61" s="261">
        <f>$K$9</f>
        <v>22</v>
      </c>
      <c r="I61" s="264">
        <f>$K$8</f>
        <v>-8</v>
      </c>
      <c r="J61" s="261">
        <f>H61-I61</f>
        <v>30</v>
      </c>
      <c r="K61" s="109">
        <f>F61*G61*J61</f>
        <v>240</v>
      </c>
      <c r="L61" s="109">
        <v>1</v>
      </c>
      <c r="M61" s="108"/>
      <c r="N61" s="109">
        <v>1</v>
      </c>
      <c r="O61" s="109">
        <f>N61*K61</f>
        <v>240</v>
      </c>
      <c r="P61" s="109">
        <v>1</v>
      </c>
      <c r="Q61" s="109">
        <f>P61*O61</f>
        <v>240</v>
      </c>
    </row>
    <row r="62" spans="1:17" s="106" customFormat="1" ht="21" customHeight="1" thickBot="1">
      <c r="A62" s="167"/>
      <c r="B62" s="120"/>
      <c r="C62" s="120"/>
      <c r="D62" s="120"/>
      <c r="E62" s="120"/>
      <c r="F62" s="271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272">
        <f>SUM(Q59:Q61)</f>
        <v>1151.232</v>
      </c>
    </row>
    <row r="63" spans="1:17" s="106" customFormat="1" ht="16.5" customHeigh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6"/>
    </row>
    <row r="64" spans="1:17" s="106" customFormat="1" ht="16.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</row>
    <row r="65" spans="1:17" s="106" customFormat="1" ht="16.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</row>
    <row r="66" spans="1:17" s="106" customFormat="1" ht="16.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</row>
    <row r="67" spans="1:17" s="106" customFormat="1" ht="16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</row>
    <row r="68" spans="1:17" s="106" customFormat="1" ht="16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</row>
    <row r="69" spans="1:17" s="106" customFormat="1" ht="16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</row>
    <row r="70" spans="1:17" s="106" customFormat="1" ht="16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</row>
    <row r="71" spans="1:17" s="106" customFormat="1" ht="16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</row>
    <row r="72" spans="1:17" s="106" customFormat="1" ht="16.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</row>
    <row r="73" spans="1:17" s="106" customFormat="1" ht="0.75" customHeight="1" hidden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s="106" customFormat="1" ht="17.25" customHeight="1" hidden="1" thickBo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</row>
    <row r="75" spans="1:17" s="106" customFormat="1" ht="16.5" customHeight="1" hidden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s="106" customFormat="1" ht="16.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s="106" customFormat="1" ht="16.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s="106" customFormat="1" ht="16.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s="106" customFormat="1" ht="16.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s="106" customFormat="1" ht="16.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s="106" customFormat="1" ht="16.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s="106" customFormat="1" ht="16.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s="106" customFormat="1" ht="16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s="106" customFormat="1" ht="16.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s="106" customFormat="1" ht="17.2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s="106" customFormat="1" ht="16.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s="106" customFormat="1" ht="16.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s="106" customFormat="1" ht="16.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s="106" customFormat="1" ht="16.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s="106" customFormat="1" ht="16.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s="106" customFormat="1" ht="16.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s="106" customFormat="1" ht="16.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s="106" customFormat="1" ht="18.7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s="106" customFormat="1" ht="16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s="106" customFormat="1" ht="16.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17" s="106" customFormat="1" ht="16.5" customHeight="1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</row>
    <row r="97" spans="1:17" s="106" customFormat="1" ht="16.5" customHeight="1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</row>
    <row r="98" spans="1:17" s="106" customFormat="1" ht="16.5" customHeight="1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</row>
    <row r="99" spans="1:17" s="106" customFormat="1" ht="16.5" customHeight="1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</row>
    <row r="100" spans="1:17" s="106" customFormat="1" ht="16.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</row>
    <row r="101" spans="1:17" s="106" customFormat="1" ht="16.5" customHeight="1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s="106" customFormat="1" ht="16.5" customHeight="1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</row>
    <row r="103" spans="1:17" s="106" customFormat="1" ht="17.25" customHeight="1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</row>
    <row r="104" spans="1:17" s="106" customFormat="1" ht="17.2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</row>
    <row r="105" spans="1:17" s="106" customFormat="1" ht="17.2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</row>
    <row r="106" spans="1:17" s="106" customFormat="1" ht="17.25" customHeight="1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</row>
    <row r="107" spans="1:17" s="106" customFormat="1" ht="17.2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</row>
    <row r="108" spans="1:17" s="106" customFormat="1" ht="17.25" customHeight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</row>
    <row r="109" spans="1:17" s="106" customFormat="1" ht="17.25" customHeight="1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</row>
    <row r="110" spans="1:17" s="106" customFormat="1" ht="17.25" customHeight="1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</row>
    <row r="111" spans="1:18" s="106" customFormat="1" ht="17.25" customHeight="1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21"/>
    </row>
    <row r="112" spans="1:18" s="106" customFormat="1" ht="17.25" customHeight="1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21"/>
    </row>
    <row r="113" spans="1:18" s="106" customFormat="1" ht="17.25" customHeight="1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21"/>
    </row>
    <row r="114" spans="1:18" s="106" customFormat="1" ht="17.25" customHeight="1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21"/>
    </row>
    <row r="115" spans="1:18" s="106" customFormat="1" ht="17.25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21"/>
    </row>
    <row r="116" spans="1:18" s="106" customFormat="1" ht="17.25" customHeight="1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21"/>
    </row>
    <row r="117" spans="1:18" s="106" customFormat="1" ht="17.25" customHeight="1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21"/>
    </row>
    <row r="118" spans="1:18" s="106" customFormat="1" ht="17.25" customHeight="1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21"/>
    </row>
    <row r="119" spans="1:18" s="106" customFormat="1" ht="17.25" customHeight="1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21"/>
    </row>
    <row r="120" spans="1:18" s="106" customFormat="1" ht="17.25" customHeight="1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21"/>
    </row>
    <row r="121" spans="1:18" s="106" customFormat="1" ht="17.25" customHeight="1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21"/>
    </row>
    <row r="122" spans="1:18" s="106" customFormat="1" ht="17.25" customHeight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21"/>
    </row>
    <row r="123" spans="1:18" s="106" customFormat="1" ht="17.25" customHeigh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21"/>
    </row>
    <row r="124" spans="1:18" s="106" customFormat="1" ht="17.25" customHeight="1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21"/>
    </row>
    <row r="125" spans="1:18" s="106" customFormat="1" ht="17.25" customHeight="1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21"/>
    </row>
    <row r="126" spans="1:18" s="106" customFormat="1" ht="17.25" customHeight="1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21"/>
    </row>
    <row r="127" spans="1:18" s="106" customFormat="1" ht="17.25" customHeight="1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21"/>
    </row>
    <row r="128" spans="1:18" s="106" customFormat="1" ht="17.25" customHeight="1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21"/>
    </row>
    <row r="129" spans="1:18" s="106" customFormat="1" ht="17.25" customHeight="1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21"/>
    </row>
    <row r="130" spans="1:18" s="106" customFormat="1" ht="17.2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21"/>
    </row>
    <row r="131" spans="1:18" s="106" customFormat="1" ht="17.25" customHeight="1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21"/>
    </row>
    <row r="132" spans="1:18" s="106" customFormat="1" ht="17.25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21"/>
    </row>
    <row r="133" spans="1:18" s="106" customFormat="1" ht="17.25" customHeight="1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21"/>
    </row>
    <row r="134" spans="1:18" s="106" customFormat="1" ht="17.25" customHeight="1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21"/>
    </row>
    <row r="135" spans="1:18" s="106" customFormat="1" ht="17.25" customHeight="1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21"/>
    </row>
    <row r="136" spans="1:18" s="106" customFormat="1" ht="17.25" customHeight="1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21"/>
    </row>
    <row r="137" spans="1:18" s="106" customFormat="1" ht="17.25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21"/>
    </row>
    <row r="138" spans="1:18" s="106" customFormat="1" ht="17.25" customHeight="1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21"/>
    </row>
    <row r="139" spans="1:18" s="106" customFormat="1" ht="17.25" customHeight="1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21"/>
    </row>
    <row r="140" spans="1:18" s="106" customFormat="1" ht="17.25" customHeight="1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21"/>
    </row>
    <row r="141" spans="1:18" s="106" customFormat="1" ht="17.25" customHeight="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21"/>
    </row>
    <row r="142" spans="1:18" s="106" customFormat="1" ht="17.25" customHeight="1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21"/>
    </row>
    <row r="143" spans="1:18" s="106" customFormat="1" ht="17.25" customHeight="1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21"/>
    </row>
    <row r="144" spans="1:18" s="106" customFormat="1" ht="17.25" customHeight="1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21"/>
    </row>
    <row r="145" spans="1:18" s="106" customFormat="1" ht="17.25" customHeight="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21"/>
    </row>
    <row r="146" spans="1:18" s="106" customFormat="1" ht="17.25" customHeight="1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21"/>
    </row>
    <row r="147" spans="1:18" s="106" customFormat="1" ht="17.25" customHeight="1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21"/>
    </row>
    <row r="148" spans="1:18" s="106" customFormat="1" ht="17.25" customHeight="1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21"/>
    </row>
    <row r="149" spans="1:18" s="106" customFormat="1" ht="17.25" customHeight="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21"/>
    </row>
    <row r="150" spans="1:18" s="106" customFormat="1" ht="17.25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21"/>
    </row>
    <row r="151" spans="1:18" s="106" customFormat="1" ht="17.25" customHeight="1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21"/>
    </row>
    <row r="152" spans="1:18" s="106" customFormat="1" ht="17.25" customHeight="1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21"/>
    </row>
    <row r="153" spans="1:18" s="106" customFormat="1" ht="17.25" customHeight="1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21"/>
    </row>
    <row r="154" spans="1:18" s="106" customFormat="1" ht="17.25" customHeight="1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21"/>
    </row>
    <row r="155" spans="1:18" s="106" customFormat="1" ht="17.25" customHeight="1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21"/>
    </row>
    <row r="156" spans="1:18" s="106" customFormat="1" ht="17.25" customHeight="1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21"/>
    </row>
    <row r="157" spans="1:18" s="106" customFormat="1" ht="17.25" customHeight="1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21"/>
    </row>
    <row r="158" spans="1:18" s="106" customFormat="1" ht="17.25" customHeight="1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21"/>
    </row>
    <row r="159" spans="1:18" s="106" customFormat="1" ht="17.2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21"/>
    </row>
    <row r="160" spans="1:18" s="106" customFormat="1" ht="17.25" customHeight="1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21"/>
    </row>
    <row r="161" spans="1:18" s="106" customFormat="1" ht="17.25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21"/>
    </row>
    <row r="162" spans="1:18" s="106" customFormat="1" ht="17.25" customHeight="1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21"/>
    </row>
    <row r="163" spans="1:18" s="106" customFormat="1" ht="17.25" customHeight="1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21"/>
    </row>
    <row r="164" spans="1:18" s="106" customFormat="1" ht="17.25" customHeight="1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21"/>
    </row>
    <row r="165" spans="1:18" s="106" customFormat="1" ht="17.25" customHeight="1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21"/>
    </row>
    <row r="166" spans="1:18" s="106" customFormat="1" ht="17.25" customHeight="1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21"/>
    </row>
    <row r="167" spans="1:18" s="106" customFormat="1" ht="17.25" customHeight="1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21"/>
    </row>
    <row r="168" spans="1:18" s="106" customFormat="1" ht="17.25" customHeight="1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21"/>
    </row>
    <row r="169" spans="1:18" s="106" customFormat="1" ht="17.25" customHeight="1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21"/>
    </row>
    <row r="170" spans="1:18" s="106" customFormat="1" ht="17.25" customHeight="1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21"/>
    </row>
    <row r="171" spans="1:18" s="106" customFormat="1" ht="17.25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21"/>
    </row>
    <row r="172" spans="1:18" s="106" customFormat="1" ht="17.25" customHeight="1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21"/>
    </row>
    <row r="173" spans="1:18" s="106" customFormat="1" ht="17.25" customHeight="1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21"/>
    </row>
    <row r="174" spans="1:18" s="106" customFormat="1" ht="17.25" customHeight="1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21"/>
    </row>
    <row r="175" spans="1:18" s="106" customFormat="1" ht="17.25" customHeight="1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21"/>
    </row>
    <row r="176" spans="1:18" s="106" customFormat="1" ht="17.25" customHeight="1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21"/>
    </row>
    <row r="177" spans="1:18" s="106" customFormat="1" ht="17.25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21"/>
    </row>
    <row r="178" spans="1:18" s="106" customFormat="1" ht="17.25" customHeight="1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21"/>
    </row>
    <row r="179" spans="1:18" s="106" customFormat="1" ht="17.25" customHeight="1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21"/>
    </row>
    <row r="180" spans="1:18" s="106" customFormat="1" ht="17.25" customHeight="1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21"/>
    </row>
    <row r="181" spans="1:18" s="106" customFormat="1" ht="17.25" customHeight="1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21"/>
    </row>
    <row r="182" spans="1:18" s="106" customFormat="1" ht="17.25" customHeight="1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21"/>
    </row>
    <row r="183" spans="1:18" s="106" customFormat="1" ht="17.25" customHeight="1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21"/>
    </row>
    <row r="184" spans="1:18" s="106" customFormat="1" ht="17.25" customHeight="1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21"/>
    </row>
    <row r="185" spans="1:18" s="106" customFormat="1" ht="17.25" customHeight="1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21"/>
    </row>
    <row r="186" spans="1:18" s="106" customFormat="1" ht="17.25" customHeight="1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21"/>
    </row>
    <row r="187" spans="1:18" s="106" customFormat="1" ht="17.25" customHeight="1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21"/>
    </row>
    <row r="188" spans="1:18" s="106" customFormat="1" ht="17.25" customHeight="1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21"/>
    </row>
    <row r="189" spans="1:18" s="106" customFormat="1" ht="17.25" customHeight="1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21"/>
    </row>
    <row r="190" spans="1:18" s="106" customFormat="1" ht="17.25" customHeight="1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21"/>
    </row>
    <row r="191" spans="1:18" s="106" customFormat="1" ht="17.25" customHeight="1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21"/>
    </row>
    <row r="192" spans="1:18" s="106" customFormat="1" ht="17.25" customHeight="1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21"/>
    </row>
    <row r="193" spans="1:18" s="106" customFormat="1" ht="17.25" customHeight="1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21"/>
    </row>
    <row r="194" spans="1:18" s="106" customFormat="1" ht="17.25" customHeight="1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21"/>
    </row>
    <row r="195" spans="1:18" s="106" customFormat="1" ht="17.25" customHeight="1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21"/>
    </row>
    <row r="196" spans="1:18" s="106" customFormat="1" ht="17.25" customHeight="1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21"/>
    </row>
    <row r="197" spans="1:18" s="106" customFormat="1" ht="17.25" customHeight="1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21"/>
    </row>
    <row r="198" spans="1:18" s="106" customFormat="1" ht="17.25" customHeight="1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21"/>
    </row>
    <row r="199" spans="1:18" s="106" customFormat="1" ht="17.25" customHeight="1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21"/>
    </row>
    <row r="200" spans="1:18" s="106" customFormat="1" ht="17.25" customHeight="1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21"/>
    </row>
    <row r="201" spans="1:18" s="106" customFormat="1" ht="17.25" customHeight="1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21"/>
    </row>
    <row r="202" spans="1:18" s="106" customFormat="1" ht="17.25" customHeight="1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21"/>
    </row>
    <row r="203" spans="1:18" s="106" customFormat="1" ht="17.25" customHeight="1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21"/>
    </row>
    <row r="204" spans="1:17" s="106" customFormat="1" ht="15.75" customHeight="1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</row>
    <row r="205" spans="1:17" s="106" customFormat="1" ht="16.5" customHeight="1" hidden="1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</row>
    <row r="206" spans="1:17" s="106" customFormat="1" ht="16.5" customHeight="1" hidden="1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</row>
    <row r="207" spans="1:17" s="106" customFormat="1" ht="16.5" customHeight="1" hidden="1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</row>
    <row r="208" spans="1:17" s="106" customFormat="1" ht="17.25" customHeight="1" hidden="1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</row>
    <row r="209" spans="1:17" s="106" customFormat="1" ht="17.25" customHeight="1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</row>
    <row r="210" spans="1:17" s="106" customFormat="1" ht="16.5" customHeight="1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</row>
    <row r="211" spans="1:17" s="106" customFormat="1" ht="16.5" customHeight="1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</row>
    <row r="212" spans="1:17" s="106" customFormat="1" ht="16.5" customHeight="1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</row>
    <row r="213" spans="1:17" s="106" customFormat="1" ht="16.5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</row>
    <row r="214" spans="1:17" s="106" customFormat="1" ht="16.5" customHeight="1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</row>
    <row r="215" spans="1:17" s="106" customFormat="1" ht="16.5" customHeight="1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</row>
    <row r="216" spans="1:17" s="106" customFormat="1" ht="16.5" customHeight="1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</row>
    <row r="217" spans="1:17" s="106" customFormat="1" ht="16.5" customHeight="1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</row>
    <row r="218" spans="1:17" s="106" customFormat="1" ht="16.5" customHeight="1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</row>
    <row r="219" spans="1:17" s="106" customFormat="1" ht="16.5" customHeight="1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</row>
    <row r="220" spans="1:17" s="106" customFormat="1" ht="18" customHeight="1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</row>
    <row r="221" spans="1:17" ht="22.5" customHeight="1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</row>
    <row r="222" spans="1:17" ht="16.5" customHeight="1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</row>
    <row r="223" spans="1:17" ht="16.5" customHeight="1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</row>
    <row r="224" spans="1:17" ht="16.5" customHeight="1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</row>
    <row r="225" spans="1:17" ht="16.5" customHeight="1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</row>
    <row r="226" spans="1:17" ht="16.5" customHeight="1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</row>
    <row r="227" spans="1:17" ht="16.5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</row>
    <row r="228" spans="1:17" ht="16.5" customHeight="1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</row>
    <row r="229" spans="1:17" ht="16.5" customHeight="1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</row>
    <row r="230" spans="1:17" ht="16.5" customHeight="1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</row>
    <row r="231" spans="1:17" ht="16.5" customHeight="1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</row>
    <row r="232" spans="1:17" ht="16.5" customHeight="1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1:17" ht="20.25" customHeight="1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</row>
    <row r="234" spans="1:17" ht="22.5" customHeight="1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</row>
    <row r="235" spans="1:17" ht="24.75" customHeight="1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</row>
    <row r="236" spans="1:17" ht="23.25" customHeight="1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</row>
    <row r="237" spans="1:17" ht="19.5" customHeight="1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</row>
    <row r="238" spans="1:17" ht="22.5" customHeight="1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</row>
    <row r="239" spans="1:17" ht="21.75" customHeight="1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</row>
    <row r="240" spans="1:17" ht="21.75" customHeight="1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</row>
    <row r="241" spans="1:17" ht="24.75" customHeight="1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</row>
    <row r="242" spans="1:17" ht="20.25" customHeight="1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</row>
    <row r="243" spans="1:17" ht="18.75" customHeight="1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</row>
    <row r="244" spans="1:24" ht="22.5" customHeight="1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12"/>
      <c r="S244" s="112"/>
      <c r="T244" s="112"/>
      <c r="U244" s="112"/>
      <c r="V244" s="112"/>
      <c r="W244" s="112"/>
      <c r="X244" s="112"/>
    </row>
    <row r="245" spans="1:17" ht="22.5" customHeight="1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</row>
    <row r="246" spans="1:17" ht="19.5" customHeight="1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</row>
    <row r="247" spans="1:17" ht="21" customHeight="1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</row>
    <row r="248" spans="1:17" ht="20.25" customHeight="1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</row>
    <row r="249" spans="1:17" ht="20.25" customHeight="1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</row>
    <row r="250" spans="1:17" ht="21.75" customHeight="1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</row>
    <row r="251" spans="1:17" ht="19.5" customHeight="1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</row>
    <row r="252" spans="1:17" ht="24.75" customHeight="1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</row>
    <row r="253" spans="1:17" ht="24.75" customHeight="1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</row>
    <row r="254" spans="1:17" ht="21" customHeight="1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</row>
    <row r="255" spans="1:17" ht="20.25" customHeight="1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</row>
    <row r="256" spans="1:17" ht="16.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</row>
    <row r="257" spans="1:17" ht="16.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</row>
    <row r="258" spans="1:17" ht="16.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</row>
    <row r="259" spans="1:17" ht="16.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</row>
    <row r="260" spans="1:17" ht="16.5" customHeight="1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</row>
    <row r="261" spans="1:17" ht="16.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</row>
    <row r="262" spans="1:17" ht="16.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</row>
    <row r="263" spans="1:17" ht="16.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</row>
    <row r="264" spans="1:17" ht="16.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</row>
    <row r="265" spans="1:17" ht="16.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</row>
    <row r="266" spans="1:17" ht="16.5" customHeight="1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</row>
    <row r="267" spans="1:17" ht="16.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</row>
    <row r="268" spans="1:17" ht="16.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</row>
    <row r="269" spans="1:17" ht="16.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</row>
    <row r="270" spans="1:17" ht="16.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</row>
    <row r="271" spans="1:17" ht="16.5" customHeight="1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</row>
    <row r="272" spans="1:17" ht="16.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</row>
    <row r="273" spans="1:17" ht="16.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</row>
    <row r="274" spans="1:17" ht="16.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</row>
    <row r="275" spans="1:17" ht="16.5" customHeight="1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</row>
    <row r="276" spans="1:17" ht="16.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</row>
    <row r="277" spans="1:17" ht="16.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</row>
    <row r="278" spans="1:17" ht="16.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</row>
    <row r="279" spans="1:17" ht="16.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</row>
    <row r="280" spans="1:17" ht="16.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</row>
    <row r="281" spans="1:17" ht="16.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</row>
    <row r="282" spans="1:17" ht="16.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</row>
    <row r="283" spans="1:17" ht="16.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</row>
    <row r="284" spans="1:17" ht="16.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</row>
    <row r="285" spans="1:17" ht="21.75" customHeight="1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</row>
    <row r="286" spans="1:17" ht="16.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</row>
    <row r="287" spans="1:17" ht="16.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</row>
    <row r="288" spans="1:17" ht="16.5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</row>
    <row r="289" spans="1:17" ht="16.5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</row>
    <row r="290" spans="1:17" ht="16.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</row>
    <row r="291" spans="1:17" ht="16.5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</row>
    <row r="292" spans="1:17" ht="16.5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</row>
    <row r="293" spans="1:17" ht="16.5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</row>
    <row r="294" spans="1:17" ht="16.5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</row>
    <row r="295" spans="1:17" ht="16.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</row>
    <row r="296" spans="1:17" ht="16.5" customHeight="1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</row>
    <row r="297" spans="1:17" ht="16.5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</row>
    <row r="298" spans="1:17" ht="16.5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</row>
    <row r="299" spans="1:17" ht="16.5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</row>
    <row r="300" spans="1:17" ht="16.5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</row>
    <row r="301" spans="1:17" ht="16.5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</row>
    <row r="302" spans="1:17" ht="16.5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</row>
    <row r="303" spans="1:17" ht="16.5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</row>
    <row r="304" spans="1:17" ht="16.5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</row>
    <row r="305" spans="1:17" ht="16.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</row>
    <row r="306" spans="1:17" ht="18" customHeight="1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</row>
    <row r="307" spans="1:17" ht="18" customHeight="1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</row>
    <row r="308" spans="1:17" ht="16.5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</row>
    <row r="309" spans="1:17" ht="16.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</row>
    <row r="310" spans="1:17" ht="16.5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</row>
    <row r="311" spans="1:17" ht="16.5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</row>
    <row r="312" spans="1:17" ht="16.5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</row>
    <row r="313" spans="1:17" ht="16.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</row>
    <row r="314" spans="1:17" ht="16.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</row>
    <row r="315" spans="1:17" ht="16.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</row>
    <row r="316" spans="1:17" ht="16.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</row>
    <row r="317" spans="1:17" ht="16.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</row>
    <row r="318" spans="1:17" ht="16.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</row>
    <row r="319" spans="1:17" ht="16.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</row>
    <row r="320" spans="1:19" ht="16.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S320" s="92" t="s">
        <v>88</v>
      </c>
    </row>
    <row r="321" spans="1:17" ht="16.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</row>
    <row r="322" spans="1:17" ht="16.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</row>
    <row r="323" spans="1:17" ht="16.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</row>
    <row r="324" spans="1:17" ht="16.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</row>
    <row r="325" spans="1:17" ht="16.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</row>
    <row r="326" spans="1:17" ht="16.5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</row>
    <row r="327" spans="1:17" ht="16.5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</row>
    <row r="328" spans="1:17" ht="16.5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</row>
    <row r="329" spans="1:17" ht="16.5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</row>
    <row r="330" spans="1:17" ht="16.5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</row>
    <row r="331" spans="1:17" ht="16.5" customHeight="1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</row>
    <row r="332" spans="1:17" ht="16.5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</row>
    <row r="333" spans="1:17" ht="16.5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</row>
    <row r="334" spans="1:17" ht="16.5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</row>
    <row r="335" spans="1:17" ht="16.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</row>
    <row r="336" spans="1:17" ht="16.5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</row>
    <row r="337" spans="1:17" ht="16.5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</row>
    <row r="338" spans="1:17" ht="16.5" customHeight="1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</row>
    <row r="339" spans="1:17" ht="16.5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</row>
    <row r="340" spans="1:17" ht="16.5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</row>
    <row r="341" spans="1:17" ht="16.5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</row>
    <row r="342" spans="1:17" ht="16.5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</row>
    <row r="343" spans="1:17" ht="16.5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</row>
    <row r="344" spans="1:17" ht="16.5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</row>
    <row r="345" spans="1:17" ht="16.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</row>
    <row r="346" spans="1:17" ht="16.5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</row>
    <row r="347" spans="1:17" ht="16.5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</row>
    <row r="348" spans="1:17" ht="16.5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</row>
    <row r="349" spans="1:17" ht="16.5" customHeight="1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</row>
    <row r="350" spans="1:17" ht="16.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</row>
    <row r="351" spans="1:17" ht="16.5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</row>
    <row r="352" spans="1:17" ht="16.5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</row>
    <row r="353" spans="1:17" ht="16.5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</row>
    <row r="354" spans="1:17" ht="16.5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</row>
    <row r="355" spans="1:17" ht="16.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</row>
    <row r="356" spans="1:17" ht="16.5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</row>
    <row r="357" spans="1:17" ht="16.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</row>
    <row r="358" spans="1:17" ht="16.5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</row>
    <row r="359" spans="1:17" ht="16.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</row>
    <row r="360" spans="1:17" ht="16.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</row>
    <row r="361" spans="1:17" ht="16.5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</row>
    <row r="362" spans="1:17" ht="16.5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</row>
    <row r="363" spans="1:17" ht="16.5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</row>
    <row r="364" spans="1:17" ht="16.5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</row>
    <row r="365" spans="1:17" ht="16.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</row>
    <row r="366" spans="1:17" ht="16.5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</row>
    <row r="367" spans="1:17" ht="16.5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  <c r="N367" s="133"/>
      <c r="O367" s="133"/>
      <c r="P367" s="133"/>
      <c r="Q367" s="133"/>
    </row>
    <row r="368" spans="1:17" ht="16.5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</row>
    <row r="369" spans="1:17" ht="16.5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  <c r="N369" s="133"/>
      <c r="O369" s="133"/>
      <c r="P369" s="133"/>
      <c r="Q369" s="133"/>
    </row>
    <row r="370" spans="1:17" ht="16.5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  <c r="N370" s="133"/>
      <c r="O370" s="133"/>
      <c r="P370" s="133"/>
      <c r="Q370" s="133"/>
    </row>
    <row r="371" spans="1:17" ht="16.5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</row>
    <row r="372" spans="1:17" ht="16.5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  <c r="N372" s="133"/>
      <c r="O372" s="133"/>
      <c r="P372" s="133"/>
      <c r="Q372" s="133"/>
    </row>
    <row r="373" spans="1:17" ht="16.5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  <c r="N373" s="133"/>
      <c r="O373" s="133"/>
      <c r="P373" s="133"/>
      <c r="Q373" s="133"/>
    </row>
    <row r="374" spans="1:17" ht="16.5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  <c r="N374" s="133"/>
      <c r="O374" s="133"/>
      <c r="P374" s="133"/>
      <c r="Q374" s="133"/>
    </row>
    <row r="375" spans="1:17" ht="16.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  <c r="N375" s="133"/>
      <c r="O375" s="133"/>
      <c r="P375" s="133"/>
      <c r="Q375" s="133"/>
    </row>
    <row r="376" spans="1:17" ht="16.5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  <c r="N376" s="133"/>
      <c r="O376" s="133"/>
      <c r="P376" s="133"/>
      <c r="Q376" s="133"/>
    </row>
    <row r="377" spans="1:17" ht="16.5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</row>
    <row r="378" spans="1:17" ht="16.5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  <c r="N378" s="133"/>
      <c r="O378" s="133"/>
      <c r="P378" s="133"/>
      <c r="Q378" s="133"/>
    </row>
    <row r="379" spans="1:17" ht="16.5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  <c r="N379" s="133"/>
      <c r="O379" s="133"/>
      <c r="P379" s="133"/>
      <c r="Q379" s="133"/>
    </row>
    <row r="380" spans="1:17" ht="16.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  <c r="Q380" s="133"/>
    </row>
    <row r="381" spans="1:17" ht="16.5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</row>
    <row r="382" spans="1:17" ht="16.5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  <c r="N382" s="133"/>
      <c r="O382" s="133"/>
      <c r="P382" s="133"/>
      <c r="Q382" s="133"/>
    </row>
    <row r="383" spans="1:17" ht="16.5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</row>
    <row r="384" spans="1:17" ht="16.5" customHeight="1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  <c r="N384" s="133"/>
      <c r="O384" s="133"/>
      <c r="P384" s="133"/>
      <c r="Q384" s="133"/>
    </row>
    <row r="385" spans="1:17" ht="16.5" customHeight="1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  <c r="N385" s="133"/>
      <c r="O385" s="133"/>
      <c r="P385" s="133"/>
      <c r="Q385" s="133"/>
    </row>
    <row r="386" spans="1:17" ht="16.5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  <c r="N386" s="133"/>
      <c r="O386" s="133"/>
      <c r="P386" s="133"/>
      <c r="Q386" s="133"/>
    </row>
    <row r="387" spans="1:17" ht="16.5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  <c r="N387" s="133"/>
      <c r="O387" s="133"/>
      <c r="P387" s="133"/>
      <c r="Q387" s="133"/>
    </row>
    <row r="388" spans="1:17" ht="16.5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3"/>
      <c r="O388" s="133"/>
      <c r="P388" s="133"/>
      <c r="Q388" s="133"/>
    </row>
    <row r="389" spans="1:17" ht="16.5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  <c r="N389" s="133"/>
      <c r="O389" s="133"/>
      <c r="P389" s="133"/>
      <c r="Q389" s="133"/>
    </row>
    <row r="390" spans="1:17" ht="16.5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  <c r="N390" s="133"/>
      <c r="O390" s="133"/>
      <c r="P390" s="133"/>
      <c r="Q390" s="133"/>
    </row>
    <row r="391" spans="1:17" ht="16.5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  <c r="N391" s="133"/>
      <c r="O391" s="133"/>
      <c r="P391" s="133"/>
      <c r="Q391" s="133"/>
    </row>
    <row r="392" spans="1:17" ht="16.5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</row>
    <row r="393" spans="1:17" ht="16.5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  <c r="N393" s="133"/>
      <c r="O393" s="133"/>
      <c r="P393" s="133"/>
      <c r="Q393" s="133"/>
    </row>
    <row r="394" spans="1:17" ht="16.5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  <c r="N394" s="133"/>
      <c r="O394" s="133"/>
      <c r="P394" s="133"/>
      <c r="Q394" s="133"/>
    </row>
    <row r="395" spans="1:18" ht="16.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  <c r="N395" s="133"/>
      <c r="O395" s="133"/>
      <c r="P395" s="133"/>
      <c r="Q395" s="133"/>
      <c r="R395" s="129"/>
    </row>
    <row r="396" spans="1:17" ht="16.5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  <c r="N396" s="133"/>
      <c r="O396" s="133"/>
      <c r="P396" s="133"/>
      <c r="Q396" s="133"/>
    </row>
    <row r="397" spans="1:18" ht="16.5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  <c r="N397" s="133"/>
      <c r="O397" s="133"/>
      <c r="P397" s="133"/>
      <c r="Q397" s="133"/>
      <c r="R397" s="129"/>
    </row>
    <row r="398" spans="1:17" ht="16.5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  <c r="N398" s="133"/>
      <c r="O398" s="133"/>
      <c r="P398" s="133"/>
      <c r="Q398" s="133"/>
    </row>
    <row r="399" spans="1:17" ht="19.5" customHeight="1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  <c r="N399" s="133"/>
      <c r="O399" s="133"/>
      <c r="P399" s="133"/>
      <c r="Q399" s="133"/>
    </row>
    <row r="400" spans="1:17" ht="16.5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  <c r="N400" s="133"/>
      <c r="O400" s="133"/>
      <c r="P400" s="133"/>
      <c r="Q400" s="133"/>
    </row>
    <row r="401" spans="1:17" ht="16.5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  <c r="N401" s="133"/>
      <c r="O401" s="133"/>
      <c r="P401" s="133"/>
      <c r="Q401" s="133"/>
    </row>
    <row r="402" spans="1:17" ht="16.5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  <c r="N402" s="133"/>
      <c r="O402" s="133"/>
      <c r="P402" s="133"/>
      <c r="Q402" s="133"/>
    </row>
    <row r="403" spans="1:17" ht="16.5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  <c r="N403" s="133"/>
      <c r="O403" s="133"/>
      <c r="P403" s="133"/>
      <c r="Q403" s="133"/>
    </row>
    <row r="404" spans="1:17" ht="16.5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  <c r="N404" s="133"/>
      <c r="O404" s="133"/>
      <c r="P404" s="133"/>
      <c r="Q404" s="133"/>
    </row>
    <row r="405" spans="1:17" ht="16.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  <c r="N405" s="133"/>
      <c r="O405" s="133"/>
      <c r="P405" s="133"/>
      <c r="Q405" s="133"/>
    </row>
    <row r="406" spans="1:17" ht="16.5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  <c r="N406" s="133"/>
      <c r="O406" s="133"/>
      <c r="P406" s="133"/>
      <c r="Q406" s="133"/>
    </row>
    <row r="407" spans="1:17" ht="16.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</row>
    <row r="408" spans="1:17" ht="16.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</row>
    <row r="409" spans="1:17" ht="16.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</row>
    <row r="410" spans="1:17" ht="16.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</row>
    <row r="411" spans="1:17" ht="16.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</row>
    <row r="412" spans="1:17" ht="16.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</row>
    <row r="413" spans="1:17" ht="16.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</row>
    <row r="414" spans="1:17" ht="16.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</row>
    <row r="415" spans="1:17" ht="16.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</row>
    <row r="416" spans="1:17" ht="16.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</row>
    <row r="417" spans="1:17" ht="16.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</row>
    <row r="418" spans="1:17" ht="16.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</row>
    <row r="419" spans="1:17" ht="16.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</row>
    <row r="420" spans="1:17" ht="16.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</row>
    <row r="421" spans="1:17" ht="16.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</row>
    <row r="422" spans="1:17" ht="16.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</row>
    <row r="423" spans="1:17" ht="16.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</row>
    <row r="424" spans="1:17" ht="16.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</row>
    <row r="425" spans="1:17" ht="16.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</row>
    <row r="426" spans="1:17" ht="14.25" customHeight="1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</row>
    <row r="427" spans="1:17" ht="16.5" hidden="1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</row>
    <row r="428" spans="1:17" ht="16.5" hidden="1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</row>
    <row r="429" spans="1:17" ht="16.5" hidden="1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</row>
    <row r="430" spans="1:17" ht="16.5" hidden="1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</row>
    <row r="431" spans="1:17" ht="16.5" hidden="1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</row>
    <row r="432" spans="1:17" ht="16.5" hidden="1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</row>
    <row r="433" spans="1:17" ht="16.5" hidden="1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</row>
    <row r="434" spans="1:17" ht="16.5" hidden="1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</row>
    <row r="435" spans="1:17" ht="16.5" hidden="1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</row>
    <row r="436" spans="1:17" ht="16.5" hidden="1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</row>
    <row r="437" spans="1:17" ht="16.5" hidden="1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</row>
    <row r="438" spans="1:17" ht="16.5" hidden="1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</row>
    <row r="439" spans="1:17" ht="16.5" hidden="1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</row>
    <row r="440" spans="1:17" ht="16.5" hidden="1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</row>
    <row r="441" spans="1:17" ht="16.5" hidden="1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</row>
    <row r="442" spans="1:17" ht="16.5" hidden="1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</row>
    <row r="443" spans="1:17" ht="16.5" hidden="1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</row>
    <row r="444" spans="1:17" ht="16.5" hidden="1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</row>
    <row r="445" spans="1:17" ht="16.5" hidden="1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</row>
    <row r="446" spans="1:17" ht="16.5" hidden="1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</row>
    <row r="447" spans="1:17" ht="16.5" hidden="1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</row>
    <row r="448" spans="1:17" ht="16.5" hidden="1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</row>
    <row r="449" spans="1:17" ht="16.5" hidden="1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</row>
    <row r="450" spans="1:17" ht="16.5" hidden="1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</row>
    <row r="451" spans="1:17" ht="16.5" hidden="1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</row>
    <row r="452" spans="1:17" ht="16.5" hidden="1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</row>
    <row r="453" spans="1:17" ht="16.5" hidden="1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</row>
    <row r="454" spans="1:17" ht="16.5" hidden="1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</row>
    <row r="455" spans="1:17" ht="16.5" hidden="1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</row>
    <row r="456" spans="1:17" ht="16.5" hidden="1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</row>
    <row r="457" spans="1:17" ht="16.5" hidden="1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</row>
    <row r="458" spans="1:17" ht="16.5" hidden="1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</row>
    <row r="459" spans="1:17" ht="16.5" hidden="1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</row>
    <row r="460" spans="1:17" ht="16.5" hidden="1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</row>
    <row r="461" spans="1:17" ht="16.5" hidden="1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</row>
    <row r="462" spans="1:17" ht="16.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</row>
    <row r="463" spans="1:17" ht="16.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</row>
    <row r="464" spans="1:17" ht="16.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</row>
    <row r="465" spans="1:17" ht="16.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</row>
    <row r="466" spans="1:17" ht="16.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</row>
    <row r="467" spans="1:17" ht="16.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</row>
    <row r="468" spans="1:17" ht="16.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</row>
    <row r="469" spans="1:17" ht="16.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</row>
    <row r="470" spans="1:17" ht="16.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</row>
    <row r="471" spans="1:17" ht="16.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</row>
    <row r="472" spans="1:17" ht="16.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</row>
    <row r="473" spans="1:17" ht="16.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</row>
    <row r="474" spans="1:17" ht="16.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</row>
    <row r="475" spans="1:17" ht="16.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</row>
    <row r="476" spans="1:17" ht="16.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</row>
    <row r="477" spans="1:17" ht="16.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</row>
    <row r="478" spans="1:17" ht="16.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</row>
    <row r="479" spans="1:17" ht="16.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</row>
    <row r="480" spans="1:17" ht="16.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</row>
    <row r="481" spans="1:17" ht="16.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</row>
    <row r="482" spans="1:17" ht="16.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</row>
    <row r="483" spans="1:17" ht="16.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</row>
    <row r="484" spans="1:17" ht="16.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</row>
    <row r="485" spans="1:17" ht="16.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</row>
    <row r="486" spans="1:17" ht="16.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</row>
    <row r="487" spans="1:17" ht="16.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</row>
    <row r="488" spans="1:17" ht="16.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</row>
  </sheetData>
  <sheetProtection/>
  <mergeCells count="49">
    <mergeCell ref="A54:A57"/>
    <mergeCell ref="A44:A52"/>
    <mergeCell ref="A59:A62"/>
    <mergeCell ref="A38:A42"/>
    <mergeCell ref="A37:Q37"/>
    <mergeCell ref="A25:P25"/>
    <mergeCell ref="A33:A36"/>
    <mergeCell ref="A53:Q53"/>
    <mergeCell ref="A58:Q58"/>
    <mergeCell ref="A43:Q43"/>
    <mergeCell ref="A17:P17"/>
    <mergeCell ref="P13:P14"/>
    <mergeCell ref="B13:B14"/>
    <mergeCell ref="A20:A24"/>
    <mergeCell ref="A26:A31"/>
    <mergeCell ref="A18:P18"/>
    <mergeCell ref="A12:A14"/>
    <mergeCell ref="C13:C14"/>
    <mergeCell ref="B12:F12"/>
    <mergeCell ref="O12:Q12"/>
    <mergeCell ref="C9:E9"/>
    <mergeCell ref="M13:M14"/>
    <mergeCell ref="K12:K14"/>
    <mergeCell ref="L12:M12"/>
    <mergeCell ref="F13:F14"/>
    <mergeCell ref="J13:J14"/>
    <mergeCell ref="D13:D14"/>
    <mergeCell ref="H12:J12"/>
    <mergeCell ref="H13:H14"/>
    <mergeCell ref="Q13:Q14"/>
    <mergeCell ref="H6:J6"/>
    <mergeCell ref="C7:E7"/>
    <mergeCell ref="O13:O14"/>
    <mergeCell ref="G12:G14"/>
    <mergeCell ref="E13:E14"/>
    <mergeCell ref="H7:J7"/>
    <mergeCell ref="I13:I14"/>
    <mergeCell ref="N12:N14"/>
    <mergeCell ref="L13:L14"/>
    <mergeCell ref="C2:L2"/>
    <mergeCell ref="A10:Q10"/>
    <mergeCell ref="M2:N2"/>
    <mergeCell ref="C5:E5"/>
    <mergeCell ref="C8:E8"/>
    <mergeCell ref="C4:K4"/>
    <mergeCell ref="C6:E6"/>
    <mergeCell ref="H5:J5"/>
    <mergeCell ref="H8:J8"/>
    <mergeCell ref="H9:J9"/>
  </mergeCells>
  <printOptions/>
  <pageMargins left="0.75" right="0.75" top="1" bottom="1" header="0.5" footer="0.5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S53"/>
  <sheetViews>
    <sheetView zoomScalePageLayoutView="0" workbookViewId="0" topLeftCell="A10">
      <selection activeCell="B5" sqref="B5:G54"/>
    </sheetView>
  </sheetViews>
  <sheetFormatPr defaultColWidth="9.140625" defaultRowHeight="12.75"/>
  <cols>
    <col min="3" max="3" width="11.28125" style="0" customWidth="1"/>
    <col min="4" max="4" width="26.00390625" style="0" customWidth="1"/>
    <col min="6" max="6" width="11.421875" style="0" customWidth="1"/>
    <col min="7" max="7" width="16.421875" style="0" customWidth="1"/>
    <col min="8" max="8" width="24.421875" style="0" customWidth="1"/>
    <col min="9" max="9" width="29.8515625" style="0" customWidth="1"/>
    <col min="10" max="10" width="27.57421875" style="0" customWidth="1"/>
  </cols>
  <sheetData>
    <row r="6" spans="3:16" ht="12.75" customHeight="1">
      <c r="C6" s="190" t="s">
        <v>70</v>
      </c>
      <c r="D6" s="191"/>
      <c r="E6" s="191"/>
      <c r="F6" s="191"/>
      <c r="G6" s="192"/>
      <c r="H6" s="86"/>
      <c r="I6" s="37"/>
      <c r="J6" s="38"/>
      <c r="K6" s="188"/>
      <c r="L6" s="188"/>
      <c r="M6" s="39"/>
      <c r="N6" s="188"/>
      <c r="O6" s="188"/>
      <c r="P6" s="38"/>
    </row>
    <row r="7" spans="3:16" ht="12.75" customHeight="1">
      <c r="C7" s="193"/>
      <c r="D7" s="194"/>
      <c r="E7" s="194"/>
      <c r="F7" s="194"/>
      <c r="G7" s="195"/>
      <c r="H7" s="86"/>
      <c r="I7" s="37"/>
      <c r="J7" s="40"/>
      <c r="K7" s="189"/>
      <c r="L7" s="189"/>
      <c r="M7" s="40"/>
      <c r="N7" s="188"/>
      <c r="O7" s="188"/>
      <c r="P7" s="38"/>
    </row>
    <row r="8" spans="3:16" ht="40.5" customHeight="1">
      <c r="C8" s="196"/>
      <c r="D8" s="197"/>
      <c r="E8" s="197"/>
      <c r="F8" s="197"/>
      <c r="G8" s="198"/>
      <c r="H8" s="86"/>
      <c r="I8" s="41"/>
      <c r="J8" s="42"/>
      <c r="K8" s="42"/>
      <c r="L8" s="42"/>
      <c r="M8" s="42"/>
      <c r="N8" s="42"/>
      <c r="O8" s="42"/>
      <c r="P8" s="43"/>
    </row>
    <row r="9" spans="3:18" ht="80.25" customHeight="1">
      <c r="C9" s="44" t="s">
        <v>23</v>
      </c>
      <c r="D9" s="45" t="s">
        <v>24</v>
      </c>
      <c r="E9" s="46" t="s">
        <v>48</v>
      </c>
      <c r="F9" s="45" t="s">
        <v>49</v>
      </c>
      <c r="G9" s="45" t="s">
        <v>50</v>
      </c>
      <c r="H9" s="47"/>
      <c r="I9" s="47"/>
      <c r="J9" s="48"/>
      <c r="K9" s="48"/>
      <c r="L9" s="49"/>
      <c r="M9" s="48"/>
      <c r="N9" s="48"/>
      <c r="O9" s="48"/>
      <c r="P9" s="48"/>
      <c r="Q9" s="50"/>
      <c r="R9" s="50"/>
    </row>
    <row r="10" spans="3:18" ht="12.75">
      <c r="C10" s="15">
        <v>1</v>
      </c>
      <c r="D10" s="15">
        <v>2</v>
      </c>
      <c r="E10" s="15">
        <v>3</v>
      </c>
      <c r="F10" s="16">
        <v>4</v>
      </c>
      <c r="G10" s="16">
        <v>5</v>
      </c>
      <c r="H10" s="51"/>
      <c r="I10" s="51"/>
      <c r="J10" s="38"/>
      <c r="K10" s="38"/>
      <c r="L10" s="51"/>
      <c r="M10" s="38"/>
      <c r="N10" s="50"/>
      <c r="O10" s="50"/>
      <c r="P10" s="50"/>
      <c r="Q10" s="50"/>
      <c r="R10" s="50"/>
    </row>
    <row r="11" spans="3:19" ht="13.5">
      <c r="C11" s="17"/>
      <c r="D11" s="18"/>
      <c r="E11" s="19"/>
      <c r="F11" s="19"/>
      <c r="G11" s="18"/>
      <c r="H11" s="50"/>
      <c r="I11" s="50"/>
      <c r="J11" s="52"/>
      <c r="K11" s="53"/>
      <c r="L11" s="54"/>
      <c r="M11" s="52"/>
      <c r="N11" s="50"/>
      <c r="O11" s="50"/>
      <c r="P11" s="38"/>
      <c r="Q11" s="50"/>
      <c r="R11" s="50"/>
      <c r="S11" s="50"/>
    </row>
    <row r="12" spans="3:13" ht="12.75">
      <c r="C12" s="185" t="s">
        <v>61</v>
      </c>
      <c r="D12" s="186"/>
      <c r="E12" s="186"/>
      <c r="F12" s="186"/>
      <c r="G12" s="187"/>
      <c r="H12" s="50"/>
      <c r="I12" s="50"/>
      <c r="J12" s="50"/>
      <c r="K12" s="50"/>
      <c r="L12" s="51"/>
      <c r="M12" s="50"/>
    </row>
    <row r="13" spans="3:18" ht="13.5">
      <c r="C13" s="20" t="s">
        <v>25</v>
      </c>
      <c r="D13" s="21"/>
      <c r="E13" s="22"/>
      <c r="F13" s="22"/>
      <c r="G13" s="55"/>
      <c r="H13" s="50"/>
      <c r="I13" s="50"/>
      <c r="J13" s="50"/>
      <c r="K13" s="56"/>
      <c r="L13" s="57"/>
      <c r="M13" s="50"/>
      <c r="N13" s="50"/>
      <c r="O13" s="50"/>
      <c r="P13" s="50"/>
      <c r="Q13" s="50"/>
      <c r="R13" s="50"/>
    </row>
    <row r="14" spans="3:18" ht="12.75">
      <c r="C14" s="24"/>
      <c r="D14" s="23" t="s">
        <v>51</v>
      </c>
      <c r="E14" s="15"/>
      <c r="F14" s="15"/>
      <c r="G14" s="26"/>
      <c r="H14" s="50"/>
      <c r="I14" s="50"/>
      <c r="J14" s="50"/>
      <c r="K14" s="50"/>
      <c r="L14" s="51"/>
      <c r="M14" s="50"/>
      <c r="N14" s="50"/>
      <c r="O14" s="50"/>
      <c r="P14" s="50"/>
      <c r="Q14" s="50"/>
      <c r="R14" s="50"/>
    </row>
    <row r="15" spans="3:18" ht="13.5">
      <c r="C15" s="24"/>
      <c r="D15" s="23" t="s">
        <v>66</v>
      </c>
      <c r="E15" s="15"/>
      <c r="F15" s="15"/>
      <c r="G15" s="26"/>
      <c r="H15" s="50"/>
      <c r="I15" s="50"/>
      <c r="J15" s="50"/>
      <c r="K15" s="50"/>
      <c r="L15" s="51"/>
      <c r="M15" s="56"/>
      <c r="N15" s="58"/>
      <c r="O15" s="50"/>
      <c r="P15" s="50"/>
      <c r="Q15" s="50"/>
      <c r="R15" s="50"/>
    </row>
    <row r="16" spans="3:18" ht="13.5">
      <c r="C16" s="24"/>
      <c r="D16" s="23" t="s">
        <v>62</v>
      </c>
      <c r="E16" s="15"/>
      <c r="F16" s="15"/>
      <c r="G16" s="26"/>
      <c r="H16" s="50"/>
      <c r="I16" s="50"/>
      <c r="J16" s="50"/>
      <c r="K16" s="50"/>
      <c r="L16" s="51"/>
      <c r="M16" s="56"/>
      <c r="N16" s="58"/>
      <c r="O16" s="50"/>
      <c r="P16" s="50"/>
      <c r="Q16" s="50"/>
      <c r="R16" s="50"/>
    </row>
    <row r="17" spans="3:18" ht="13.5">
      <c r="C17" s="24"/>
      <c r="D17" s="23" t="s">
        <v>69</v>
      </c>
      <c r="E17" s="15"/>
      <c r="F17" s="15"/>
      <c r="G17" s="26"/>
      <c r="H17" s="50"/>
      <c r="I17" s="50"/>
      <c r="J17" s="50"/>
      <c r="K17" s="50"/>
      <c r="L17" s="51"/>
      <c r="M17" s="56"/>
      <c r="N17" s="58"/>
      <c r="O17" s="50"/>
      <c r="P17" s="50"/>
      <c r="Q17" s="50"/>
      <c r="R17" s="50"/>
    </row>
    <row r="18" spans="3:18" ht="13.5">
      <c r="C18" s="24"/>
      <c r="D18" s="25" t="s">
        <v>54</v>
      </c>
      <c r="E18" s="15"/>
      <c r="F18" s="15"/>
      <c r="G18" s="26"/>
      <c r="H18" s="50"/>
      <c r="I18" s="50"/>
      <c r="J18" s="50"/>
      <c r="K18" s="50"/>
      <c r="L18" s="51"/>
      <c r="M18" s="56"/>
      <c r="N18" s="58"/>
      <c r="O18" s="50"/>
      <c r="P18" s="50"/>
      <c r="Q18" s="50"/>
      <c r="R18" s="50"/>
    </row>
    <row r="19" spans="3:18" ht="12.75">
      <c r="C19" s="24" t="s">
        <v>26</v>
      </c>
      <c r="D19" s="27"/>
      <c r="E19" s="15"/>
      <c r="F19" s="15"/>
      <c r="G19" s="26"/>
      <c r="H19" s="50"/>
      <c r="I19" s="50"/>
      <c r="J19" s="50"/>
      <c r="K19" s="50"/>
      <c r="L19" s="50"/>
      <c r="M19" s="51"/>
      <c r="N19" s="58"/>
      <c r="O19" s="50"/>
      <c r="P19" s="50"/>
      <c r="Q19" s="50"/>
      <c r="R19" s="50"/>
    </row>
    <row r="20" spans="3:18" ht="12.75">
      <c r="C20" s="28" t="s">
        <v>27</v>
      </c>
      <c r="D20" s="27"/>
      <c r="E20" s="15"/>
      <c r="F20" s="15"/>
      <c r="G20" s="29"/>
      <c r="H20" s="50"/>
      <c r="I20" s="50"/>
      <c r="J20" s="50"/>
      <c r="K20" s="50"/>
      <c r="L20" s="59"/>
      <c r="M20" s="51"/>
      <c r="N20" s="58"/>
      <c r="O20" s="50"/>
      <c r="P20" s="50"/>
      <c r="Q20" s="50"/>
      <c r="R20" s="50"/>
    </row>
    <row r="21" spans="3:18" ht="12.75">
      <c r="C21" s="28" t="s">
        <v>28</v>
      </c>
      <c r="D21" s="27"/>
      <c r="E21" s="15"/>
      <c r="F21" s="15"/>
      <c r="G21" s="18"/>
      <c r="H21" s="50"/>
      <c r="I21" s="50"/>
      <c r="J21" s="50"/>
      <c r="K21" s="50"/>
      <c r="L21" s="51"/>
      <c r="M21" s="50"/>
      <c r="N21" s="60"/>
      <c r="O21" s="50"/>
      <c r="P21" s="50"/>
      <c r="Q21" s="50"/>
      <c r="R21" s="50"/>
    </row>
    <row r="22" spans="3:13" ht="12.75">
      <c r="C22" s="24"/>
      <c r="D22" s="27"/>
      <c r="E22" s="15"/>
      <c r="F22" s="15"/>
      <c r="G22" s="61"/>
      <c r="H22" s="50"/>
      <c r="I22" s="50"/>
      <c r="J22" s="50"/>
      <c r="K22" s="50"/>
      <c r="L22" s="51"/>
      <c r="M22" s="50"/>
    </row>
    <row r="23" spans="3:7" ht="12.75">
      <c r="C23" s="27"/>
      <c r="D23" s="23"/>
      <c r="E23" s="15"/>
      <c r="F23" s="15"/>
      <c r="G23" s="26"/>
    </row>
    <row r="24" spans="3:13" ht="12.75">
      <c r="C24" s="185" t="s">
        <v>60</v>
      </c>
      <c r="D24" s="186"/>
      <c r="E24" s="186"/>
      <c r="F24" s="186"/>
      <c r="G24" s="187"/>
      <c r="H24" s="50"/>
      <c r="I24" s="50"/>
      <c r="J24" s="50"/>
      <c r="K24" s="50"/>
      <c r="L24" s="51"/>
      <c r="M24" s="50"/>
    </row>
    <row r="25" spans="3:18" ht="13.5">
      <c r="C25" s="20" t="s">
        <v>25</v>
      </c>
      <c r="D25" s="21"/>
      <c r="E25" s="22"/>
      <c r="F25" s="22"/>
      <c r="G25" s="55"/>
      <c r="H25" s="50"/>
      <c r="I25" s="50"/>
      <c r="J25" s="50"/>
      <c r="K25" s="56"/>
      <c r="L25" s="57"/>
      <c r="M25" s="50"/>
      <c r="N25" s="50"/>
      <c r="O25" s="50"/>
      <c r="P25" s="50"/>
      <c r="Q25" s="50"/>
      <c r="R25" s="50"/>
    </row>
    <row r="26" spans="3:18" ht="12.75">
      <c r="C26" s="24"/>
      <c r="D26" s="23"/>
      <c r="E26" s="15"/>
      <c r="F26" s="15"/>
      <c r="G26" s="26"/>
      <c r="H26" s="50"/>
      <c r="I26" s="50"/>
      <c r="J26" s="50"/>
      <c r="K26" s="50"/>
      <c r="L26" s="51"/>
      <c r="M26" s="50"/>
      <c r="N26" s="50"/>
      <c r="O26" s="50"/>
      <c r="P26" s="50"/>
      <c r="Q26" s="50"/>
      <c r="R26" s="50"/>
    </row>
    <row r="27" spans="3:18" ht="13.5">
      <c r="C27" s="24"/>
      <c r="D27" s="23"/>
      <c r="E27" s="15"/>
      <c r="F27" s="15"/>
      <c r="G27" s="26"/>
      <c r="H27" s="50"/>
      <c r="I27" s="50" t="s">
        <v>65</v>
      </c>
      <c r="J27" s="50"/>
      <c r="K27" s="50"/>
      <c r="L27" s="51"/>
      <c r="M27" s="56"/>
      <c r="N27" s="58"/>
      <c r="O27" s="50"/>
      <c r="P27" s="50"/>
      <c r="Q27" s="50"/>
      <c r="R27" s="50"/>
    </row>
    <row r="28" spans="3:18" ht="13.5">
      <c r="C28" s="24"/>
      <c r="D28" s="23"/>
      <c r="E28" s="15"/>
      <c r="F28" s="15"/>
      <c r="G28" s="26"/>
      <c r="H28" s="50"/>
      <c r="I28" s="50"/>
      <c r="J28" s="50"/>
      <c r="K28" s="50"/>
      <c r="L28" s="51"/>
      <c r="M28" s="56"/>
      <c r="N28" s="58"/>
      <c r="O28" s="50"/>
      <c r="P28" s="50"/>
      <c r="Q28" s="50"/>
      <c r="R28" s="50"/>
    </row>
    <row r="29" spans="3:18" ht="12.75">
      <c r="C29" s="24" t="s">
        <v>26</v>
      </c>
      <c r="D29" s="27"/>
      <c r="E29" s="15"/>
      <c r="F29" s="15"/>
      <c r="G29" s="26"/>
      <c r="H29" s="50"/>
      <c r="I29" s="50"/>
      <c r="J29" s="50"/>
      <c r="K29" s="50"/>
      <c r="L29" s="50"/>
      <c r="M29" s="51"/>
      <c r="N29" s="58"/>
      <c r="O29" s="50"/>
      <c r="P29" s="50"/>
      <c r="Q29" s="50"/>
      <c r="R29" s="50"/>
    </row>
    <row r="30" spans="3:18" ht="12.75">
      <c r="C30" s="28" t="s">
        <v>27</v>
      </c>
      <c r="D30" s="27"/>
      <c r="E30" s="15"/>
      <c r="F30" s="15"/>
      <c r="G30" s="29"/>
      <c r="H30" s="50"/>
      <c r="I30" s="50"/>
      <c r="J30" s="50"/>
      <c r="K30" s="50"/>
      <c r="L30" s="59"/>
      <c r="M30" s="51"/>
      <c r="N30" s="58"/>
      <c r="O30" s="50"/>
      <c r="P30" s="50"/>
      <c r="Q30" s="50"/>
      <c r="R30" s="50"/>
    </row>
    <row r="31" spans="3:18" ht="12.75">
      <c r="C31" s="28" t="s">
        <v>28</v>
      </c>
      <c r="D31" s="27"/>
      <c r="E31" s="15"/>
      <c r="F31" s="15"/>
      <c r="G31" s="18"/>
      <c r="H31" s="50"/>
      <c r="I31" s="50"/>
      <c r="J31" s="50"/>
      <c r="K31" s="50"/>
      <c r="L31" s="51"/>
      <c r="M31" s="50"/>
      <c r="N31" s="60"/>
      <c r="O31" s="50"/>
      <c r="P31" s="50"/>
      <c r="Q31" s="50"/>
      <c r="R31" s="50"/>
    </row>
    <row r="32" spans="3:13" ht="12.75">
      <c r="C32" s="24"/>
      <c r="D32" s="23"/>
      <c r="E32" s="15"/>
      <c r="F32" s="15"/>
      <c r="G32" s="26"/>
      <c r="H32" s="50"/>
      <c r="I32" s="50"/>
      <c r="J32" s="50"/>
      <c r="K32" s="50"/>
      <c r="L32" s="51"/>
      <c r="M32" s="50"/>
    </row>
    <row r="33" spans="3:7" ht="12.75">
      <c r="C33" s="185" t="s">
        <v>53</v>
      </c>
      <c r="D33" s="186"/>
      <c r="E33" s="186"/>
      <c r="F33" s="186"/>
      <c r="G33" s="187"/>
    </row>
    <row r="34" spans="3:7" ht="12.75">
      <c r="C34" s="20" t="s">
        <v>25</v>
      </c>
      <c r="D34" s="21"/>
      <c r="E34" s="22"/>
      <c r="F34" s="22"/>
      <c r="G34" s="55"/>
    </row>
    <row r="35" spans="3:7" ht="12.75">
      <c r="C35" s="77"/>
      <c r="D35" s="23"/>
      <c r="E35" s="15"/>
      <c r="F35" s="15"/>
      <c r="G35" s="78"/>
    </row>
    <row r="36" spans="3:7" ht="12.75">
      <c r="C36" s="77"/>
      <c r="D36" s="23"/>
      <c r="E36" s="15"/>
      <c r="F36" s="15"/>
      <c r="G36" s="78"/>
    </row>
    <row r="37" spans="3:7" ht="12.75">
      <c r="C37" s="24"/>
      <c r="D37" s="23"/>
      <c r="E37" s="15"/>
      <c r="F37" s="15"/>
      <c r="G37" s="26"/>
    </row>
    <row r="38" spans="3:12" ht="12.75">
      <c r="C38" s="24"/>
      <c r="D38" s="23"/>
      <c r="E38" s="84"/>
      <c r="F38" s="85"/>
      <c r="G38" s="26"/>
      <c r="I38" s="23"/>
      <c r="J38" s="84"/>
      <c r="K38" s="85"/>
      <c r="L38" s="26"/>
    </row>
    <row r="39" spans="3:7" ht="12.75">
      <c r="C39" s="24" t="s">
        <v>26</v>
      </c>
      <c r="D39" s="27"/>
      <c r="E39" s="15"/>
      <c r="F39" s="15"/>
      <c r="G39" s="26"/>
    </row>
    <row r="40" spans="3:7" ht="12.75">
      <c r="C40" s="28" t="s">
        <v>27</v>
      </c>
      <c r="D40" s="27"/>
      <c r="E40" s="15"/>
      <c r="F40" s="15"/>
      <c r="G40" s="29"/>
    </row>
    <row r="41" spans="3:7" ht="12.75">
      <c r="C41" s="28"/>
      <c r="D41" s="27"/>
      <c r="E41" s="15"/>
      <c r="F41" s="15"/>
      <c r="G41" s="79"/>
    </row>
    <row r="42" spans="3:7" ht="12.75">
      <c r="C42" s="28" t="s">
        <v>28</v>
      </c>
      <c r="D42" s="27"/>
      <c r="E42" s="15"/>
      <c r="F42" s="15"/>
      <c r="G42" s="80"/>
    </row>
    <row r="43" spans="3:7" ht="12.75">
      <c r="C43" s="27"/>
      <c r="D43" s="27"/>
      <c r="E43" s="15"/>
      <c r="F43" s="15"/>
      <c r="G43" s="24"/>
    </row>
    <row r="44" spans="3:7" ht="12.75">
      <c r="C44" s="185" t="s">
        <v>67</v>
      </c>
      <c r="D44" s="186"/>
      <c r="E44" s="186"/>
      <c r="F44" s="186"/>
      <c r="G44" s="187"/>
    </row>
    <row r="45" spans="3:7" ht="12.75">
      <c r="C45" s="20" t="s">
        <v>25</v>
      </c>
      <c r="D45" s="21"/>
      <c r="E45" s="22"/>
      <c r="F45" s="22"/>
      <c r="G45" s="55"/>
    </row>
    <row r="46" spans="3:7" ht="12.75">
      <c r="C46" s="77"/>
      <c r="D46" s="23"/>
      <c r="E46" s="15"/>
      <c r="F46" s="15"/>
      <c r="G46" s="78"/>
    </row>
    <row r="47" spans="3:7" ht="12.75">
      <c r="C47" s="77"/>
      <c r="D47" s="23"/>
      <c r="E47" s="15"/>
      <c r="F47" s="15"/>
      <c r="G47" s="78"/>
    </row>
    <row r="48" spans="3:7" ht="12.75">
      <c r="C48" s="24"/>
      <c r="D48" s="23"/>
      <c r="E48" s="84"/>
      <c r="F48" s="85"/>
      <c r="G48" s="78"/>
    </row>
    <row r="49" spans="3:7" ht="12.75">
      <c r="C49" s="24" t="s">
        <v>26</v>
      </c>
      <c r="D49" s="27"/>
      <c r="E49" s="15"/>
      <c r="F49" s="15"/>
      <c r="G49" s="26"/>
    </row>
    <row r="50" spans="3:7" ht="12.75">
      <c r="C50" s="28" t="s">
        <v>27</v>
      </c>
      <c r="D50" s="27"/>
      <c r="E50" s="15"/>
      <c r="F50" s="15"/>
      <c r="G50" s="29"/>
    </row>
    <row r="51" spans="3:7" ht="12.75">
      <c r="C51" s="28"/>
      <c r="D51" s="27"/>
      <c r="E51" s="15"/>
      <c r="F51" s="15"/>
      <c r="G51" s="79"/>
    </row>
    <row r="52" spans="3:7" ht="12.75">
      <c r="C52" s="28" t="s">
        <v>28</v>
      </c>
      <c r="D52" s="27"/>
      <c r="E52" s="15"/>
      <c r="F52" s="15"/>
      <c r="G52" s="80"/>
    </row>
    <row r="53" spans="3:7" ht="12.75">
      <c r="C53" s="27"/>
      <c r="D53" s="27"/>
      <c r="E53" s="15"/>
      <c r="F53" s="15"/>
      <c r="G53" s="24"/>
    </row>
  </sheetData>
  <sheetProtection/>
  <mergeCells count="9">
    <mergeCell ref="C44:G44"/>
    <mergeCell ref="K6:L6"/>
    <mergeCell ref="N6:O6"/>
    <mergeCell ref="K7:L7"/>
    <mergeCell ref="N7:O7"/>
    <mergeCell ref="C33:G33"/>
    <mergeCell ref="C12:G12"/>
    <mergeCell ref="C24:G24"/>
    <mergeCell ref="C6:G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04"/>
  <sheetViews>
    <sheetView tabSelected="1" zoomScale="40" zoomScaleNormal="40" zoomScalePageLayoutView="0" workbookViewId="0" topLeftCell="A1">
      <selection activeCell="A2" sqref="A2:AB57"/>
    </sheetView>
  </sheetViews>
  <sheetFormatPr defaultColWidth="9.140625" defaultRowHeight="12.75"/>
  <cols>
    <col min="1" max="1" width="15.28125" style="0" customWidth="1"/>
    <col min="2" max="2" width="11.57421875" style="0" customWidth="1"/>
    <col min="3" max="6" width="9.28125" style="0" bestFit="1" customWidth="1"/>
    <col min="7" max="7" width="15.7109375" style="0" customWidth="1"/>
    <col min="8" max="9" width="9.28125" style="0" bestFit="1" customWidth="1"/>
    <col min="10" max="10" width="11.140625" style="0" customWidth="1"/>
    <col min="11" max="11" width="10.8515625" style="0" customWidth="1"/>
    <col min="12" max="12" width="12.8515625" style="0" customWidth="1"/>
    <col min="13" max="14" width="9.28125" style="0" bestFit="1" customWidth="1"/>
    <col min="15" max="15" width="9.7109375" style="0" bestFit="1" customWidth="1"/>
    <col min="16" max="16" width="12.57421875" style="0" customWidth="1"/>
    <col min="17" max="17" width="9.28125" style="0" bestFit="1" customWidth="1"/>
    <col min="18" max="18" width="11.140625" style="0" bestFit="1" customWidth="1"/>
    <col min="19" max="19" width="9.28125" style="0" bestFit="1" customWidth="1"/>
    <col min="20" max="20" width="9.8515625" style="0" bestFit="1" customWidth="1"/>
    <col min="21" max="21" width="11.140625" style="0" bestFit="1" customWidth="1"/>
    <col min="22" max="22" width="11.00390625" style="0" customWidth="1"/>
    <col min="23" max="23" width="14.8515625" style="0" customWidth="1"/>
    <col min="24" max="24" width="21.421875" style="0" customWidth="1"/>
  </cols>
  <sheetData>
    <row r="2" spans="1:28" ht="13.5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</row>
    <row r="3" spans="1:28" ht="13.5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70"/>
      <c r="M3" s="273"/>
      <c r="N3" s="273"/>
      <c r="O3" s="273"/>
      <c r="P3" s="273"/>
      <c r="Q3" s="273"/>
      <c r="R3" s="273"/>
      <c r="S3" s="273"/>
      <c r="T3" s="273"/>
      <c r="U3" s="273"/>
      <c r="V3" s="274"/>
      <c r="W3" s="273"/>
      <c r="X3" s="56"/>
      <c r="Y3" s="273"/>
      <c r="Z3" s="273"/>
      <c r="AA3" s="273"/>
      <c r="AB3" s="273"/>
    </row>
    <row r="4" spans="1:28" ht="16.5">
      <c r="A4" s="273"/>
      <c r="B4" s="273"/>
      <c r="C4" s="273"/>
      <c r="D4" s="200" t="s">
        <v>105</v>
      </c>
      <c r="E4" s="201"/>
      <c r="F4" s="201"/>
      <c r="G4" s="201"/>
      <c r="H4" s="201"/>
      <c r="I4" s="201"/>
      <c r="J4" s="201"/>
      <c r="K4" s="201"/>
      <c r="L4" s="202"/>
      <c r="M4" s="273"/>
      <c r="N4" s="273"/>
      <c r="O4" s="273"/>
      <c r="P4" s="273"/>
      <c r="Q4" s="273"/>
      <c r="R4" s="273"/>
      <c r="S4" s="273"/>
      <c r="T4" s="273"/>
      <c r="U4" s="273"/>
      <c r="V4" s="274"/>
      <c r="W4" s="273"/>
      <c r="X4" s="56"/>
      <c r="Y4" s="273"/>
      <c r="Z4" s="273"/>
      <c r="AA4" s="273"/>
      <c r="AB4" s="273"/>
    </row>
    <row r="5" spans="1:28" ht="138.75" customHeight="1">
      <c r="A5" s="273"/>
      <c r="B5" s="273"/>
      <c r="C5" s="273"/>
      <c r="D5" s="203" t="s">
        <v>18</v>
      </c>
      <c r="E5" s="275"/>
      <c r="F5" s="276"/>
      <c r="G5" s="9" t="s">
        <v>107</v>
      </c>
      <c r="H5" s="247"/>
      <c r="I5" s="203" t="s">
        <v>18</v>
      </c>
      <c r="J5" s="275"/>
      <c r="K5" s="276"/>
      <c r="L5" s="9" t="s">
        <v>110</v>
      </c>
      <c r="M5" s="273"/>
      <c r="N5" s="273"/>
      <c r="O5" s="273"/>
      <c r="P5" s="273"/>
      <c r="Q5" s="273"/>
      <c r="R5" s="273"/>
      <c r="S5" s="273"/>
      <c r="T5" s="273"/>
      <c r="U5" s="273"/>
      <c r="V5" s="274"/>
      <c r="W5" s="273"/>
      <c r="X5" s="56"/>
      <c r="Y5" s="273"/>
      <c r="Z5" s="273"/>
      <c r="AA5" s="273"/>
      <c r="AB5" s="273"/>
    </row>
    <row r="6" spans="1:27" s="1" customFormat="1" ht="26.25" customHeight="1">
      <c r="A6" s="277"/>
      <c r="B6" s="8"/>
      <c r="C6" s="4"/>
      <c r="D6" s="204" t="s">
        <v>15</v>
      </c>
      <c r="E6" s="205"/>
      <c r="F6" s="206"/>
      <c r="G6" s="248">
        <v>0.65</v>
      </c>
      <c r="H6" s="12"/>
      <c r="I6" s="204" t="s">
        <v>57</v>
      </c>
      <c r="J6" s="205"/>
      <c r="K6" s="206"/>
      <c r="L6" s="278">
        <v>0.35</v>
      </c>
      <c r="M6" s="5"/>
      <c r="N6" s="5"/>
      <c r="O6" s="5"/>
      <c r="P6" s="5"/>
      <c r="Q6" s="5"/>
      <c r="R6" s="5"/>
      <c r="V6" s="71"/>
      <c r="X6" s="65"/>
      <c r="Z6" s="199" t="s">
        <v>39</v>
      </c>
      <c r="AA6" s="199"/>
    </row>
    <row r="7" spans="1:27" s="1" customFormat="1" ht="27.75" customHeight="1">
      <c r="A7" s="277"/>
      <c r="B7" s="8"/>
      <c r="C7" s="4"/>
      <c r="D7" s="204" t="s">
        <v>59</v>
      </c>
      <c r="E7" s="205"/>
      <c r="F7" s="206"/>
      <c r="G7" s="248">
        <v>0</v>
      </c>
      <c r="H7" s="12"/>
      <c r="I7" s="204" t="s">
        <v>58</v>
      </c>
      <c r="J7" s="205"/>
      <c r="K7" s="206"/>
      <c r="L7" s="278">
        <v>1.4</v>
      </c>
      <c r="M7" s="5"/>
      <c r="N7" s="5"/>
      <c r="O7" s="5"/>
      <c r="P7" s="5"/>
      <c r="Q7" s="10"/>
      <c r="R7" s="5"/>
      <c r="S7" s="199" t="s">
        <v>39</v>
      </c>
      <c r="T7" s="199"/>
      <c r="V7" s="71"/>
      <c r="X7" s="65"/>
      <c r="Z7" s="75" t="s">
        <v>75</v>
      </c>
      <c r="AA7" s="74">
        <v>300</v>
      </c>
    </row>
    <row r="8" spans="1:27" s="1" customFormat="1" ht="21">
      <c r="A8" s="277"/>
      <c r="B8" s="8"/>
      <c r="C8" s="4"/>
      <c r="D8" s="204" t="s">
        <v>56</v>
      </c>
      <c r="E8" s="205"/>
      <c r="F8" s="206"/>
      <c r="G8" s="248">
        <v>0.35</v>
      </c>
      <c r="H8" s="12"/>
      <c r="I8" s="204" t="s">
        <v>16</v>
      </c>
      <c r="J8" s="205"/>
      <c r="K8" s="206"/>
      <c r="L8" s="278">
        <v>38</v>
      </c>
      <c r="M8" s="5"/>
      <c r="N8" s="5"/>
      <c r="O8" s="5"/>
      <c r="P8" s="5"/>
      <c r="Q8" s="11"/>
      <c r="R8" s="5"/>
      <c r="S8" s="75" t="s">
        <v>82</v>
      </c>
      <c r="T8" s="74">
        <v>250</v>
      </c>
      <c r="V8" s="71"/>
      <c r="X8" s="65"/>
      <c r="Z8" s="75" t="s">
        <v>76</v>
      </c>
      <c r="AA8" s="74">
        <v>300</v>
      </c>
    </row>
    <row r="9" spans="1:27" s="1" customFormat="1" ht="21">
      <c r="A9" s="277"/>
      <c r="B9" s="8"/>
      <c r="C9" s="4"/>
      <c r="D9" s="207" t="s">
        <v>20</v>
      </c>
      <c r="E9" s="208"/>
      <c r="F9" s="209"/>
      <c r="G9" s="279">
        <v>3</v>
      </c>
      <c r="H9" s="12"/>
      <c r="I9" s="204" t="s">
        <v>17</v>
      </c>
      <c r="J9" s="205"/>
      <c r="K9" s="206"/>
      <c r="L9" s="278">
        <v>22</v>
      </c>
      <c r="M9" s="5"/>
      <c r="N9" s="5"/>
      <c r="O9" s="5"/>
      <c r="P9" s="5"/>
      <c r="Q9" s="10"/>
      <c r="R9" s="5"/>
      <c r="S9" s="75" t="s">
        <v>80</v>
      </c>
      <c r="T9" s="74">
        <v>250</v>
      </c>
      <c r="V9" s="71"/>
      <c r="X9" s="65"/>
      <c r="Z9" s="76" t="s">
        <v>77</v>
      </c>
      <c r="AA9" s="2">
        <v>250</v>
      </c>
    </row>
    <row r="10" spans="1:27" s="1" customFormat="1" ht="21">
      <c r="A10" s="277"/>
      <c r="B10" s="8"/>
      <c r="C10" s="4"/>
      <c r="D10" s="204" t="s">
        <v>22</v>
      </c>
      <c r="E10" s="205"/>
      <c r="F10" s="206"/>
      <c r="G10" s="280">
        <v>3</v>
      </c>
      <c r="H10" s="281"/>
      <c r="I10" s="204" t="s">
        <v>29</v>
      </c>
      <c r="J10" s="205"/>
      <c r="K10" s="206"/>
      <c r="L10" s="278">
        <v>1.4</v>
      </c>
      <c r="M10" s="5"/>
      <c r="N10" s="5"/>
      <c r="O10" s="5"/>
      <c r="P10" s="5"/>
      <c r="Q10" s="8"/>
      <c r="R10" s="5"/>
      <c r="S10" s="76" t="s">
        <v>72</v>
      </c>
      <c r="T10" s="2">
        <v>200</v>
      </c>
      <c r="V10" s="71"/>
      <c r="X10" s="65"/>
      <c r="Z10" s="76" t="s">
        <v>78</v>
      </c>
      <c r="AA10" s="2">
        <v>250</v>
      </c>
    </row>
    <row r="11" spans="1:24" s="1" customFormat="1" ht="20.25" customHeight="1">
      <c r="A11" s="277"/>
      <c r="B11" s="8"/>
      <c r="C11" s="4"/>
      <c r="D11" s="212" t="s">
        <v>68</v>
      </c>
      <c r="E11" s="213"/>
      <c r="F11" s="214"/>
      <c r="G11" s="249">
        <v>1.2</v>
      </c>
      <c r="H11" s="281"/>
      <c r="I11" s="83"/>
      <c r="J11" s="83"/>
      <c r="K11" s="83"/>
      <c r="L11" s="282"/>
      <c r="M11" s="5"/>
      <c r="N11" s="5"/>
      <c r="O11" s="5"/>
      <c r="P11" s="4"/>
      <c r="Q11" s="5"/>
      <c r="R11" s="5"/>
      <c r="S11" s="76" t="s">
        <v>86</v>
      </c>
      <c r="T11" s="2">
        <v>60</v>
      </c>
      <c r="V11" s="71"/>
      <c r="X11" s="65"/>
    </row>
    <row r="12" spans="1:28" ht="23.25" customHeight="1" thickBo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70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W12" s="273"/>
      <c r="X12" s="56"/>
      <c r="Y12" s="273"/>
      <c r="Z12" s="273"/>
      <c r="AA12" s="273"/>
      <c r="AB12" s="273"/>
    </row>
    <row r="13" spans="1:24" s="30" customFormat="1" ht="37.5" customHeight="1">
      <c r="A13" s="223" t="s">
        <v>30</v>
      </c>
      <c r="B13" s="211" t="s">
        <v>31</v>
      </c>
      <c r="C13" s="224"/>
      <c r="D13" s="224"/>
      <c r="E13" s="224"/>
      <c r="F13" s="224"/>
      <c r="G13" s="224"/>
      <c r="H13" s="224"/>
      <c r="I13" s="224"/>
      <c r="J13" s="224"/>
      <c r="K13" s="225"/>
      <c r="L13" s="210" t="s">
        <v>32</v>
      </c>
      <c r="M13" s="226"/>
      <c r="N13" s="210"/>
      <c r="O13" s="210"/>
      <c r="P13" s="210" t="s">
        <v>33</v>
      </c>
      <c r="Q13" s="210"/>
      <c r="R13" s="210"/>
      <c r="S13" s="210"/>
      <c r="T13" s="210"/>
      <c r="U13" s="210"/>
      <c r="V13" s="210"/>
      <c r="W13" s="211"/>
      <c r="X13" s="228" t="s">
        <v>114</v>
      </c>
    </row>
    <row r="14" spans="1:24" s="30" customFormat="1" ht="77.25" customHeight="1">
      <c r="A14" s="218"/>
      <c r="B14" s="231" t="s">
        <v>3</v>
      </c>
      <c r="C14" s="233" t="s">
        <v>34</v>
      </c>
      <c r="D14" s="233" t="s">
        <v>35</v>
      </c>
      <c r="E14" s="233" t="s">
        <v>36</v>
      </c>
      <c r="F14" s="234" t="s">
        <v>37</v>
      </c>
      <c r="G14" s="221" t="s">
        <v>115</v>
      </c>
      <c r="H14" s="235" t="s">
        <v>38</v>
      </c>
      <c r="I14" s="235"/>
      <c r="J14" s="235"/>
      <c r="K14" s="218" t="s">
        <v>116</v>
      </c>
      <c r="L14" s="222" t="s">
        <v>39</v>
      </c>
      <c r="M14" s="221" t="s">
        <v>117</v>
      </c>
      <c r="N14" s="218" t="s">
        <v>118</v>
      </c>
      <c r="O14" s="218" t="s">
        <v>116</v>
      </c>
      <c r="P14" s="218" t="s">
        <v>40</v>
      </c>
      <c r="Q14" s="218" t="s">
        <v>41</v>
      </c>
      <c r="R14" s="218" t="s">
        <v>119</v>
      </c>
      <c r="S14" s="218" t="s">
        <v>120</v>
      </c>
      <c r="T14" s="218" t="s">
        <v>42</v>
      </c>
      <c r="U14" s="219" t="s">
        <v>43</v>
      </c>
      <c r="V14" s="220"/>
      <c r="W14" s="220"/>
      <c r="X14" s="229"/>
    </row>
    <row r="15" spans="1:24" s="30" customFormat="1" ht="78.75" customHeight="1">
      <c r="A15" s="218"/>
      <c r="B15" s="232"/>
      <c r="C15" s="233"/>
      <c r="D15" s="233"/>
      <c r="E15" s="233"/>
      <c r="F15" s="234"/>
      <c r="G15" s="221"/>
      <c r="H15" s="32" t="s">
        <v>44</v>
      </c>
      <c r="I15" s="32" t="s">
        <v>7</v>
      </c>
      <c r="J15" s="32" t="s">
        <v>45</v>
      </c>
      <c r="K15" s="218"/>
      <c r="L15" s="222"/>
      <c r="M15" s="221"/>
      <c r="N15" s="218"/>
      <c r="O15" s="218"/>
      <c r="P15" s="218"/>
      <c r="Q15" s="218"/>
      <c r="R15" s="218"/>
      <c r="S15" s="218"/>
      <c r="T15" s="218"/>
      <c r="U15" s="33" t="s">
        <v>117</v>
      </c>
      <c r="V15" s="72" t="s">
        <v>46</v>
      </c>
      <c r="W15" s="64" t="s">
        <v>42</v>
      </c>
      <c r="X15" s="230"/>
    </row>
    <row r="16" spans="1:24" s="30" customFormat="1" ht="15" customHeight="1" thickBot="1">
      <c r="A16" s="66">
        <v>1</v>
      </c>
      <c r="B16" s="67">
        <v>2</v>
      </c>
      <c r="C16" s="35">
        <v>3</v>
      </c>
      <c r="D16" s="35">
        <v>5</v>
      </c>
      <c r="E16" s="35">
        <v>6</v>
      </c>
      <c r="F16" s="68">
        <v>7</v>
      </c>
      <c r="G16" s="35">
        <v>8</v>
      </c>
      <c r="H16" s="35">
        <v>9</v>
      </c>
      <c r="I16" s="35">
        <v>10</v>
      </c>
      <c r="J16" s="35">
        <v>11</v>
      </c>
      <c r="K16" s="35">
        <v>12</v>
      </c>
      <c r="L16" s="63">
        <v>13</v>
      </c>
      <c r="M16" s="35">
        <v>14</v>
      </c>
      <c r="N16" s="35">
        <v>15</v>
      </c>
      <c r="O16" s="35">
        <v>16</v>
      </c>
      <c r="P16" s="35">
        <v>17</v>
      </c>
      <c r="Q16" s="35">
        <v>18</v>
      </c>
      <c r="R16" s="35">
        <v>19</v>
      </c>
      <c r="S16" s="35">
        <v>20</v>
      </c>
      <c r="T16" s="35">
        <v>21</v>
      </c>
      <c r="U16" s="35">
        <v>22</v>
      </c>
      <c r="V16" s="73">
        <v>23</v>
      </c>
      <c r="W16" s="69">
        <v>24</v>
      </c>
      <c r="X16" s="34">
        <v>36</v>
      </c>
    </row>
    <row r="17" spans="1:27" s="30" customFormat="1" ht="21.75" customHeight="1" thickBot="1">
      <c r="A17" s="283" t="s">
        <v>42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84"/>
      <c r="AA17" s="126"/>
    </row>
    <row r="18" spans="1:24" s="30" customFormat="1" ht="21.75" customHeight="1">
      <c r="A18" s="215" t="s">
        <v>104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85">
        <f>X24+X29+X33+X38+X48+X52+X56</f>
        <v>83514.472</v>
      </c>
    </row>
    <row r="19" spans="1:24" s="30" customFormat="1" ht="21.75" customHeight="1">
      <c r="A19" s="286" t="s">
        <v>121</v>
      </c>
      <c r="B19" s="2" t="s">
        <v>15</v>
      </c>
      <c r="C19" s="287">
        <v>20</v>
      </c>
      <c r="D19" s="287">
        <v>4.3</v>
      </c>
      <c r="E19" s="288">
        <v>1</v>
      </c>
      <c r="F19" s="289">
        <f>C19*D19*E19</f>
        <v>86</v>
      </c>
      <c r="G19" s="263">
        <f>$G$6</f>
        <v>0.65</v>
      </c>
      <c r="H19" s="290">
        <f>$L$9</f>
        <v>22</v>
      </c>
      <c r="I19" s="290">
        <f>$L$8</f>
        <v>38</v>
      </c>
      <c r="J19" s="62">
        <f>I19-H19</f>
        <v>16</v>
      </c>
      <c r="K19" s="291">
        <f>J19*G19*F19</f>
        <v>894.4</v>
      </c>
      <c r="L19" s="81"/>
      <c r="M19" s="31"/>
      <c r="N19" s="292"/>
      <c r="O19" s="293"/>
      <c r="P19" s="31" t="s">
        <v>47</v>
      </c>
      <c r="Q19" s="82">
        <v>36</v>
      </c>
      <c r="R19" s="294">
        <v>150</v>
      </c>
      <c r="S19" s="62">
        <v>1</v>
      </c>
      <c r="T19" s="295">
        <f>S19*R19*Q19</f>
        <v>5400</v>
      </c>
      <c r="U19" s="296">
        <v>10</v>
      </c>
      <c r="V19" s="297">
        <v>104</v>
      </c>
      <c r="W19" s="298">
        <f>V19*U19</f>
        <v>1040</v>
      </c>
      <c r="X19" s="299"/>
    </row>
    <row r="20" spans="1:24" s="30" customFormat="1" ht="21.75" customHeight="1">
      <c r="A20" s="300"/>
      <c r="B20" s="2" t="s">
        <v>15</v>
      </c>
      <c r="C20" s="287">
        <v>13</v>
      </c>
      <c r="D20" s="287">
        <v>4.3</v>
      </c>
      <c r="E20" s="288">
        <v>1</v>
      </c>
      <c r="F20" s="109">
        <f>C20*D20*E20</f>
        <v>55.9</v>
      </c>
      <c r="G20" s="263">
        <f>$G$6</f>
        <v>0.65</v>
      </c>
      <c r="H20" s="301">
        <f>$L$9</f>
        <v>22</v>
      </c>
      <c r="I20" s="301">
        <f>$L$8</f>
        <v>38</v>
      </c>
      <c r="J20" s="302">
        <f>I20-H20</f>
        <v>16</v>
      </c>
      <c r="K20" s="303">
        <f>J20*G20*F20</f>
        <v>581.36</v>
      </c>
      <c r="L20" s="81"/>
      <c r="M20" s="304"/>
      <c r="N20" s="292"/>
      <c r="O20" s="293"/>
      <c r="P20" s="87" t="s">
        <v>74</v>
      </c>
      <c r="Q20" s="292">
        <v>36</v>
      </c>
      <c r="R20" s="305">
        <v>210</v>
      </c>
      <c r="S20" s="306"/>
      <c r="T20" s="307">
        <f>Q20*R20</f>
        <v>7560</v>
      </c>
      <c r="U20" s="292"/>
      <c r="V20" s="292"/>
      <c r="W20" s="292"/>
      <c r="X20" s="308"/>
    </row>
    <row r="21" spans="1:24" s="30" customFormat="1" ht="21.75" customHeight="1">
      <c r="A21" s="300"/>
      <c r="B21" s="2" t="s">
        <v>15</v>
      </c>
      <c r="C21" s="287">
        <v>2.5</v>
      </c>
      <c r="D21" s="287">
        <v>4.3</v>
      </c>
      <c r="E21" s="288">
        <v>1</v>
      </c>
      <c r="F21" s="109">
        <f>C21*D21*E21</f>
        <v>10.75</v>
      </c>
      <c r="G21" s="263">
        <f>$G$6</f>
        <v>0.65</v>
      </c>
      <c r="H21" s="301">
        <f>$L$9</f>
        <v>22</v>
      </c>
      <c r="I21" s="301">
        <f>$L$8</f>
        <v>38</v>
      </c>
      <c r="J21" s="302">
        <f>I21-H21</f>
        <v>16</v>
      </c>
      <c r="K21" s="303">
        <f>J21*G21*F21</f>
        <v>111.8</v>
      </c>
      <c r="L21" s="81"/>
      <c r="M21" s="304"/>
      <c r="N21" s="292"/>
      <c r="O21" s="293"/>
      <c r="P21" s="309"/>
      <c r="Q21" s="309"/>
      <c r="R21" s="310"/>
      <c r="S21" s="310"/>
      <c r="T21" s="311"/>
      <c r="U21" s="310"/>
      <c r="V21" s="310"/>
      <c r="W21" s="311"/>
      <c r="X21" s="299"/>
    </row>
    <row r="22" spans="1:24" s="30" customFormat="1" ht="21.75" customHeight="1">
      <c r="A22" s="300"/>
      <c r="B22" s="115" t="s">
        <v>85</v>
      </c>
      <c r="C22" s="312">
        <v>0.35</v>
      </c>
      <c r="D22" s="312">
        <v>1.8</v>
      </c>
      <c r="E22" s="313">
        <v>17</v>
      </c>
      <c r="F22" s="314">
        <f>C22*D22*E22</f>
        <v>10.71</v>
      </c>
      <c r="G22" s="259">
        <f>$G$10</f>
        <v>3</v>
      </c>
      <c r="H22" s="301">
        <f>$L$9</f>
        <v>22</v>
      </c>
      <c r="I22" s="301">
        <f>$L$8</f>
        <v>38</v>
      </c>
      <c r="J22" s="302">
        <f>I22-H22</f>
        <v>16</v>
      </c>
      <c r="K22" s="291">
        <f>J22*G22*F22</f>
        <v>514.08</v>
      </c>
      <c r="L22" s="81" t="s">
        <v>72</v>
      </c>
      <c r="M22" s="306">
        <f>$T$10</f>
        <v>200</v>
      </c>
      <c r="N22" s="31">
        <v>1</v>
      </c>
      <c r="O22" s="293">
        <f>N22*M22*F22</f>
        <v>2142</v>
      </c>
      <c r="P22" s="31"/>
      <c r="Q22" s="292"/>
      <c r="R22" s="294"/>
      <c r="S22" s="292"/>
      <c r="T22" s="307"/>
      <c r="U22" s="296"/>
      <c r="V22" s="297"/>
      <c r="W22" s="315"/>
      <c r="X22" s="82"/>
    </row>
    <row r="23" spans="1:24" s="30" customFormat="1" ht="21.75" customHeight="1" thickBot="1">
      <c r="A23" s="300"/>
      <c r="B23" s="2" t="s">
        <v>87</v>
      </c>
      <c r="C23" s="287"/>
      <c r="D23" s="287"/>
      <c r="E23" s="288"/>
      <c r="F23" s="289">
        <v>212</v>
      </c>
      <c r="G23" s="263">
        <f>$G$11</f>
        <v>1.2</v>
      </c>
      <c r="H23" s="290">
        <f>$L$9</f>
        <v>22</v>
      </c>
      <c r="I23" s="290">
        <f>$L$8</f>
        <v>38</v>
      </c>
      <c r="J23" s="62">
        <f>I23-H23</f>
        <v>16</v>
      </c>
      <c r="K23" s="291">
        <f>J23*G23*F23</f>
        <v>4070.3999999999996</v>
      </c>
      <c r="L23" s="273"/>
      <c r="M23" s="273"/>
      <c r="N23" s="273"/>
      <c r="O23" s="273"/>
      <c r="P23" s="34"/>
      <c r="Q23" s="316"/>
      <c r="R23" s="296"/>
      <c r="S23" s="316"/>
      <c r="T23" s="317"/>
      <c r="U23" s="296"/>
      <c r="V23" s="318"/>
      <c r="W23" s="298"/>
      <c r="X23" s="125"/>
    </row>
    <row r="24" spans="1:24" s="3" customFormat="1" ht="23.25" thickBot="1">
      <c r="A24" s="237" t="s">
        <v>122</v>
      </c>
      <c r="B24" s="238"/>
      <c r="C24" s="238"/>
      <c r="D24" s="238"/>
      <c r="E24" s="238"/>
      <c r="F24" s="238"/>
      <c r="G24" s="238"/>
      <c r="H24" s="238"/>
      <c r="I24" s="238"/>
      <c r="J24" s="239"/>
      <c r="K24" s="319">
        <f>SUM(K19:K23)</f>
        <v>6172.039999999999</v>
      </c>
      <c r="L24" s="320"/>
      <c r="M24" s="321"/>
      <c r="N24" s="322"/>
      <c r="O24" s="319">
        <f>SUM(O19:O23)</f>
        <v>2142</v>
      </c>
      <c r="P24" s="320"/>
      <c r="Q24" s="321"/>
      <c r="R24" s="321"/>
      <c r="S24" s="322"/>
      <c r="T24" s="319">
        <f>T19+T20</f>
        <v>12960</v>
      </c>
      <c r="U24" s="320"/>
      <c r="V24" s="322"/>
      <c r="W24" s="319">
        <f>W19+W20</f>
        <v>1040</v>
      </c>
      <c r="X24" s="323">
        <f>K24+O24+T24+W24</f>
        <v>22314.04</v>
      </c>
    </row>
    <row r="25" spans="1:24" s="30" customFormat="1" ht="21.75" customHeight="1">
      <c r="A25" s="300" t="s">
        <v>123</v>
      </c>
      <c r="B25" s="2" t="s">
        <v>15</v>
      </c>
      <c r="C25" s="287">
        <v>8</v>
      </c>
      <c r="D25" s="287">
        <v>4.3</v>
      </c>
      <c r="E25" s="288">
        <v>1</v>
      </c>
      <c r="F25" s="109">
        <f>C25*D25*E25</f>
        <v>34.4</v>
      </c>
      <c r="G25" s="263">
        <f>$G$6</f>
        <v>0.65</v>
      </c>
      <c r="H25" s="301">
        <f>$L$9</f>
        <v>22</v>
      </c>
      <c r="I25" s="301">
        <f>$L$8</f>
        <v>38</v>
      </c>
      <c r="J25" s="302">
        <f>I25-H25</f>
        <v>16</v>
      </c>
      <c r="K25" s="291">
        <f>J25*G25*F25</f>
        <v>357.76</v>
      </c>
      <c r="L25" s="122"/>
      <c r="M25" s="304"/>
      <c r="N25" s="306"/>
      <c r="O25" s="293"/>
      <c r="P25" s="87" t="s">
        <v>47</v>
      </c>
      <c r="Q25" s="302">
        <v>4</v>
      </c>
      <c r="R25" s="324">
        <v>150</v>
      </c>
      <c r="S25" s="302">
        <v>1</v>
      </c>
      <c r="T25" s="325">
        <f>S25*R25*Q25</f>
        <v>600</v>
      </c>
      <c r="U25" s="305"/>
      <c r="V25" s="326"/>
      <c r="W25" s="327"/>
      <c r="X25" s="299"/>
    </row>
    <row r="26" spans="1:24" s="30" customFormat="1" ht="21.75" customHeight="1">
      <c r="A26" s="300"/>
      <c r="B26" s="2" t="s">
        <v>15</v>
      </c>
      <c r="C26" s="287">
        <v>4.7</v>
      </c>
      <c r="D26" s="287">
        <v>4.3</v>
      </c>
      <c r="E26" s="288">
        <v>1</v>
      </c>
      <c r="F26" s="109">
        <f>C26*D26*E26</f>
        <v>20.21</v>
      </c>
      <c r="G26" s="263">
        <f>$G$6</f>
        <v>0.65</v>
      </c>
      <c r="H26" s="301">
        <f>$L$9</f>
        <v>22</v>
      </c>
      <c r="I26" s="301">
        <f>$L$8</f>
        <v>38</v>
      </c>
      <c r="J26" s="302">
        <f>I26-H26</f>
        <v>16</v>
      </c>
      <c r="K26" s="291">
        <f>J26*G26*F26</f>
        <v>210.18400000000003</v>
      </c>
      <c r="L26" s="122"/>
      <c r="M26" s="304"/>
      <c r="N26" s="306"/>
      <c r="O26" s="293"/>
      <c r="P26" s="35" t="s">
        <v>74</v>
      </c>
      <c r="Q26" s="306">
        <v>1</v>
      </c>
      <c r="R26" s="305">
        <v>210</v>
      </c>
      <c r="S26" s="306">
        <v>1</v>
      </c>
      <c r="T26" s="307">
        <f>Q26*R26</f>
        <v>210</v>
      </c>
      <c r="U26" s="292"/>
      <c r="V26" s="292"/>
      <c r="W26" s="292"/>
      <c r="X26" s="308"/>
    </row>
    <row r="27" spans="1:15" s="30" customFormat="1" ht="21.75" customHeight="1">
      <c r="A27" s="300"/>
      <c r="B27" s="115" t="s">
        <v>85</v>
      </c>
      <c r="C27" s="312">
        <v>0.4</v>
      </c>
      <c r="D27" s="312">
        <v>1.8</v>
      </c>
      <c r="E27" s="313">
        <v>10</v>
      </c>
      <c r="F27" s="314">
        <f>C27*D27*E27</f>
        <v>7.200000000000001</v>
      </c>
      <c r="G27" s="259">
        <f>$G$10</f>
        <v>3</v>
      </c>
      <c r="H27" s="301">
        <f>$L$9</f>
        <v>22</v>
      </c>
      <c r="I27" s="301">
        <f>$L$8</f>
        <v>38</v>
      </c>
      <c r="J27" s="302">
        <f>I27-H27</f>
        <v>16</v>
      </c>
      <c r="K27" s="291">
        <f>J27*G27*F27</f>
        <v>345.6</v>
      </c>
      <c r="L27" s="81" t="s">
        <v>71</v>
      </c>
      <c r="M27" s="306">
        <f>$T$11</f>
        <v>60</v>
      </c>
      <c r="N27" s="31">
        <v>1</v>
      </c>
      <c r="O27" s="293">
        <f>N27*M27*F27</f>
        <v>432.00000000000006</v>
      </c>
    </row>
    <row r="28" spans="1:24" s="30" customFormat="1" ht="21.75" customHeight="1" thickBot="1">
      <c r="A28" s="300"/>
      <c r="B28" s="2" t="s">
        <v>87</v>
      </c>
      <c r="C28" s="287"/>
      <c r="D28" s="287"/>
      <c r="E28" s="288"/>
      <c r="F28" s="289">
        <v>32</v>
      </c>
      <c r="G28" s="263">
        <f>$G$11</f>
        <v>1.2</v>
      </c>
      <c r="H28" s="290">
        <f>$L$9</f>
        <v>22</v>
      </c>
      <c r="I28" s="290">
        <f>$L$8</f>
        <v>38</v>
      </c>
      <c r="J28" s="62">
        <f>I28-H28</f>
        <v>16</v>
      </c>
      <c r="K28" s="291">
        <f>J28*G28*F28</f>
        <v>614.4</v>
      </c>
      <c r="L28" s="273"/>
      <c r="M28" s="273"/>
      <c r="N28" s="273"/>
      <c r="O28" s="273"/>
      <c r="P28" s="34"/>
      <c r="Q28" s="316"/>
      <c r="R28" s="296"/>
      <c r="S28" s="316"/>
      <c r="T28" s="317"/>
      <c r="U28" s="296"/>
      <c r="V28" s="318"/>
      <c r="W28" s="298"/>
      <c r="X28" s="125"/>
    </row>
    <row r="29" spans="1:24" s="30" customFormat="1" ht="21.75" customHeight="1" thickBot="1">
      <c r="A29" s="237" t="s">
        <v>122</v>
      </c>
      <c r="B29" s="238"/>
      <c r="C29" s="238"/>
      <c r="D29" s="238"/>
      <c r="E29" s="238"/>
      <c r="F29" s="238"/>
      <c r="G29" s="238"/>
      <c r="H29" s="238"/>
      <c r="I29" s="238"/>
      <c r="J29" s="239"/>
      <c r="K29" s="319">
        <f>SUM(K27:K28)</f>
        <v>960</v>
      </c>
      <c r="L29" s="320"/>
      <c r="M29" s="321"/>
      <c r="N29" s="322"/>
      <c r="O29" s="319">
        <f>SUM(O25:O28)</f>
        <v>432.00000000000006</v>
      </c>
      <c r="P29" s="320"/>
      <c r="Q29" s="321"/>
      <c r="R29" s="321"/>
      <c r="S29" s="322"/>
      <c r="T29" s="319">
        <f>SUM(T25:T28)</f>
        <v>810</v>
      </c>
      <c r="U29" s="320"/>
      <c r="V29" s="322"/>
      <c r="W29" s="319">
        <f>W25</f>
        <v>0</v>
      </c>
      <c r="X29" s="323">
        <f>K29+O29+T29</f>
        <v>2202</v>
      </c>
    </row>
    <row r="30" spans="1:24" s="30" customFormat="1" ht="20.25" customHeight="1">
      <c r="A30" s="227" t="s">
        <v>97</v>
      </c>
      <c r="B30" s="2" t="s">
        <v>15</v>
      </c>
      <c r="C30" s="287">
        <v>8</v>
      </c>
      <c r="D30" s="287">
        <v>4.3</v>
      </c>
      <c r="E30" s="288">
        <v>1</v>
      </c>
      <c r="F30" s="109">
        <f>C30*D30*E30</f>
        <v>34.4</v>
      </c>
      <c r="G30" s="263">
        <f>$G$6</f>
        <v>0.65</v>
      </c>
      <c r="H30" s="301">
        <f>$L$9</f>
        <v>22</v>
      </c>
      <c r="I30" s="301">
        <f>$L$8</f>
        <v>38</v>
      </c>
      <c r="J30" s="302">
        <f>I30-H30</f>
        <v>16</v>
      </c>
      <c r="K30" s="291">
        <f>J30*G30*F30</f>
        <v>357.76</v>
      </c>
      <c r="L30" s="122"/>
      <c r="M30" s="304"/>
      <c r="N30" s="306"/>
      <c r="O30" s="293"/>
      <c r="P30" s="87" t="s">
        <v>47</v>
      </c>
      <c r="Q30" s="302">
        <v>1</v>
      </c>
      <c r="R30" s="324">
        <v>150</v>
      </c>
      <c r="S30" s="302">
        <v>1</v>
      </c>
      <c r="T30" s="325">
        <f>S30*R30*Q30</f>
        <v>150</v>
      </c>
      <c r="U30" s="305"/>
      <c r="V30" s="326"/>
      <c r="W30" s="327"/>
      <c r="X30" s="299"/>
    </row>
    <row r="31" spans="1:24" s="30" customFormat="1" ht="19.5" customHeight="1">
      <c r="A31" s="227"/>
      <c r="B31" s="115" t="s">
        <v>85</v>
      </c>
      <c r="C31" s="312">
        <v>0.4</v>
      </c>
      <c r="D31" s="312">
        <v>1.8</v>
      </c>
      <c r="E31" s="313">
        <v>6</v>
      </c>
      <c r="F31" s="314">
        <f>C31*D31*E31</f>
        <v>4.32</v>
      </c>
      <c r="G31" s="259">
        <f>$G$10</f>
        <v>3</v>
      </c>
      <c r="H31" s="301">
        <f>$L$9</f>
        <v>22</v>
      </c>
      <c r="I31" s="301">
        <f>$L$8</f>
        <v>38</v>
      </c>
      <c r="J31" s="302">
        <f>I31-H31</f>
        <v>16</v>
      </c>
      <c r="K31" s="291">
        <f>J31*G31*F31</f>
        <v>207.36</v>
      </c>
      <c r="L31" s="81" t="s">
        <v>71</v>
      </c>
      <c r="M31" s="306">
        <f>$T$11</f>
        <v>60</v>
      </c>
      <c r="N31" s="31">
        <v>1</v>
      </c>
      <c r="O31" s="293">
        <f>N31*M31*F31</f>
        <v>259.20000000000005</v>
      </c>
      <c r="P31" s="35"/>
      <c r="Q31" s="306"/>
      <c r="R31" s="305"/>
      <c r="S31" s="306"/>
      <c r="T31" s="307"/>
      <c r="U31" s="296"/>
      <c r="V31" s="297"/>
      <c r="W31" s="315"/>
      <c r="X31" s="62"/>
    </row>
    <row r="32" spans="1:24" s="30" customFormat="1" ht="19.5" customHeight="1" thickBot="1">
      <c r="A32" s="227"/>
      <c r="B32" s="2" t="s">
        <v>87</v>
      </c>
      <c r="C32" s="287"/>
      <c r="D32" s="287"/>
      <c r="E32" s="288"/>
      <c r="F32" s="289">
        <v>20</v>
      </c>
      <c r="G32" s="263">
        <f>$G$11</f>
        <v>1.2</v>
      </c>
      <c r="H32" s="290">
        <f>$L$9</f>
        <v>22</v>
      </c>
      <c r="I32" s="290">
        <f>$L$8</f>
        <v>38</v>
      </c>
      <c r="J32" s="62">
        <f>I32-H32</f>
        <v>16</v>
      </c>
      <c r="K32" s="291">
        <f>J32*G32*F32</f>
        <v>384</v>
      </c>
      <c r="L32" s="123"/>
      <c r="M32" s="34"/>
      <c r="N32" s="34"/>
      <c r="O32" s="293"/>
      <c r="P32" s="34"/>
      <c r="Q32" s="82"/>
      <c r="R32" s="296"/>
      <c r="S32" s="82"/>
      <c r="T32" s="295"/>
      <c r="U32" s="296"/>
      <c r="V32" s="297"/>
      <c r="W32" s="315"/>
      <c r="X32" s="62"/>
    </row>
    <row r="33" spans="1:24" s="30" customFormat="1" ht="24" customHeight="1" thickBot="1">
      <c r="A33" s="237" t="s">
        <v>122</v>
      </c>
      <c r="B33" s="238"/>
      <c r="C33" s="238"/>
      <c r="D33" s="238"/>
      <c r="E33" s="238"/>
      <c r="F33" s="238"/>
      <c r="G33" s="238"/>
      <c r="H33" s="238"/>
      <c r="I33" s="238"/>
      <c r="J33" s="239"/>
      <c r="K33" s="328">
        <f>SUM(K30:K32)</f>
        <v>949.12</v>
      </c>
      <c r="L33" s="329"/>
      <c r="M33" s="330"/>
      <c r="N33" s="331"/>
      <c r="O33" s="319">
        <f>SUM(O30:O32)</f>
        <v>259.20000000000005</v>
      </c>
      <c r="P33" s="329"/>
      <c r="Q33" s="330"/>
      <c r="R33" s="330"/>
      <c r="S33" s="331"/>
      <c r="T33" s="319">
        <f>SUM(T30:T32)</f>
        <v>150</v>
      </c>
      <c r="U33" s="329"/>
      <c r="V33" s="331"/>
      <c r="W33" s="319">
        <f>SUM(W30:W31)</f>
        <v>0</v>
      </c>
      <c r="X33" s="323">
        <f>K33+O33+T33</f>
        <v>1358.3200000000002</v>
      </c>
    </row>
    <row r="34" spans="1:24" s="30" customFormat="1" ht="21.75" customHeight="1">
      <c r="A34" s="227" t="s">
        <v>98</v>
      </c>
      <c r="B34" s="115" t="s">
        <v>15</v>
      </c>
      <c r="C34" s="312">
        <v>27.5</v>
      </c>
      <c r="D34" s="312">
        <v>4.5</v>
      </c>
      <c r="E34" s="313">
        <v>1</v>
      </c>
      <c r="F34" s="314">
        <f>C34*D34*E34</f>
        <v>123.75</v>
      </c>
      <c r="G34" s="259">
        <f>$G$6</f>
        <v>0.65</v>
      </c>
      <c r="H34" s="301">
        <f>$L$9</f>
        <v>22</v>
      </c>
      <c r="I34" s="301">
        <f>$L$8</f>
        <v>38</v>
      </c>
      <c r="J34" s="302">
        <f>I34-H34</f>
        <v>16</v>
      </c>
      <c r="K34" s="303">
        <f>J34*G34*F34</f>
        <v>1287</v>
      </c>
      <c r="L34" s="116"/>
      <c r="M34" s="332"/>
      <c r="N34" s="87"/>
      <c r="O34" s="293"/>
      <c r="P34" s="87" t="s">
        <v>47</v>
      </c>
      <c r="Q34" s="302">
        <v>22</v>
      </c>
      <c r="R34" s="324">
        <v>150</v>
      </c>
      <c r="S34" s="302">
        <v>1</v>
      </c>
      <c r="T34" s="307">
        <f>S34*R34*Q34</f>
        <v>3300</v>
      </c>
      <c r="U34" s="324"/>
      <c r="V34" s="333"/>
      <c r="W34" s="334">
        <f>V34*U34</f>
        <v>0</v>
      </c>
      <c r="X34" s="62"/>
    </row>
    <row r="35" spans="1:24" s="30" customFormat="1" ht="21.75" customHeight="1">
      <c r="A35" s="227"/>
      <c r="B35" s="115" t="s">
        <v>85</v>
      </c>
      <c r="C35" s="312">
        <v>8.5</v>
      </c>
      <c r="D35" s="312">
        <v>3.5</v>
      </c>
      <c r="E35" s="313">
        <v>1</v>
      </c>
      <c r="F35" s="314">
        <f>C35*D35*E35</f>
        <v>29.75</v>
      </c>
      <c r="G35" s="259">
        <f>$G$10</f>
        <v>3</v>
      </c>
      <c r="H35" s="301">
        <f>$L$9</f>
        <v>22</v>
      </c>
      <c r="I35" s="301">
        <f>$L$8</f>
        <v>38</v>
      </c>
      <c r="J35" s="302">
        <f>I35-H35</f>
        <v>16</v>
      </c>
      <c r="K35" s="291">
        <f>J35*G35*F35</f>
        <v>1428</v>
      </c>
      <c r="L35" s="81" t="s">
        <v>72</v>
      </c>
      <c r="M35" s="306">
        <f>$T$10</f>
        <v>200</v>
      </c>
      <c r="N35" s="31">
        <v>1</v>
      </c>
      <c r="O35" s="293">
        <f>N35*M35*F35</f>
        <v>5950</v>
      </c>
      <c r="P35" s="35" t="s">
        <v>74</v>
      </c>
      <c r="Q35" s="306">
        <v>1</v>
      </c>
      <c r="R35" s="305">
        <v>210</v>
      </c>
      <c r="S35" s="306">
        <v>1</v>
      </c>
      <c r="T35" s="307">
        <f>Q35*R35</f>
        <v>210</v>
      </c>
      <c r="U35" s="296"/>
      <c r="V35" s="297"/>
      <c r="W35" s="335"/>
      <c r="X35" s="67"/>
    </row>
    <row r="36" spans="1:24" s="30" customFormat="1" ht="21.75" customHeight="1">
      <c r="A36" s="227"/>
      <c r="B36" s="115" t="s">
        <v>85</v>
      </c>
      <c r="C36" s="312">
        <v>8.8</v>
      </c>
      <c r="D36" s="312">
        <v>3.5</v>
      </c>
      <c r="E36" s="313">
        <v>1</v>
      </c>
      <c r="F36" s="314">
        <f>C36*D36*E36</f>
        <v>30.800000000000004</v>
      </c>
      <c r="G36" s="259">
        <f>$G$10</f>
        <v>3</v>
      </c>
      <c r="H36" s="301">
        <f>$L$9</f>
        <v>22</v>
      </c>
      <c r="I36" s="301">
        <f>$L$8</f>
        <v>38</v>
      </c>
      <c r="J36" s="302">
        <f>I36-H36</f>
        <v>16</v>
      </c>
      <c r="K36" s="291">
        <f>J36*G36*F36</f>
        <v>1478.4</v>
      </c>
      <c r="L36" s="81" t="s">
        <v>72</v>
      </c>
      <c r="M36" s="306">
        <f>$T$10</f>
        <v>200</v>
      </c>
      <c r="N36" s="31">
        <v>1</v>
      </c>
      <c r="O36" s="293">
        <f>N36*M36*F36</f>
        <v>6160.000000000001</v>
      </c>
      <c r="P36" s="35"/>
      <c r="Q36" s="336"/>
      <c r="R36" s="305"/>
      <c r="S36" s="336"/>
      <c r="T36" s="307"/>
      <c r="U36" s="337"/>
      <c r="V36" s="318"/>
      <c r="W36" s="335"/>
      <c r="X36" s="130"/>
    </row>
    <row r="37" spans="1:24" s="30" customFormat="1" ht="24" customHeight="1" thickBot="1">
      <c r="A37" s="227"/>
      <c r="B37" s="2" t="s">
        <v>87</v>
      </c>
      <c r="C37" s="287"/>
      <c r="D37" s="287"/>
      <c r="E37" s="288"/>
      <c r="F37" s="289">
        <v>268</v>
      </c>
      <c r="G37" s="263">
        <f>$G$11</f>
        <v>1.2</v>
      </c>
      <c r="H37" s="290">
        <f>$L$9</f>
        <v>22</v>
      </c>
      <c r="I37" s="290">
        <f>$L$8</f>
        <v>38</v>
      </c>
      <c r="J37" s="62">
        <f>I37-H37</f>
        <v>16</v>
      </c>
      <c r="K37" s="291">
        <f>J37*G37*F37</f>
        <v>5145.599999999999</v>
      </c>
      <c r="L37" s="123"/>
      <c r="M37" s="34"/>
      <c r="N37" s="34"/>
      <c r="O37" s="293"/>
      <c r="P37" s="34"/>
      <c r="Q37" s="82"/>
      <c r="R37" s="296"/>
      <c r="S37" s="82"/>
      <c r="T37" s="295"/>
      <c r="U37" s="296"/>
      <c r="V37" s="297"/>
      <c r="W37" s="315"/>
      <c r="X37" s="62"/>
    </row>
    <row r="38" spans="1:28" ht="24" customHeight="1" thickBot="1">
      <c r="A38" s="237" t="s">
        <v>122</v>
      </c>
      <c r="B38" s="238"/>
      <c r="C38" s="238"/>
      <c r="D38" s="238"/>
      <c r="E38" s="238"/>
      <c r="F38" s="238"/>
      <c r="G38" s="238"/>
      <c r="H38" s="238"/>
      <c r="I38" s="238"/>
      <c r="J38" s="239"/>
      <c r="K38" s="319">
        <f>SUM(K34:K37)</f>
        <v>9339</v>
      </c>
      <c r="L38" s="329"/>
      <c r="M38" s="330"/>
      <c r="N38" s="331"/>
      <c r="O38" s="319">
        <f>SUM(O34:O37)</f>
        <v>12110</v>
      </c>
      <c r="P38" s="329"/>
      <c r="Q38" s="330"/>
      <c r="R38" s="330"/>
      <c r="S38" s="331"/>
      <c r="T38" s="319">
        <f>SUM(T34:T35)</f>
        <v>3510</v>
      </c>
      <c r="U38" s="329"/>
      <c r="V38" s="331"/>
      <c r="W38" s="319">
        <f>SUM(W33:W34)</f>
        <v>0</v>
      </c>
      <c r="X38" s="338">
        <f>K38+O38+T38</f>
        <v>24959</v>
      </c>
      <c r="Y38" s="273"/>
      <c r="Z38" s="273"/>
      <c r="AA38" s="273"/>
      <c r="AB38" s="273"/>
    </row>
    <row r="39" spans="1:28" ht="16.5">
      <c r="A39" s="236" t="s">
        <v>99</v>
      </c>
      <c r="B39" s="115" t="s">
        <v>15</v>
      </c>
      <c r="C39" s="312">
        <v>19</v>
      </c>
      <c r="D39" s="312">
        <v>4.5</v>
      </c>
      <c r="E39" s="313">
        <v>1</v>
      </c>
      <c r="F39" s="314">
        <f aca="true" t="shared" si="0" ref="F39:F45">C39*D39*E39</f>
        <v>85.5</v>
      </c>
      <c r="G39" s="259">
        <f>$G$6</f>
        <v>0.65</v>
      </c>
      <c r="H39" s="301">
        <f aca="true" t="shared" si="1" ref="H39:H44">$L$9</f>
        <v>22</v>
      </c>
      <c r="I39" s="301">
        <f aca="true" t="shared" si="2" ref="I39:I44">$L$8</f>
        <v>38</v>
      </c>
      <c r="J39" s="302">
        <f aca="true" t="shared" si="3" ref="J39:J46">I39-H39</f>
        <v>16</v>
      </c>
      <c r="K39" s="291">
        <f aca="true" t="shared" si="4" ref="K39:K46">J39*G39*F39</f>
        <v>889.2</v>
      </c>
      <c r="L39" s="116"/>
      <c r="M39" s="332"/>
      <c r="N39" s="87"/>
      <c r="O39" s="293"/>
      <c r="P39" s="87" t="s">
        <v>47</v>
      </c>
      <c r="Q39" s="302">
        <v>52</v>
      </c>
      <c r="R39" s="324">
        <v>150</v>
      </c>
      <c r="S39" s="302">
        <v>1</v>
      </c>
      <c r="T39" s="307">
        <f>S39*R39*Q39</f>
        <v>7800</v>
      </c>
      <c r="U39" s="324"/>
      <c r="V39" s="333"/>
      <c r="W39" s="334">
        <f>V39*U39</f>
        <v>0</v>
      </c>
      <c r="X39" s="62"/>
      <c r="Y39" s="273"/>
      <c r="Z39" s="273"/>
      <c r="AA39" s="273"/>
      <c r="AB39" s="273"/>
    </row>
    <row r="40" spans="1:28" ht="16.5">
      <c r="A40" s="236"/>
      <c r="B40" s="115" t="s">
        <v>15</v>
      </c>
      <c r="C40" s="312">
        <v>11</v>
      </c>
      <c r="D40" s="312">
        <v>4.5</v>
      </c>
      <c r="E40" s="313">
        <v>1</v>
      </c>
      <c r="F40" s="314">
        <f t="shared" si="0"/>
        <v>49.5</v>
      </c>
      <c r="G40" s="259">
        <f>$G$6</f>
        <v>0.65</v>
      </c>
      <c r="H40" s="301">
        <f t="shared" si="1"/>
        <v>22</v>
      </c>
      <c r="I40" s="301">
        <f t="shared" si="2"/>
        <v>38</v>
      </c>
      <c r="J40" s="302">
        <f t="shared" si="3"/>
        <v>16</v>
      </c>
      <c r="K40" s="291">
        <f t="shared" si="4"/>
        <v>514.8000000000001</v>
      </c>
      <c r="L40" s="116"/>
      <c r="M40" s="332"/>
      <c r="N40" s="87"/>
      <c r="O40" s="293"/>
      <c r="P40" s="31" t="s">
        <v>74</v>
      </c>
      <c r="Q40" s="292">
        <v>1</v>
      </c>
      <c r="R40" s="305">
        <v>210</v>
      </c>
      <c r="S40" s="339">
        <v>1</v>
      </c>
      <c r="T40" s="307">
        <f>Q40*R40</f>
        <v>210</v>
      </c>
      <c r="U40" s="296"/>
      <c r="V40" s="297"/>
      <c r="W40" s="315"/>
      <c r="X40" s="62"/>
      <c r="Y40" s="273"/>
      <c r="Z40" s="273"/>
      <c r="AA40" s="273"/>
      <c r="AB40" s="273"/>
    </row>
    <row r="41" spans="1:28" ht="18.75" customHeight="1">
      <c r="A41" s="236"/>
      <c r="B41" s="115" t="s">
        <v>85</v>
      </c>
      <c r="C41" s="312">
        <v>0.88</v>
      </c>
      <c r="D41" s="312">
        <v>3.85</v>
      </c>
      <c r="E41" s="313">
        <v>8</v>
      </c>
      <c r="F41" s="314">
        <f t="shared" si="0"/>
        <v>27.104</v>
      </c>
      <c r="G41" s="259">
        <f>$G$10</f>
        <v>3</v>
      </c>
      <c r="H41" s="301">
        <f t="shared" si="1"/>
        <v>22</v>
      </c>
      <c r="I41" s="301">
        <f t="shared" si="2"/>
        <v>38</v>
      </c>
      <c r="J41" s="302">
        <f t="shared" si="3"/>
        <v>16</v>
      </c>
      <c r="K41" s="291">
        <f t="shared" si="4"/>
        <v>1300.992</v>
      </c>
      <c r="L41" s="81" t="s">
        <v>72</v>
      </c>
      <c r="M41" s="306">
        <f>$T$10</f>
        <v>200</v>
      </c>
      <c r="N41" s="31">
        <v>1</v>
      </c>
      <c r="O41" s="293">
        <f>N41*M41*F41</f>
        <v>5420.8</v>
      </c>
      <c r="P41" s="87" t="s">
        <v>100</v>
      </c>
      <c r="Q41" s="302">
        <v>50</v>
      </c>
      <c r="R41" s="324">
        <v>30</v>
      </c>
      <c r="S41" s="302">
        <v>1</v>
      </c>
      <c r="T41" s="307">
        <f>S41*R41*Q41</f>
        <v>1500</v>
      </c>
      <c r="U41" s="337"/>
      <c r="V41" s="318"/>
      <c r="W41" s="335"/>
      <c r="X41" s="130"/>
      <c r="Y41" s="273"/>
      <c r="Z41" s="273"/>
      <c r="AA41" s="273"/>
      <c r="AB41" s="273"/>
    </row>
    <row r="42" spans="1:28" ht="16.5">
      <c r="A42" s="236"/>
      <c r="B42" s="115" t="s">
        <v>85</v>
      </c>
      <c r="C42" s="312">
        <v>0.88</v>
      </c>
      <c r="D42" s="312">
        <v>3.9</v>
      </c>
      <c r="E42" s="313">
        <v>5</v>
      </c>
      <c r="F42" s="314">
        <f t="shared" si="0"/>
        <v>17.16</v>
      </c>
      <c r="G42" s="259">
        <f>$G$10</f>
        <v>3</v>
      </c>
      <c r="H42" s="301">
        <f>$L$9</f>
        <v>22</v>
      </c>
      <c r="I42" s="301">
        <f>$L$8</f>
        <v>38</v>
      </c>
      <c r="J42" s="302">
        <f t="shared" si="3"/>
        <v>16</v>
      </c>
      <c r="K42" s="291">
        <f t="shared" si="4"/>
        <v>823.6800000000001</v>
      </c>
      <c r="L42" s="81" t="s">
        <v>73</v>
      </c>
      <c r="M42" s="306">
        <f>$T$8</f>
        <v>250</v>
      </c>
      <c r="N42" s="292">
        <v>1</v>
      </c>
      <c r="O42" s="293">
        <f>N42*M42*F42</f>
        <v>4290</v>
      </c>
      <c r="P42" s="35"/>
      <c r="Q42" s="306"/>
      <c r="R42" s="305"/>
      <c r="S42" s="306"/>
      <c r="T42" s="307"/>
      <c r="U42" s="305"/>
      <c r="V42" s="326"/>
      <c r="W42" s="298"/>
      <c r="X42" s="62"/>
      <c r="Y42" s="273"/>
      <c r="Z42" s="273"/>
      <c r="AA42" s="273"/>
      <c r="AB42" s="273"/>
    </row>
    <row r="43" spans="1:28" ht="16.5">
      <c r="A43" s="236"/>
      <c r="B43" s="115" t="s">
        <v>15</v>
      </c>
      <c r="C43" s="312">
        <v>7.7</v>
      </c>
      <c r="D43" s="312">
        <v>4.5</v>
      </c>
      <c r="E43" s="313">
        <v>1</v>
      </c>
      <c r="F43" s="314">
        <f t="shared" si="0"/>
        <v>34.65</v>
      </c>
      <c r="G43" s="259">
        <f>$G$6</f>
        <v>0.65</v>
      </c>
      <c r="H43" s="301">
        <f t="shared" si="1"/>
        <v>22</v>
      </c>
      <c r="I43" s="301">
        <f t="shared" si="2"/>
        <v>38</v>
      </c>
      <c r="J43" s="302">
        <f t="shared" si="3"/>
        <v>16</v>
      </c>
      <c r="K43" s="291">
        <f t="shared" si="4"/>
        <v>360.36</v>
      </c>
      <c r="L43" s="116"/>
      <c r="M43" s="332"/>
      <c r="N43" s="87"/>
      <c r="O43" s="293"/>
      <c r="P43" s="35"/>
      <c r="Q43" s="306"/>
      <c r="R43" s="305"/>
      <c r="S43" s="306"/>
      <c r="T43" s="307"/>
      <c r="U43" s="305"/>
      <c r="V43" s="326"/>
      <c r="W43" s="298"/>
      <c r="X43" s="62"/>
      <c r="Y43" s="273"/>
      <c r="Z43" s="273"/>
      <c r="AA43" s="273"/>
      <c r="AB43" s="273"/>
    </row>
    <row r="44" spans="1:28" ht="16.5">
      <c r="A44" s="236"/>
      <c r="B44" s="115" t="s">
        <v>85</v>
      </c>
      <c r="C44" s="312">
        <v>4.8</v>
      </c>
      <c r="D44" s="312">
        <v>0.8</v>
      </c>
      <c r="E44" s="313">
        <v>1</v>
      </c>
      <c r="F44" s="314">
        <f t="shared" si="0"/>
        <v>3.84</v>
      </c>
      <c r="G44" s="259">
        <f>$G$10</f>
        <v>3</v>
      </c>
      <c r="H44" s="301">
        <f t="shared" si="1"/>
        <v>22</v>
      </c>
      <c r="I44" s="301">
        <f t="shared" si="2"/>
        <v>38</v>
      </c>
      <c r="J44" s="302">
        <f t="shared" si="3"/>
        <v>16</v>
      </c>
      <c r="K44" s="291">
        <f t="shared" si="4"/>
        <v>184.32</v>
      </c>
      <c r="L44" s="81" t="s">
        <v>71</v>
      </c>
      <c r="M44" s="306">
        <f>$T$11</f>
        <v>60</v>
      </c>
      <c r="N44" s="31">
        <v>1</v>
      </c>
      <c r="O44" s="293">
        <f>N44*M44*F44</f>
        <v>230.39999999999998</v>
      </c>
      <c r="P44" s="35"/>
      <c r="Q44" s="306"/>
      <c r="R44" s="305"/>
      <c r="S44" s="306"/>
      <c r="T44" s="307"/>
      <c r="U44" s="305"/>
      <c r="V44" s="326"/>
      <c r="W44" s="298"/>
      <c r="X44" s="62"/>
      <c r="Y44" s="273"/>
      <c r="Z44" s="273"/>
      <c r="AA44" s="273"/>
      <c r="AB44" s="273"/>
    </row>
    <row r="45" spans="1:28" ht="16.5">
      <c r="A45" s="236"/>
      <c r="B45" s="2" t="s">
        <v>84</v>
      </c>
      <c r="C45" s="287">
        <v>1</v>
      </c>
      <c r="D45" s="287">
        <v>3</v>
      </c>
      <c r="E45" s="288">
        <v>2</v>
      </c>
      <c r="F45" s="109">
        <f t="shared" si="0"/>
        <v>6</v>
      </c>
      <c r="G45" s="263">
        <f>$G$10</f>
        <v>3</v>
      </c>
      <c r="H45" s="301">
        <f>$L$9</f>
        <v>22</v>
      </c>
      <c r="I45" s="301">
        <f>$L$8</f>
        <v>38</v>
      </c>
      <c r="J45" s="302">
        <f t="shared" si="3"/>
        <v>16</v>
      </c>
      <c r="K45" s="303">
        <f t="shared" si="4"/>
        <v>288</v>
      </c>
      <c r="L45" s="81" t="s">
        <v>71</v>
      </c>
      <c r="M45" s="306">
        <f>$T$11</f>
        <v>60</v>
      </c>
      <c r="N45" s="31">
        <v>1.2</v>
      </c>
      <c r="O45" s="293">
        <f>N45*M45*F45</f>
        <v>432</v>
      </c>
      <c r="P45" s="35"/>
      <c r="Q45" s="306"/>
      <c r="R45" s="305"/>
      <c r="S45" s="306"/>
      <c r="T45" s="307"/>
      <c r="U45" s="305"/>
      <c r="V45" s="326"/>
      <c r="W45" s="298"/>
      <c r="X45" s="62"/>
      <c r="Y45" s="273"/>
      <c r="Z45" s="273"/>
      <c r="AA45" s="273"/>
      <c r="AB45" s="273"/>
    </row>
    <row r="46" spans="1:28" ht="16.5">
      <c r="A46" s="236"/>
      <c r="B46" s="2" t="s">
        <v>87</v>
      </c>
      <c r="C46" s="287"/>
      <c r="D46" s="287"/>
      <c r="E46" s="288"/>
      <c r="F46" s="289">
        <v>165</v>
      </c>
      <c r="G46" s="263">
        <f>$G$11</f>
        <v>1.2</v>
      </c>
      <c r="H46" s="290">
        <f>$L$9</f>
        <v>22</v>
      </c>
      <c r="I46" s="290">
        <f>$L$8</f>
        <v>38</v>
      </c>
      <c r="J46" s="62">
        <f t="shared" si="3"/>
        <v>16</v>
      </c>
      <c r="K46" s="291">
        <f t="shared" si="4"/>
        <v>3168</v>
      </c>
      <c r="L46" s="123"/>
      <c r="M46" s="34"/>
      <c r="N46" s="34"/>
      <c r="O46" s="293"/>
      <c r="P46" s="34"/>
      <c r="Q46" s="82"/>
      <c r="R46" s="296"/>
      <c r="S46" s="82"/>
      <c r="T46" s="295"/>
      <c r="U46" s="296"/>
      <c r="V46" s="297"/>
      <c r="W46" s="315"/>
      <c r="X46" s="62"/>
      <c r="Y46" s="273"/>
      <c r="Z46" s="273"/>
      <c r="AA46" s="273"/>
      <c r="AB46" s="273"/>
    </row>
    <row r="47" spans="1:28" ht="17.25" thickBot="1">
      <c r="A47" s="236"/>
      <c r="B47" s="115"/>
      <c r="C47" s="312"/>
      <c r="D47" s="312"/>
      <c r="E47" s="313"/>
      <c r="F47" s="314"/>
      <c r="G47" s="259"/>
      <c r="H47" s="301"/>
      <c r="I47" s="301"/>
      <c r="J47" s="302"/>
      <c r="K47" s="291"/>
      <c r="L47" s="81"/>
      <c r="M47" s="306"/>
      <c r="N47" s="292"/>
      <c r="O47" s="293"/>
      <c r="P47" s="31"/>
      <c r="Q47" s="62"/>
      <c r="R47" s="294"/>
      <c r="S47" s="62"/>
      <c r="T47" s="307"/>
      <c r="U47" s="296"/>
      <c r="V47" s="297"/>
      <c r="W47" s="298"/>
      <c r="X47" s="62"/>
      <c r="Y47" s="273"/>
      <c r="Z47" s="273"/>
      <c r="AA47" s="273"/>
      <c r="AB47" s="273"/>
    </row>
    <row r="48" spans="1:24" s="30" customFormat="1" ht="21.75" customHeight="1" thickBot="1">
      <c r="A48" s="243" t="s">
        <v>122</v>
      </c>
      <c r="B48" s="244"/>
      <c r="C48" s="244"/>
      <c r="D48" s="244"/>
      <c r="E48" s="244"/>
      <c r="F48" s="244"/>
      <c r="G48" s="244"/>
      <c r="H48" s="244"/>
      <c r="I48" s="244"/>
      <c r="J48" s="245"/>
      <c r="K48" s="319">
        <f>SUM(K39:K47)</f>
        <v>7529.352000000001</v>
      </c>
      <c r="L48" s="340"/>
      <c r="M48" s="341"/>
      <c r="N48" s="342"/>
      <c r="O48" s="319">
        <f>SUM(O39:O47)</f>
        <v>10373.199999999999</v>
      </c>
      <c r="P48" s="340"/>
      <c r="Q48" s="341"/>
      <c r="R48" s="341"/>
      <c r="S48" s="342"/>
      <c r="T48" s="319">
        <f>SUM(T39:T47)</f>
        <v>9510</v>
      </c>
      <c r="U48" s="340"/>
      <c r="V48" s="342"/>
      <c r="W48" s="343">
        <f>SUM(W38:W39)</f>
        <v>0</v>
      </c>
      <c r="X48" s="323">
        <f>K48+O48+T48</f>
        <v>27412.552</v>
      </c>
    </row>
    <row r="49" spans="1:24" s="30" customFormat="1" ht="21.75" customHeight="1">
      <c r="A49" s="240" t="s">
        <v>101</v>
      </c>
      <c r="B49" s="2" t="s">
        <v>15</v>
      </c>
      <c r="C49" s="287">
        <v>5.2</v>
      </c>
      <c r="D49" s="287">
        <v>4.5</v>
      </c>
      <c r="E49" s="288">
        <v>1</v>
      </c>
      <c r="F49" s="289">
        <f>C49*D49*E49</f>
        <v>23.400000000000002</v>
      </c>
      <c r="G49" s="263">
        <f>$G$6</f>
        <v>0.65</v>
      </c>
      <c r="H49" s="290">
        <f>$L$9</f>
        <v>22</v>
      </c>
      <c r="I49" s="290">
        <f>$L$8</f>
        <v>38</v>
      </c>
      <c r="J49" s="62">
        <f>I49-H49</f>
        <v>16</v>
      </c>
      <c r="K49" s="291">
        <f>J49*G49*F49</f>
        <v>243.36000000000004</v>
      </c>
      <c r="L49" s="36"/>
      <c r="M49" s="344"/>
      <c r="N49" s="31"/>
      <c r="O49" s="293"/>
      <c r="P49" s="31" t="s">
        <v>47</v>
      </c>
      <c r="Q49" s="62">
        <v>3</v>
      </c>
      <c r="R49" s="294">
        <v>200</v>
      </c>
      <c r="S49" s="62">
        <v>1</v>
      </c>
      <c r="T49" s="307">
        <f>S49*R49*Q49</f>
        <v>600</v>
      </c>
      <c r="U49" s="294"/>
      <c r="V49" s="345"/>
      <c r="W49" s="334">
        <f>V49*U49</f>
        <v>0</v>
      </c>
      <c r="X49" s="124"/>
    </row>
    <row r="50" spans="1:24" s="30" customFormat="1" ht="21.75" customHeight="1">
      <c r="A50" s="241"/>
      <c r="B50" s="131" t="s">
        <v>85</v>
      </c>
      <c r="C50" s="312">
        <v>4.8</v>
      </c>
      <c r="D50" s="312">
        <v>0.8</v>
      </c>
      <c r="E50" s="313">
        <v>1</v>
      </c>
      <c r="F50" s="314">
        <f>C50*D50*E50</f>
        <v>3.84</v>
      </c>
      <c r="G50" s="259">
        <f>$G$10</f>
        <v>3</v>
      </c>
      <c r="H50" s="301">
        <f>$L$9</f>
        <v>22</v>
      </c>
      <c r="I50" s="301">
        <f>$L$8</f>
        <v>38</v>
      </c>
      <c r="J50" s="302">
        <f>I50-H50</f>
        <v>16</v>
      </c>
      <c r="K50" s="291">
        <f>J50*G50*F50</f>
        <v>184.32</v>
      </c>
      <c r="L50" s="81" t="s">
        <v>71</v>
      </c>
      <c r="M50" s="306">
        <f>$T$11</f>
        <v>60</v>
      </c>
      <c r="N50" s="31">
        <v>1</v>
      </c>
      <c r="O50" s="293">
        <f>N50*M50*F50</f>
        <v>230.39999999999998</v>
      </c>
      <c r="P50" s="31" t="s">
        <v>102</v>
      </c>
      <c r="Q50" s="292">
        <v>4</v>
      </c>
      <c r="R50" s="305">
        <v>1000</v>
      </c>
      <c r="S50" s="339">
        <v>0.8</v>
      </c>
      <c r="T50" s="307">
        <f>S50*R50*Q50</f>
        <v>3200</v>
      </c>
      <c r="U50" s="296"/>
      <c r="V50" s="297"/>
      <c r="W50" s="315"/>
      <c r="X50" s="62"/>
    </row>
    <row r="51" spans="1:24" s="30" customFormat="1" ht="21" customHeight="1" thickBot="1">
      <c r="A51" s="242"/>
      <c r="B51" s="2" t="s">
        <v>87</v>
      </c>
      <c r="C51" s="287"/>
      <c r="D51" s="287"/>
      <c r="E51" s="288"/>
      <c r="F51" s="289">
        <v>17</v>
      </c>
      <c r="G51" s="263">
        <f>$G$11</f>
        <v>1.2</v>
      </c>
      <c r="H51" s="290">
        <f>$L$9</f>
        <v>22</v>
      </c>
      <c r="I51" s="290">
        <f>$L$8</f>
        <v>38</v>
      </c>
      <c r="J51" s="62">
        <f>I51-H51</f>
        <v>16</v>
      </c>
      <c r="K51" s="291">
        <f>J51*G51*F51</f>
        <v>326.4</v>
      </c>
      <c r="L51" s="123"/>
      <c r="M51" s="34"/>
      <c r="N51" s="34"/>
      <c r="O51" s="293"/>
      <c r="P51" s="34"/>
      <c r="Q51" s="82"/>
      <c r="R51" s="296"/>
      <c r="S51" s="82"/>
      <c r="T51" s="295"/>
      <c r="U51" s="296"/>
      <c r="V51" s="297"/>
      <c r="W51" s="315"/>
      <c r="X51" s="62"/>
    </row>
    <row r="52" spans="1:24" s="30" customFormat="1" ht="24" customHeight="1" thickBot="1">
      <c r="A52" s="237" t="s">
        <v>122</v>
      </c>
      <c r="B52" s="238"/>
      <c r="C52" s="238"/>
      <c r="D52" s="238"/>
      <c r="E52" s="238"/>
      <c r="F52" s="238"/>
      <c r="G52" s="238"/>
      <c r="H52" s="238"/>
      <c r="I52" s="238"/>
      <c r="J52" s="239"/>
      <c r="K52" s="346">
        <f>SUM(K49:K50)</f>
        <v>427.68000000000006</v>
      </c>
      <c r="L52" s="329"/>
      <c r="M52" s="330"/>
      <c r="N52" s="331"/>
      <c r="O52" s="319">
        <f>SUM(O49:O50)</f>
        <v>230.39999999999998</v>
      </c>
      <c r="P52" s="329"/>
      <c r="Q52" s="330"/>
      <c r="R52" s="330"/>
      <c r="S52" s="331"/>
      <c r="T52" s="319">
        <f>SUM(T49:T51)</f>
        <v>3800</v>
      </c>
      <c r="U52" s="329"/>
      <c r="V52" s="331"/>
      <c r="W52" s="319">
        <f>SUM(W48:W49)</f>
        <v>0</v>
      </c>
      <c r="X52" s="323">
        <f>K52+O52+T52</f>
        <v>4458.08</v>
      </c>
    </row>
    <row r="53" spans="1:24" s="30" customFormat="1" ht="19.5" customHeight="1">
      <c r="A53" s="236" t="s">
        <v>103</v>
      </c>
      <c r="B53" s="115" t="s">
        <v>15</v>
      </c>
      <c r="C53" s="312">
        <v>4</v>
      </c>
      <c r="D53" s="312">
        <v>4.5</v>
      </c>
      <c r="E53" s="313">
        <v>1</v>
      </c>
      <c r="F53" s="314">
        <f>C53*D53*E53</f>
        <v>18</v>
      </c>
      <c r="G53" s="259">
        <f>$G$6</f>
        <v>0.65</v>
      </c>
      <c r="H53" s="301">
        <f>$L$9</f>
        <v>22</v>
      </c>
      <c r="I53" s="301">
        <f>$L$8</f>
        <v>38</v>
      </c>
      <c r="J53" s="302">
        <f>I53-H53</f>
        <v>16</v>
      </c>
      <c r="K53" s="291">
        <f>J53*G53*F53</f>
        <v>187.20000000000002</v>
      </c>
      <c r="L53" s="116"/>
      <c r="M53" s="332"/>
      <c r="N53" s="87"/>
      <c r="O53" s="293"/>
      <c r="P53" s="87" t="s">
        <v>47</v>
      </c>
      <c r="Q53" s="302">
        <v>1</v>
      </c>
      <c r="R53" s="324">
        <v>150</v>
      </c>
      <c r="S53" s="302">
        <v>1</v>
      </c>
      <c r="T53" s="307">
        <f>S53*R53*Q53</f>
        <v>150</v>
      </c>
      <c r="U53" s="324"/>
      <c r="V53" s="333"/>
      <c r="W53" s="334">
        <f>V53*U53</f>
        <v>0</v>
      </c>
      <c r="X53" s="62"/>
    </row>
    <row r="54" spans="1:24" s="30" customFormat="1" ht="19.5" customHeight="1">
      <c r="A54" s="236"/>
      <c r="B54" s="131" t="s">
        <v>85</v>
      </c>
      <c r="C54" s="312">
        <v>3.7</v>
      </c>
      <c r="D54" s="312">
        <v>0.8</v>
      </c>
      <c r="E54" s="313">
        <v>1</v>
      </c>
      <c r="F54" s="314">
        <f>C54*D54*E54</f>
        <v>2.9600000000000004</v>
      </c>
      <c r="G54" s="259">
        <f>$G$10</f>
        <v>3</v>
      </c>
      <c r="H54" s="301">
        <f>$L$9</f>
        <v>22</v>
      </c>
      <c r="I54" s="301">
        <f>$L$8</f>
        <v>38</v>
      </c>
      <c r="J54" s="302">
        <f>I54-H54</f>
        <v>16</v>
      </c>
      <c r="K54" s="291">
        <f>J54*G54*F54</f>
        <v>142.08</v>
      </c>
      <c r="L54" s="81" t="s">
        <v>71</v>
      </c>
      <c r="M54" s="306">
        <f>$T$11</f>
        <v>60</v>
      </c>
      <c r="N54" s="31">
        <v>1</v>
      </c>
      <c r="O54" s="293">
        <f>N54*M54*F54</f>
        <v>177.60000000000002</v>
      </c>
      <c r="P54" s="35"/>
      <c r="Q54" s="306"/>
      <c r="R54" s="305"/>
      <c r="S54" s="306"/>
      <c r="T54" s="307"/>
      <c r="U54" s="296"/>
      <c r="V54" s="297"/>
      <c r="W54" s="315"/>
      <c r="X54" s="62"/>
    </row>
    <row r="55" spans="1:24" s="30" customFormat="1" ht="19.5" customHeight="1" thickBot="1">
      <c r="A55" s="236"/>
      <c r="B55" s="2" t="s">
        <v>87</v>
      </c>
      <c r="C55" s="287"/>
      <c r="D55" s="287"/>
      <c r="E55" s="288"/>
      <c r="F55" s="289">
        <v>8</v>
      </c>
      <c r="G55" s="263">
        <f>$G$11</f>
        <v>1.2</v>
      </c>
      <c r="H55" s="290">
        <f>$L$9</f>
        <v>22</v>
      </c>
      <c r="I55" s="290">
        <f>$L$8</f>
        <v>38</v>
      </c>
      <c r="J55" s="62">
        <f>I55-H55</f>
        <v>16</v>
      </c>
      <c r="K55" s="291">
        <f>J55*G55*F55</f>
        <v>153.6</v>
      </c>
      <c r="L55" s="81"/>
      <c r="M55" s="306"/>
      <c r="N55" s="292"/>
      <c r="O55" s="347"/>
      <c r="P55" s="31"/>
      <c r="Q55" s="62"/>
      <c r="R55" s="348"/>
      <c r="S55" s="62"/>
      <c r="T55" s="307"/>
      <c r="U55" s="294"/>
      <c r="V55" s="345"/>
      <c r="W55" s="349"/>
      <c r="X55" s="62"/>
    </row>
    <row r="56" spans="1:26" s="30" customFormat="1" ht="26.25" customHeight="1" thickBot="1">
      <c r="A56" s="237" t="s">
        <v>122</v>
      </c>
      <c r="B56" s="238"/>
      <c r="C56" s="238"/>
      <c r="D56" s="238"/>
      <c r="E56" s="238"/>
      <c r="F56" s="238"/>
      <c r="G56" s="238"/>
      <c r="H56" s="238"/>
      <c r="I56" s="238"/>
      <c r="J56" s="239"/>
      <c r="K56" s="319">
        <f>SUM(K53:K55)</f>
        <v>482.88</v>
      </c>
      <c r="L56" s="329"/>
      <c r="M56" s="330"/>
      <c r="N56" s="331"/>
      <c r="O56" s="319">
        <f>SUM(O53:O55)</f>
        <v>177.60000000000002</v>
      </c>
      <c r="P56" s="329"/>
      <c r="Q56" s="330"/>
      <c r="R56" s="330"/>
      <c r="S56" s="331"/>
      <c r="T56" s="319">
        <f>SUM(T53:T55)</f>
        <v>150</v>
      </c>
      <c r="U56" s="350"/>
      <c r="V56" s="350"/>
      <c r="W56" s="319">
        <f>SUM(W52:W53)</f>
        <v>0</v>
      </c>
      <c r="X56" s="323">
        <f>K56+O56+T56</f>
        <v>810.48</v>
      </c>
      <c r="Z56" s="128"/>
    </row>
    <row r="57" spans="1:24" s="30" customFormat="1" ht="21.75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</row>
    <row r="58" spans="1:24" s="30" customFormat="1" ht="21.75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</row>
    <row r="59" spans="1:24" s="30" customFormat="1" ht="24" customHeigh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</row>
    <row r="60" spans="1:24" s="30" customFormat="1" ht="24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</row>
    <row r="61" spans="1:24" s="30" customFormat="1" ht="21.75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</row>
    <row r="62" spans="1:24" s="30" customFormat="1" ht="21.7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</row>
    <row r="63" spans="1:24" s="30" customFormat="1" ht="24" customHeigh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</row>
    <row r="64" spans="1:24" s="30" customFormat="1" ht="24" customHeigh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</row>
    <row r="65" spans="1:24" s="30" customFormat="1" ht="24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</row>
    <row r="66" spans="1:24" s="30" customFormat="1" ht="24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</row>
    <row r="67" spans="1:24" s="30" customFormat="1" ht="24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</row>
    <row r="68" spans="1:24" s="30" customFormat="1" ht="21.75" customHeigh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</row>
    <row r="69" spans="1:24" s="30" customFormat="1" ht="24" customHeigh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</row>
    <row r="70" spans="1:24" s="30" customFormat="1" ht="21.75" customHeigh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</row>
    <row r="71" spans="1:24" s="30" customFormat="1" ht="21.75" customHeigh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</row>
    <row r="72" spans="1:24" s="30" customFormat="1" ht="21.75" customHeigh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</row>
    <row r="73" spans="1:24" s="30" customFormat="1" ht="21.75" customHeigh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</row>
    <row r="74" spans="1:24" s="30" customFormat="1" ht="21.75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1:24" s="30" customFormat="1" ht="21.7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</row>
    <row r="76" spans="1:24" s="30" customFormat="1" ht="21.75" customHeigh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</row>
    <row r="77" spans="1:24" s="30" customFormat="1" ht="24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</row>
    <row r="78" spans="1:24" s="3" customFormat="1" ht="16.5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</row>
    <row r="79" spans="1:24" s="3" customFormat="1" ht="23.2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</row>
    <row r="80" spans="1:24" s="3" customFormat="1" ht="16.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</row>
    <row r="81" spans="1:24" s="3" customFormat="1" ht="16.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</row>
    <row r="82" spans="1:24" s="3" customFormat="1" ht="16.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</row>
    <row r="83" spans="1:24" s="30" customFormat="1" ht="21.75" customHeigh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</row>
    <row r="84" spans="1:24" s="30" customFormat="1" ht="24" customHeigh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</row>
    <row r="85" spans="1:24" s="30" customFormat="1" ht="0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</row>
    <row r="86" spans="1:24" s="30" customFormat="1" ht="19.5" customHeigh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</row>
    <row r="87" spans="1:24" s="30" customFormat="1" ht="24" customHeigh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</row>
    <row r="88" spans="1:24" s="30" customFormat="1" ht="24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</row>
    <row r="89" spans="1:24" s="30" customFormat="1" ht="21.75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</row>
    <row r="90" spans="1:24" s="30" customFormat="1" ht="21.75" customHeigh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</row>
    <row r="91" spans="1:24" s="30" customFormat="1" ht="24" customHeigh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</row>
    <row r="92" spans="1:24" s="30" customFormat="1" ht="24" customHeigh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</row>
    <row r="93" spans="1:24" s="30" customFormat="1" ht="21.75" customHeigh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</row>
    <row r="94" spans="1:24" s="30" customFormat="1" ht="24" customHeigh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</row>
    <row r="95" spans="1:24" s="30" customFormat="1" ht="24" customHeigh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</row>
    <row r="96" spans="1:24" s="30" customFormat="1" ht="21.75" customHeigh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</row>
    <row r="97" spans="1:24" s="30" customFormat="1" ht="21.75" customHeigh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</row>
    <row r="98" spans="1:24" s="30" customFormat="1" ht="24" customHeigh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</row>
    <row r="99" spans="1:24" s="30" customFormat="1" ht="19.5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</row>
    <row r="100" spans="1:24" s="30" customFormat="1" ht="24" customHeigh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</row>
    <row r="101" spans="1:24" s="30" customFormat="1" ht="20.25" customHeigh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</row>
    <row r="102" spans="1:24" s="30" customFormat="1" ht="21.75" customHeigh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</row>
    <row r="103" spans="1:24" s="30" customFormat="1" ht="24" customHeigh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</row>
    <row r="104" spans="1:24" s="30" customFormat="1" ht="22.5" customHeigh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</row>
    <row r="105" spans="1:24" s="3" customFormat="1" ht="24.75" customHeigh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</row>
    <row r="106" spans="1:24" s="30" customFormat="1" ht="24.75" customHeigh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</row>
    <row r="107" spans="1:24" s="30" customFormat="1" ht="21.75" customHeigh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</row>
    <row r="108" spans="1:24" s="30" customFormat="1" ht="21.75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</row>
    <row r="109" spans="1:24" s="30" customFormat="1" ht="21.75" customHeigh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</row>
    <row r="110" spans="1:24" s="30" customFormat="1" ht="27.75" customHeigh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</row>
    <row r="111" spans="1:24" s="30" customFormat="1" ht="25.5" customHeigh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</row>
    <row r="112" spans="1:24" s="30" customFormat="1" ht="24" customHeigh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</row>
    <row r="113" spans="1:24" s="30" customFormat="1" ht="18.75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</row>
    <row r="114" spans="1:24" s="30" customFormat="1" ht="21.75" customHeigh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</row>
    <row r="115" spans="1:24" s="30" customFormat="1" ht="24" customHeigh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</row>
    <row r="116" spans="1:24" s="30" customFormat="1" ht="24" customHeigh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</row>
    <row r="117" spans="1:24" s="30" customFormat="1" ht="24" customHeigh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</row>
    <row r="118" spans="1:24" s="30" customFormat="1" ht="24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</row>
    <row r="119" spans="1:24" s="30" customFormat="1" ht="21" customHeight="1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</row>
    <row r="120" spans="1:24" s="30" customFormat="1" ht="22.5" customHeigh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</row>
    <row r="121" spans="1:24" s="30" customFormat="1" ht="24" customHeigh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</row>
    <row r="122" spans="1:24" s="30" customFormat="1" ht="24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</row>
    <row r="123" spans="1:24" s="30" customFormat="1" ht="25.5" customHeigh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</row>
    <row r="124" spans="1:24" s="3" customFormat="1" ht="17.25" customHeigh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</row>
    <row r="125" spans="1:24" s="30" customFormat="1" ht="21.75" customHeigh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</row>
    <row r="126" spans="1:24" s="30" customFormat="1" ht="21.75" customHeigh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</row>
    <row r="127" spans="1:24" s="30" customFormat="1" ht="21.75" customHeigh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</row>
    <row r="128" spans="1:24" s="30" customFormat="1" ht="21.7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</row>
    <row r="129" spans="1:24" s="30" customFormat="1" ht="21.75" customHeigh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</row>
    <row r="130" spans="1:24" s="30" customFormat="1" ht="21.75" customHeight="1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</row>
    <row r="131" spans="1:24" s="30" customFormat="1" ht="21.75" customHeigh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</row>
    <row r="132" spans="1:24" s="30" customFormat="1" ht="25.5" customHeigh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</row>
    <row r="133" spans="1:24" s="30" customFormat="1" ht="19.5" customHeight="1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</row>
    <row r="134" spans="1:24" s="30" customFormat="1" ht="19.5" customHeigh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</row>
    <row r="135" spans="1:24" s="30" customFormat="1" ht="24" customHeigh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</row>
    <row r="136" spans="1:24" s="30" customFormat="1" ht="24" customHeight="1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</row>
    <row r="137" spans="1:24" s="30" customFormat="1" ht="24" customHeigh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</row>
    <row r="138" spans="1:24" s="30" customFormat="1" ht="24" customHeigh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</row>
    <row r="139" spans="1:24" s="30" customFormat="1" ht="24" customHeigh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</row>
    <row r="140" spans="1:24" s="30" customFormat="1" ht="24" customHeigh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</row>
    <row r="141" spans="1:24" s="30" customFormat="1" ht="24" customHeigh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</row>
    <row r="142" spans="1:24" s="30" customFormat="1" ht="22.5" customHeigh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</row>
    <row r="143" spans="1:24" s="30" customFormat="1" ht="24" customHeigh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</row>
    <row r="144" spans="1:24" s="30" customFormat="1" ht="24" customHeigh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</row>
    <row r="145" spans="1:24" s="30" customFormat="1" ht="24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</row>
    <row r="146" spans="1:24" s="30" customFormat="1" ht="21.75" customHeigh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</row>
    <row r="147" spans="1:24" s="30" customFormat="1" ht="24" customHeigh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</row>
    <row r="148" spans="1:24" s="30" customFormat="1" ht="24" customHeigh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</row>
    <row r="149" spans="1:24" s="30" customFormat="1" ht="24" customHeigh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</row>
    <row r="150" spans="1:24" s="30" customFormat="1" ht="22.5" customHeigh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</row>
    <row r="151" spans="1:24" ht="20.25" customHeigh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</row>
    <row r="152" spans="1:24" ht="18" customHeigh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</row>
    <row r="153" spans="1:24" s="30" customFormat="1" ht="21.75" customHeigh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</row>
    <row r="154" spans="1:24" s="30" customFormat="1" ht="21.75" customHeigh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</row>
    <row r="155" spans="1:24" s="30" customFormat="1" ht="21.75" customHeigh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</row>
    <row r="156" spans="1:24" s="30" customFormat="1" ht="21.75" customHeigh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</row>
    <row r="157" spans="1:24" s="30" customFormat="1" ht="21.75" customHeigh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</row>
    <row r="158" spans="1:24" s="30" customFormat="1" ht="21.75" customHeigh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</row>
    <row r="159" spans="1:24" s="30" customFormat="1" ht="21.75" customHeigh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</row>
    <row r="160" spans="1:24" s="30" customFormat="1" ht="24" customHeigh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</row>
    <row r="161" spans="1:24" s="30" customFormat="1" ht="24" customHeigh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</row>
    <row r="162" spans="1:24" s="30" customFormat="1" ht="22.5" customHeigh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</row>
    <row r="163" spans="1:24" ht="24.75" customHeigh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</row>
    <row r="164" spans="1:24" ht="24" customHeigh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</row>
    <row r="165" spans="1:24" ht="23.25" customHeigh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</row>
    <row r="166" spans="1:24" ht="27.75" customHeigh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</row>
    <row r="167" spans="1:24" ht="26.25" customHeigh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</row>
    <row r="168" spans="1:24" ht="21.75" customHeigh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</row>
    <row r="169" spans="1:24" ht="24.75" customHeigh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</row>
    <row r="170" spans="1:24" ht="24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</row>
    <row r="171" spans="1:24" ht="18" customHeigh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</row>
    <row r="172" spans="1:24" ht="19.5" customHeigh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</row>
    <row r="173" spans="1:24" ht="19.5" customHeigh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</row>
    <row r="174" spans="1:24" ht="21.75" customHeigh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</row>
    <row r="175" spans="1:24" ht="18" customHeigh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</row>
    <row r="176" spans="1:24" ht="18.75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</row>
    <row r="177" spans="1:24" ht="21.75" customHeigh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</row>
    <row r="178" spans="1:24" ht="22.5" customHeigh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</row>
    <row r="179" spans="1:24" ht="18" customHeigh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</row>
    <row r="180" spans="1:24" ht="15.75" customHeigh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</row>
    <row r="181" spans="1:24" ht="21" customHeigh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</row>
    <row r="182" spans="1:24" ht="24.75" customHeigh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</row>
    <row r="183" spans="1:24" ht="18.75" customHeigh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</row>
    <row r="184" spans="1:24" ht="16.5" customHeigh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</row>
    <row r="185" spans="1:24" ht="21.75" customHeigh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</row>
    <row r="186" spans="1:24" ht="21.75" customHeigh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</row>
    <row r="187" spans="1:24" ht="22.5" customHeigh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</row>
    <row r="188" spans="1:24" ht="16.5" customHeigh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</row>
    <row r="189" spans="1:24" ht="21.75" customHeigh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</row>
    <row r="190" spans="1:24" ht="18" customHeigh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</row>
    <row r="191" spans="1:24" ht="16.5" customHeigh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</row>
    <row r="192" spans="1:24" ht="16.5" customHeigh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</row>
    <row r="193" spans="1:24" ht="20.25" customHeigh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</row>
    <row r="194" spans="1:24" ht="16.5" customHeigh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</row>
    <row r="195" spans="1:24" ht="20.25" customHeigh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</row>
    <row r="196" spans="1:24" ht="21.75" customHeigh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</row>
    <row r="197" spans="1:24" ht="21" customHeight="1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</row>
    <row r="198" spans="1:24" ht="18.7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</row>
    <row r="199" spans="1:24" ht="19.5" customHeigh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</row>
    <row r="200" spans="1:24" ht="16.5" customHeight="1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</row>
    <row r="201" spans="1:24" ht="18" customHeight="1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</row>
    <row r="202" spans="1:24" ht="21.75" customHeigh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</row>
    <row r="203" spans="1:24" ht="19.5" customHeigh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</row>
    <row r="204" spans="1:24" ht="19.5" customHeight="1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</row>
    <row r="205" spans="1:24" ht="20.25" customHeight="1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</row>
    <row r="206" spans="1:24" ht="18.75" customHeigh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 ht="18" customHeigh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</row>
    <row r="208" spans="1:24" ht="18.75" customHeight="1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</row>
    <row r="209" spans="1:24" ht="18" customHeigh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</row>
    <row r="210" spans="1:24" ht="19.5" customHeight="1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</row>
    <row r="211" spans="1:24" ht="18" customHeight="1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</row>
    <row r="212" spans="1:25" ht="18.75" customHeight="1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18"/>
    </row>
    <row r="213" spans="1:24" ht="19.5" customHeigh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</row>
    <row r="214" spans="1:24" ht="24.75" customHeight="1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</row>
    <row r="215" spans="1:24" ht="18" customHeigh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</row>
    <row r="216" spans="1:24" ht="16.5" customHeigh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</row>
    <row r="217" spans="1:24" ht="16.5" customHeight="1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</row>
    <row r="218" spans="1:24" ht="15.75" customHeigh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</row>
    <row r="219" spans="1:24" ht="16.5" customHeigh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</row>
    <row r="220" spans="1:24" ht="18" customHeigh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</row>
    <row r="221" spans="1:24" ht="21.75" customHeigh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</row>
    <row r="222" spans="1:24" ht="21.75" customHeight="1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</row>
    <row r="223" spans="1:24" ht="16.5" customHeight="1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</row>
    <row r="224" spans="1:24" ht="16.5" customHeight="1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</row>
    <row r="225" spans="1:24" ht="21.75" customHeigh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</row>
    <row r="226" spans="1:24" ht="22.5" customHeigh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</row>
    <row r="227" spans="1:24" ht="16.5" customHeight="1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</row>
    <row r="228" spans="1:24" ht="15.75" customHeight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</row>
    <row r="229" spans="1:24" ht="18" customHeight="1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</row>
    <row r="230" spans="1:24" ht="18" customHeight="1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</row>
    <row r="231" spans="1:24" ht="18" customHeight="1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</row>
    <row r="232" spans="1:24" ht="16.5" customHeight="1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</row>
    <row r="233" spans="1:24" ht="16.5" customHeight="1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</row>
    <row r="234" spans="1:24" ht="18" customHeight="1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</row>
    <row r="235" spans="1:24" ht="16.5" customHeight="1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</row>
    <row r="236" spans="1:24" ht="18.75" customHeight="1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</row>
    <row r="237" spans="1:24" ht="21.75" customHeight="1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</row>
    <row r="238" spans="1:24" ht="16.5" customHeight="1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</row>
    <row r="239" spans="1:24" ht="16.5" customHeight="1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</row>
    <row r="240" spans="1:24" ht="18.75" customHeight="1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</row>
    <row r="241" spans="1:24" ht="18" customHeight="1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</row>
    <row r="242" spans="1:24" ht="12.75" customHeight="1" hidden="1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</row>
    <row r="243" spans="1:24" ht="12.75" customHeight="1" hidden="1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</row>
    <row r="244" spans="1:24" ht="12.75" customHeight="1" hidden="1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</row>
    <row r="245" spans="1:24" ht="12.75" customHeight="1" hidden="1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</row>
    <row r="246" spans="1:24" ht="12.75" customHeight="1" hidden="1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</row>
    <row r="247" spans="1:24" ht="12.75" customHeight="1" hidden="1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</row>
    <row r="248" spans="1:24" ht="12.75" customHeight="1" hidden="1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</row>
    <row r="249" spans="1:24" ht="12.75" customHeight="1" hidden="1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</row>
    <row r="250" spans="1:24" ht="12.75" customHeight="1" hidden="1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</row>
    <row r="251" spans="1:24" ht="12.75" customHeight="1" hidden="1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</row>
    <row r="252" spans="1:24" ht="12.75" customHeight="1" hidden="1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</row>
    <row r="253" spans="1:24" ht="24.75" customHeight="1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</row>
    <row r="254" spans="1:24" ht="16.5" customHeight="1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</row>
    <row r="255" spans="1:24" ht="16.5" customHeight="1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</row>
    <row r="256" spans="1:24" ht="19.5" customHeight="1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</row>
    <row r="257" spans="1:24" ht="18" customHeight="1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</row>
    <row r="258" spans="1:24" ht="18" customHeight="1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</row>
    <row r="259" spans="1:24" ht="16.5" customHeight="1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</row>
    <row r="260" spans="1:24" ht="24" customHeight="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</row>
    <row r="261" spans="1:24" ht="16.5" customHeight="1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</row>
    <row r="262" spans="1:24" ht="16.5" customHeight="1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</row>
    <row r="263" spans="1:24" ht="16.5" customHeight="1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</row>
    <row r="264" spans="1:24" ht="18.75" customHeight="1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</row>
    <row r="265" spans="1:24" ht="16.5" customHeight="1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</row>
    <row r="266" spans="1:24" ht="16.5" customHeight="1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</row>
    <row r="267" spans="1:24" ht="16.5" customHeight="1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</row>
    <row r="268" spans="1:24" ht="18.75" customHeight="1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</row>
    <row r="269" spans="1:24" ht="18" customHeight="1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</row>
    <row r="270" spans="1:24" ht="15.75" customHeight="1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</row>
    <row r="271" spans="1:24" ht="19.5" customHeight="1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</row>
    <row r="272" spans="1:24" ht="21" customHeight="1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</row>
    <row r="273" spans="1:24" ht="18.75" customHeight="1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</row>
    <row r="274" spans="1:24" ht="16.5" customHeight="1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</row>
    <row r="275" spans="1:24" ht="16.5" customHeight="1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</row>
    <row r="276" spans="1:24" ht="18.75" customHeight="1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</row>
    <row r="277" spans="1:24" ht="18" customHeight="1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</row>
    <row r="278" spans="1:24" ht="16.5" customHeight="1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</row>
    <row r="279" spans="1:24" ht="19.5" customHeight="1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</row>
    <row r="280" spans="1:24" ht="16.5" customHeight="1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</row>
    <row r="281" spans="1:24" ht="18" customHeight="1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</row>
    <row r="282" spans="1:24" ht="15" customHeight="1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</row>
    <row r="283" spans="1:24" ht="16.5" customHeight="1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</row>
    <row r="284" spans="1:24" ht="18.75" customHeight="1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</row>
    <row r="285" spans="1:24" ht="16.5" customHeight="1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</row>
    <row r="286" spans="1:24" ht="16.5" customHeight="1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</row>
    <row r="287" spans="1:24" ht="18.75" customHeight="1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</row>
    <row r="288" spans="1:24" ht="18" customHeight="1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</row>
    <row r="289" spans="1:24" ht="18" customHeight="1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</row>
    <row r="290" spans="1:24" ht="16.5" customHeight="1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</row>
    <row r="291" spans="1:24" ht="18" customHeight="1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</row>
    <row r="292" spans="1:24" ht="18" customHeight="1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</row>
    <row r="293" spans="1:24" ht="18.75" customHeight="1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</row>
    <row r="294" spans="1:24" ht="16.5" customHeight="1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</row>
    <row r="295" spans="1:24" ht="19.5" customHeight="1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</row>
    <row r="296" spans="1:24" ht="18.75" customHeight="1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</row>
    <row r="297" spans="1:24" ht="18" customHeight="1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</row>
    <row r="298" spans="1:24" ht="16.5" customHeight="1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</row>
    <row r="299" spans="1:24" ht="24.75" customHeight="1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</row>
    <row r="300" spans="1:24" ht="18.75" customHeight="1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</row>
    <row r="301" spans="1:24" ht="16.5" customHeight="1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</row>
    <row r="302" spans="1:24" ht="18" customHeight="1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</row>
    <row r="303" spans="1:24" ht="18" customHeight="1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</row>
    <row r="304" spans="1:24" ht="16.5" customHeight="1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</row>
    <row r="305" spans="1:24" ht="16.5" customHeight="1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</row>
    <row r="306" spans="1:24" ht="21" customHeight="1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</row>
    <row r="307" spans="1:24" ht="16.5" customHeight="1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</row>
    <row r="308" spans="1:24" ht="18.75" customHeight="1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</row>
    <row r="309" spans="1:24" ht="18" customHeight="1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</row>
    <row r="310" spans="1:24" ht="19.5" customHeight="1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</row>
    <row r="311" spans="1:24" ht="16.5" customHeight="1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</row>
    <row r="312" spans="1:24" ht="21" customHeight="1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</row>
    <row r="313" spans="1:24" ht="21" customHeight="1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</row>
    <row r="314" spans="1:24" ht="21" customHeight="1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</row>
    <row r="315" spans="1:24" ht="21" customHeight="1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</row>
    <row r="316" spans="1:24" ht="21" customHeight="1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</row>
    <row r="317" spans="1:25" ht="21" customHeight="1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50"/>
    </row>
    <row r="318" spans="1:25" ht="18" customHeight="1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50"/>
    </row>
    <row r="319" spans="1:25" ht="22.5" customHeight="1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50"/>
    </row>
    <row r="320" spans="1:25" ht="19.5" customHeight="1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50"/>
    </row>
    <row r="321" spans="1:25" ht="19.5" customHeight="1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50"/>
    </row>
    <row r="322" spans="1:25" ht="19.5" customHeight="1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50"/>
    </row>
    <row r="323" spans="1:25" ht="19.5" customHeight="1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50"/>
    </row>
    <row r="324" spans="1:25" ht="18.75" customHeight="1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50"/>
    </row>
    <row r="325" spans="1:25" ht="18.75" customHeight="1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50"/>
    </row>
    <row r="326" spans="1:25" ht="18.75" customHeight="1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50"/>
    </row>
    <row r="327" spans="1:25" ht="18.75" customHeight="1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50"/>
    </row>
    <row r="328" spans="1:25" ht="19.5" customHeight="1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50"/>
    </row>
    <row r="329" spans="1:25" ht="19.5" customHeight="1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50"/>
    </row>
    <row r="330" spans="1:25" ht="19.5" customHeight="1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50"/>
    </row>
    <row r="331" spans="1:25" ht="19.5" customHeight="1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50"/>
    </row>
    <row r="332" spans="1:25" ht="19.5" customHeight="1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50"/>
    </row>
    <row r="333" spans="1:25" ht="21.75" customHeight="1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50"/>
    </row>
    <row r="334" spans="1:25" ht="23.25" customHeight="1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50"/>
    </row>
    <row r="335" spans="1:25" ht="16.5" customHeight="1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50"/>
    </row>
    <row r="336" spans="1:25" ht="16.5" customHeight="1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50"/>
    </row>
    <row r="337" spans="1:25" ht="16.5" customHeight="1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50"/>
    </row>
    <row r="338" spans="1:25" ht="16.5" customHeight="1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50"/>
    </row>
    <row r="339" spans="1:25" ht="16.5" customHeight="1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50"/>
    </row>
    <row r="340" spans="1:25" ht="17.25" customHeight="1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50"/>
    </row>
    <row r="341" spans="1:25" ht="16.5" customHeight="1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17"/>
    </row>
    <row r="342" spans="1:25" ht="18.75" customHeight="1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50"/>
    </row>
    <row r="343" spans="1:25" ht="18.75" customHeight="1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50"/>
    </row>
    <row r="344" spans="1:25" ht="17.25" customHeight="1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50"/>
    </row>
    <row r="345" spans="1:25" ht="17.25" customHeight="1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50"/>
    </row>
    <row r="346" spans="1:25" ht="17.25" customHeight="1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50"/>
    </row>
    <row r="347" spans="1:25" ht="16.5" customHeight="1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50"/>
    </row>
    <row r="348" spans="1:25" ht="16.5" customHeight="1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50"/>
    </row>
    <row r="349" spans="1:25" ht="15.75" customHeight="1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50"/>
    </row>
    <row r="350" spans="1:25" ht="15.75" customHeight="1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50"/>
    </row>
    <row r="351" spans="1:25" ht="17.25" customHeight="1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50"/>
    </row>
    <row r="352" spans="1:25" ht="15.75" customHeight="1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50"/>
    </row>
    <row r="353" spans="1:25" ht="17.25" customHeight="1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50"/>
    </row>
    <row r="354" spans="1:25" ht="18.75" customHeight="1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50"/>
    </row>
    <row r="355" spans="1:25" ht="17.25" customHeight="1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50"/>
    </row>
    <row r="356" spans="1:25" ht="18.75" customHeight="1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50"/>
    </row>
    <row r="357" spans="1:25" ht="17.25" customHeight="1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50"/>
    </row>
    <row r="358" spans="1:25" ht="17.25" customHeight="1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50"/>
    </row>
    <row r="359" spans="1:25" ht="18.75" customHeight="1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50"/>
    </row>
    <row r="360" spans="1:25" ht="16.5" customHeight="1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50"/>
    </row>
    <row r="361" spans="1:25" ht="17.25" customHeight="1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50"/>
    </row>
    <row r="362" spans="1:25" ht="17.25" customHeight="1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50"/>
    </row>
    <row r="363" spans="1:25" ht="15.75" customHeight="1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50"/>
    </row>
    <row r="364" spans="1:25" ht="16.5" customHeight="1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50"/>
    </row>
    <row r="365" spans="1:25" ht="16.5" customHeight="1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50"/>
    </row>
    <row r="366" spans="1:25" ht="17.25" customHeight="1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50"/>
    </row>
    <row r="367" spans="1:25" ht="17.25" customHeight="1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50"/>
    </row>
    <row r="368" spans="1:26" ht="15.75" customHeight="1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50"/>
      <c r="Z368" s="50"/>
    </row>
    <row r="369" spans="1:25" ht="17.25" customHeight="1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50"/>
    </row>
    <row r="370" spans="1:25" ht="16.5" customHeight="1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50"/>
    </row>
    <row r="371" spans="1:25" ht="16.5" customHeight="1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50"/>
    </row>
    <row r="372" spans="1:25" ht="15.75" customHeight="1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50"/>
    </row>
    <row r="373" spans="1:25" ht="18.75" customHeight="1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50"/>
    </row>
    <row r="374" spans="1:25" ht="15.75" customHeight="1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50"/>
    </row>
    <row r="375" spans="1:25" ht="18.75" customHeight="1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50"/>
    </row>
    <row r="376" spans="1:25" ht="16.5" customHeight="1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50"/>
    </row>
    <row r="377" spans="1:27" ht="21" customHeight="1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50"/>
      <c r="Z377" s="50"/>
      <c r="AA377" s="50"/>
    </row>
    <row r="378" spans="1:24" ht="12.75" customHeight="1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</row>
    <row r="379" spans="1:24" ht="12.75" customHeight="1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</row>
    <row r="380" spans="1:24" ht="12.75" customHeight="1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</row>
    <row r="381" spans="1:24" ht="12.75" customHeight="1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</row>
    <row r="382" spans="1:24" ht="12.75" customHeight="1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</row>
    <row r="383" spans="1:24" ht="12.75" customHeight="1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</row>
    <row r="384" spans="1:24" ht="12.75" customHeight="1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</row>
    <row r="385" spans="1:24" ht="12.75" customHeight="1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</row>
    <row r="386" spans="1:24" ht="12.75" customHeight="1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</row>
    <row r="387" spans="1:24" ht="12.75" customHeight="1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</row>
    <row r="388" spans="1:24" ht="12.75" customHeight="1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</row>
    <row r="389" spans="1:24" ht="12.75" customHeight="1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</row>
    <row r="390" spans="1:24" ht="12.75" customHeight="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</row>
    <row r="391" spans="1:24" ht="12.75" customHeight="1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</row>
    <row r="392" spans="1:24" ht="12.75" customHeight="1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</row>
    <row r="393" spans="1:24" ht="12.75" customHeight="1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</row>
    <row r="394" spans="1:24" ht="12.75" customHeight="1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</row>
    <row r="395" spans="1:24" ht="12.75" customHeigh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</row>
    <row r="396" spans="1:24" ht="12.75" customHeight="1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</row>
    <row r="397" spans="1:24" ht="12.75" customHeight="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</row>
    <row r="398" spans="1:24" ht="12.75" customHeight="1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</row>
    <row r="399" spans="1:24" ht="12.75" customHeight="1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</row>
    <row r="400" spans="1:24" ht="12.75" customHeight="1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</row>
    <row r="401" spans="1:24" ht="12.75" customHeight="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</row>
    <row r="402" spans="1:24" ht="12.75" customHeight="1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</row>
    <row r="403" spans="1:24" ht="12.75" customHeight="1">
      <c r="A403" s="132"/>
      <c r="B403" s="132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</row>
    <row r="404" spans="1:24" ht="12.75" customHeight="1">
      <c r="A404" s="132"/>
      <c r="B404" s="132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</row>
  </sheetData>
  <sheetProtection/>
  <mergeCells count="70">
    <mergeCell ref="U52:V52"/>
    <mergeCell ref="Z6:AA6"/>
    <mergeCell ref="A24:J24"/>
    <mergeCell ref="A48:J48"/>
    <mergeCell ref="L48:N48"/>
    <mergeCell ref="P48:S48"/>
    <mergeCell ref="U48:V48"/>
    <mergeCell ref="P33:S33"/>
    <mergeCell ref="A25:A28"/>
    <mergeCell ref="A29:J29"/>
    <mergeCell ref="A53:A55"/>
    <mergeCell ref="A56:J56"/>
    <mergeCell ref="L56:N56"/>
    <mergeCell ref="P56:S56"/>
    <mergeCell ref="A33:J33"/>
    <mergeCell ref="L33:N33"/>
    <mergeCell ref="P52:S52"/>
    <mergeCell ref="A30:A32"/>
    <mergeCell ref="U56:V56"/>
    <mergeCell ref="U38:V38"/>
    <mergeCell ref="A39:A47"/>
    <mergeCell ref="A52:J52"/>
    <mergeCell ref="A49:A51"/>
    <mergeCell ref="L52:N52"/>
    <mergeCell ref="A38:J38"/>
    <mergeCell ref="L38:N38"/>
    <mergeCell ref="P38:S38"/>
    <mergeCell ref="U33:V33"/>
    <mergeCell ref="A34:A37"/>
    <mergeCell ref="X13:X15"/>
    <mergeCell ref="B14:B15"/>
    <mergeCell ref="C14:C15"/>
    <mergeCell ref="D14:D15"/>
    <mergeCell ref="E14:E15"/>
    <mergeCell ref="F14:F15"/>
    <mergeCell ref="H14:J14"/>
    <mergeCell ref="K14:K15"/>
    <mergeCell ref="L14:L15"/>
    <mergeCell ref="M14:M15"/>
    <mergeCell ref="A13:A15"/>
    <mergeCell ref="B13:K13"/>
    <mergeCell ref="L13:O13"/>
    <mergeCell ref="A17:W17"/>
    <mergeCell ref="R14:R15"/>
    <mergeCell ref="A18:W18"/>
    <mergeCell ref="A19:A23"/>
    <mergeCell ref="S14:S15"/>
    <mergeCell ref="T14:T15"/>
    <mergeCell ref="U14:W14"/>
    <mergeCell ref="G14:G15"/>
    <mergeCell ref="N14:N15"/>
    <mergeCell ref="O14:O15"/>
    <mergeCell ref="P14:P15"/>
    <mergeCell ref="Q14:Q15"/>
    <mergeCell ref="I8:K8"/>
    <mergeCell ref="D9:F9"/>
    <mergeCell ref="I9:K9"/>
    <mergeCell ref="D10:F10"/>
    <mergeCell ref="I10:K10"/>
    <mergeCell ref="P13:W13"/>
    <mergeCell ref="D11:F11"/>
    <mergeCell ref="D8:F8"/>
    <mergeCell ref="S7:T7"/>
    <mergeCell ref="D4:L4"/>
    <mergeCell ref="D5:F5"/>
    <mergeCell ref="I5:K5"/>
    <mergeCell ref="D6:F6"/>
    <mergeCell ref="I6:K6"/>
    <mergeCell ref="D7:F7"/>
    <mergeCell ref="I7:K7"/>
  </mergeCells>
  <printOptions/>
  <pageMargins left="0.7" right="0.7" top="0.75" bottom="0.75" header="0.3" footer="0.3"/>
  <pageSetup fitToHeight="0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TSINTSADZE</dc:creator>
  <cp:keywords/>
  <dc:description/>
  <cp:lastModifiedBy>LIPARTELIANI</cp:lastModifiedBy>
  <cp:lastPrinted>2018-12-14T07:27:14Z</cp:lastPrinted>
  <dcterms:created xsi:type="dcterms:W3CDTF">2001-09-10T19:44:54Z</dcterms:created>
  <dcterms:modified xsi:type="dcterms:W3CDTF">2018-12-14T07:27:19Z</dcterms:modified>
  <cp:category/>
  <cp:version/>
  <cp:contentType/>
  <cp:contentStatus/>
</cp:coreProperties>
</file>